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defaultThemeVersion="124226"/>
  <xr:revisionPtr revIDLastSave="0" documentId="13_ncr:1_{1776D2F9-8D3D-4FBF-848C-13477B1FDEED}" xr6:coauthVersionLast="47" xr6:coauthVersionMax="47" xr10:uidLastSave="{00000000-0000-0000-0000-000000000000}"/>
  <bookViews>
    <workbookView xWindow="-108" yWindow="-108" windowWidth="23256" windowHeight="12576" xr2:uid="{00000000-000D-0000-FFFF-FFFF00000000}"/>
  </bookViews>
  <sheets>
    <sheet name="FILF" sheetId="41" r:id="rId1"/>
    <sheet name="FIONF" sheetId="42" r:id="rId2"/>
    <sheet name="FISF" sheetId="43" r:id="rId3"/>
    <sheet name="FIFRF" sheetId="44" r:id="rId4"/>
    <sheet name="FICDF" sheetId="45" r:id="rId5"/>
    <sheet name="FBPF" sheetId="46" r:id="rId6"/>
    <sheet name="FIGSF" sheetId="47" r:id="rId7"/>
    <sheet name="FIPP" sheetId="48" r:id="rId8"/>
    <sheet name="FIDHY" sheetId="49" r:id="rId9"/>
    <sheet name="FIESF" sheetId="16" r:id="rId10"/>
    <sheet name="FIEHF" sheetId="17" r:id="rId11"/>
    <sheet name="TIVF" sheetId="18" r:id="rId12"/>
    <sheet name="TIEIF" sheetId="19" r:id="rId13"/>
    <sheet name="FITF" sheetId="20" r:id="rId14"/>
    <sheet name="FISCF" sheetId="21" r:id="rId15"/>
    <sheet name="FIPF" sheetId="22" r:id="rId16"/>
    <sheet name="FIOF" sheetId="23" r:id="rId17"/>
    <sheet name="FIFEF" sheetId="24" r:id="rId18"/>
    <sheet name="FIEF" sheetId="25" r:id="rId19"/>
    <sheet name="FIEAF" sheetId="26" r:id="rId20"/>
    <sheet name="FIBF" sheetId="27" r:id="rId21"/>
    <sheet name="FBIF" sheetId="28" r:id="rId22"/>
    <sheet name="FAEF" sheetId="29" r:id="rId23"/>
    <sheet name="FIIF-NSE" sheetId="30" r:id="rId24"/>
    <sheet name="FITX" sheetId="31" r:id="rId25"/>
    <sheet name="FIUS" sheetId="32" r:id="rId26"/>
    <sheet name="FEGF" sheetId="33" r:id="rId27"/>
    <sheet name="FIMAS" sheetId="34" r:id="rId28"/>
    <sheet name="FIFOF-50's+" sheetId="35" r:id="rId29"/>
    <sheet name="FIFOF-50's" sheetId="36" r:id="rId30"/>
    <sheet name="FIFOF-40's" sheetId="37" r:id="rId31"/>
    <sheet name="FIFOF-30's" sheetId="38" r:id="rId32"/>
    <sheet name="FIFOF-20's" sheetId="39" r:id="rId33"/>
    <sheet name="FF" sheetId="40" r:id="rId34"/>
    <sheet name="FIDA" sheetId="50" r:id="rId35"/>
    <sheet name="FILDF" sheetId="51" r:id="rId36"/>
    <sheet name="FISTIP" sheetId="52" r:id="rId37"/>
    <sheet name="FIUBF" sheetId="53" r:id="rId38"/>
    <sheet name="FIIOF" sheetId="54" r:id="rId39"/>
    <sheet name="FICRF" sheetId="55"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76" i="16" l="1"/>
  <c r="E76" i="16"/>
  <c r="F74" i="16"/>
  <c r="F127" i="55" l="1"/>
  <c r="F129" i="55" s="1"/>
  <c r="E127" i="55"/>
  <c r="E129" i="55" s="1"/>
  <c r="F95" i="55"/>
  <c r="F99" i="55" s="1"/>
  <c r="E95" i="55"/>
  <c r="E99" i="55" s="1"/>
  <c r="F17" i="55"/>
  <c r="E17" i="55"/>
  <c r="F13" i="55"/>
  <c r="E13" i="55"/>
  <c r="F8" i="55"/>
  <c r="E8" i="55"/>
  <c r="F64" i="54"/>
  <c r="F66" i="54" s="1"/>
  <c r="E64" i="54"/>
  <c r="E66" i="54" s="1"/>
  <c r="E68" i="54" s="1"/>
  <c r="E14" i="54"/>
  <c r="F13" i="54" s="1"/>
  <c r="F14" i="54" s="1"/>
  <c r="F10" i="54"/>
  <c r="E10" i="54"/>
  <c r="F7" i="53"/>
  <c r="F11" i="53" s="1"/>
  <c r="E7" i="53"/>
  <c r="E11" i="53" s="1"/>
  <c r="E147" i="52"/>
  <c r="F143" i="52"/>
  <c r="F145" i="52" s="1"/>
  <c r="E143" i="52"/>
  <c r="E145" i="52" s="1"/>
  <c r="F106" i="52"/>
  <c r="F108" i="52" s="1"/>
  <c r="E106" i="52"/>
  <c r="E110" i="52" s="1"/>
  <c r="F20" i="52"/>
  <c r="E20" i="52"/>
  <c r="F16" i="52"/>
  <c r="E16" i="52"/>
  <c r="F10" i="52"/>
  <c r="E10" i="52"/>
  <c r="F81" i="51"/>
  <c r="F83" i="51" s="1"/>
  <c r="E81" i="51"/>
  <c r="E83" i="51" s="1"/>
  <c r="F7" i="51"/>
  <c r="F11" i="51" s="1"/>
  <c r="E7" i="51"/>
  <c r="E11" i="51" s="1"/>
  <c r="F92" i="50"/>
  <c r="F94" i="50" s="1"/>
  <c r="E92" i="50"/>
  <c r="E94" i="50" s="1"/>
  <c r="F18" i="50"/>
  <c r="F14" i="50"/>
  <c r="E14" i="50"/>
  <c r="F10" i="50"/>
  <c r="F16" i="50" s="1"/>
  <c r="E10" i="50"/>
  <c r="E18" i="50" s="1"/>
  <c r="F81" i="49"/>
  <c r="E81" i="49"/>
  <c r="F71" i="49"/>
  <c r="E71" i="49"/>
  <c r="F67" i="49"/>
  <c r="E67" i="49"/>
  <c r="F62" i="49"/>
  <c r="E62" i="49"/>
  <c r="F55" i="49"/>
  <c r="E55" i="49"/>
  <c r="F82" i="48"/>
  <c r="E82" i="48"/>
  <c r="F72" i="48"/>
  <c r="E72" i="48"/>
  <c r="F68" i="48"/>
  <c r="E68" i="48"/>
  <c r="F63" i="48"/>
  <c r="E63" i="48"/>
  <c r="F55" i="48"/>
  <c r="F86" i="48" s="1"/>
  <c r="E55" i="48"/>
  <c r="F12" i="47"/>
  <c r="F16" i="47" s="1"/>
  <c r="E12" i="47"/>
  <c r="E16" i="47" s="1"/>
  <c r="F41" i="46"/>
  <c r="E41" i="46"/>
  <c r="F37" i="46"/>
  <c r="E37" i="46"/>
  <c r="F29" i="46"/>
  <c r="F43" i="46" s="1"/>
  <c r="E29" i="46"/>
  <c r="F41" i="45"/>
  <c r="E41" i="45"/>
  <c r="F35" i="45"/>
  <c r="E35" i="45"/>
  <c r="F30" i="45"/>
  <c r="F45" i="45" s="1"/>
  <c r="E30" i="45"/>
  <c r="E45" i="45" s="1"/>
  <c r="F31" i="44"/>
  <c r="E31" i="44"/>
  <c r="F21" i="44"/>
  <c r="E21" i="44"/>
  <c r="F17" i="44"/>
  <c r="E17" i="44"/>
  <c r="F12" i="44"/>
  <c r="E12" i="44"/>
  <c r="E35" i="44" s="1"/>
  <c r="F30" i="43"/>
  <c r="E30" i="43"/>
  <c r="F24" i="43"/>
  <c r="E24" i="43"/>
  <c r="F14" i="43"/>
  <c r="E14" i="43"/>
  <c r="F37" i="41"/>
  <c r="E37" i="41"/>
  <c r="F27" i="41"/>
  <c r="E27" i="41"/>
  <c r="F15" i="41"/>
  <c r="E15" i="41"/>
  <c r="F10" i="41"/>
  <c r="E10" i="41"/>
  <c r="E16" i="50" l="1"/>
  <c r="E96" i="50"/>
  <c r="F96" i="50"/>
  <c r="E22" i="52"/>
  <c r="E21" i="55"/>
  <c r="E97" i="55"/>
  <c r="F21" i="55"/>
  <c r="F22" i="52"/>
  <c r="E43" i="46"/>
  <c r="E86" i="48"/>
  <c r="E39" i="41"/>
  <c r="E32" i="43"/>
  <c r="E43" i="45"/>
  <c r="E85" i="49"/>
  <c r="E24" i="52"/>
  <c r="E108" i="52"/>
  <c r="F16" i="54"/>
  <c r="F18" i="54" s="1"/>
  <c r="F19" i="55"/>
  <c r="F41" i="41"/>
  <c r="F32" i="43"/>
  <c r="F83" i="49"/>
  <c r="F24" i="52"/>
  <c r="E19" i="55"/>
  <c r="F33" i="44"/>
  <c r="E16" i="54"/>
  <c r="E18" i="54" s="1"/>
  <c r="E131" i="55"/>
  <c r="E83" i="49"/>
  <c r="F97" i="55"/>
  <c r="F84" i="48"/>
  <c r="F85" i="49"/>
  <c r="E9" i="53"/>
  <c r="E14" i="47"/>
  <c r="E85" i="51"/>
  <c r="F9" i="53"/>
  <c r="F39" i="41"/>
  <c r="F35" i="44"/>
  <c r="F43" i="45"/>
  <c r="F14" i="47"/>
  <c r="F9" i="51"/>
  <c r="E34" i="43"/>
  <c r="E45" i="46"/>
  <c r="F34" i="43"/>
  <c r="F45" i="46"/>
  <c r="E9" i="51"/>
  <c r="E41" i="41"/>
  <c r="E33" i="44"/>
  <c r="E84" i="48"/>
  <c r="E10" i="40" l="1"/>
  <c r="E14" i="40" s="1"/>
  <c r="D10" i="40"/>
  <c r="D12" i="40" s="1"/>
  <c r="E13" i="39"/>
  <c r="E17" i="39" s="1"/>
  <c r="D13" i="39"/>
  <c r="D15" i="39" s="1"/>
  <c r="E13" i="38"/>
  <c r="E17" i="38" s="1"/>
  <c r="D13" i="38"/>
  <c r="D17" i="38" s="1"/>
  <c r="E13" i="37"/>
  <c r="E17" i="37" s="1"/>
  <c r="D13" i="37"/>
  <c r="D17" i="37" s="1"/>
  <c r="E12" i="36"/>
  <c r="E16" i="36" s="1"/>
  <c r="D12" i="36"/>
  <c r="D16" i="36" s="1"/>
  <c r="E12" i="40" l="1"/>
  <c r="D14" i="40"/>
  <c r="D17" i="39"/>
  <c r="E15" i="39"/>
  <c r="D15" i="38"/>
  <c r="E15" i="38"/>
  <c r="D15" i="37"/>
  <c r="E15" i="37"/>
  <c r="D14" i="36"/>
  <c r="E14" i="36"/>
  <c r="E9" i="35" l="1"/>
  <c r="E13" i="35" s="1"/>
  <c r="D9" i="35"/>
  <c r="D13" i="35" s="1"/>
  <c r="E11" i="34"/>
  <c r="E13" i="34" s="1"/>
  <c r="D11" i="34"/>
  <c r="D15" i="34" s="1"/>
  <c r="E7" i="33"/>
  <c r="E11" i="33" s="1"/>
  <c r="D7" i="33"/>
  <c r="D11" i="33" s="1"/>
  <c r="E7" i="32"/>
  <c r="E9" i="32" s="1"/>
  <c r="D7" i="32"/>
  <c r="D11" i="32" s="1"/>
  <c r="D11" i="35" l="1"/>
  <c r="E11" i="35"/>
  <c r="E15" i="34"/>
  <c r="D13" i="34"/>
  <c r="D9" i="33"/>
  <c r="E9" i="33"/>
  <c r="D9" i="32"/>
  <c r="E11" i="32"/>
  <c r="H59" i="16" l="1"/>
  <c r="D104" i="16" s="1"/>
  <c r="G59" i="16"/>
  <c r="F64" i="31" l="1"/>
  <c r="E64" i="31"/>
  <c r="F58" i="31"/>
  <c r="F66" i="31" s="1"/>
  <c r="E58" i="31"/>
  <c r="E66" i="31" s="1"/>
  <c r="F58" i="30"/>
  <c r="F62" i="30" s="1"/>
  <c r="E58" i="30"/>
  <c r="E62" i="30" s="1"/>
  <c r="F66" i="29"/>
  <c r="E66" i="29"/>
  <c r="F22" i="29"/>
  <c r="E22" i="29"/>
  <c r="F41" i="28"/>
  <c r="F45" i="28" s="1"/>
  <c r="E41" i="28"/>
  <c r="E43" i="28" s="1"/>
  <c r="F49" i="27"/>
  <c r="F53" i="27" s="1"/>
  <c r="E49" i="27"/>
  <c r="F45" i="27"/>
  <c r="E45" i="27"/>
  <c r="F61" i="26"/>
  <c r="E61" i="26"/>
  <c r="F56" i="26"/>
  <c r="F65" i="26" s="1"/>
  <c r="E56" i="26"/>
  <c r="F64" i="25"/>
  <c r="E64" i="25"/>
  <c r="F58" i="25"/>
  <c r="E58" i="25"/>
  <c r="E66" i="25" s="1"/>
  <c r="F36" i="24"/>
  <c r="F40" i="24" s="1"/>
  <c r="E36" i="24"/>
  <c r="E38" i="24" s="1"/>
  <c r="F39" i="23"/>
  <c r="E39" i="23"/>
  <c r="F33" i="23"/>
  <c r="E33" i="23"/>
  <c r="E43" i="23" s="1"/>
  <c r="F75" i="22"/>
  <c r="E75" i="22"/>
  <c r="E77" i="22" s="1"/>
  <c r="F71" i="22"/>
  <c r="F79" i="22" s="1"/>
  <c r="E71" i="22"/>
  <c r="F79" i="21"/>
  <c r="F81" i="21" s="1"/>
  <c r="E79" i="21"/>
  <c r="E83" i="21" s="1"/>
  <c r="F50" i="20"/>
  <c r="F54" i="20" s="1"/>
  <c r="E50" i="20"/>
  <c r="F46" i="20"/>
  <c r="E46" i="20"/>
  <c r="F24" i="20"/>
  <c r="E24" i="20"/>
  <c r="E54" i="20" s="1"/>
  <c r="F51" i="19"/>
  <c r="E51" i="19"/>
  <c r="F42" i="19"/>
  <c r="F55" i="19" s="1"/>
  <c r="E42" i="19"/>
  <c r="F37" i="19"/>
  <c r="E37" i="19"/>
  <c r="F43" i="18"/>
  <c r="F47" i="18" s="1"/>
  <c r="E43" i="18"/>
  <c r="E47" i="18" s="1"/>
  <c r="F82" i="17"/>
  <c r="E82" i="17"/>
  <c r="F72" i="17"/>
  <c r="E72" i="17"/>
  <c r="F66" i="17"/>
  <c r="E66" i="17"/>
  <c r="F60" i="17"/>
  <c r="E60" i="17"/>
  <c r="F55" i="17"/>
  <c r="E55" i="17"/>
  <c r="E84" i="17" s="1"/>
  <c r="F70" i="16"/>
  <c r="E70" i="16"/>
  <c r="F64" i="16"/>
  <c r="E64" i="16"/>
  <c r="F59" i="16"/>
  <c r="E59" i="16"/>
  <c r="F38" i="24"/>
  <c r="F53" i="19" l="1"/>
  <c r="F83" i="21"/>
  <c r="E55" i="19"/>
  <c r="E40" i="24"/>
  <c r="E63" i="26"/>
  <c r="E60" i="30"/>
  <c r="E45" i="28"/>
  <c r="E81" i="21"/>
  <c r="E51" i="27"/>
  <c r="F52" i="20"/>
  <c r="F41" i="23"/>
  <c r="F70" i="29"/>
  <c r="E53" i="19"/>
  <c r="F51" i="27"/>
  <c r="E70" i="29"/>
  <c r="F43" i="28"/>
  <c r="E53" i="27"/>
  <c r="F63" i="26"/>
  <c r="E65" i="26"/>
  <c r="E68" i="25"/>
  <c r="F68" i="25"/>
  <c r="E41" i="23"/>
  <c r="F77" i="22"/>
  <c r="E79" i="22"/>
  <c r="E45" i="18"/>
  <c r="F45" i="18"/>
  <c r="F84" i="17"/>
  <c r="E86" i="17"/>
  <c r="F86" i="17"/>
  <c r="E72" i="16"/>
  <c r="F72" i="16"/>
  <c r="E68" i="31"/>
  <c r="F68" i="31"/>
  <c r="F60" i="30"/>
  <c r="F68" i="29"/>
  <c r="E68" i="29"/>
  <c r="F66" i="25"/>
  <c r="F43" i="23"/>
  <c r="E52" i="20"/>
</calcChain>
</file>

<file path=xl/sharedStrings.xml><?xml version="1.0" encoding="utf-8"?>
<sst xmlns="http://schemas.openxmlformats.org/spreadsheetml/2006/main" count="5118" uniqueCount="1176">
  <si>
    <t>Name of the Instrument</t>
  </si>
  <si>
    <t>Quantity</t>
  </si>
  <si>
    <t>ISIN Number</t>
  </si>
  <si>
    <t>% to Net Assets</t>
  </si>
  <si>
    <t>Industry Classification / Rating</t>
  </si>
  <si>
    <t>YTM</t>
  </si>
  <si>
    <t>Portfolio Statement as on June 30,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</si>
  <si>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</si>
  <si>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</si>
  <si>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</si>
  <si>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</si>
  <si>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</si>
  <si>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</si>
  <si>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</si>
  <si>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</si>
  <si>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</si>
  <si>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</si>
  <si>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</si>
  <si>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</si>
  <si>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</si>
  <si>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</si>
  <si>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</si>
  <si>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</si>
  <si>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</si>
  <si>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</si>
  <si>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</si>
  <si>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</si>
  <si>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</si>
  <si>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Mutual Fund Units</t>
  </si>
  <si>
    <t>Mutual Fund</t>
  </si>
  <si>
    <t>Sub Total</t>
  </si>
  <si>
    <t>Total</t>
  </si>
  <si>
    <t>Net Assets</t>
  </si>
  <si>
    <t>Call, Cash &amp; Other Assets</t>
  </si>
  <si>
    <t>Rating</t>
  </si>
  <si>
    <t>** Non- Traded Scrips</t>
  </si>
  <si>
    <t>Notes</t>
  </si>
  <si>
    <t>a) NAV at the beginning and at the end of the Half-year ended 30-Jun-2022</t>
  </si>
  <si>
    <t xml:space="preserve">      Plan/Option</t>
  </si>
  <si>
    <t>As on 30-Jun-2022</t>
  </si>
  <si>
    <t>As on 31-Dec-2021</t>
  </si>
  <si>
    <t>IDCW - Income Distribution cum capital withdrawal</t>
  </si>
  <si>
    <t>b) Aggregate Distributions declared during the Half - year ended 30-Jun-2022</t>
  </si>
  <si>
    <t>Nil</t>
  </si>
  <si>
    <t>(In Years)</t>
  </si>
  <si>
    <t>Debt Instruments</t>
  </si>
  <si>
    <t>(a) Listed / awaiting listing on Stock Exchanges</t>
  </si>
  <si>
    <t>Money Market Instruments</t>
  </si>
  <si>
    <t>CRISIL A1+</t>
  </si>
  <si>
    <t>Commercial Paper</t>
  </si>
  <si>
    <t>ICRA A1+</t>
  </si>
  <si>
    <t>Treasury Bill</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</si>
  <si>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</si>
  <si>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</si>
  <si>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</si>
  <si>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</si>
  <si>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</si>
  <si>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</si>
  <si>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</si>
  <si>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</si>
  <si>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</si>
  <si>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</si>
  <si>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Government Securities</t>
  </si>
  <si>
    <t>5.74% GOI 2026 (15-Nov-2026)</t>
  </si>
  <si>
    <t>IN0020210186</t>
  </si>
  <si>
    <t>SOVEREIGN</t>
  </si>
  <si>
    <t>5.63% GOI 2026 (12-Apr-2026)</t>
  </si>
  <si>
    <t>IN0020210012</t>
  </si>
  <si>
    <t>5.15% GOI 2025 (09-Nov-2025)</t>
  </si>
  <si>
    <t>IN0020200278</t>
  </si>
  <si>
    <t>6.54% GOI 2032 (17-Jan-2032)</t>
  </si>
  <si>
    <t>IN0020210244</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</si>
  <si>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</si>
  <si>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</si>
  <si>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</si>
  <si>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</si>
  <si>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</si>
  <si>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</si>
  <si>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</si>
  <si>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</si>
  <si>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</si>
  <si>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</si>
  <si>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</si>
  <si>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</si>
  <si>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Axis Securities Ltd (13-Jul-2022) **@</t>
  </si>
  <si>
    <t>INE110O14583</t>
  </si>
  <si>
    <t>Equity &amp; Equity related</t>
  </si>
  <si>
    <t>HDFC Bank Ltd</t>
  </si>
  <si>
    <t>INE040A01034</t>
  </si>
  <si>
    <t>Banks</t>
  </si>
  <si>
    <t>Infosys Ltd</t>
  </si>
  <si>
    <t>INE009A01021</t>
  </si>
  <si>
    <t>IT - Software</t>
  </si>
  <si>
    <t>ICICI Bank Ltd</t>
  </si>
  <si>
    <t>INE090A01021</t>
  </si>
  <si>
    <t>Larsen &amp; Toubro Ltd</t>
  </si>
  <si>
    <t>INE018A01030</t>
  </si>
  <si>
    <t>Construction</t>
  </si>
  <si>
    <t>Axis Bank Ltd</t>
  </si>
  <si>
    <t>INE238A01034</t>
  </si>
  <si>
    <t>Bharti Airtel Ltd</t>
  </si>
  <si>
    <t>INE397D01024</t>
  </si>
  <si>
    <t>Telecom - Services</t>
  </si>
  <si>
    <t>Reliance Industries Ltd</t>
  </si>
  <si>
    <t>INE002A01018</t>
  </si>
  <si>
    <t>Petroleum Products</t>
  </si>
  <si>
    <t>State Bank of India</t>
  </si>
  <si>
    <t>INE062A01020</t>
  </si>
  <si>
    <t>HCL Technologies Ltd</t>
  </si>
  <si>
    <t>INE860A01027</t>
  </si>
  <si>
    <t>Dr. Reddy's Laboratories Ltd</t>
  </si>
  <si>
    <t>INE089A01023</t>
  </si>
  <si>
    <t>Pharmaceuticals &amp; Biotechnology</t>
  </si>
  <si>
    <t>Sapphire Foods India Ltd</t>
  </si>
  <si>
    <t>INE806T01012</t>
  </si>
  <si>
    <t>Leisure Services</t>
  </si>
  <si>
    <t>Kotak Mahindra Bank Ltd</t>
  </si>
  <si>
    <t>INE237A01028</t>
  </si>
  <si>
    <t>NTPC Ltd</t>
  </si>
  <si>
    <t>INE733E01010</t>
  </si>
  <si>
    <t>Power</t>
  </si>
  <si>
    <t>Bajaj Auto Ltd</t>
  </si>
  <si>
    <t>INE917I01010</t>
  </si>
  <si>
    <t>Automobiles</t>
  </si>
  <si>
    <t>GAIL (India) Ltd</t>
  </si>
  <si>
    <t>INE129A01019</t>
  </si>
  <si>
    <t>Gas</t>
  </si>
  <si>
    <t>Crompton Greaves Consumer Electricals Ltd</t>
  </si>
  <si>
    <t>INE299U01018</t>
  </si>
  <si>
    <t>Consumer Durables</t>
  </si>
  <si>
    <t>Hindustan Aeronautics Ltd</t>
  </si>
  <si>
    <t>INE066F01012</t>
  </si>
  <si>
    <t>Aerospace &amp; Defense</t>
  </si>
  <si>
    <t>SBI Cards and Payment Services Ltd</t>
  </si>
  <si>
    <t>INE018E01016</t>
  </si>
  <si>
    <t>Finance</t>
  </si>
  <si>
    <t>Grasim Industries Ltd</t>
  </si>
  <si>
    <t>INE047A01021</t>
  </si>
  <si>
    <t>Cement &amp; Cement Products</t>
  </si>
  <si>
    <t>Voltas Ltd</t>
  </si>
  <si>
    <t>INE226A01021</t>
  </si>
  <si>
    <t>Hindustan Unilever Ltd</t>
  </si>
  <si>
    <t>INE030A01027</t>
  </si>
  <si>
    <t>Diversified Fmcg</t>
  </si>
  <si>
    <t>Blue Star Ltd</t>
  </si>
  <si>
    <t>INE472A01039</t>
  </si>
  <si>
    <t>Aditya Birla Fashion and Retail Ltd</t>
  </si>
  <si>
    <t>INE647O01011</t>
  </si>
  <si>
    <t>Retailing</t>
  </si>
  <si>
    <t>Jubilant Foodworks Ltd</t>
  </si>
  <si>
    <t>INE797F01020</t>
  </si>
  <si>
    <t>Tata Motors Ltd</t>
  </si>
  <si>
    <t>INE155A01022</t>
  </si>
  <si>
    <t>Westlife Development Ltd</t>
  </si>
  <si>
    <t>INE274F01020</t>
  </si>
  <si>
    <t>Jyothy Labs Ltd</t>
  </si>
  <si>
    <t>INE668F01031</t>
  </si>
  <si>
    <t>Household Products</t>
  </si>
  <si>
    <t>Ultratech Cement Ltd</t>
  </si>
  <si>
    <t>INE481G01011</t>
  </si>
  <si>
    <t>City Union Bank Ltd</t>
  </si>
  <si>
    <t>INE491A01021</t>
  </si>
  <si>
    <t>United Spirits Ltd</t>
  </si>
  <si>
    <t>INE854D01024</t>
  </si>
  <si>
    <t>Beverages</t>
  </si>
  <si>
    <t>SBI Life Insurance Co Ltd</t>
  </si>
  <si>
    <t>INE123W01016</t>
  </si>
  <si>
    <t>Insurance</t>
  </si>
  <si>
    <t>Cyient Ltd</t>
  </si>
  <si>
    <t>INE136B01020</t>
  </si>
  <si>
    <t>IT - Services</t>
  </si>
  <si>
    <t>Exide Industries Ltd</t>
  </si>
  <si>
    <t>INE302A01020</t>
  </si>
  <si>
    <t>Auto Components</t>
  </si>
  <si>
    <t>Zydus Lifesciences Ltd</t>
  </si>
  <si>
    <t>INE010B01027</t>
  </si>
  <si>
    <t>The Ramco Cements Ltd</t>
  </si>
  <si>
    <t>INE331A01037</t>
  </si>
  <si>
    <t>Tech Mahindra Ltd</t>
  </si>
  <si>
    <t>INE669C01036</t>
  </si>
  <si>
    <t>Maruti Suzuki India Ltd</t>
  </si>
  <si>
    <t>INE585B01010</t>
  </si>
  <si>
    <t>Dabur India Ltd</t>
  </si>
  <si>
    <t>INE016A01026</t>
  </si>
  <si>
    <t>Personal Products</t>
  </si>
  <si>
    <t>Gujarat State Petronet Ltd</t>
  </si>
  <si>
    <t>INE246F01010</t>
  </si>
  <si>
    <t>Hindustan Petroleum Corporation Ltd</t>
  </si>
  <si>
    <t>INE094A01015</t>
  </si>
  <si>
    <t>Kirloskar Oil Engines Ltd</t>
  </si>
  <si>
    <t>INE146L01010</t>
  </si>
  <si>
    <t>Industrial Products</t>
  </si>
  <si>
    <t>Tata Power Co Ltd</t>
  </si>
  <si>
    <t>INE245A01021</t>
  </si>
  <si>
    <t>Nuvoco Vistas Corporation Ltd</t>
  </si>
  <si>
    <t>INE118D01016</t>
  </si>
  <si>
    <t>Multi Commodity Exchange Of India Ltd</t>
  </si>
  <si>
    <t>INE745G01035</t>
  </si>
  <si>
    <t>Capital Markets</t>
  </si>
  <si>
    <t>Kansai Nerolac Paints Ltd</t>
  </si>
  <si>
    <t>INE531A01024</t>
  </si>
  <si>
    <t>Zomato Ltd</t>
  </si>
  <si>
    <t>INE758T01015</t>
  </si>
  <si>
    <t>PB Fintech Ltd</t>
  </si>
  <si>
    <t>INE417T01026</t>
  </si>
  <si>
    <t>Financial Technology (Fintech)</t>
  </si>
  <si>
    <t>Himatsingka Seide Ltd</t>
  </si>
  <si>
    <t>INE049A01027</t>
  </si>
  <si>
    <t>Textiles &amp; Apparels</t>
  </si>
  <si>
    <t>6.95% Housing Development Finance Corporation Ltd (27-Apr-2023) **</t>
  </si>
  <si>
    <t>INE001A07SK8</t>
  </si>
  <si>
    <t>Tata Capital Financial Services Ltd (28-Sep-2022) **@</t>
  </si>
  <si>
    <t>INE306N14UG4</t>
  </si>
  <si>
    <t>364 DTB (11-May-2023)</t>
  </si>
  <si>
    <t>IN002022Z069</t>
  </si>
  <si>
    <t>6.18% GOI 2024 (04-Nov-2024)</t>
  </si>
  <si>
    <t>IN0020190396</t>
  </si>
  <si>
    <t>Mahindra &amp; Mahindra Ltd</t>
  </si>
  <si>
    <t>INE101A01026</t>
  </si>
  <si>
    <t>Asian Paints Ltd</t>
  </si>
  <si>
    <t>INE021A01026</t>
  </si>
  <si>
    <t>MindTree Ltd</t>
  </si>
  <si>
    <t>INE018I01017</t>
  </si>
  <si>
    <t>Marico Ltd</t>
  </si>
  <si>
    <t>INE196A01026</t>
  </si>
  <si>
    <t>c) Portfolio Turnover Ratio during the Half - year 30-Jun-2022</t>
  </si>
  <si>
    <t>d) Average Maturity as on 30-Jun-2022</t>
  </si>
  <si>
    <t xml:space="preserve">e) During the month additional instances of fair valuation/deviation from valuation price provided by the valuation agencies </t>
  </si>
  <si>
    <t xml:space="preserve">(b) Unlisted </t>
  </si>
  <si>
    <t>Numero Uno International Ltd ** ^^</t>
  </si>
  <si>
    <t>Globsyn Technologies Ltd ** ^^</t>
  </si>
  <si>
    <t>INE671B01034</t>
  </si>
  <si>
    <t>Tata Motors Ltd DVR</t>
  </si>
  <si>
    <t>IN9155A01020</t>
  </si>
  <si>
    <t>Bharat Electronics Ltd</t>
  </si>
  <si>
    <t>INE263A01024</t>
  </si>
  <si>
    <t>ITC Ltd</t>
  </si>
  <si>
    <t>INE154A01025</t>
  </si>
  <si>
    <t>Coal India Ltd</t>
  </si>
  <si>
    <t>INE522F01014</t>
  </si>
  <si>
    <t>Consumable Fuels</t>
  </si>
  <si>
    <t>Godrej Consumer Products Ltd</t>
  </si>
  <si>
    <t>INE102D01028</t>
  </si>
  <si>
    <t>Indian Oil Corporation Ltd</t>
  </si>
  <si>
    <t>INE242A01010</t>
  </si>
  <si>
    <t>Bharat Petroleum Corporation Ltd</t>
  </si>
  <si>
    <t>INE029A01011</t>
  </si>
  <si>
    <t>Housing Development Finance Corporation Ltd</t>
  </si>
  <si>
    <t>INE001A01036</t>
  </si>
  <si>
    <t>ACC Ltd</t>
  </si>
  <si>
    <t>INE012A01025</t>
  </si>
  <si>
    <t>Century Textile &amp; Industries Ltd</t>
  </si>
  <si>
    <t>INE055A01016</t>
  </si>
  <si>
    <t>Paper, Forest &amp; Jute Products</t>
  </si>
  <si>
    <t>Finolex Cables Ltd</t>
  </si>
  <si>
    <t>INE235A01022</t>
  </si>
  <si>
    <t>Federal Bank Ltd</t>
  </si>
  <si>
    <t>INE171A01029</t>
  </si>
  <si>
    <t>Power Grid Corporation of India Ltd</t>
  </si>
  <si>
    <t>INE752E01010</t>
  </si>
  <si>
    <t>Indraprastha Gas Ltd</t>
  </si>
  <si>
    <t>INE203G01027</t>
  </si>
  <si>
    <t>Lupin Ltd</t>
  </si>
  <si>
    <t>INE326A01037</t>
  </si>
  <si>
    <t>Rallis India Ltd</t>
  </si>
  <si>
    <t>INE613A01020</t>
  </si>
  <si>
    <t>Fertilizers &amp; Agrochemicals</t>
  </si>
  <si>
    <t>Industry Classification</t>
  </si>
  <si>
    <t>NHPC Ltd</t>
  </si>
  <si>
    <t>INE848E01016</t>
  </si>
  <si>
    <t>Petronet LNG Ltd</t>
  </si>
  <si>
    <t>INE347G01014</t>
  </si>
  <si>
    <t>Finolex Industries Ltd</t>
  </si>
  <si>
    <t>INE183A01024</t>
  </si>
  <si>
    <t>Hero MotoCorp Ltd</t>
  </si>
  <si>
    <t>INE158A01026</t>
  </si>
  <si>
    <t>Tata Consultancy Services Ltd</t>
  </si>
  <si>
    <t>INE467B01029</t>
  </si>
  <si>
    <t>Oil &amp; Natural Gas Corporation Ltd</t>
  </si>
  <si>
    <t>INE213A01029</t>
  </si>
  <si>
    <t>Oil</t>
  </si>
  <si>
    <t>Colgate Palmolive (India) Ltd</t>
  </si>
  <si>
    <t>INE259A01022</t>
  </si>
  <si>
    <t>ICICI Securities Ltd</t>
  </si>
  <si>
    <t>INE763G01038</t>
  </si>
  <si>
    <t>CESC Ltd</t>
  </si>
  <si>
    <t>INE486A01021</t>
  </si>
  <si>
    <t>(b) Units of Real Estate Investment Trusts (REITs)</t>
  </si>
  <si>
    <t>Brookfield India Real Estate Trust</t>
  </si>
  <si>
    <t>INE0FDU25010</t>
  </si>
  <si>
    <t>Embassy Office Parks REIT</t>
  </si>
  <si>
    <t>INE041025011</t>
  </si>
  <si>
    <t>Foreign Equity Securities</t>
  </si>
  <si>
    <t>Xtep International Holdings Ltd</t>
  </si>
  <si>
    <t>KYG982771092</t>
  </si>
  <si>
    <t>Unilever PLC, (ADR)</t>
  </si>
  <si>
    <t>US9047677045</t>
  </si>
  <si>
    <t>Food Products</t>
  </si>
  <si>
    <t>Xinyi Solar Holdings Ltd</t>
  </si>
  <si>
    <t>KYG9829N1025</t>
  </si>
  <si>
    <t>Industrial Manufacturing</t>
  </si>
  <si>
    <t>Novatek Microelectronics Corp. Ltd</t>
  </si>
  <si>
    <t>TW0003034005</t>
  </si>
  <si>
    <t>IT - Hardware</t>
  </si>
  <si>
    <t>Primax Electronics Ltd</t>
  </si>
  <si>
    <t>TW0004915004</t>
  </si>
  <si>
    <t>Mediatek Inc</t>
  </si>
  <si>
    <t>TW0002454006</t>
  </si>
  <si>
    <t>Info Edge (India) Ltd</t>
  </si>
  <si>
    <t>INE663F01024</t>
  </si>
  <si>
    <t>Affle India Ltd</t>
  </si>
  <si>
    <t>INE00WC01027</t>
  </si>
  <si>
    <t>FSN E-Commerce Ventures Ltd</t>
  </si>
  <si>
    <t>INE388Y01029</t>
  </si>
  <si>
    <t>Indiamart Intermesh Ltd</t>
  </si>
  <si>
    <t>INE933S01016</t>
  </si>
  <si>
    <t>Firstsource Solutions Ltd</t>
  </si>
  <si>
    <t>INE684F01012</t>
  </si>
  <si>
    <t>Rategain Travel Technologies Ltd</t>
  </si>
  <si>
    <t>INE0CLI01024</t>
  </si>
  <si>
    <t>Persistent Systems Ltd</t>
  </si>
  <si>
    <t>INE262H01013</t>
  </si>
  <si>
    <t>Mphasis Ltd</t>
  </si>
  <si>
    <t>INE356A01018</t>
  </si>
  <si>
    <t>Xelpmoc Design and Tech Ltd</t>
  </si>
  <si>
    <t>INE01P501012</t>
  </si>
  <si>
    <t>Makemytrip Ltd</t>
  </si>
  <si>
    <t>MU0295S00016</t>
  </si>
  <si>
    <t>Freshworks Inc</t>
  </si>
  <si>
    <t>US3580541049</t>
  </si>
  <si>
    <t>Qualcomm Inc.</t>
  </si>
  <si>
    <t>US7475251036</t>
  </si>
  <si>
    <t>Telecom -  Equipment &amp; Accessories</t>
  </si>
  <si>
    <t>Samsung Electronics Co. Ltd</t>
  </si>
  <si>
    <t>KR7005930003</t>
  </si>
  <si>
    <t>Amazon.com INC</t>
  </si>
  <si>
    <t>US0231351067</t>
  </si>
  <si>
    <t>Alibaba Group Holding Ltd</t>
  </si>
  <si>
    <t>KYG017191142</t>
  </si>
  <si>
    <t>Twitter Inc.</t>
  </si>
  <si>
    <t>US90184L1026</t>
  </si>
  <si>
    <t>Salesforce.Com Inc</t>
  </si>
  <si>
    <t>US79466L3024</t>
  </si>
  <si>
    <t>Microsoft Corp</t>
  </si>
  <si>
    <t>US5949181045</t>
  </si>
  <si>
    <t>Tencent Holdings Ltd</t>
  </si>
  <si>
    <t>KYG875721634</t>
  </si>
  <si>
    <t>Zoom Video Communications Inc</t>
  </si>
  <si>
    <t>US98980L1017</t>
  </si>
  <si>
    <t>Alphabet Inc</t>
  </si>
  <si>
    <t>US02079K3059</t>
  </si>
  <si>
    <t>Intel Corp</t>
  </si>
  <si>
    <t>US4581401001</t>
  </si>
  <si>
    <t>LG Chem Ltd</t>
  </si>
  <si>
    <t>KR7051910008</t>
  </si>
  <si>
    <t>Chemicals &amp; Petrochemicals</t>
  </si>
  <si>
    <t>Uber Technologies Inc</t>
  </si>
  <si>
    <t>US90353T1007</t>
  </si>
  <si>
    <t>Transport Services</t>
  </si>
  <si>
    <t>Samsung Sdi Co Ltd</t>
  </si>
  <si>
    <t>KR7006400006</t>
  </si>
  <si>
    <t>PayPal Holdings Inc</t>
  </si>
  <si>
    <t>US70450Y1038</t>
  </si>
  <si>
    <t>JD.Com Inc</t>
  </si>
  <si>
    <t>KYG8208B1014</t>
  </si>
  <si>
    <t>Foreign Mutual Fund Units</t>
  </si>
  <si>
    <t>Franklin Technology Fund, Class I (Acc)</t>
  </si>
  <si>
    <t>LU0626261944</t>
  </si>
  <si>
    <t>Foreign Mutual Fund</t>
  </si>
  <si>
    <t>Brigade Enterprises Ltd</t>
  </si>
  <si>
    <t>INE791I01019</t>
  </si>
  <si>
    <t>Realty</t>
  </si>
  <si>
    <t>Deepak Nitrite Ltd</t>
  </si>
  <si>
    <t>INE288B01029</t>
  </si>
  <si>
    <t>KPIT Technologies Ltd</t>
  </si>
  <si>
    <t>INE04I401011</t>
  </si>
  <si>
    <t>CCL Products (India) Ltd</t>
  </si>
  <si>
    <t>INE421D01022</t>
  </si>
  <si>
    <t>Agricultural Food &amp; Other Products</t>
  </si>
  <si>
    <t>Tube Investments of India Ltd</t>
  </si>
  <si>
    <t>INE974X01010</t>
  </si>
  <si>
    <t>J.B. Chemicals &amp; Pharmaceuticals Ltd</t>
  </si>
  <si>
    <t>INE572A01028</t>
  </si>
  <si>
    <t>GHCL Ltd</t>
  </si>
  <si>
    <t>INE539A01019</t>
  </si>
  <si>
    <t>Quess Corp Ltd</t>
  </si>
  <si>
    <t>INE615P01015</t>
  </si>
  <si>
    <t>Commercial Services &amp; Supplies</t>
  </si>
  <si>
    <t>Equitas Holdings Ltd</t>
  </si>
  <si>
    <t>INE988K01017</t>
  </si>
  <si>
    <t>Carborundum Universal Ltd</t>
  </si>
  <si>
    <t>INE120A01034</t>
  </si>
  <si>
    <t>Ahluwalia Contracts (India) Ltd</t>
  </si>
  <si>
    <t>INE758C01029</t>
  </si>
  <si>
    <t>Eris Lifesciences Ltd</t>
  </si>
  <si>
    <t>INE406M01024</t>
  </si>
  <si>
    <t>KNR Constructions Ltd</t>
  </si>
  <si>
    <t>INE634I01029</t>
  </si>
  <si>
    <t>Nesco Ltd</t>
  </si>
  <si>
    <t>INE317F01035</t>
  </si>
  <si>
    <t>V.I.P. Industries Ltd</t>
  </si>
  <si>
    <t>INE054A01027</t>
  </si>
  <si>
    <t>K.P.R. Mill Ltd</t>
  </si>
  <si>
    <t>INE930H01031</t>
  </si>
  <si>
    <t>Sobha Ltd</t>
  </si>
  <si>
    <t>INE671H01015</t>
  </si>
  <si>
    <t>Lemon Tree Hotels Ltd</t>
  </si>
  <si>
    <t>INE970X01018</t>
  </si>
  <si>
    <t>M M Forgings Ltd</t>
  </si>
  <si>
    <t>INE227C01017</t>
  </si>
  <si>
    <t>Teamlease Services Ltd</t>
  </si>
  <si>
    <t>INE985S01024</t>
  </si>
  <si>
    <t>Karur Vysya Bank Ltd</t>
  </si>
  <si>
    <t>INE036D01028</t>
  </si>
  <si>
    <t>DCB Bank Ltd</t>
  </si>
  <si>
    <t>INE503A01015</t>
  </si>
  <si>
    <t>Gateway Distriparks Ltd</t>
  </si>
  <si>
    <t>INE079J01017</t>
  </si>
  <si>
    <t>TTK Prestige Ltd</t>
  </si>
  <si>
    <t>INE690A01028</t>
  </si>
  <si>
    <t>TV Today Network Ltd</t>
  </si>
  <si>
    <t>INE038F01029</t>
  </si>
  <si>
    <t>Entertainment</t>
  </si>
  <si>
    <t>Cholamandalam Investment and Finance Co Ltd</t>
  </si>
  <si>
    <t>INE121A01024</t>
  </si>
  <si>
    <t>Chemplast Sanmar Ltd</t>
  </si>
  <si>
    <t>INE488A01050</t>
  </si>
  <si>
    <t>Atul Ltd</t>
  </si>
  <si>
    <t>INE100A01010</t>
  </si>
  <si>
    <t>Techno Electric &amp; Engineering Co Ltd</t>
  </si>
  <si>
    <t>INE285K01026</t>
  </si>
  <si>
    <t>Shankara Building Products Ltd</t>
  </si>
  <si>
    <t>INE274V01019</t>
  </si>
  <si>
    <t>Equitas Small Finance Bank Ltd</t>
  </si>
  <si>
    <t>INE063P01018</t>
  </si>
  <si>
    <t>Anand Rathi Wealth Ltd</t>
  </si>
  <si>
    <t>INE463V01026</t>
  </si>
  <si>
    <t>S J S Enterprises Ltd</t>
  </si>
  <si>
    <t>INE284S01014</t>
  </si>
  <si>
    <t>HeidelbergCement India Ltd</t>
  </si>
  <si>
    <t>INE578A01017</t>
  </si>
  <si>
    <t>Metropolis Healthcare Ltd</t>
  </si>
  <si>
    <t>INE112L01020</t>
  </si>
  <si>
    <t>Healthcare Services</t>
  </si>
  <si>
    <t>Ion Exchange (India) Ltd</t>
  </si>
  <si>
    <t>INE570A01014</t>
  </si>
  <si>
    <t>JK Lakshmi Cement Ltd</t>
  </si>
  <si>
    <t>INE786A01032</t>
  </si>
  <si>
    <t>Mrs Bectors Food Specialities Ltd</t>
  </si>
  <si>
    <t>INE495P01012</t>
  </si>
  <si>
    <t>Music Broadcast Ltd</t>
  </si>
  <si>
    <t>INE919I01024</t>
  </si>
  <si>
    <t>Gulf Oil Lubricants India Ltd</t>
  </si>
  <si>
    <t>INE635Q01029</t>
  </si>
  <si>
    <t>Ashoka Buildcon Ltd</t>
  </si>
  <si>
    <t>INE442H01029</t>
  </si>
  <si>
    <t>Symphony Ltd</t>
  </si>
  <si>
    <t>INE225D01027</t>
  </si>
  <si>
    <t>Indoco Remedies Ltd</t>
  </si>
  <si>
    <t>INE873D01024</t>
  </si>
  <si>
    <t>IDFC Ltd</t>
  </si>
  <si>
    <t>INE043D01016</t>
  </si>
  <si>
    <t>Hindustan Oil Exploration Co Ltd</t>
  </si>
  <si>
    <t>INE345A01011</t>
  </si>
  <si>
    <t>G R Infraprojects Ltd</t>
  </si>
  <si>
    <t>INE201P01022</t>
  </si>
  <si>
    <t>Campus Activewear Ltd</t>
  </si>
  <si>
    <t>INE278Y01022</t>
  </si>
  <si>
    <t>Data Patterns India Ltd</t>
  </si>
  <si>
    <t>INE0IX101010</t>
  </si>
  <si>
    <t>Latent View Analytics Ltd</t>
  </si>
  <si>
    <t>INE0I7C01011</t>
  </si>
  <si>
    <t>Hitachi Energy India Ltd</t>
  </si>
  <si>
    <t>INE07Y701011</t>
  </si>
  <si>
    <t>Electrical Equipment</t>
  </si>
  <si>
    <t>Kalyan Jewellers India Ltd</t>
  </si>
  <si>
    <t>INE303R01014</t>
  </si>
  <si>
    <t>Ramco Systems Ltd</t>
  </si>
  <si>
    <t>INE246B01019</t>
  </si>
  <si>
    <t>Vijaya Diagnostic Centre Ltd</t>
  </si>
  <si>
    <t>INE043W01024</t>
  </si>
  <si>
    <t>S P Apparels Ltd</t>
  </si>
  <si>
    <t>INE212I01016</t>
  </si>
  <si>
    <t>Ashok Leyland Ltd</t>
  </si>
  <si>
    <t>INE208A01029</t>
  </si>
  <si>
    <t>Agricultural, Commercial &amp; Construction Vehicles</t>
  </si>
  <si>
    <t>Coromandel International Ltd</t>
  </si>
  <si>
    <t>INE169A01031</t>
  </si>
  <si>
    <t>Emami Ltd</t>
  </si>
  <si>
    <t>INE548C01032</t>
  </si>
  <si>
    <t>IPCA Laboratories Ltd</t>
  </si>
  <si>
    <t>INE571A01038</t>
  </si>
  <si>
    <t>Oberoi Realty Ltd</t>
  </si>
  <si>
    <t>INE093I01010</t>
  </si>
  <si>
    <t>Trent Ltd</t>
  </si>
  <si>
    <t>INE849A01020</t>
  </si>
  <si>
    <t>Sundram Fasteners Ltd</t>
  </si>
  <si>
    <t>INE387A01021</t>
  </si>
  <si>
    <t>Container Corporation Of India Ltd</t>
  </si>
  <si>
    <t>INE111A01025</t>
  </si>
  <si>
    <t>Indian Hotels Co Ltd</t>
  </si>
  <si>
    <t>INE053A01029</t>
  </si>
  <si>
    <t>Apollo Tyres Ltd</t>
  </si>
  <si>
    <t>INE438A01022</t>
  </si>
  <si>
    <t>Apollo Hospitals Enterprise Ltd</t>
  </si>
  <si>
    <t>INE437A01024</t>
  </si>
  <si>
    <t>CG Power and Industrial Solutions Ltd</t>
  </si>
  <si>
    <t>INE067A01029</t>
  </si>
  <si>
    <t>Max Healthcare Institute Ltd</t>
  </si>
  <si>
    <t>INE027H01010</t>
  </si>
  <si>
    <t>Bosch Ltd</t>
  </si>
  <si>
    <t>INE323A01026</t>
  </si>
  <si>
    <t>Max Financial Services Ltd</t>
  </si>
  <si>
    <t>INE180A01020</t>
  </si>
  <si>
    <t>Abbott India Ltd</t>
  </si>
  <si>
    <t>INE358A01014</t>
  </si>
  <si>
    <t>J.K. Cement Ltd</t>
  </si>
  <si>
    <t>INE823G01014</t>
  </si>
  <si>
    <t>Sundaram Finance Ltd</t>
  </si>
  <si>
    <t>INE660A01013</t>
  </si>
  <si>
    <t>Cummins India Ltd</t>
  </si>
  <si>
    <t>INE298A01020</t>
  </si>
  <si>
    <t>Phoenix Mills Ltd</t>
  </si>
  <si>
    <t>INE211B01039</t>
  </si>
  <si>
    <t>Balkrishna Industries Ltd</t>
  </si>
  <si>
    <t>INE787D01026</t>
  </si>
  <si>
    <t>Motherson Sumi Wiring India Ltd</t>
  </si>
  <si>
    <t>INE0FS801015</t>
  </si>
  <si>
    <t>Prestige Estates Projects Ltd</t>
  </si>
  <si>
    <t>INE811K01011</t>
  </si>
  <si>
    <t>United Breweries Ltd</t>
  </si>
  <si>
    <t>INE686F01025</t>
  </si>
  <si>
    <t>Whirlpool Of India Ltd</t>
  </si>
  <si>
    <t>INE716A01013</t>
  </si>
  <si>
    <t>Bharat Forge Ltd</t>
  </si>
  <si>
    <t>INE465A01025</t>
  </si>
  <si>
    <t>Aarti Industries Ltd</t>
  </si>
  <si>
    <t>INE769A01020</t>
  </si>
  <si>
    <t>PI Industries Ltd</t>
  </si>
  <si>
    <t>INE603J01030</t>
  </si>
  <si>
    <t>Honeywell Automation India Ltd</t>
  </si>
  <si>
    <t>INE671A01010</t>
  </si>
  <si>
    <t>Kajaria Ceramics Ltd</t>
  </si>
  <si>
    <t>INE217B01036</t>
  </si>
  <si>
    <t>EPL Ltd</t>
  </si>
  <si>
    <t>INE255A01020</t>
  </si>
  <si>
    <t>APL Apollo Tubes Ltd</t>
  </si>
  <si>
    <t>INE702C01027</t>
  </si>
  <si>
    <t>Devyani International Ltd</t>
  </si>
  <si>
    <t>INE872J01023</t>
  </si>
  <si>
    <t>Ajanta Pharma Ltd</t>
  </si>
  <si>
    <t>INE031B01049</t>
  </si>
  <si>
    <t>RBL Bank Ltd</t>
  </si>
  <si>
    <t>INE976G01028</t>
  </si>
  <si>
    <t>Cholamandalam Financial Holdings Ltd</t>
  </si>
  <si>
    <t>INE149A01033</t>
  </si>
  <si>
    <t>* Less than 0.01%</t>
  </si>
  <si>
    <t>AIA Engineering Ltd</t>
  </si>
  <si>
    <t>INE212H01026</t>
  </si>
  <si>
    <t>TVS Motor Co Ltd</t>
  </si>
  <si>
    <t>INE494B01023</t>
  </si>
  <si>
    <t>Tega Industries Ltd</t>
  </si>
  <si>
    <t>INE011K01018</t>
  </si>
  <si>
    <t>Quantum Information Services ** ^^</t>
  </si>
  <si>
    <t>INE696201123</t>
  </si>
  <si>
    <t>Chennai Interactive Business Services Pvt Ltd ** ^^</t>
  </si>
  <si>
    <t>Cipla Ltd</t>
  </si>
  <si>
    <t>INE059A01026</t>
  </si>
  <si>
    <t>KEI Industries Ltd</t>
  </si>
  <si>
    <t>INE878B01027</t>
  </si>
  <si>
    <t>Interglobe Aviation Ltd</t>
  </si>
  <si>
    <t>INE646L01027</t>
  </si>
  <si>
    <t>IndusInd Bank Ltd</t>
  </si>
  <si>
    <t>INE095A01012</t>
  </si>
  <si>
    <t>Orient Cement Ltd</t>
  </si>
  <si>
    <t>INE876N01018</t>
  </si>
  <si>
    <t>ITD Cementation India Ltd</t>
  </si>
  <si>
    <t>INE686A01026</t>
  </si>
  <si>
    <t>Somany Ceramics Ltd</t>
  </si>
  <si>
    <t>INE355A01028</t>
  </si>
  <si>
    <t>Sun Pharmaceutical Industries Ltd</t>
  </si>
  <si>
    <t>INE044A01036</t>
  </si>
  <si>
    <t>ICICI Prudential Life Insurance Co Ltd</t>
  </si>
  <si>
    <t>INE726G01019</t>
  </si>
  <si>
    <t>Arvind Fashions Ltd</t>
  </si>
  <si>
    <t>INE955V01021</t>
  </si>
  <si>
    <t>Life Insurance Corporation Of India</t>
  </si>
  <si>
    <t>INE0J1Y01017</t>
  </si>
  <si>
    <t>Aditya Birla Capital Ltd</t>
  </si>
  <si>
    <t>INE674K01013</t>
  </si>
  <si>
    <t>Quantum Information Systems ** ^^</t>
  </si>
  <si>
    <t>Dalmia Bharat Ltd</t>
  </si>
  <si>
    <t>INE00R701025</t>
  </si>
  <si>
    <t>LIC Housing Finance Ltd</t>
  </si>
  <si>
    <t>INE115A01026</t>
  </si>
  <si>
    <t>Mahindra &amp; Mahindra Financial Services Ltd</t>
  </si>
  <si>
    <t>INE774D01024</t>
  </si>
  <si>
    <t>Nippon Life India Asset Management Ltd</t>
  </si>
  <si>
    <t>INE298J01013</t>
  </si>
  <si>
    <t>Coforge Ltd</t>
  </si>
  <si>
    <t>INE591G01017</t>
  </si>
  <si>
    <t>AU Small Finance Bank Ltd</t>
  </si>
  <si>
    <t>INE949L01017</t>
  </si>
  <si>
    <t>Laurus Labs Ltd</t>
  </si>
  <si>
    <t>INE947Q01028</t>
  </si>
  <si>
    <t>Alkem Laboratories Ltd</t>
  </si>
  <si>
    <t>INE540L01014</t>
  </si>
  <si>
    <t>Gland Pharma Ltd</t>
  </si>
  <si>
    <t>INE068V01023</t>
  </si>
  <si>
    <t>Torrent Pharmaceuticals Ltd</t>
  </si>
  <si>
    <t>INE685A01028</t>
  </si>
  <si>
    <t>Delhivery Ltd</t>
  </si>
  <si>
    <t>INE148O01028</t>
  </si>
  <si>
    <t>HDFC Asset Management Company Ltd</t>
  </si>
  <si>
    <t>INE127D01025</t>
  </si>
  <si>
    <t>Endurance Technologies Ltd</t>
  </si>
  <si>
    <t>INE913H01037</t>
  </si>
  <si>
    <t>Larsen &amp; Toubro Infotech Ltd</t>
  </si>
  <si>
    <t>INE214T01019</t>
  </si>
  <si>
    <t>Samvardhana Motherson International Ltd</t>
  </si>
  <si>
    <t>INE775A01035</t>
  </si>
  <si>
    <t>HDFC Life Insurance Co Ltd</t>
  </si>
  <si>
    <t>INE795G01014</t>
  </si>
  <si>
    <t>NRB Bearings Ltd</t>
  </si>
  <si>
    <t>INE349A01021</t>
  </si>
  <si>
    <t>Puravankara Ltd</t>
  </si>
  <si>
    <t>INE323I01011</t>
  </si>
  <si>
    <t>Tata Consumer Products Ltd</t>
  </si>
  <si>
    <t>INE192A01025</t>
  </si>
  <si>
    <t>Motilal Oswal Financial Services Ltd</t>
  </si>
  <si>
    <t>INE338I01027</t>
  </si>
  <si>
    <t>Godrej Properties Ltd</t>
  </si>
  <si>
    <t>INE484J01027</t>
  </si>
  <si>
    <t>Titan Co Ltd</t>
  </si>
  <si>
    <t>INE280A01028</t>
  </si>
  <si>
    <t>Taiwan Semiconductor Manufacturing Co. Ltd</t>
  </si>
  <si>
    <t>TW0002330008</t>
  </si>
  <si>
    <t>AIA Group Ltd</t>
  </si>
  <si>
    <t>HK0000069689</t>
  </si>
  <si>
    <t>Longi Green Energy Technology Co Ltd</t>
  </si>
  <si>
    <t>CNE100001FR6</t>
  </si>
  <si>
    <t>Meituan Dianping</t>
  </si>
  <si>
    <t>KYG596691041</t>
  </si>
  <si>
    <t>Bank Central Asia Tbk Pt</t>
  </si>
  <si>
    <t>ID1000109507</t>
  </si>
  <si>
    <t>China Mengniu Dairy Co. Ltd</t>
  </si>
  <si>
    <t>KYG210961051</t>
  </si>
  <si>
    <t>Agricultural Food &amp; other Products</t>
  </si>
  <si>
    <t>DBS Group Holdings Ltd</t>
  </si>
  <si>
    <t>SG1L01001701</t>
  </si>
  <si>
    <t>China Merchants Bank Co Ltd</t>
  </si>
  <si>
    <t>CNE1000002M1</t>
  </si>
  <si>
    <t>Budweiser Brewing Co APAC Ltd</t>
  </si>
  <si>
    <t>KYG1674K1013</t>
  </si>
  <si>
    <t>Yum China Holdings INC</t>
  </si>
  <si>
    <t>US98850P1093</t>
  </si>
  <si>
    <t>SK Hynix Inc</t>
  </si>
  <si>
    <t>KR7000660001</t>
  </si>
  <si>
    <t>China Resources Land Ltd</t>
  </si>
  <si>
    <t>KYG2108Y1052</t>
  </si>
  <si>
    <t>Techtronic Industries Co. Ltd</t>
  </si>
  <si>
    <t>HK0669013440</t>
  </si>
  <si>
    <t>Guangzhou Tinci Materials Technology Co Ltd</t>
  </si>
  <si>
    <t>CNE100001RG4</t>
  </si>
  <si>
    <t>Midea Group Co Ltd</t>
  </si>
  <si>
    <t>CNE100001QQ5</t>
  </si>
  <si>
    <t>Naver Corp</t>
  </si>
  <si>
    <t>KR7035420009</t>
  </si>
  <si>
    <t>Ping An Insurance (Group) Co. Of China Ltd, H</t>
  </si>
  <si>
    <t>CNE1000003X6</t>
  </si>
  <si>
    <t>Kweichow Moutai Co. Ltd, A</t>
  </si>
  <si>
    <t>CNE0000018R8</t>
  </si>
  <si>
    <t>Beijing Oriental Yuhong Waterproof Technology Co Ltd</t>
  </si>
  <si>
    <t>CNE100000CS3</t>
  </si>
  <si>
    <t>Country Garden Services Holdings Co Ltd</t>
  </si>
  <si>
    <t>KYG2453A1085</t>
  </si>
  <si>
    <t>Trip.Com Group Ltd, (ADR)</t>
  </si>
  <si>
    <t>US89677Q1076</t>
  </si>
  <si>
    <t>Minor International Pcl, Fgn.</t>
  </si>
  <si>
    <t>TH0128B10Z17</t>
  </si>
  <si>
    <t>Indocement Tunggal Prakarsa Tbk Pt</t>
  </si>
  <si>
    <t>ID1000061302</t>
  </si>
  <si>
    <t>Semen Indonesia (Persero) Tbk PT</t>
  </si>
  <si>
    <t>ID1000106800</t>
  </si>
  <si>
    <t>The Siam Cement PCL, Fgn.</t>
  </si>
  <si>
    <t>TH0003010Z12</t>
  </si>
  <si>
    <t>SM Investments Corp</t>
  </si>
  <si>
    <t>PHY806761029</t>
  </si>
  <si>
    <t>Wuxi Biologics Cayman Inc</t>
  </si>
  <si>
    <t>KYG970081173</t>
  </si>
  <si>
    <t>Jiangsu Hengrui Medicine Co Ltd</t>
  </si>
  <si>
    <t>CNE0000014W7</t>
  </si>
  <si>
    <t>Weichai Power Co Ltd</t>
  </si>
  <si>
    <t>CNE1000004L9</t>
  </si>
  <si>
    <t>Will Semiconductor Co Ltd</t>
  </si>
  <si>
    <t>CNE100002XM8</t>
  </si>
  <si>
    <t>Sea Ltd (ADR)</t>
  </si>
  <si>
    <t>US81141R1005</t>
  </si>
  <si>
    <t>Minor International PCL- Warrants (31-July-2023)</t>
  </si>
  <si>
    <t>TH0128053707</t>
  </si>
  <si>
    <t>Minor International PCL - Warrants (05-May-2023)</t>
  </si>
  <si>
    <t>TH0128053509</t>
  </si>
  <si>
    <t>Minor International PCL - Warrants (15-Feb-2024)</t>
  </si>
  <si>
    <t>TH0128054200</t>
  </si>
  <si>
    <t>Bajaj Finance Ltd</t>
  </si>
  <si>
    <t>INE296A01024</t>
  </si>
  <si>
    <t>Tata Steel Ltd</t>
  </si>
  <si>
    <t>INE081A01012</t>
  </si>
  <si>
    <t>Ferrous Metals</t>
  </si>
  <si>
    <t>Bajaj Finserv Ltd</t>
  </si>
  <si>
    <t>INE918I01018</t>
  </si>
  <si>
    <t>Nestle India Ltd</t>
  </si>
  <si>
    <t>INE239A01016</t>
  </si>
  <si>
    <t>Wipro Ltd</t>
  </si>
  <si>
    <t>INE075A01022</t>
  </si>
  <si>
    <t>JSW Steel Ltd</t>
  </si>
  <si>
    <t>INE019A01038</t>
  </si>
  <si>
    <t>Adani Ports and Special Economic Zone Ltd</t>
  </si>
  <si>
    <t>INE742F01042</t>
  </si>
  <si>
    <t>Transport Infrastructure</t>
  </si>
  <si>
    <t>Divi's Laboratories Ltd</t>
  </si>
  <si>
    <t>INE361B01024</t>
  </si>
  <si>
    <t>Hindalco Industries Ltd</t>
  </si>
  <si>
    <t>INE038A01020</t>
  </si>
  <si>
    <t>Non - Ferrous Metals</t>
  </si>
  <si>
    <t>Britannia Industries Ltd</t>
  </si>
  <si>
    <t>INE216A01030</t>
  </si>
  <si>
    <t>Eicher Motors Ltd</t>
  </si>
  <si>
    <t>INE066A01021</t>
  </si>
  <si>
    <t>UPL Ltd</t>
  </si>
  <si>
    <t>INE628A01036</t>
  </si>
  <si>
    <t>Shree Cement Ltd</t>
  </si>
  <si>
    <t>INE070A01015</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</si>
  <si>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</si>
  <si>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</si>
  <si>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</si>
  <si>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</si>
  <si>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</si>
  <si>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</si>
  <si>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</si>
  <si>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</si>
  <si>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</si>
  <si>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</si>
  <si>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</si>
  <si>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</si>
  <si>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Short-Term Income Plan (No. of Segregated Portfolios in the Scheme- 3) - (under winding up) Direct-Growth Plan ^^ $$$</t>
  </si>
  <si>
    <t>INF090I01GK1</t>
  </si>
  <si>
    <t>INF090I01UY3</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</si>
  <si>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</si>
  <si>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</si>
  <si>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</si>
  <si>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</si>
  <si>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</si>
  <si>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</si>
  <si>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</si>
  <si>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</si>
  <si>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</si>
  <si>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(No. of Segregated Portfolios in the Scheme- 3) - (under winding up) Direct-Growth Plan ^^ $$$</t>
  </si>
  <si>
    <t>INF090I01HB8</t>
  </si>
  <si>
    <t>INF090I01TX7</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</si>
  <si>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</si>
  <si>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</si>
  <si>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</si>
  <si>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</si>
  <si>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</si>
  <si>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</si>
  <si>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</si>
  <si>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June 30, 2022</t>
  </si>
  <si>
    <t>Risk level of primary benchmark as on June 30, 2022</t>
  </si>
  <si>
    <t xml:space="preserve">f) Risk-o-meter </t>
  </si>
  <si>
    <t>Primary Benchmark: CRISIL Hybrid 35+65 - Aggressive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</si>
  <si>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</si>
  <si>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</si>
  <si>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</si>
  <si>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</si>
  <si>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</si>
  <si>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</si>
  <si>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</si>
  <si>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</si>
  <si>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</si>
  <si>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</si>
  <si>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</si>
  <si>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</si>
  <si>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</si>
  <si>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</si>
  <si>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</si>
  <si>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</si>
  <si>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</si>
  <si>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</si>
  <si>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</si>
  <si>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</si>
  <si>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</si>
  <si>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</si>
  <si>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</si>
  <si>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Market Value (including accrued interest, if any) (Rs. in Lakhs)</t>
  </si>
  <si>
    <t xml:space="preserve">c) Total outstanding position (as at June 30, 2022) in Derivative Instruments (Gross Notional) </t>
  </si>
  <si>
    <t>Rs. 4,502.35 Lacs</t>
  </si>
  <si>
    <t>d) Outstanding derivative exposure as % to net assets</t>
  </si>
  <si>
    <t>e) Portfolio Turnover Ratio during the Half - year 30-Jun-2022</t>
  </si>
  <si>
    <t>f) Average Maturity as on 30-Jun-2022</t>
  </si>
  <si>
    <t xml:space="preserve">g) During the month additional instances of fair valuation/deviation from valuation price provided by the valuation agencies </t>
  </si>
  <si>
    <t>% to Net Assets(Hedged &amp; Unhedged)</t>
  </si>
  <si>
    <t>Outstanding position in Derivative Instruments (Rs. in Lakhs)
Long / (Short)</t>
  </si>
  <si>
    <t>Outstanding derivative exposure as % to net assets
Long / (Short )</t>
  </si>
  <si>
    <t>^^ Securities are fair valued</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</si>
  <si>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</si>
  <si>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</si>
  <si>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</si>
  <si>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https://www.franklintempletonindia.com/investor/reports?firstFilter-4</t>
  </si>
  <si>
    <t>^^ Securities are fair Valued</t>
  </si>
  <si>
    <t>$$$ This scheme is under winding-up and SBI Funds Management Private Limited has been appointed as the liquidator as per the order of Hon'ble Supreme Court dated February 12, 2021.</t>
  </si>
  <si>
    <t>c) Portfolio Turnover Ratio during the Half - year 30-June-2022</t>
  </si>
  <si>
    <t>NIL</t>
  </si>
  <si>
    <t>Franklin India Dynamic Accrual Fund- Segregated Portfolio 3- 9.50% Yes Bank Ltd CO 23 Dec 2021-Direct-Growth Plan</t>
  </si>
  <si>
    <t>Franklin India Dynamic Accrual Fund - Segregated Portfolio 2 - 10.90% Vodafone Idea Ltd 02 Sep 2023 - Direct - Growth Plan ^^</t>
  </si>
  <si>
    <t>Franklin India Short Term Income Plan - Segregated Portfolio 2 - 10.90% Vodafone Idea Ltd 02 Sep 2023 - Direct - Growth Plan ^^</t>
  </si>
  <si>
    <t>Franklin India Short Term Income Plan-Segregated Portfolio 3- 9.50% Yes Bank Ltd CO 23 Dec 2021-Direct-Growth Plan</t>
  </si>
  <si>
    <t>Franklin India Dynamic Asset Allocation Fund Of Funds ^</t>
  </si>
  <si>
    <t>Franklin India Liquid Fund</t>
  </si>
  <si>
    <t>INE115A07MJ1</t>
  </si>
  <si>
    <t>7.39% LIC Housing Finance Ltd (30-Aug-2022) **</t>
  </si>
  <si>
    <t>INE001A07RZ8</t>
  </si>
  <si>
    <t>7.28% Housing Development Finance Corporation Ltd (26-Sep-2022) **</t>
  </si>
  <si>
    <t>INE752E07HK1</t>
  </si>
  <si>
    <t>8.64% Power Grid Corporation of India Ltd (08-Jul-2022) **</t>
  </si>
  <si>
    <t>Certificate of Deposit</t>
  </si>
  <si>
    <t>INE040A16CP0</t>
  </si>
  <si>
    <t>HDFC Bank Ltd (26-Sep-2022)</t>
  </si>
  <si>
    <t>INE860H14X34</t>
  </si>
  <si>
    <t>Aditya Birla Finance Ltd (26-Jul-2022) **@</t>
  </si>
  <si>
    <t>INE110L14QP3</t>
  </si>
  <si>
    <t>Reliance Jio Infocomm Ltd (19-Sep-2022) **@</t>
  </si>
  <si>
    <t>INE929O14677</t>
  </si>
  <si>
    <t>Reliance Retail Ventures Ltd (19-Sep-2022) **@</t>
  </si>
  <si>
    <t>CARE A1+</t>
  </si>
  <si>
    <t>INE242A14WM2</t>
  </si>
  <si>
    <t>Indian Oil Corporation Ltd (15-Jul-2022) **@</t>
  </si>
  <si>
    <t>INE094A14IT1</t>
  </si>
  <si>
    <t>Hindustan Petroleum Corporation Ltd (25-Jul-2022) **@</t>
  </si>
  <si>
    <t>INE110O14617</t>
  </si>
  <si>
    <t>Axis Securities Ltd (25-Jul-2022) **@</t>
  </si>
  <si>
    <t>INE029A14BO3</t>
  </si>
  <si>
    <t>Bharat Petroleum Corporation Ltd (29-Jul-2022) **@</t>
  </si>
  <si>
    <t>INE700G14BR9</t>
  </si>
  <si>
    <t>HDFC Securities Ltd (27-Jul-2022) **@</t>
  </si>
  <si>
    <t>IN002022X122</t>
  </si>
  <si>
    <t>91 DTB (22-Sep-2022)</t>
  </si>
  <si>
    <t>IN002022X080</t>
  </si>
  <si>
    <t>91 DTB (25-Aug-2022)</t>
  </si>
  <si>
    <t>IN002022X098</t>
  </si>
  <si>
    <t>91 DTB (01-Sep-2022)</t>
  </si>
  <si>
    <t>IN002022X114</t>
  </si>
  <si>
    <t>91 DTB (15-Sep-2022)</t>
  </si>
  <si>
    <t>IN002022X130</t>
  </si>
  <si>
    <t>91 DTB (29-Sep-2022)</t>
  </si>
  <si>
    <t>IN002021Y452</t>
  </si>
  <si>
    <t>182 DTB (21-Jul-2022)</t>
  </si>
  <si>
    <t>IN002021Y445</t>
  </si>
  <si>
    <t>182 DTB (14-Jul-2022)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</si>
  <si>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</si>
  <si>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</si>
  <si>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</si>
  <si>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</si>
  <si>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</si>
  <si>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</si>
  <si>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</si>
  <si>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</si>
  <si>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</si>
  <si>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</si>
  <si>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</si>
  <si>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</si>
  <si>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</si>
  <si>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</si>
  <si>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</si>
  <si>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30-Jun-2022</t>
  </si>
  <si>
    <t>e) Risk-o-meter</t>
  </si>
  <si>
    <t>Primary Benchmark: Tier-1 Index: CRISIL Liquid Fund BI Index (Effective Apri 1, 2022, the benchmark of the scheme has been changed from Crisil Liquid Fund Index)</t>
  </si>
  <si>
    <t>Risk level of tier-1 benchmark as on June 30, 2022</t>
  </si>
  <si>
    <t>Tier-2 Index: CRISIL Liquid Fund AI Index</t>
  </si>
  <si>
    <t>Risk level of tier-2 benchmark as on June 30,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</si>
  <si>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</si>
  <si>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</si>
  <si>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</si>
  <si>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</si>
  <si>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</si>
  <si>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</si>
  <si>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NA*</t>
  </si>
  <si>
    <t xml:space="preserve">      Unclaimed IDCW Plan</t>
  </si>
  <si>
    <t xml:space="preserve">      Unclaimed Redemption Investor Education Plan</t>
  </si>
  <si>
    <t xml:space="preserve">      Unclaimed IDCW Investor Education Plan</t>
  </si>
  <si>
    <t>*Allotment date for the plans was January 06, 2022.</t>
  </si>
  <si>
    <t>Primary Benchmark: Tier-1 Index: CRISIL Overnight Fund AI Index (Effective Apri 1, 2022, the benchmark of the scheme has been changed from CRISIL Overnight Index)</t>
  </si>
  <si>
    <t>Franklin India Savings Fund</t>
  </si>
  <si>
    <t>INE238A165X9</t>
  </si>
  <si>
    <t>Axis Bank Ltd (07-Dec-2022) **</t>
  </si>
  <si>
    <t>INE261F16629</t>
  </si>
  <si>
    <t>National Bank For Agriculture &amp; Rural Development (03-Feb-2023) **</t>
  </si>
  <si>
    <t>INE237A167N7</t>
  </si>
  <si>
    <t>Kotak Mahindra Bank Ltd (10-Feb-2023) **</t>
  </si>
  <si>
    <t>INE040A16CV8</t>
  </si>
  <si>
    <t>HDFC Bank Ltd (10-Feb-2023) **</t>
  </si>
  <si>
    <t>INE556F16911</t>
  </si>
  <si>
    <t>Small Industries Development Bank of India (14-Feb-2023) **</t>
  </si>
  <si>
    <t>INE476A16SX6</t>
  </si>
  <si>
    <t>Canara Bank (14-Mar-2023) **</t>
  </si>
  <si>
    <t>INE514E16BZ7</t>
  </si>
  <si>
    <t>Export-Import Bank Of India (24-Mar-2023) **</t>
  </si>
  <si>
    <t>INE700G14BQ1</t>
  </si>
  <si>
    <t>HDFC Securities Ltd (25-Jul-2022) **@</t>
  </si>
  <si>
    <t>INE929O14586</t>
  </si>
  <si>
    <t>Reliance Retail Ventures Ltd (07-Sep-2022) **@</t>
  </si>
  <si>
    <t>INE001A14YI6</t>
  </si>
  <si>
    <t>Housing Development Finance Corporation Ltd (03-Mar-2023) **@</t>
  </si>
  <si>
    <t>INE306N14UI0</t>
  </si>
  <si>
    <t>Tata Capital Financial Services Ltd (24-Mar-2023) **@</t>
  </si>
  <si>
    <t>INE028E14JY9</t>
  </si>
  <si>
    <t>Kotak Securities Ltd (23-Sep-2022) **@</t>
  </si>
  <si>
    <t>INE018E14PJ8</t>
  </si>
  <si>
    <t>SBI Cards and Payment Services Ltd (28-Sep-2022) **@</t>
  </si>
  <si>
    <t>IN002021Y544</t>
  </si>
  <si>
    <t>182 DTB (22-Sep-2022)</t>
  </si>
  <si>
    <t>IN002021Z434</t>
  </si>
  <si>
    <t>364 DTB (12-Jan-2023)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</si>
  <si>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</si>
  <si>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</si>
  <si>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</si>
  <si>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</si>
  <si>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</si>
  <si>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</si>
  <si>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</si>
  <si>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</si>
  <si>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</si>
  <si>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</si>
  <si>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</si>
  <si>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</si>
  <si>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</si>
  <si>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</si>
  <si>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</si>
  <si>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</si>
  <si>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INE115A07PC9</t>
  </si>
  <si>
    <t>5.35% LIC Housing Finance Ltd (20-Mar-2023) **</t>
  </si>
  <si>
    <t>CARE AAA</t>
  </si>
  <si>
    <t>INE261F08BQ8</t>
  </si>
  <si>
    <t>6.70% National Bank For Agriculture &amp; Rural Development (11-Nov-2022) **</t>
  </si>
  <si>
    <t>INE651J07739</t>
  </si>
  <si>
    <t>JM Financial Credit Solutions Ltd (1Y SBI MCLR + 460 Bps) (23-Jul-2024) **</t>
  </si>
  <si>
    <t>ICRA AA</t>
  </si>
  <si>
    <t>INE238A166X7</t>
  </si>
  <si>
    <t>Axis Bank Ltd (09-Dec-2022) **</t>
  </si>
  <si>
    <t>INE296A14TE1</t>
  </si>
  <si>
    <t>Bajaj Finance Ltd (26-Aug-2022) **@</t>
  </si>
  <si>
    <t>IN0020160084</t>
  </si>
  <si>
    <t>GOI FRB 2024 (07-Nov-2024)</t>
  </si>
  <si>
    <t>IN0020180041</t>
  </si>
  <si>
    <t>GOI FRB 2031 (07-Dec-2031)</t>
  </si>
  <si>
    <t>IN0020210160</t>
  </si>
  <si>
    <t>GOI FRB 2028 (04-Oct-2028)</t>
  </si>
  <si>
    <t>IN0020200120</t>
  </si>
  <si>
    <t>GOI FRB 2033 (22-Sep-2033)</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</si>
  <si>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</si>
  <si>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</si>
  <si>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</si>
  <si>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</si>
  <si>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</si>
  <si>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</si>
  <si>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</si>
  <si>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</si>
  <si>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</si>
  <si>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</si>
  <si>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t>
  </si>
  <si>
    <t>INE733E08148</t>
  </si>
  <si>
    <t>6.55% NTPC Ltd (17-Apr-2023) **</t>
  </si>
  <si>
    <t>INE261F08CK9</t>
  </si>
  <si>
    <t>5.14% National Bank For Agriculture &amp; Rural Development (31-Jan-2024) **</t>
  </si>
  <si>
    <t>INE906B07FX6</t>
  </si>
  <si>
    <t>7.11% National Highways Authority Of India (05-Nov-2022) **</t>
  </si>
  <si>
    <t>INE094A08044</t>
  </si>
  <si>
    <t>6.80% Hindustan Petroleum Corporation Ltd (15-Dec-2022) **</t>
  </si>
  <si>
    <t>INE020B08AT3</t>
  </si>
  <si>
    <t>7.99% REC Ltd (23-Feb-2023) **</t>
  </si>
  <si>
    <t>INE020B08CM4</t>
  </si>
  <si>
    <t>6.99% REC Ltd (30-Sep-2024) **</t>
  </si>
  <si>
    <t>INE053F07CC9</t>
  </si>
  <si>
    <t>6.19% Indian Railway Finance Corporation Ltd (28-Apr-2023) **</t>
  </si>
  <si>
    <t>INE557F08FJ5</t>
  </si>
  <si>
    <t>5.80% National Housing Bank (15-May-2023) **</t>
  </si>
  <si>
    <t>INE242A08460</t>
  </si>
  <si>
    <t>5.05% Indian Oil Corporation Ltd (25-Nov-2022) **</t>
  </si>
  <si>
    <t>INE213A08040</t>
  </si>
  <si>
    <t>4.50% Oil &amp; Natural Gas Corporation Ltd (09-Feb-2024) **</t>
  </si>
  <si>
    <t>INE094A08036</t>
  </si>
  <si>
    <t>7.00% Hindustan Petroleum Corporation Ltd (14-Aug-2024) **</t>
  </si>
  <si>
    <t>INE848E07989</t>
  </si>
  <si>
    <t>7.52% NHPC Ltd (06-Jun-2023)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</si>
  <si>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</si>
  <si>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</si>
  <si>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</si>
  <si>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</si>
  <si>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</si>
  <si>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</si>
  <si>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</si>
  <si>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</si>
  <si>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</si>
  <si>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</si>
  <si>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</si>
  <si>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INE721A08DC8</t>
  </si>
  <si>
    <t>10.25% Shriram Transport Finance Co Ltd (26-Apr-2024) **</t>
  </si>
  <si>
    <t>CRISIL AA+</t>
  </si>
  <si>
    <t>INE134E08KN8</t>
  </si>
  <si>
    <t>6.98% Power Finance Corporation Ltd (20-Apr-2023)</t>
  </si>
  <si>
    <t>INE134E08JY7</t>
  </si>
  <si>
    <t>9.25% Power Finance Corporation Ltd (25-Sep-2024) **</t>
  </si>
  <si>
    <t>IN0020180025</t>
  </si>
  <si>
    <t>7.37% GOI 2023 (16-Apr-2023)</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</si>
  <si>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</si>
  <si>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</si>
  <si>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</si>
  <si>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</si>
  <si>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</si>
  <si>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</si>
  <si>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f) Risk-o-meter</t>
  </si>
  <si>
    <t>Primary Benchmark: Tier-1 Index: NIFTY Corporate Bond Index B-III (Effective Apri 1, 2022, the benchmark of the scheme has been changed from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</si>
  <si>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</si>
  <si>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</si>
  <si>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</si>
  <si>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</si>
  <si>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</si>
  <si>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</si>
  <si>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</si>
  <si>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</si>
  <si>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</si>
  <si>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</si>
  <si>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</si>
  <si>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t>
  </si>
  <si>
    <t>INE094A08077</t>
  </si>
  <si>
    <t>5.36% Hindustan Petroleum Corporation Ltd (11-Apr-2025) **</t>
  </si>
  <si>
    <t>INE242A08452</t>
  </si>
  <si>
    <t>6.39% Indian Oil Corporation Ltd (06-Mar-2025) **</t>
  </si>
  <si>
    <t>INE020B08DH2</t>
  </si>
  <si>
    <t>5.81% REC Ltd (31-Dec-2025)</t>
  </si>
  <si>
    <t>INE206D08261</t>
  </si>
  <si>
    <t>8.14% Nuclear Power Corporation of India Ltd (25-Mar-2026) **</t>
  </si>
  <si>
    <t>INE020B08906</t>
  </si>
  <si>
    <t>8.27% REC Ltd (06-Feb-2025) **</t>
  </si>
  <si>
    <t>INE976G08064</t>
  </si>
  <si>
    <t>10.20% RBL Bank Ltd (15-Apr-2023) **</t>
  </si>
  <si>
    <t>ICRA AA-</t>
  </si>
  <si>
    <t>INE514E08EP9</t>
  </si>
  <si>
    <t>8.25% Export-Import Bank of India (28-Sep-2025) **</t>
  </si>
  <si>
    <t>INE733E07JX0</t>
  </si>
  <si>
    <t>8.19% NTPC Ltd (15-Dec-2025) **</t>
  </si>
  <si>
    <t>INE752E07MQ8</t>
  </si>
  <si>
    <t>8.40% Power Grid Corporation of India Ltd (27-May-2024) **</t>
  </si>
  <si>
    <t>INE476A16ST4</t>
  </si>
  <si>
    <t>Canara Bank (22-Aug-2022) **</t>
  </si>
  <si>
    <t>INE238A161Z3</t>
  </si>
  <si>
    <t>Axis Bank Ltd (07-Mar-2023) **</t>
  </si>
  <si>
    <t>INE040A16CI5</t>
  </si>
  <si>
    <t>HDFC Bank Ltd (17-Aug-2022) **</t>
  </si>
  <si>
    <t>INE556F16952</t>
  </si>
  <si>
    <t>Small Industries Development Bank of India (23-Mar-2023) **</t>
  </si>
  <si>
    <t>Primary Benchmark: NIFTY Banking &amp; PSU Debt Index</t>
  </si>
  <si>
    <t>Franklin India Government Securities Fund</t>
  </si>
  <si>
    <t>IN0020220029</t>
  </si>
  <si>
    <t>7.54% GOI 2036 (23-May-2036)</t>
  </si>
  <si>
    <t xml:space="preserve">      Quarterly IDCW Option</t>
  </si>
  <si>
    <t xml:space="preserve">      Direct Quarterly IDCW Option</t>
  </si>
  <si>
    <t>Primary Benchmark: NIFTY All Duration G-Sec Index (The Benchmark Index of the fund has been changed from I-Sec Li-bex effective September 8, 2021)</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</si>
  <si>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</si>
  <si>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</si>
  <si>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</si>
  <si>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</si>
  <si>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</si>
  <si>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</si>
  <si>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</si>
  <si>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</si>
  <si>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</si>
  <si>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</si>
  <si>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</si>
  <si>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</si>
  <si>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</si>
  <si>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</si>
  <si>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</si>
  <si>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</si>
  <si>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</si>
  <si>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</si>
  <si>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</si>
  <si>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INF200K01TK5</t>
  </si>
  <si>
    <t>SBI Overnight Fund - Direct Plan - Growth</t>
  </si>
  <si>
    <t>$$ Indicates securties below investment grade or default</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</si>
  <si>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</si>
  <si>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</si>
  <si>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</si>
  <si>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</si>
  <si>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</si>
  <si>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</si>
  <si>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</si>
  <si>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Primary Benchmark: CRISIL Composite Bond Fund Index</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</si>
  <si>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</si>
  <si>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</si>
  <si>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</si>
  <si>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</si>
  <si>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</si>
  <si>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(currently at 35% of face value), prior to which this security was fair valued at Zero. Interest is also being accrued after applying the same haircut i.e. currently at 65%, in accordance with the SEBI regulations and forms a part of Call, Cash &amp; Other Assets.</t>
  </si>
  <si>
    <t xml:space="preserve">b) During the month additional instances of fair valuation/deviation from valuation price provided by the valuation agencies </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</si>
  <si>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</si>
  <si>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</si>
  <si>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</si>
  <si>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</si>
  <si>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</si>
  <si>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</si>
  <si>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</si>
  <si>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</si>
  <si>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</si>
  <si>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</si>
  <si>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</si>
  <si>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</si>
  <si>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</si>
  <si>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</si>
  <si>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</si>
  <si>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t>
  </si>
  <si>
    <t>INE01E708016</t>
  </si>
  <si>
    <t>10.32% Andhra Pradesh Capital Region Development Authority (16-Aug-2024) **</t>
  </si>
  <si>
    <t>INE01E708032</t>
  </si>
  <si>
    <t>10.32% Andhra Pradesh Capital Region Development Authority (16-Aug-2026)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</si>
  <si>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</si>
  <si>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</si>
  <si>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</si>
  <si>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</si>
  <si>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</si>
  <si>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</si>
  <si>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</si>
  <si>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</si>
  <si>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</si>
  <si>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</si>
  <si>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</si>
  <si>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</si>
  <si>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</si>
  <si>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</si>
  <si>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</si>
  <si>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</si>
  <si>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</si>
  <si>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</si>
  <si>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</si>
  <si>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</si>
  <si>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</si>
  <si>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</si>
  <si>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</si>
  <si>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</si>
  <si>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</si>
  <si>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</si>
  <si>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</si>
  <si>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</si>
  <si>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NA</t>
  </si>
  <si>
    <t>* All units in the scheme have been extinguished post distribution based on NAV dated Dec 12, 2021 which is the last declared NAV.</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</si>
  <si>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</si>
  <si>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</si>
  <si>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</si>
  <si>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</si>
  <si>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</si>
  <si>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</si>
  <si>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</si>
  <si>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</si>
  <si>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</si>
  <si>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</si>
  <si>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</si>
  <si>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</si>
  <si>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</si>
  <si>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</si>
  <si>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</si>
  <si>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</si>
  <si>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Franklin India Flexi Cap Fund (Formerly known as Franklin India Equity Fund) ^</t>
  </si>
  <si>
    <t>Franklin India NSE Nifty 50 Index Fund (Formerly known as Franklin India Index Fund – NSE Nifty Plan) ^</t>
  </si>
  <si>
    <t>^ Franklin India Index Fund – NSE Nifty Plan is renamed as Franklin India NSE Nifty 50 Index Fund effective July 01, 2022.</t>
  </si>
  <si>
    <t>Franklin India Feeder - Templeton European Opportunities Fund (Formerly known as Franklin India Feeder - Franklin European Growth Fund) ^</t>
  </si>
  <si>
    <t>Margin on Derivatives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</si>
</sst>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0%"/>
    <numFmt numFmtId="166" formatCode="0.000%"/>
    <numFmt numFmtId="167" formatCode="#,##0.000"/>
  </numFmts>
  <fonts count="13"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sz val="11"/>
      <color theme="1"/>
      <name val="Calibri"/>
      <family val="2"/>
      <scheme val="minor"/>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8" fillId="0" borderId="0" applyNumberFormat="0" applyFill="0" applyBorder="0" applyAlignment="0" applyProtection="0"/>
    <xf numFmtId="9" fontId="11" fillId="0" borderId="0" applyFont="0" applyFill="0" applyBorder="0" applyAlignment="0" applyProtection="0"/>
  </cellStyleXfs>
  <cellXfs count="98">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0" fontId="6" fillId="2" borderId="4" xfId="0"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7" fillId="2"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2" fontId="6" fillId="0" borderId="1" xfId="0" applyNumberFormat="1" applyFont="1" applyBorder="1" applyAlignment="1">
      <alignment horizontal="center" vertical="center" wrapText="1"/>
    </xf>
    <xf numFmtId="4" fontId="6" fillId="2" borderId="0" xfId="0" applyNumberFormat="1" applyFont="1" applyFill="1"/>
    <xf numFmtId="0" fontId="10" fillId="3" borderId="0" xfId="0" applyFont="1" applyFill="1" applyAlignment="1">
      <alignment horizontal="right"/>
    </xf>
    <xf numFmtId="2" fontId="3" fillId="0" borderId="1" xfId="0" applyNumberFormat="1" applyFont="1" applyBorder="1" applyAlignment="1">
      <alignment horizontal="center" vertical="center" wrapText="1"/>
    </xf>
    <xf numFmtId="0" fontId="6" fillId="0" borderId="0" xfId="0" applyFont="1" applyFill="1"/>
    <xf numFmtId="0" fontId="7" fillId="2" borderId="0" xfId="0" applyFont="1" applyFill="1" applyAlignment="1">
      <alignment wrapText="1"/>
    </xf>
    <xf numFmtId="0" fontId="7" fillId="2" borderId="4" xfId="0" applyFont="1" applyFill="1" applyBorder="1" applyAlignment="1">
      <alignment wrapText="1"/>
    </xf>
    <xf numFmtId="0" fontId="6" fillId="2" borderId="0" xfId="0" applyFont="1" applyFill="1" applyAlignment="1">
      <alignment wrapText="1"/>
    </xf>
    <xf numFmtId="0" fontId="0" fillId="0" borderId="0" xfId="0" applyAlignment="1">
      <alignment wrapText="1"/>
    </xf>
    <xf numFmtId="0" fontId="7" fillId="0" borderId="4" xfId="0" applyFont="1" applyFill="1" applyBorder="1" applyAlignment="1">
      <alignment wrapText="1"/>
    </xf>
    <xf numFmtId="0" fontId="7" fillId="2" borderId="4" xfId="0" applyFont="1" applyFill="1" applyBorder="1" applyAlignment="1">
      <alignment horizontal="justify" wrapText="1"/>
    </xf>
    <xf numFmtId="166" fontId="7" fillId="2" borderId="0" xfId="2" applyNumberFormat="1" applyFont="1" applyFill="1"/>
    <xf numFmtId="164" fontId="7" fillId="2" borderId="0" xfId="0" applyNumberFormat="1" applyFont="1" applyFill="1" applyAlignment="1">
      <alignment horizontal="right"/>
    </xf>
    <xf numFmtId="167" fontId="7" fillId="2" borderId="0" xfId="0" applyNumberFormat="1" applyFont="1" applyFill="1"/>
    <xf numFmtId="0" fontId="8" fillId="2" borderId="0" xfId="1" applyFill="1"/>
    <xf numFmtId="39" fontId="7" fillId="3" borderId="0" xfId="0" applyNumberFormat="1" applyFont="1" applyFill="1"/>
    <xf numFmtId="0" fontId="12" fillId="2" borderId="0" xfId="0" applyFont="1" applyFill="1"/>
    <xf numFmtId="0" fontId="4" fillId="0" borderId="0" xfId="0" applyFont="1" applyFill="1" applyBorder="1" applyAlignment="1">
      <alignment vertical="center" wrapText="1"/>
    </xf>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7" fillId="2" borderId="0" xfId="0" applyFont="1" applyFill="1" applyAlignment="1">
      <alignment wrapText="1"/>
    </xf>
    <xf numFmtId="0" fontId="6" fillId="3" borderId="0" xfId="0" applyFont="1" applyFill="1" applyAlignment="1">
      <alignment horizontal="left" vertical="top" wrapText="1"/>
    </xf>
    <xf numFmtId="0" fontId="6"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justify" wrapText="1"/>
    </xf>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7" fillId="3" borderId="0" xfId="0" applyFont="1" applyFill="1" applyAlignment="1">
      <alignment vertical="top" wrapText="1"/>
    </xf>
  </cellXfs>
  <cellStyles count="3">
    <cellStyle name="Hyperlink" xfId="1" builtinId="8"/>
    <cellStyle name="Normal" xfId="0" builtinId="0"/>
    <cellStyle name="Percent" xfId="2" builtinId="5"/>
  </cellStyles>
  <dxfs count="98">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2.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5.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86</xdr:row>
      <xdr:rowOff>83820</xdr:rowOff>
    </xdr:from>
    <xdr:to>
      <xdr:col>0</xdr:col>
      <xdr:colOff>2260600</xdr:colOff>
      <xdr:row>97</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723495"/>
          <a:ext cx="2216150" cy="1609725"/>
        </a:xfrm>
        <a:prstGeom prst="rect">
          <a:avLst/>
        </a:prstGeom>
        <a:noFill/>
        <a:ln>
          <a:noFill/>
        </a:ln>
      </xdr:spPr>
    </xdr:pic>
    <xdr:clientData/>
  </xdr:twoCellAnchor>
  <xdr:twoCellAnchor editAs="oneCell">
    <xdr:from>
      <xdr:col>0</xdr:col>
      <xdr:colOff>57150</xdr:colOff>
      <xdr:row>119</xdr:row>
      <xdr:rowOff>76200</xdr:rowOff>
    </xdr:from>
    <xdr:to>
      <xdr:col>0</xdr:col>
      <xdr:colOff>2266950</xdr:colOff>
      <xdr:row>130</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43075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102</xdr:row>
      <xdr:rowOff>52070</xdr:rowOff>
    </xdr:from>
    <xdr:to>
      <xdr:col>0</xdr:col>
      <xdr:colOff>2311400</xdr:colOff>
      <xdr:row>113</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497774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55566</xdr:colOff>
      <xdr:row>130</xdr:row>
      <xdr:rowOff>0</xdr:rowOff>
    </xdr:from>
    <xdr:to>
      <xdr:col>0</xdr:col>
      <xdr:colOff>2341566</xdr:colOff>
      <xdr:row>141</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9211925"/>
          <a:ext cx="2286000" cy="1637665"/>
        </a:xfrm>
        <a:prstGeom prst="rect">
          <a:avLst/>
        </a:prstGeom>
        <a:noFill/>
        <a:ln>
          <a:noFill/>
        </a:ln>
      </xdr:spPr>
    </xdr:pic>
    <xdr:clientData/>
  </xdr:twoCellAnchor>
  <xdr:twoCellAnchor editAs="oneCell">
    <xdr:from>
      <xdr:col>0</xdr:col>
      <xdr:colOff>133350</xdr:colOff>
      <xdr:row>114</xdr:row>
      <xdr:rowOff>19050</xdr:rowOff>
    </xdr:from>
    <xdr:to>
      <xdr:col>0</xdr:col>
      <xdr:colOff>2419350</xdr:colOff>
      <xdr:row>125</xdr:row>
      <xdr:rowOff>83185</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944975"/>
          <a:ext cx="2286000" cy="163576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121</xdr:row>
      <xdr:rowOff>71434</xdr:rowOff>
    </xdr:from>
    <xdr:to>
      <xdr:col>0</xdr:col>
      <xdr:colOff>2346965</xdr:colOff>
      <xdr:row>132</xdr:row>
      <xdr:rowOff>67624</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940334"/>
          <a:ext cx="2267585" cy="1567815"/>
        </a:xfrm>
        <a:prstGeom prst="rect">
          <a:avLst/>
        </a:prstGeom>
        <a:noFill/>
        <a:ln>
          <a:noFill/>
        </a:ln>
      </xdr:spPr>
    </xdr:pic>
    <xdr:clientData/>
  </xdr:twoCellAnchor>
  <xdr:twoCellAnchor editAs="oneCell">
    <xdr:from>
      <xdr:col>0</xdr:col>
      <xdr:colOff>119063</xdr:colOff>
      <xdr:row>136</xdr:row>
      <xdr:rowOff>87313</xdr:rowOff>
    </xdr:from>
    <xdr:to>
      <xdr:col>0</xdr:col>
      <xdr:colOff>2386648</xdr:colOff>
      <xdr:row>147</xdr:row>
      <xdr:rowOff>83503</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20099338"/>
          <a:ext cx="2267585" cy="156781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79380</xdr:colOff>
      <xdr:row>68</xdr:row>
      <xdr:rowOff>55558</xdr:rowOff>
    </xdr:from>
    <xdr:to>
      <xdr:col>0</xdr:col>
      <xdr:colOff>2346965</xdr:colOff>
      <xdr:row>79</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28308"/>
          <a:ext cx="2267585" cy="1637665"/>
        </a:xfrm>
        <a:prstGeom prst="rect">
          <a:avLst/>
        </a:prstGeom>
        <a:noFill/>
        <a:ln>
          <a:noFill/>
        </a:ln>
      </xdr:spPr>
    </xdr:pic>
    <xdr:clientData/>
  </xdr:twoCellAnchor>
  <xdr:twoCellAnchor editAs="oneCell">
    <xdr:from>
      <xdr:col>0</xdr:col>
      <xdr:colOff>95251</xdr:colOff>
      <xdr:row>85</xdr:row>
      <xdr:rowOff>0</xdr:rowOff>
    </xdr:from>
    <xdr:to>
      <xdr:col>0</xdr:col>
      <xdr:colOff>2362836</xdr:colOff>
      <xdr:row>96</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001625"/>
          <a:ext cx="2267585" cy="163766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79</xdr:row>
      <xdr:rowOff>55558</xdr:rowOff>
    </xdr:from>
    <xdr:to>
      <xdr:col>0</xdr:col>
      <xdr:colOff>2346965</xdr:colOff>
      <xdr:row>90</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485558"/>
          <a:ext cx="2267585" cy="1532890"/>
        </a:xfrm>
        <a:prstGeom prst="rect">
          <a:avLst/>
        </a:prstGeom>
        <a:noFill/>
        <a:ln>
          <a:noFill/>
        </a:ln>
      </xdr:spPr>
    </xdr:pic>
    <xdr:clientData/>
  </xdr:twoCellAnchor>
  <xdr:twoCellAnchor editAs="oneCell">
    <xdr:from>
      <xdr:col>0</xdr:col>
      <xdr:colOff>79375</xdr:colOff>
      <xdr:row>94</xdr:row>
      <xdr:rowOff>119062</xdr:rowOff>
    </xdr:from>
    <xdr:to>
      <xdr:col>0</xdr:col>
      <xdr:colOff>2346960</xdr:colOff>
      <xdr:row>106</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692187"/>
          <a:ext cx="2267585" cy="165354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287125"/>
          <a:ext cx="2267585" cy="1574165"/>
        </a:xfrm>
        <a:prstGeom prst="rect">
          <a:avLst/>
        </a:prstGeom>
        <a:noFill/>
        <a:ln>
          <a:noFill/>
        </a:ln>
      </xdr:spPr>
    </xdr:pic>
    <xdr:clientData/>
  </xdr:twoCellAnchor>
  <xdr:twoCellAnchor editAs="oneCell">
    <xdr:from>
      <xdr:col>0</xdr:col>
      <xdr:colOff>95256</xdr:colOff>
      <xdr:row>96</xdr:row>
      <xdr:rowOff>0</xdr:rowOff>
    </xdr:from>
    <xdr:to>
      <xdr:col>0</xdr:col>
      <xdr:colOff>2362841</xdr:colOff>
      <xdr:row>107</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573125"/>
          <a:ext cx="2267585" cy="157416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63504</xdr:colOff>
      <xdr:row>108</xdr:row>
      <xdr:rowOff>0</xdr:rowOff>
    </xdr:from>
    <xdr:to>
      <xdr:col>0</xdr:col>
      <xdr:colOff>2331089</xdr:colOff>
      <xdr:row>119</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430500"/>
          <a:ext cx="2267585" cy="1637665"/>
        </a:xfrm>
        <a:prstGeom prst="rect">
          <a:avLst/>
        </a:prstGeom>
        <a:noFill/>
        <a:ln>
          <a:noFill/>
        </a:ln>
      </xdr:spPr>
    </xdr:pic>
    <xdr:clientData/>
  </xdr:twoCellAnchor>
  <xdr:twoCellAnchor editAs="oneCell">
    <xdr:from>
      <xdr:col>0</xdr:col>
      <xdr:colOff>79376</xdr:colOff>
      <xdr:row>124</xdr:row>
      <xdr:rowOff>0</xdr:rowOff>
    </xdr:from>
    <xdr:to>
      <xdr:col>0</xdr:col>
      <xdr:colOff>2346961</xdr:colOff>
      <xdr:row>135</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716500"/>
          <a:ext cx="2267585" cy="1637665"/>
        </a:xfrm>
        <a:prstGeom prst="rect">
          <a:avLst/>
        </a:prstGeom>
        <a:noFill/>
        <a:ln>
          <a:noFill/>
        </a:ln>
      </xdr:spPr>
    </xdr:pic>
    <xdr:clientData/>
  </xdr:twoCellAnchor>
  <xdr:twoCellAnchor editAs="oneCell">
    <xdr:from>
      <xdr:col>0</xdr:col>
      <xdr:colOff>63504</xdr:colOff>
      <xdr:row>108</xdr:row>
      <xdr:rowOff>0</xdr:rowOff>
    </xdr:from>
    <xdr:to>
      <xdr:col>0</xdr:col>
      <xdr:colOff>2331089</xdr:colOff>
      <xdr:row>119</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430500"/>
          <a:ext cx="2267585" cy="1637665"/>
        </a:xfrm>
        <a:prstGeom prst="rect">
          <a:avLst/>
        </a:prstGeom>
        <a:noFill/>
        <a:ln>
          <a:noFill/>
        </a:ln>
      </xdr:spPr>
    </xdr:pic>
    <xdr:clientData/>
  </xdr:twoCellAnchor>
  <xdr:twoCellAnchor editAs="oneCell">
    <xdr:from>
      <xdr:col>0</xdr:col>
      <xdr:colOff>79376</xdr:colOff>
      <xdr:row>124</xdr:row>
      <xdr:rowOff>0</xdr:rowOff>
    </xdr:from>
    <xdr:to>
      <xdr:col>0</xdr:col>
      <xdr:colOff>2346961</xdr:colOff>
      <xdr:row>135</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716500"/>
          <a:ext cx="2267585" cy="16376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95256</xdr:colOff>
      <xdr:row>110</xdr:row>
      <xdr:rowOff>0</xdr:rowOff>
    </xdr:from>
    <xdr:to>
      <xdr:col>0</xdr:col>
      <xdr:colOff>2362841</xdr:colOff>
      <xdr:row>121</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25925"/>
          <a:ext cx="2267585" cy="1574165"/>
        </a:xfrm>
        <a:prstGeom prst="rect">
          <a:avLst/>
        </a:prstGeom>
        <a:noFill/>
        <a:ln>
          <a:noFill/>
        </a:ln>
      </xdr:spPr>
    </xdr:pic>
    <xdr:clientData/>
  </xdr:twoCellAnchor>
  <xdr:twoCellAnchor editAs="oneCell">
    <xdr:from>
      <xdr:col>0</xdr:col>
      <xdr:colOff>71437</xdr:colOff>
      <xdr:row>126</xdr:row>
      <xdr:rowOff>0</xdr:rowOff>
    </xdr:from>
    <xdr:to>
      <xdr:col>0</xdr:col>
      <xdr:colOff>2339022</xdr:colOff>
      <xdr:row>137</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9211925"/>
          <a:ext cx="2267585" cy="15741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72</xdr:row>
      <xdr:rowOff>0</xdr:rowOff>
    </xdr:from>
    <xdr:to>
      <xdr:col>0</xdr:col>
      <xdr:colOff>2362841</xdr:colOff>
      <xdr:row>83</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0572750"/>
          <a:ext cx="2267585" cy="1574165"/>
        </a:xfrm>
        <a:prstGeom prst="rect">
          <a:avLst/>
        </a:prstGeom>
        <a:noFill/>
        <a:ln>
          <a:noFill/>
        </a:ln>
      </xdr:spPr>
    </xdr:pic>
    <xdr:clientData/>
  </xdr:twoCellAnchor>
  <xdr:twoCellAnchor editAs="oneCell">
    <xdr:from>
      <xdr:col>0</xdr:col>
      <xdr:colOff>87318</xdr:colOff>
      <xdr:row>88</xdr:row>
      <xdr:rowOff>0</xdr:rowOff>
    </xdr:from>
    <xdr:to>
      <xdr:col>0</xdr:col>
      <xdr:colOff>2354903</xdr:colOff>
      <xdr:row>99</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85875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87315</xdr:colOff>
      <xdr:row>62</xdr:row>
      <xdr:rowOff>0</xdr:rowOff>
    </xdr:from>
    <xdr:to>
      <xdr:col>0</xdr:col>
      <xdr:colOff>2354900</xdr:colOff>
      <xdr:row>73</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001125"/>
          <a:ext cx="2267585" cy="1637665"/>
        </a:xfrm>
        <a:prstGeom prst="rect">
          <a:avLst/>
        </a:prstGeom>
        <a:noFill/>
        <a:ln>
          <a:noFill/>
        </a:ln>
      </xdr:spPr>
    </xdr:pic>
    <xdr:clientData/>
  </xdr:twoCellAnchor>
  <xdr:twoCellAnchor editAs="oneCell">
    <xdr:from>
      <xdr:col>0</xdr:col>
      <xdr:colOff>79378</xdr:colOff>
      <xdr:row>78</xdr:row>
      <xdr:rowOff>0</xdr:rowOff>
    </xdr:from>
    <xdr:to>
      <xdr:col>0</xdr:col>
      <xdr:colOff>2346963</xdr:colOff>
      <xdr:row>89</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287125"/>
          <a:ext cx="2267585" cy="16376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103194</xdr:colOff>
      <xdr:row>99</xdr:row>
      <xdr:rowOff>0</xdr:rowOff>
    </xdr:from>
    <xdr:to>
      <xdr:col>0</xdr:col>
      <xdr:colOff>2370779</xdr:colOff>
      <xdr:row>110</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287500"/>
          <a:ext cx="2267585" cy="1574165"/>
        </a:xfrm>
        <a:prstGeom prst="rect">
          <a:avLst/>
        </a:prstGeom>
        <a:noFill/>
        <a:ln>
          <a:noFill/>
        </a:ln>
      </xdr:spPr>
    </xdr:pic>
    <xdr:clientData/>
  </xdr:twoCellAnchor>
  <xdr:twoCellAnchor editAs="oneCell">
    <xdr:from>
      <xdr:col>0</xdr:col>
      <xdr:colOff>95256</xdr:colOff>
      <xdr:row>115</xdr:row>
      <xdr:rowOff>0</xdr:rowOff>
    </xdr:from>
    <xdr:to>
      <xdr:col>0</xdr:col>
      <xdr:colOff>2362841</xdr:colOff>
      <xdr:row>126</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573500"/>
          <a:ext cx="2267585" cy="15741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269875</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334125"/>
          <a:ext cx="2343150" cy="1619885"/>
        </a:xfrm>
        <a:prstGeom prst="rect">
          <a:avLst/>
        </a:prstGeom>
        <a:noFill/>
        <a:ln>
          <a:noFill/>
        </a:ln>
      </xdr:spPr>
    </xdr:pic>
    <xdr:clientData/>
  </xdr:twoCellAnchor>
  <xdr:twoCellAnchor editAs="oneCell">
    <xdr:from>
      <xdr:col>0</xdr:col>
      <xdr:colOff>76200</xdr:colOff>
      <xdr:row>56</xdr:row>
      <xdr:rowOff>76200</xdr:rowOff>
    </xdr:from>
    <xdr:to>
      <xdr:col>1</xdr:col>
      <xdr:colOff>266700</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60107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95256</xdr:colOff>
      <xdr:row>90</xdr:row>
      <xdr:rowOff>0</xdr:rowOff>
    </xdr:from>
    <xdr:to>
      <xdr:col>0</xdr:col>
      <xdr:colOff>2362841</xdr:colOff>
      <xdr:row>101</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573125"/>
          <a:ext cx="2267585" cy="1637665"/>
        </a:xfrm>
        <a:prstGeom prst="rect">
          <a:avLst/>
        </a:prstGeom>
        <a:noFill/>
        <a:ln>
          <a:noFill/>
        </a:ln>
      </xdr:spPr>
    </xdr:pic>
    <xdr:clientData/>
  </xdr:twoCellAnchor>
  <xdr:twoCellAnchor editAs="oneCell">
    <xdr:from>
      <xdr:col>0</xdr:col>
      <xdr:colOff>95256</xdr:colOff>
      <xdr:row>106</xdr:row>
      <xdr:rowOff>0</xdr:rowOff>
    </xdr:from>
    <xdr:to>
      <xdr:col>0</xdr:col>
      <xdr:colOff>2362841</xdr:colOff>
      <xdr:row>117</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859125"/>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134938</xdr:colOff>
      <xdr:row>78</xdr:row>
      <xdr:rowOff>0</xdr:rowOff>
    </xdr:from>
    <xdr:to>
      <xdr:col>0</xdr:col>
      <xdr:colOff>2402523</xdr:colOff>
      <xdr:row>89</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30000"/>
          <a:ext cx="2267585" cy="1637665"/>
        </a:xfrm>
        <a:prstGeom prst="rect">
          <a:avLst/>
        </a:prstGeom>
        <a:noFill/>
        <a:ln>
          <a:noFill/>
        </a:ln>
      </xdr:spPr>
    </xdr:pic>
    <xdr:clientData/>
  </xdr:twoCellAnchor>
  <xdr:twoCellAnchor editAs="oneCell">
    <xdr:from>
      <xdr:col>0</xdr:col>
      <xdr:colOff>119070</xdr:colOff>
      <xdr:row>93</xdr:row>
      <xdr:rowOff>111124</xdr:rowOff>
    </xdr:from>
    <xdr:to>
      <xdr:col>0</xdr:col>
      <xdr:colOff>2386655</xdr:colOff>
      <xdr:row>105</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684249"/>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79380</xdr:colOff>
      <xdr:row>67</xdr:row>
      <xdr:rowOff>0</xdr:rowOff>
    </xdr:from>
    <xdr:to>
      <xdr:col>0</xdr:col>
      <xdr:colOff>2346965</xdr:colOff>
      <xdr:row>78</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144125"/>
          <a:ext cx="2267585" cy="1637665"/>
        </a:xfrm>
        <a:prstGeom prst="rect">
          <a:avLst/>
        </a:prstGeom>
        <a:noFill/>
        <a:ln>
          <a:noFill/>
        </a:ln>
      </xdr:spPr>
    </xdr:pic>
    <xdr:clientData/>
  </xdr:twoCellAnchor>
  <xdr:twoCellAnchor editAs="oneCell">
    <xdr:from>
      <xdr:col>0</xdr:col>
      <xdr:colOff>87318</xdr:colOff>
      <xdr:row>83</xdr:row>
      <xdr:rowOff>0</xdr:rowOff>
    </xdr:from>
    <xdr:to>
      <xdr:col>0</xdr:col>
      <xdr:colOff>2354903</xdr:colOff>
      <xdr:row>94</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30125"/>
          <a:ext cx="2267585" cy="16376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71442</xdr:colOff>
      <xdr:row>92</xdr:row>
      <xdr:rowOff>0</xdr:rowOff>
    </xdr:from>
    <xdr:to>
      <xdr:col>0</xdr:col>
      <xdr:colOff>2246317</xdr:colOff>
      <xdr:row>103</xdr:row>
      <xdr:rowOff>6350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716000"/>
          <a:ext cx="2174875" cy="1577975"/>
        </a:xfrm>
        <a:prstGeom prst="rect">
          <a:avLst/>
        </a:prstGeom>
        <a:noFill/>
        <a:ln>
          <a:noFill/>
        </a:ln>
      </xdr:spPr>
    </xdr:pic>
    <xdr:clientData/>
  </xdr:twoCellAnchor>
  <xdr:twoCellAnchor editAs="oneCell">
    <xdr:from>
      <xdr:col>0</xdr:col>
      <xdr:colOff>95251</xdr:colOff>
      <xdr:row>108</xdr:row>
      <xdr:rowOff>0</xdr:rowOff>
    </xdr:from>
    <xdr:to>
      <xdr:col>0</xdr:col>
      <xdr:colOff>2270126</xdr:colOff>
      <xdr:row>119</xdr:row>
      <xdr:rowOff>6350</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002000"/>
          <a:ext cx="2174875" cy="15779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4437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30375"/>
          <a:ext cx="2267585" cy="16376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79380</xdr:colOff>
      <xdr:row>99</xdr:row>
      <xdr:rowOff>0</xdr:rowOff>
    </xdr:from>
    <xdr:to>
      <xdr:col>0</xdr:col>
      <xdr:colOff>2346965</xdr:colOff>
      <xdr:row>110</xdr:row>
      <xdr:rowOff>66040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430375"/>
          <a:ext cx="2267585" cy="1637665"/>
        </a:xfrm>
        <a:prstGeom prst="rect">
          <a:avLst/>
        </a:prstGeom>
        <a:noFill/>
        <a:ln>
          <a:noFill/>
        </a:ln>
      </xdr:spPr>
    </xdr:pic>
    <xdr:clientData/>
  </xdr:twoCellAnchor>
  <xdr:twoCellAnchor editAs="oneCell">
    <xdr:from>
      <xdr:col>0</xdr:col>
      <xdr:colOff>71442</xdr:colOff>
      <xdr:row>115</xdr:row>
      <xdr:rowOff>0</xdr:rowOff>
    </xdr:from>
    <xdr:to>
      <xdr:col>0</xdr:col>
      <xdr:colOff>2339027</xdr:colOff>
      <xdr:row>126</xdr:row>
      <xdr:rowOff>66040</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71637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208600</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67585" cy="1637665"/>
        </a:xfrm>
        <a:prstGeom prst="rect">
          <a:avLst/>
        </a:prstGeom>
        <a:noFill/>
        <a:ln>
          <a:noFill/>
        </a:ln>
      </xdr:spPr>
    </xdr:pic>
    <xdr:clientData/>
  </xdr:twoCellAnchor>
  <xdr:twoCellAnchor editAs="oneCell">
    <xdr:from>
      <xdr:col>0</xdr:col>
      <xdr:colOff>95256</xdr:colOff>
      <xdr:row>49</xdr:row>
      <xdr:rowOff>0</xdr:rowOff>
    </xdr:from>
    <xdr:to>
      <xdr:col>1</xdr:col>
      <xdr:colOff>200666</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200666</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67585" cy="1637665"/>
        </a:xfrm>
        <a:prstGeom prst="rect">
          <a:avLst/>
        </a:prstGeom>
        <a:noFill/>
        <a:ln>
          <a:noFill/>
        </a:ln>
      </xdr:spPr>
    </xdr:pic>
    <xdr:clientData/>
  </xdr:twoCellAnchor>
  <xdr:twoCellAnchor editAs="oneCell">
    <xdr:from>
      <xdr:col>0</xdr:col>
      <xdr:colOff>87316</xdr:colOff>
      <xdr:row>33</xdr:row>
      <xdr:rowOff>0</xdr:rowOff>
    </xdr:from>
    <xdr:to>
      <xdr:col>1</xdr:col>
      <xdr:colOff>100016</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857750"/>
          <a:ext cx="2174875" cy="15716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63504</xdr:colOff>
      <xdr:row>43</xdr:row>
      <xdr:rowOff>0</xdr:rowOff>
    </xdr:from>
    <xdr:to>
      <xdr:col>1</xdr:col>
      <xdr:colOff>7624</xdr:colOff>
      <xdr:row>53</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6905625"/>
          <a:ext cx="2106295" cy="1479550"/>
        </a:xfrm>
        <a:prstGeom prst="rect">
          <a:avLst/>
        </a:prstGeom>
        <a:noFill/>
        <a:ln>
          <a:noFill/>
        </a:ln>
      </xdr:spPr>
    </xdr:pic>
    <xdr:clientData/>
  </xdr:twoCellAnchor>
  <xdr:twoCellAnchor editAs="oneCell">
    <xdr:from>
      <xdr:col>0</xdr:col>
      <xdr:colOff>103188</xdr:colOff>
      <xdr:row>58</xdr:row>
      <xdr:rowOff>111125</xdr:rowOff>
    </xdr:from>
    <xdr:to>
      <xdr:col>1</xdr:col>
      <xdr:colOff>208598</xdr:colOff>
      <xdr:row>70</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159875"/>
          <a:ext cx="2267585" cy="165354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179391</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429250"/>
          <a:ext cx="2286000" cy="1637665"/>
        </a:xfrm>
        <a:prstGeom prst="rect">
          <a:avLst/>
        </a:prstGeom>
        <a:noFill/>
        <a:ln>
          <a:noFill/>
        </a:ln>
      </xdr:spPr>
    </xdr:pic>
    <xdr:clientData/>
  </xdr:twoCellAnchor>
  <xdr:twoCellAnchor editAs="oneCell">
    <xdr:from>
      <xdr:col>0</xdr:col>
      <xdr:colOff>69850</xdr:colOff>
      <xdr:row>52</xdr:row>
      <xdr:rowOff>120650</xdr:rowOff>
    </xdr:from>
    <xdr:to>
      <xdr:col>1</xdr:col>
      <xdr:colOff>193675</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7835900"/>
          <a:ext cx="2286000"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70</xdr:row>
      <xdr:rowOff>83820</xdr:rowOff>
    </xdr:from>
    <xdr:to>
      <xdr:col>1</xdr:col>
      <xdr:colOff>98425</xdr:colOff>
      <xdr:row>81</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437495"/>
          <a:ext cx="2216150" cy="1609725"/>
        </a:xfrm>
        <a:prstGeom prst="rect">
          <a:avLst/>
        </a:prstGeom>
        <a:noFill/>
        <a:ln>
          <a:noFill/>
        </a:ln>
      </xdr:spPr>
    </xdr:pic>
    <xdr:clientData/>
  </xdr:twoCellAnchor>
  <xdr:twoCellAnchor editAs="oneCell">
    <xdr:from>
      <xdr:col>0</xdr:col>
      <xdr:colOff>38100</xdr:colOff>
      <xdr:row>87</xdr:row>
      <xdr:rowOff>12700</xdr:rowOff>
    </xdr:from>
    <xdr:to>
      <xdr:col>1</xdr:col>
      <xdr:colOff>130175</xdr:colOff>
      <xdr:row>98</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795250"/>
          <a:ext cx="2254250" cy="1609725"/>
        </a:xfrm>
        <a:prstGeom prst="rect">
          <a:avLst/>
        </a:prstGeom>
        <a:noFill/>
        <a:ln>
          <a:noFill/>
        </a:ln>
      </xdr:spPr>
    </xdr:pic>
    <xdr:clientData/>
  </xdr:twoCellAnchor>
  <xdr:twoCellAnchor editAs="oneCell">
    <xdr:from>
      <xdr:col>0</xdr:col>
      <xdr:colOff>57150</xdr:colOff>
      <xdr:row>102</xdr:row>
      <xdr:rowOff>114300</xdr:rowOff>
    </xdr:from>
    <xdr:to>
      <xdr:col>1</xdr:col>
      <xdr:colOff>101600</xdr:colOff>
      <xdr:row>114</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503997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0</xdr:col>
      <xdr:colOff>2144398</xdr:colOff>
      <xdr:row>73</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906000"/>
          <a:ext cx="2096770" cy="1479550"/>
        </a:xfrm>
        <a:prstGeom prst="rect">
          <a:avLst/>
        </a:prstGeom>
        <a:noFill/>
        <a:ln>
          <a:noFill/>
        </a:ln>
      </xdr:spPr>
    </xdr:pic>
    <xdr:clientData/>
  </xdr:twoCellAnchor>
  <xdr:twoCellAnchor editAs="oneCell">
    <xdr:from>
      <xdr:col>0</xdr:col>
      <xdr:colOff>55550</xdr:colOff>
      <xdr:row>47</xdr:row>
      <xdr:rowOff>0</xdr:rowOff>
    </xdr:from>
    <xdr:to>
      <xdr:col>1</xdr:col>
      <xdr:colOff>179375</xdr:colOff>
      <xdr:row>58</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34250"/>
          <a:ext cx="2286000"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49392</xdr:colOff>
      <xdr:row>45</xdr:row>
      <xdr:rowOff>0</xdr:rowOff>
    </xdr:from>
    <xdr:to>
      <xdr:col>0</xdr:col>
      <xdr:colOff>2146162</xdr:colOff>
      <xdr:row>55</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048500"/>
          <a:ext cx="2096770" cy="1479550"/>
        </a:xfrm>
        <a:prstGeom prst="rect">
          <a:avLst/>
        </a:prstGeom>
        <a:noFill/>
        <a:ln>
          <a:noFill/>
        </a:ln>
      </xdr:spPr>
    </xdr:pic>
    <xdr:clientData/>
  </xdr:twoCellAnchor>
  <xdr:twoCellAnchor editAs="oneCell">
    <xdr:from>
      <xdr:col>0</xdr:col>
      <xdr:colOff>49392</xdr:colOff>
      <xdr:row>61</xdr:row>
      <xdr:rowOff>0</xdr:rowOff>
    </xdr:from>
    <xdr:to>
      <xdr:col>0</xdr:col>
      <xdr:colOff>2146162</xdr:colOff>
      <xdr:row>71</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620250"/>
          <a:ext cx="2096770" cy="14795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47628</xdr:colOff>
      <xdr:row>45</xdr:row>
      <xdr:rowOff>0</xdr:rowOff>
    </xdr:from>
    <xdr:to>
      <xdr:col>1</xdr:col>
      <xdr:colOff>186058</xdr:colOff>
      <xdr:row>56</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048500"/>
          <a:ext cx="2300605" cy="1628775"/>
        </a:xfrm>
        <a:prstGeom prst="rect">
          <a:avLst/>
        </a:prstGeom>
        <a:noFill/>
        <a:ln>
          <a:noFill/>
        </a:ln>
      </xdr:spPr>
    </xdr:pic>
    <xdr:clientData/>
  </xdr:twoCellAnchor>
  <xdr:twoCellAnchor editAs="oneCell">
    <xdr:from>
      <xdr:col>0</xdr:col>
      <xdr:colOff>39690</xdr:colOff>
      <xdr:row>61</xdr:row>
      <xdr:rowOff>0</xdr:rowOff>
    </xdr:from>
    <xdr:to>
      <xdr:col>1</xdr:col>
      <xdr:colOff>178120</xdr:colOff>
      <xdr:row>72</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620250"/>
          <a:ext cx="2300605" cy="16287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63503</xdr:colOff>
      <xdr:row>45</xdr:row>
      <xdr:rowOff>0</xdr:rowOff>
    </xdr:from>
    <xdr:to>
      <xdr:col>1</xdr:col>
      <xdr:colOff>168913</xdr:colOff>
      <xdr:row>56</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048500"/>
          <a:ext cx="2267585" cy="1637665"/>
        </a:xfrm>
        <a:prstGeom prst="rect">
          <a:avLst/>
        </a:prstGeom>
        <a:noFill/>
        <a:ln>
          <a:noFill/>
        </a:ln>
      </xdr:spPr>
    </xdr:pic>
    <xdr:clientData/>
  </xdr:twoCellAnchor>
  <xdr:twoCellAnchor editAs="oneCell">
    <xdr:from>
      <xdr:col>0</xdr:col>
      <xdr:colOff>71442</xdr:colOff>
      <xdr:row>61</xdr:row>
      <xdr:rowOff>0</xdr:rowOff>
    </xdr:from>
    <xdr:to>
      <xdr:col>1</xdr:col>
      <xdr:colOff>176852</xdr:colOff>
      <xdr:row>72</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620250"/>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1</xdr:col>
      <xdr:colOff>39371</xdr:colOff>
      <xdr:row>55</xdr:row>
      <xdr:rowOff>50800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191375"/>
          <a:ext cx="2106295" cy="1479550"/>
        </a:xfrm>
        <a:prstGeom prst="rect">
          <a:avLst/>
        </a:prstGeom>
        <a:noFill/>
        <a:ln>
          <a:noFill/>
        </a:ln>
      </xdr:spPr>
    </xdr:pic>
    <xdr:clientData/>
  </xdr:twoCellAnchor>
  <xdr:twoCellAnchor editAs="oneCell">
    <xdr:from>
      <xdr:col>0</xdr:col>
      <xdr:colOff>103188</xdr:colOff>
      <xdr:row>60</xdr:row>
      <xdr:rowOff>79375</xdr:rowOff>
    </xdr:from>
    <xdr:to>
      <xdr:col>1</xdr:col>
      <xdr:colOff>88900</xdr:colOff>
      <xdr:row>72</xdr:row>
      <xdr:rowOff>18415</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13875"/>
          <a:ext cx="2147887" cy="165354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69850</xdr:colOff>
      <xdr:row>70</xdr:row>
      <xdr:rowOff>106680</xdr:rowOff>
    </xdr:from>
    <xdr:ext cx="2286000" cy="1463040"/>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708130"/>
          <a:ext cx="2286000" cy="1463040"/>
        </a:xfrm>
        <a:prstGeom prst="rect">
          <a:avLst/>
        </a:prstGeom>
        <a:noFill/>
        <a:ln>
          <a:noFill/>
        </a:ln>
      </xdr:spPr>
    </xdr:pic>
    <xdr:clientData/>
  </xdr:oneCellAnchor>
  <xdr:oneCellAnchor>
    <xdr:from>
      <xdr:col>0</xdr:col>
      <xdr:colOff>69850</xdr:colOff>
      <xdr:row>70</xdr:row>
      <xdr:rowOff>106680</xdr:rowOff>
    </xdr:from>
    <xdr:ext cx="2286000" cy="1463040"/>
    <xdr:pic>
      <xdr:nvPicPr>
        <xdr:cNvPr id="3" name="Picture 2">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708130"/>
          <a:ext cx="2286000" cy="1463040"/>
        </a:xfrm>
        <a:prstGeom prst="rect">
          <a:avLst/>
        </a:prstGeom>
        <a:noFill/>
        <a:ln>
          <a:noFill/>
        </a:ln>
      </xdr:spPr>
    </xdr:pic>
    <xdr:clientData/>
  </xdr:oneCellAnchor>
  <xdr:twoCellAnchor editAs="oneCell">
    <xdr:from>
      <xdr:col>0</xdr:col>
      <xdr:colOff>50800</xdr:colOff>
      <xdr:row>54</xdr:row>
      <xdr:rowOff>88900</xdr:rowOff>
    </xdr:from>
    <xdr:to>
      <xdr:col>0</xdr:col>
      <xdr:colOff>2400300</xdr:colOff>
      <xdr:row>65</xdr:row>
      <xdr:rowOff>114935</xdr:rowOff>
    </xdr:to>
    <xdr:pic>
      <xdr:nvPicPr>
        <xdr:cNvPr id="5" name="Picture 4">
          <a:extLst>
            <a:ext uri="{FF2B5EF4-FFF2-40B4-BE49-F238E27FC236}">
              <a16:creationId xmlns:a16="http://schemas.microsoft.com/office/drawing/2014/main" id="{F9871F89-8CDB-49C3-9CB5-FA9EC7F483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8623300"/>
          <a:ext cx="2349500" cy="142938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60</xdr:row>
      <xdr:rowOff>25400</xdr:rowOff>
    </xdr:from>
    <xdr:to>
      <xdr:col>0</xdr:col>
      <xdr:colOff>2362200</xdr:colOff>
      <xdr:row>70</xdr:row>
      <xdr:rowOff>95250</xdr:rowOff>
    </xdr:to>
    <xdr:pic>
      <xdr:nvPicPr>
        <xdr:cNvPr id="2" name="Picture 1">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817100"/>
          <a:ext cx="2286000" cy="1498600"/>
        </a:xfrm>
        <a:prstGeom prst="rect">
          <a:avLst/>
        </a:prstGeom>
        <a:noFill/>
        <a:ln>
          <a:noFill/>
        </a:ln>
      </xdr:spPr>
    </xdr:pic>
    <xdr:clientData/>
  </xdr:twoCellAnchor>
  <xdr:twoCellAnchor editAs="oneCell">
    <xdr:from>
      <xdr:col>0</xdr:col>
      <xdr:colOff>69850</xdr:colOff>
      <xdr:row>44</xdr:row>
      <xdr:rowOff>82550</xdr:rowOff>
    </xdr:from>
    <xdr:to>
      <xdr:col>0</xdr:col>
      <xdr:colOff>2381250</xdr:colOff>
      <xdr:row>55</xdr:row>
      <xdr:rowOff>114935</xdr:rowOff>
    </xdr:to>
    <xdr:pic>
      <xdr:nvPicPr>
        <xdr:cNvPr id="3" name="Picture 2">
          <a:extLst>
            <a:ext uri="{FF2B5EF4-FFF2-40B4-BE49-F238E27FC236}">
              <a16:creationId xmlns:a16="http://schemas.microsoft.com/office/drawing/2014/main" id="{B9D6D011-CF3D-4C18-856C-7E1ADE88A8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7588250"/>
          <a:ext cx="2311400" cy="160401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82550</xdr:colOff>
      <xdr:row>84</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971905"/>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2331085</xdr:colOff>
      <xdr:row>79</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680825"/>
          <a:ext cx="2267585" cy="15843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31750</xdr:colOff>
      <xdr:row>42</xdr:row>
      <xdr:rowOff>50800</xdr:rowOff>
    </xdr:from>
    <xdr:to>
      <xdr:col>1</xdr:col>
      <xdr:colOff>82550</xdr:colOff>
      <xdr:row>53</xdr:row>
      <xdr:rowOff>83185</xdr:rowOff>
    </xdr:to>
    <xdr:pic>
      <xdr:nvPicPr>
        <xdr:cNvPr id="2" name="Picture 1">
          <a:extLst>
            <a:ext uri="{FF2B5EF4-FFF2-40B4-BE49-F238E27FC236}">
              <a16:creationId xmlns:a16="http://schemas.microsoft.com/office/drawing/2014/main" id="{4B4C3FE8-EA9E-47E9-9F25-DFB9C9918C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6727825"/>
          <a:ext cx="2212975" cy="1604010"/>
        </a:xfrm>
        <a:prstGeom prst="rect">
          <a:avLst/>
        </a:prstGeom>
        <a:noFill/>
        <a:ln>
          <a:noFill/>
        </a:ln>
      </xdr:spPr>
    </xdr:pic>
    <xdr:clientData/>
  </xdr:twoCellAnchor>
  <xdr:oneCellAnchor>
    <xdr:from>
      <xdr:col>0</xdr:col>
      <xdr:colOff>50800</xdr:colOff>
      <xdr:row>58</xdr:row>
      <xdr:rowOff>6350</xdr:rowOff>
    </xdr:from>
    <xdr:ext cx="2286000" cy="1463040"/>
    <xdr:pic>
      <xdr:nvPicPr>
        <xdr:cNvPr id="3" name="Picture 2">
          <a:extLst>
            <a:ext uri="{FF2B5EF4-FFF2-40B4-BE49-F238E27FC236}">
              <a16:creationId xmlns:a16="http://schemas.microsoft.com/office/drawing/2014/main" id="{BF6F6B9F-2730-4388-A8E4-CE9227742C9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8969375"/>
          <a:ext cx="2286000" cy="1463040"/>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88900</xdr:colOff>
      <xdr:row>73</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965305"/>
          <a:ext cx="2300605" cy="1454150"/>
        </a:xfrm>
        <a:prstGeom prst="rect">
          <a:avLst/>
        </a:prstGeom>
        <a:noFill/>
        <a:ln>
          <a:noFill/>
        </a:ln>
      </xdr:spPr>
    </xdr:pic>
    <xdr:clientData/>
  </xdr:oneCellAnchor>
  <xdr:twoCellAnchor editAs="oneCell">
    <xdr:from>
      <xdr:col>0</xdr:col>
      <xdr:colOff>31750</xdr:colOff>
      <xdr:row>57</xdr:row>
      <xdr:rowOff>63500</xdr:rowOff>
    </xdr:from>
    <xdr:to>
      <xdr:col>0</xdr:col>
      <xdr:colOff>2433955</xdr:colOff>
      <xdr:row>68</xdr:row>
      <xdr:rowOff>114300</xdr:rowOff>
    </xdr:to>
    <xdr:pic>
      <xdr:nvPicPr>
        <xdr:cNvPr id="3" name="Picture 2">
          <a:extLst>
            <a:ext uri="{FF2B5EF4-FFF2-40B4-BE49-F238E27FC236}">
              <a16:creationId xmlns:a16="http://schemas.microsoft.com/office/drawing/2014/main" id="{EF195268-99D5-4E83-B410-562FFA4A4F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9674225"/>
          <a:ext cx="2402205" cy="16224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085070"/>
          <a:ext cx="2216150" cy="1562100"/>
        </a:xfrm>
        <a:prstGeom prst="rect">
          <a:avLst/>
        </a:prstGeom>
        <a:noFill/>
        <a:ln>
          <a:noFill/>
        </a:ln>
      </xdr:spPr>
    </xdr:pic>
    <xdr:clientData/>
  </xdr:twoCellAnchor>
  <xdr:twoCellAnchor editAs="oneCell">
    <xdr:from>
      <xdr:col>0</xdr:col>
      <xdr:colOff>50800</xdr:colOff>
      <xdr:row>81</xdr:row>
      <xdr:rowOff>101600</xdr:rowOff>
    </xdr:from>
    <xdr:to>
      <xdr:col>0</xdr:col>
      <xdr:colOff>2336800</xdr:colOff>
      <xdr:row>93</xdr:row>
      <xdr:rowOff>12700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2388850"/>
          <a:ext cx="2286000" cy="1625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104</xdr:row>
      <xdr:rowOff>96520</xdr:rowOff>
    </xdr:from>
    <xdr:to>
      <xdr:col>0</xdr:col>
      <xdr:colOff>2362200</xdr:colOff>
      <xdr:row>116</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307945"/>
          <a:ext cx="2286000" cy="1625600"/>
        </a:xfrm>
        <a:prstGeom prst="rect">
          <a:avLst/>
        </a:prstGeom>
        <a:noFill/>
        <a:ln>
          <a:noFill/>
        </a:ln>
      </xdr:spPr>
    </xdr:pic>
    <xdr:clientData/>
  </xdr:twoCellAnchor>
  <xdr:twoCellAnchor editAs="oneCell">
    <xdr:from>
      <xdr:col>0</xdr:col>
      <xdr:colOff>79380</xdr:colOff>
      <xdr:row>89</xdr:row>
      <xdr:rowOff>0</xdr:rowOff>
    </xdr:from>
    <xdr:to>
      <xdr:col>0</xdr:col>
      <xdr:colOff>2345060</xdr:colOff>
      <xdr:row>100</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306830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2387600</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86000" cy="1625600"/>
        </a:xfrm>
        <a:prstGeom prst="rect">
          <a:avLst/>
        </a:prstGeom>
        <a:noFill/>
        <a:ln>
          <a:noFill/>
        </a:ln>
      </xdr:spPr>
    </xdr:pic>
    <xdr:clientData/>
  </xdr:twoCellAnchor>
  <xdr:twoCellAnchor editAs="oneCell">
    <xdr:from>
      <xdr:col>0</xdr:col>
      <xdr:colOff>127000</xdr:colOff>
      <xdr:row>73</xdr:row>
      <xdr:rowOff>0</xdr:rowOff>
    </xdr:from>
    <xdr:to>
      <xdr:col>0</xdr:col>
      <xdr:colOff>2392680</xdr:colOff>
      <xdr:row>84</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0829925"/>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57</xdr:row>
      <xdr:rowOff>95250</xdr:rowOff>
    </xdr:from>
    <xdr:to>
      <xdr:col>1</xdr:col>
      <xdr:colOff>269875</xdr:colOff>
      <xdr:row>69</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591550"/>
          <a:ext cx="2324100" cy="1625600"/>
        </a:xfrm>
        <a:prstGeom prst="rect">
          <a:avLst/>
        </a:prstGeom>
        <a:noFill/>
        <a:ln>
          <a:noFill/>
        </a:ln>
      </xdr:spPr>
    </xdr:pic>
    <xdr:clientData/>
  </xdr:twoCellAnchor>
  <xdr:twoCellAnchor editAs="oneCell">
    <xdr:from>
      <xdr:col>0</xdr:col>
      <xdr:colOff>120650</xdr:colOff>
      <xdr:row>41</xdr:row>
      <xdr:rowOff>95250</xdr:rowOff>
    </xdr:from>
    <xdr:to>
      <xdr:col>1</xdr:col>
      <xdr:colOff>282575</xdr:colOff>
      <xdr:row>53</xdr:row>
      <xdr:rowOff>6350</xdr:rowOff>
    </xdr:to>
    <xdr:pic>
      <xdr:nvPicPr>
        <xdr:cNvPr id="3" name="Picture 2">
          <a:extLst>
            <a:ext uri="{FF2B5EF4-FFF2-40B4-BE49-F238E27FC236}">
              <a16:creationId xmlns:a16="http://schemas.microsoft.com/office/drawing/2014/main" id="{2699A1F8-4236-4F75-99DA-52F89D3FA5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6305550"/>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129</xdr:row>
      <xdr:rowOff>107950</xdr:rowOff>
    </xdr:from>
    <xdr:to>
      <xdr:col>0</xdr:col>
      <xdr:colOff>2439670</xdr:colOff>
      <xdr:row>140</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9510375"/>
          <a:ext cx="2369820" cy="1536065"/>
        </a:xfrm>
        <a:prstGeom prst="rect">
          <a:avLst/>
        </a:prstGeom>
        <a:noFill/>
        <a:ln>
          <a:noFill/>
        </a:ln>
      </xdr:spPr>
    </xdr:pic>
    <xdr:clientData/>
  </xdr:twoCellAnchor>
  <xdr:twoCellAnchor editAs="oneCell">
    <xdr:from>
      <xdr:col>0</xdr:col>
      <xdr:colOff>71442</xdr:colOff>
      <xdr:row>114</xdr:row>
      <xdr:rowOff>0</xdr:rowOff>
    </xdr:from>
    <xdr:to>
      <xdr:col>0</xdr:col>
      <xdr:colOff>2441262</xdr:colOff>
      <xdr:row>124</xdr:row>
      <xdr:rowOff>91440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7116425"/>
          <a:ext cx="2369820" cy="152019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134</xdr:row>
      <xdr:rowOff>63500</xdr:rowOff>
    </xdr:from>
    <xdr:to>
      <xdr:col>0</xdr:col>
      <xdr:colOff>2320290</xdr:colOff>
      <xdr:row>145</xdr:row>
      <xdr:rowOff>12700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75500"/>
          <a:ext cx="2177415" cy="1520825"/>
        </a:xfrm>
        <a:prstGeom prst="rect">
          <a:avLst/>
        </a:prstGeom>
        <a:noFill/>
        <a:ln>
          <a:noFill/>
        </a:ln>
      </xdr:spPr>
    </xdr:pic>
    <xdr:clientData/>
  </xdr:twoCellAnchor>
  <xdr:twoCellAnchor editAs="oneCell">
    <xdr:from>
      <xdr:col>0</xdr:col>
      <xdr:colOff>127000</xdr:colOff>
      <xdr:row>119</xdr:row>
      <xdr:rowOff>31750</xdr:rowOff>
    </xdr:from>
    <xdr:to>
      <xdr:col>0</xdr:col>
      <xdr:colOff>2311400</xdr:colOff>
      <xdr:row>129</xdr:row>
      <xdr:rowOff>123190</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700625"/>
          <a:ext cx="2184400" cy="152019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investor/reports?firstFilter-4"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investor/reports?firstFilter-4"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investor/reports?firstFilter-4"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firstFilter-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firstFilter-4"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investor/reports?firstFilter-4"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firstFilter-4"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firstFilter-4"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firstFilter-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5.xml"/><Relationship Id="rId5" Type="http://schemas.openxmlformats.org/officeDocument/2006/relationships/printerSettings" Target="../printerSettings/printerSettings35.bin"/><Relationship Id="rId4" Type="http://schemas.openxmlformats.org/officeDocument/2006/relationships/hyperlink" Target="https://www.franklintempletonindia.com/investor/repor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36.xm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37.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7.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9.xml"/><Relationship Id="rId5" Type="http://schemas.openxmlformats.org/officeDocument/2006/relationships/printerSettings" Target="../printerSettings/printerSettings40.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2"/>
  <sheetViews>
    <sheetView tabSelected="1" workbookViewId="0">
      <selection sqref="A1:G1"/>
    </sheetView>
  </sheetViews>
  <sheetFormatPr defaultColWidth="9.109375" defaultRowHeight="10.199999999999999" x14ac:dyDescent="0.2"/>
  <cols>
    <col min="1" max="1" width="38.6640625" style="9" bestFit="1" customWidth="1"/>
    <col min="2" max="2" width="51.109375" style="9" bestFit="1" customWidth="1"/>
    <col min="3" max="3" width="24.6640625" style="9" bestFit="1" customWidth="1"/>
    <col min="4" max="4" width="15.33203125" style="10" bestFit="1" customWidth="1"/>
    <col min="5" max="5" width="20.109375" style="13" bestFit="1" customWidth="1"/>
    <col min="6" max="6" width="13.5546875" style="14" bestFit="1" customWidth="1"/>
    <col min="7" max="7" width="14.33203125" style="13" customWidth="1"/>
    <col min="8" max="16384" width="9.109375" style="9"/>
  </cols>
  <sheetData>
    <row r="1" spans="1:9" s="1" customFormat="1" ht="13.8" x14ac:dyDescent="0.2">
      <c r="A1" s="80" t="s">
        <v>818</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819</v>
      </c>
      <c r="B7" s="26" t="s">
        <v>820</v>
      </c>
      <c r="C7" s="26" t="s">
        <v>76</v>
      </c>
      <c r="D7" s="27">
        <v>750</v>
      </c>
      <c r="E7" s="28">
        <v>7983.7129109999996</v>
      </c>
      <c r="F7" s="29">
        <v>6.1707444291878097</v>
      </c>
      <c r="G7" s="28">
        <v>5.375</v>
      </c>
      <c r="I7" s="62"/>
    </row>
    <row r="8" spans="1:9" x14ac:dyDescent="0.2">
      <c r="A8" s="26" t="s">
        <v>821</v>
      </c>
      <c r="B8" s="26" t="s">
        <v>822</v>
      </c>
      <c r="C8" s="26" t="s">
        <v>76</v>
      </c>
      <c r="D8" s="27">
        <v>750</v>
      </c>
      <c r="E8" s="28">
        <v>7943.9450342</v>
      </c>
      <c r="F8" s="29">
        <v>6.1400071761127206</v>
      </c>
      <c r="G8" s="28">
        <v>5.39</v>
      </c>
      <c r="I8" s="62"/>
    </row>
    <row r="9" spans="1:9" x14ac:dyDescent="0.2">
      <c r="A9" s="26" t="s">
        <v>823</v>
      </c>
      <c r="B9" s="26" t="s">
        <v>824</v>
      </c>
      <c r="C9" s="26" t="s">
        <v>76</v>
      </c>
      <c r="D9" s="27">
        <v>200</v>
      </c>
      <c r="E9" s="28">
        <v>2713.4725342000002</v>
      </c>
      <c r="F9" s="29">
        <v>2.0972880301217502</v>
      </c>
      <c r="G9" s="28">
        <v>4.8593000000000002</v>
      </c>
      <c r="I9" s="62"/>
    </row>
    <row r="10" spans="1:9" x14ac:dyDescent="0.2">
      <c r="A10" s="30" t="s">
        <v>30</v>
      </c>
      <c r="B10" s="30"/>
      <c r="C10" s="30"/>
      <c r="D10" s="31"/>
      <c r="E10" s="32">
        <f>SUM(E6:E9)</f>
        <v>18641.130479400003</v>
      </c>
      <c r="F10" s="33">
        <f>SUM(F6:F9)</f>
        <v>14.408039635422281</v>
      </c>
      <c r="G10" s="32"/>
      <c r="H10" s="18"/>
      <c r="I10" s="18"/>
    </row>
    <row r="11" spans="1:9" x14ac:dyDescent="0.2">
      <c r="A11" s="26"/>
      <c r="B11" s="26"/>
      <c r="C11" s="26"/>
      <c r="D11" s="34"/>
      <c r="E11" s="28"/>
      <c r="F11" s="29"/>
      <c r="G11" s="28"/>
    </row>
    <row r="12" spans="1:9" x14ac:dyDescent="0.2">
      <c r="A12" s="30" t="s">
        <v>47</v>
      </c>
      <c r="B12" s="26"/>
      <c r="C12" s="26"/>
      <c r="D12" s="34"/>
      <c r="E12" s="28"/>
      <c r="F12" s="29"/>
      <c r="G12" s="28"/>
    </row>
    <row r="13" spans="1:9" x14ac:dyDescent="0.2">
      <c r="A13" s="30" t="s">
        <v>825</v>
      </c>
      <c r="B13" s="26"/>
      <c r="C13" s="26"/>
      <c r="D13" s="34"/>
      <c r="E13" s="28"/>
      <c r="F13" s="29"/>
      <c r="G13" s="28"/>
    </row>
    <row r="14" spans="1:9" x14ac:dyDescent="0.2">
      <c r="A14" s="26" t="s">
        <v>826</v>
      </c>
      <c r="B14" s="26" t="s">
        <v>827</v>
      </c>
      <c r="C14" s="26" t="s">
        <v>48</v>
      </c>
      <c r="D14" s="27">
        <v>500</v>
      </c>
      <c r="E14" s="28">
        <v>2468.9274999999998</v>
      </c>
      <c r="F14" s="29">
        <v>1.9082751079015601</v>
      </c>
      <c r="G14" s="28">
        <v>5.2801</v>
      </c>
    </row>
    <row r="15" spans="1:9" x14ac:dyDescent="0.2">
      <c r="A15" s="30" t="s">
        <v>30</v>
      </c>
      <c r="B15" s="30"/>
      <c r="C15" s="30"/>
      <c r="D15" s="31"/>
      <c r="E15" s="32">
        <f>SUM(E13:E14)</f>
        <v>2468.9274999999998</v>
      </c>
      <c r="F15" s="33">
        <f>SUM(F13:F14)</f>
        <v>1.9082751079015601</v>
      </c>
      <c r="G15" s="32"/>
      <c r="H15" s="18"/>
      <c r="I15" s="18"/>
    </row>
    <row r="16" spans="1:9" x14ac:dyDescent="0.2">
      <c r="A16" s="26"/>
      <c r="B16" s="26"/>
      <c r="C16" s="26"/>
      <c r="D16" s="34"/>
      <c r="E16" s="28"/>
      <c r="F16" s="29"/>
      <c r="G16" s="28"/>
    </row>
    <row r="17" spans="1:9" x14ac:dyDescent="0.2">
      <c r="A17" s="30" t="s">
        <v>49</v>
      </c>
      <c r="B17" s="26"/>
      <c r="C17" s="26"/>
      <c r="D17" s="34"/>
      <c r="E17" s="28"/>
      <c r="F17" s="29"/>
      <c r="G17" s="28"/>
    </row>
    <row r="18" spans="1:9" x14ac:dyDescent="0.2">
      <c r="A18" s="26" t="s">
        <v>828</v>
      </c>
      <c r="B18" s="26" t="s">
        <v>829</v>
      </c>
      <c r="C18" s="26" t="s">
        <v>50</v>
      </c>
      <c r="D18" s="27">
        <v>1500</v>
      </c>
      <c r="E18" s="28">
        <v>7472.7449999999999</v>
      </c>
      <c r="F18" s="29">
        <v>5.7758088365072799</v>
      </c>
      <c r="G18" s="28">
        <v>5.3250000000000002</v>
      </c>
    </row>
    <row r="19" spans="1:9" x14ac:dyDescent="0.2">
      <c r="A19" s="26" t="s">
        <v>830</v>
      </c>
      <c r="B19" s="26" t="s">
        <v>831</v>
      </c>
      <c r="C19" s="26" t="s">
        <v>48</v>
      </c>
      <c r="D19" s="27">
        <v>1500</v>
      </c>
      <c r="E19" s="28">
        <v>7412.91</v>
      </c>
      <c r="F19" s="29">
        <v>5.7295613703174899</v>
      </c>
      <c r="G19" s="28">
        <v>5.3601999999999999</v>
      </c>
    </row>
    <row r="20" spans="1:9" x14ac:dyDescent="0.2">
      <c r="A20" s="26" t="s">
        <v>832</v>
      </c>
      <c r="B20" s="26" t="s">
        <v>833</v>
      </c>
      <c r="C20" s="26" t="s">
        <v>834</v>
      </c>
      <c r="D20" s="27">
        <v>1500</v>
      </c>
      <c r="E20" s="28">
        <v>7411.5524999999998</v>
      </c>
      <c r="F20" s="29">
        <v>5.7285121360005702</v>
      </c>
      <c r="G20" s="28">
        <v>5.4450000000000003</v>
      </c>
    </row>
    <row r="21" spans="1:9" x14ac:dyDescent="0.2">
      <c r="A21" s="26" t="s">
        <v>835</v>
      </c>
      <c r="B21" s="26" t="s">
        <v>836</v>
      </c>
      <c r="C21" s="26" t="s">
        <v>50</v>
      </c>
      <c r="D21" s="27">
        <v>1000</v>
      </c>
      <c r="E21" s="28">
        <v>4990.7150000000001</v>
      </c>
      <c r="F21" s="29">
        <v>3.85740658854135</v>
      </c>
      <c r="G21" s="28">
        <v>4.8505000000000003</v>
      </c>
    </row>
    <row r="22" spans="1:9" x14ac:dyDescent="0.2">
      <c r="A22" s="26" t="s">
        <v>837</v>
      </c>
      <c r="B22" s="26" t="s">
        <v>838</v>
      </c>
      <c r="C22" s="26" t="s">
        <v>48</v>
      </c>
      <c r="D22" s="27">
        <v>1000</v>
      </c>
      <c r="E22" s="28">
        <v>4983.8450000000003</v>
      </c>
      <c r="F22" s="29">
        <v>3.8520966513352999</v>
      </c>
      <c r="G22" s="28">
        <v>4.9297000000000004</v>
      </c>
    </row>
    <row r="23" spans="1:9" x14ac:dyDescent="0.2">
      <c r="A23" s="26" t="s">
        <v>839</v>
      </c>
      <c r="B23" s="26" t="s">
        <v>840</v>
      </c>
      <c r="C23" s="26" t="s">
        <v>50</v>
      </c>
      <c r="D23" s="27">
        <v>1000</v>
      </c>
      <c r="E23" s="28">
        <v>4982.085</v>
      </c>
      <c r="F23" s="29">
        <v>3.8507363180772698</v>
      </c>
      <c r="G23" s="28">
        <v>5.4695</v>
      </c>
    </row>
    <row r="24" spans="1:9" x14ac:dyDescent="0.2">
      <c r="A24" s="26" t="s">
        <v>841</v>
      </c>
      <c r="B24" s="26" t="s">
        <v>842</v>
      </c>
      <c r="C24" s="26" t="s">
        <v>834</v>
      </c>
      <c r="D24" s="27">
        <v>1000</v>
      </c>
      <c r="E24" s="28">
        <v>4981.22</v>
      </c>
      <c r="F24" s="29">
        <v>3.8500677451976202</v>
      </c>
      <c r="G24" s="28">
        <v>4.9153000000000002</v>
      </c>
    </row>
    <row r="25" spans="1:9" x14ac:dyDescent="0.2">
      <c r="A25" s="26" t="s">
        <v>843</v>
      </c>
      <c r="B25" s="26" t="s">
        <v>844</v>
      </c>
      <c r="C25" s="26" t="s">
        <v>48</v>
      </c>
      <c r="D25" s="27">
        <v>1000</v>
      </c>
      <c r="E25" s="28">
        <v>4981.0200000000004</v>
      </c>
      <c r="F25" s="29">
        <v>3.8499131618728399</v>
      </c>
      <c r="G25" s="28">
        <v>5.35</v>
      </c>
    </row>
    <row r="26" spans="1:9" x14ac:dyDescent="0.2">
      <c r="A26" s="26" t="s">
        <v>85</v>
      </c>
      <c r="B26" s="26" t="s">
        <v>84</v>
      </c>
      <c r="C26" s="26" t="s">
        <v>50</v>
      </c>
      <c r="D26" s="27">
        <v>300</v>
      </c>
      <c r="E26" s="28">
        <v>1497.3810000000001</v>
      </c>
      <c r="F26" s="29">
        <v>1.15735066718028</v>
      </c>
      <c r="G26" s="28">
        <v>5.32</v>
      </c>
    </row>
    <row r="27" spans="1:9" x14ac:dyDescent="0.2">
      <c r="A27" s="30" t="s">
        <v>30</v>
      </c>
      <c r="B27" s="30"/>
      <c r="C27" s="30"/>
      <c r="D27" s="31"/>
      <c r="E27" s="32">
        <f>SUM(E17:E26)</f>
        <v>48713.4735</v>
      </c>
      <c r="F27" s="33">
        <f>SUM(F17:F26)</f>
        <v>37.651453475030003</v>
      </c>
      <c r="G27" s="32"/>
      <c r="H27" s="18"/>
      <c r="I27" s="18"/>
    </row>
    <row r="28" spans="1:9" x14ac:dyDescent="0.2">
      <c r="A28" s="26"/>
      <c r="B28" s="26"/>
      <c r="C28" s="26"/>
      <c r="D28" s="34"/>
      <c r="E28" s="28"/>
      <c r="F28" s="29"/>
      <c r="G28" s="28"/>
    </row>
    <row r="29" spans="1:9" x14ac:dyDescent="0.2">
      <c r="A29" s="30" t="s">
        <v>51</v>
      </c>
      <c r="B29" s="26"/>
      <c r="C29" s="26"/>
      <c r="D29" s="34"/>
      <c r="E29" s="28"/>
      <c r="F29" s="29"/>
      <c r="G29" s="28"/>
    </row>
    <row r="30" spans="1:9" x14ac:dyDescent="0.2">
      <c r="A30" s="26" t="s">
        <v>845</v>
      </c>
      <c r="B30" s="26" t="s">
        <v>846</v>
      </c>
      <c r="C30" s="26" t="s">
        <v>65</v>
      </c>
      <c r="D30" s="27">
        <v>10000000</v>
      </c>
      <c r="E30" s="28">
        <v>9885.36</v>
      </c>
      <c r="F30" s="29">
        <v>7.6405590770266603</v>
      </c>
      <c r="G30" s="28">
        <v>5.0998999999999999</v>
      </c>
    </row>
    <row r="31" spans="1:9" x14ac:dyDescent="0.2">
      <c r="A31" s="26" t="s">
        <v>847</v>
      </c>
      <c r="B31" s="26" t="s">
        <v>848</v>
      </c>
      <c r="C31" s="26" t="s">
        <v>65</v>
      </c>
      <c r="D31" s="27">
        <v>7500000</v>
      </c>
      <c r="E31" s="28">
        <v>7445.5874999999996</v>
      </c>
      <c r="F31" s="29">
        <v>5.75481835329429</v>
      </c>
      <c r="G31" s="28">
        <v>4.8498999999999999</v>
      </c>
    </row>
    <row r="32" spans="1:9" x14ac:dyDescent="0.2">
      <c r="A32" s="26" t="s">
        <v>849</v>
      </c>
      <c r="B32" s="26" t="s">
        <v>850</v>
      </c>
      <c r="C32" s="26" t="s">
        <v>65</v>
      </c>
      <c r="D32" s="27">
        <v>7500000</v>
      </c>
      <c r="E32" s="28">
        <v>7436.625</v>
      </c>
      <c r="F32" s="29">
        <v>5.7478910880527696</v>
      </c>
      <c r="G32" s="28">
        <v>5.0170000000000003</v>
      </c>
    </row>
    <row r="33" spans="1:9" x14ac:dyDescent="0.2">
      <c r="A33" s="26" t="s">
        <v>851</v>
      </c>
      <c r="B33" s="26" t="s">
        <v>852</v>
      </c>
      <c r="C33" s="26" t="s">
        <v>65</v>
      </c>
      <c r="D33" s="27">
        <v>7500000</v>
      </c>
      <c r="E33" s="28">
        <v>7421.9549999999999</v>
      </c>
      <c r="F33" s="29">
        <v>5.7365524011804698</v>
      </c>
      <c r="G33" s="28">
        <v>5.0502000000000002</v>
      </c>
    </row>
    <row r="34" spans="1:9" x14ac:dyDescent="0.2">
      <c r="A34" s="26" t="s">
        <v>853</v>
      </c>
      <c r="B34" s="26" t="s">
        <v>854</v>
      </c>
      <c r="C34" s="26" t="s">
        <v>65</v>
      </c>
      <c r="D34" s="27">
        <v>7500000</v>
      </c>
      <c r="E34" s="28">
        <v>7406.5574999999999</v>
      </c>
      <c r="F34" s="29">
        <v>5.7246514174643002</v>
      </c>
      <c r="G34" s="28">
        <v>5.1166</v>
      </c>
    </row>
    <row r="35" spans="1:9" x14ac:dyDescent="0.2">
      <c r="A35" s="26" t="s">
        <v>855</v>
      </c>
      <c r="B35" s="26" t="s">
        <v>856</v>
      </c>
      <c r="C35" s="26" t="s">
        <v>65</v>
      </c>
      <c r="D35" s="27">
        <v>4500000</v>
      </c>
      <c r="E35" s="28">
        <v>4488.5654999999997</v>
      </c>
      <c r="F35" s="29">
        <v>3.4692868923189102</v>
      </c>
      <c r="G35" s="28">
        <v>4.6501000000000001</v>
      </c>
    </row>
    <row r="36" spans="1:9" x14ac:dyDescent="0.2">
      <c r="A36" s="26" t="s">
        <v>857</v>
      </c>
      <c r="B36" s="26" t="s">
        <v>858</v>
      </c>
      <c r="C36" s="26" t="s">
        <v>65</v>
      </c>
      <c r="D36" s="27">
        <v>2500000</v>
      </c>
      <c r="E36" s="28">
        <v>2495.9549999999999</v>
      </c>
      <c r="F36" s="29">
        <v>1.9291651119534401</v>
      </c>
      <c r="G36" s="28">
        <v>4.5502000000000002</v>
      </c>
    </row>
    <row r="37" spans="1:9" x14ac:dyDescent="0.2">
      <c r="A37" s="30" t="s">
        <v>30</v>
      </c>
      <c r="B37" s="30"/>
      <c r="C37" s="30"/>
      <c r="D37" s="31"/>
      <c r="E37" s="32">
        <f>SUM(E29:E36)</f>
        <v>46580.605500000005</v>
      </c>
      <c r="F37" s="33">
        <f>SUM(F29:F36)</f>
        <v>36.002924341290843</v>
      </c>
      <c r="G37" s="32"/>
      <c r="H37" s="18"/>
      <c r="I37" s="18"/>
    </row>
    <row r="38" spans="1:9" x14ac:dyDescent="0.2">
      <c r="A38" s="26"/>
      <c r="B38" s="26"/>
      <c r="C38" s="26"/>
      <c r="D38" s="34"/>
      <c r="E38" s="28"/>
      <c r="F38" s="29"/>
      <c r="G38" s="28"/>
    </row>
    <row r="39" spans="1:9" x14ac:dyDescent="0.2">
      <c r="A39" s="30" t="s">
        <v>31</v>
      </c>
      <c r="B39" s="30"/>
      <c r="C39" s="30"/>
      <c r="D39" s="31"/>
      <c r="E39" s="32">
        <f>E10+E15+E27+E37</f>
        <v>116404.13697940001</v>
      </c>
      <c r="F39" s="33">
        <f>F10+F15+F27+F37</f>
        <v>89.970692559644675</v>
      </c>
      <c r="G39" s="32"/>
      <c r="H39" s="18"/>
      <c r="I39" s="18"/>
    </row>
    <row r="40" spans="1:9" x14ac:dyDescent="0.2">
      <c r="A40" s="30"/>
      <c r="B40" s="30"/>
      <c r="C40" s="30"/>
      <c r="D40" s="31"/>
      <c r="E40" s="32"/>
      <c r="F40" s="33"/>
      <c r="G40" s="32"/>
      <c r="H40" s="18"/>
      <c r="I40" s="18"/>
    </row>
    <row r="41" spans="1:9" x14ac:dyDescent="0.2">
      <c r="A41" s="30" t="s">
        <v>33</v>
      </c>
      <c r="B41" s="30"/>
      <c r="C41" s="30"/>
      <c r="D41" s="31"/>
      <c r="E41" s="32">
        <f>E43-(E10+E15+E27+E37)</f>
        <v>12975.924091299996</v>
      </c>
      <c r="F41" s="33">
        <f>F43-(F10+F15+F27+F37)</f>
        <v>10.029307440355325</v>
      </c>
      <c r="G41" s="32"/>
      <c r="H41" s="18"/>
      <c r="I41" s="18"/>
    </row>
    <row r="42" spans="1:9" x14ac:dyDescent="0.2">
      <c r="A42" s="30"/>
      <c r="B42" s="30"/>
      <c r="C42" s="30"/>
      <c r="D42" s="31"/>
      <c r="E42" s="32"/>
      <c r="F42" s="33"/>
      <c r="G42" s="32"/>
      <c r="H42" s="18"/>
      <c r="I42" s="18"/>
    </row>
    <row r="43" spans="1:9" x14ac:dyDescent="0.2">
      <c r="A43" s="35" t="s">
        <v>32</v>
      </c>
      <c r="B43" s="35"/>
      <c r="C43" s="35"/>
      <c r="D43" s="36"/>
      <c r="E43" s="37">
        <v>129380.0610707</v>
      </c>
      <c r="F43" s="38">
        <v>100</v>
      </c>
      <c r="G43" s="37"/>
      <c r="H43" s="18"/>
      <c r="I43" s="18"/>
    </row>
    <row r="45" spans="1:9" x14ac:dyDescent="0.2">
      <c r="A45" s="18" t="s">
        <v>52</v>
      </c>
    </row>
    <row r="46" spans="1:9" x14ac:dyDescent="0.2">
      <c r="A46" s="18" t="s">
        <v>35</v>
      </c>
    </row>
    <row r="48" spans="1:9" x14ac:dyDescent="0.2">
      <c r="A48" s="18" t="s">
        <v>36</v>
      </c>
    </row>
    <row r="49" spans="1:4" x14ac:dyDescent="0.2">
      <c r="A49" s="18" t="s">
        <v>37</v>
      </c>
    </row>
    <row r="50" spans="1:4" x14ac:dyDescent="0.2">
      <c r="A50" s="18" t="s">
        <v>38</v>
      </c>
      <c r="B50" s="18"/>
      <c r="C50" s="39" t="s">
        <v>40</v>
      </c>
      <c r="D50" s="19" t="s">
        <v>39</v>
      </c>
    </row>
    <row r="51" spans="1:4" x14ac:dyDescent="0.2">
      <c r="A51" s="9" t="s">
        <v>859</v>
      </c>
      <c r="C51" s="40">
        <v>4852.5877</v>
      </c>
      <c r="D51" s="40">
        <v>4927.2293</v>
      </c>
    </row>
    <row r="52" spans="1:4" x14ac:dyDescent="0.2">
      <c r="A52" s="9" t="s">
        <v>860</v>
      </c>
      <c r="C52" s="40">
        <v>1510.4105999999999</v>
      </c>
      <c r="D52" s="40">
        <v>1509.62</v>
      </c>
    </row>
    <row r="53" spans="1:4" x14ac:dyDescent="0.2">
      <c r="A53" s="9" t="s">
        <v>861</v>
      </c>
      <c r="C53" s="40">
        <v>1244.8984</v>
      </c>
      <c r="D53" s="40">
        <v>1244.8978999999999</v>
      </c>
    </row>
    <row r="54" spans="1:4" x14ac:dyDescent="0.2">
      <c r="A54" s="9" t="s">
        <v>862</v>
      </c>
      <c r="C54" s="40">
        <v>1000</v>
      </c>
      <c r="D54" s="40">
        <v>1000</v>
      </c>
    </row>
    <row r="55" spans="1:4" x14ac:dyDescent="0.2">
      <c r="A55" s="9" t="s">
        <v>863</v>
      </c>
      <c r="C55" s="40">
        <v>1055.2674</v>
      </c>
      <c r="D55" s="40">
        <v>1055.2579000000001</v>
      </c>
    </row>
    <row r="56" spans="1:4" x14ac:dyDescent="0.2">
      <c r="A56" s="9" t="s">
        <v>864</v>
      </c>
      <c r="C56" s="40">
        <v>3152.3766999999998</v>
      </c>
      <c r="D56" s="40">
        <v>3211.3470000000002</v>
      </c>
    </row>
    <row r="57" spans="1:4" x14ac:dyDescent="0.2">
      <c r="A57" s="9" t="s">
        <v>865</v>
      </c>
      <c r="C57" s="40">
        <v>1000</v>
      </c>
      <c r="D57" s="40">
        <v>1000</v>
      </c>
    </row>
    <row r="58" spans="1:4" x14ac:dyDescent="0.2">
      <c r="A58" s="9" t="s">
        <v>866</v>
      </c>
      <c r="C58" s="40">
        <v>1022.5104</v>
      </c>
      <c r="D58" s="40">
        <v>1022.4915</v>
      </c>
    </row>
    <row r="59" spans="1:4" x14ac:dyDescent="0.2">
      <c r="A59" s="9" t="s">
        <v>867</v>
      </c>
      <c r="C59" s="40">
        <v>3170.4933999999998</v>
      </c>
      <c r="D59" s="40">
        <v>3230.9839999999999</v>
      </c>
    </row>
    <row r="60" spans="1:4" x14ac:dyDescent="0.2">
      <c r="A60" s="9" t="s">
        <v>868</v>
      </c>
      <c r="C60" s="40">
        <v>1002.1876999999999</v>
      </c>
      <c r="D60" s="40">
        <v>1001.7365</v>
      </c>
    </row>
    <row r="61" spans="1:4" x14ac:dyDescent="0.2">
      <c r="A61" s="9" t="s">
        <v>869</v>
      </c>
      <c r="C61" s="40">
        <v>1021.985</v>
      </c>
      <c r="D61" s="40">
        <v>1021.9641</v>
      </c>
    </row>
    <row r="62" spans="1:4" x14ac:dyDescent="0.2">
      <c r="A62" s="9" t="s">
        <v>870</v>
      </c>
      <c r="C62" s="40">
        <v>13.383800000000001</v>
      </c>
      <c r="D62" s="40">
        <v>13.639099999999999</v>
      </c>
    </row>
    <row r="63" spans="1:4" x14ac:dyDescent="0.2">
      <c r="A63" s="9" t="s">
        <v>871</v>
      </c>
      <c r="C63" s="40">
        <v>13.383800000000001</v>
      </c>
      <c r="D63" s="40">
        <v>13.639099999999999</v>
      </c>
    </row>
    <row r="64" spans="1:4" x14ac:dyDescent="0.2">
      <c r="A64" s="9" t="s">
        <v>872</v>
      </c>
      <c r="C64" s="40">
        <v>10</v>
      </c>
      <c r="D64" s="40">
        <v>10</v>
      </c>
    </row>
    <row r="65" spans="1:5" x14ac:dyDescent="0.2">
      <c r="A65" s="9" t="s">
        <v>873</v>
      </c>
      <c r="C65" s="40">
        <v>10</v>
      </c>
      <c r="D65" s="40">
        <v>10</v>
      </c>
    </row>
    <row r="67" spans="1:5" x14ac:dyDescent="0.2">
      <c r="A67" s="18" t="s">
        <v>42</v>
      </c>
    </row>
    <row r="68" spans="1:5" x14ac:dyDescent="0.2">
      <c r="A68" s="82" t="s">
        <v>53</v>
      </c>
      <c r="B68" s="83"/>
      <c r="C68" s="43" t="s">
        <v>54</v>
      </c>
    </row>
    <row r="69" spans="1:5" x14ac:dyDescent="0.2">
      <c r="A69" s="78" t="s">
        <v>860</v>
      </c>
      <c r="B69" s="79"/>
      <c r="C69" s="44">
        <v>24.084028579999998</v>
      </c>
    </row>
    <row r="70" spans="1:5" x14ac:dyDescent="0.2">
      <c r="A70" s="78" t="s">
        <v>861</v>
      </c>
      <c r="B70" s="79"/>
      <c r="C70" s="44">
        <v>19.629860529999998</v>
      </c>
    </row>
    <row r="71" spans="1:5" x14ac:dyDescent="0.2">
      <c r="A71" s="78" t="s">
        <v>862</v>
      </c>
      <c r="B71" s="79"/>
      <c r="C71" s="44">
        <v>16.680912530000001</v>
      </c>
    </row>
    <row r="72" spans="1:5" x14ac:dyDescent="0.2">
      <c r="A72" s="78" t="s">
        <v>863</v>
      </c>
      <c r="B72" s="79"/>
      <c r="C72" s="44">
        <v>18.099783389999999</v>
      </c>
    </row>
    <row r="73" spans="1:5" x14ac:dyDescent="0.2">
      <c r="A73" s="78" t="s">
        <v>865</v>
      </c>
      <c r="B73" s="79"/>
      <c r="C73" s="44">
        <v>18.719078060000001</v>
      </c>
    </row>
    <row r="74" spans="1:5" x14ac:dyDescent="0.2">
      <c r="A74" s="78" t="s">
        <v>866</v>
      </c>
      <c r="B74" s="79"/>
      <c r="C74" s="44">
        <v>19.609151409999999</v>
      </c>
    </row>
    <row r="75" spans="1:5" x14ac:dyDescent="0.2">
      <c r="A75" s="78" t="s">
        <v>868</v>
      </c>
      <c r="B75" s="79"/>
      <c r="C75" s="44">
        <v>19.56400975</v>
      </c>
    </row>
    <row r="76" spans="1:5" x14ac:dyDescent="0.2">
      <c r="A76" s="78" t="s">
        <v>869</v>
      </c>
      <c r="B76" s="79"/>
      <c r="C76" s="44">
        <v>19.975479549999999</v>
      </c>
    </row>
    <row r="77" spans="1:5" x14ac:dyDescent="0.2">
      <c r="A77" s="9" t="s">
        <v>55</v>
      </c>
    </row>
    <row r="78" spans="1:5" x14ac:dyDescent="0.2">
      <c r="A78" s="9" t="s">
        <v>41</v>
      </c>
    </row>
    <row r="80" spans="1:5" x14ac:dyDescent="0.2">
      <c r="A80" s="18" t="s">
        <v>874</v>
      </c>
      <c r="D80" s="42">
        <v>0.13834273205156</v>
      </c>
      <c r="E80" s="13" t="s">
        <v>44</v>
      </c>
    </row>
    <row r="82" spans="1:4" x14ac:dyDescent="0.2">
      <c r="A82" s="18" t="s">
        <v>806</v>
      </c>
      <c r="D82" s="41" t="s">
        <v>43</v>
      </c>
    </row>
    <row r="84" spans="1:4" x14ac:dyDescent="0.2">
      <c r="A84" s="18" t="s">
        <v>875</v>
      </c>
    </row>
    <row r="86" spans="1:4" x14ac:dyDescent="0.2">
      <c r="A86" s="47" t="s">
        <v>767</v>
      </c>
    </row>
    <row r="87" spans="1:4" x14ac:dyDescent="0.2">
      <c r="A87" s="49"/>
    </row>
    <row r="88" spans="1:4" x14ac:dyDescent="0.2">
      <c r="A88" s="49"/>
    </row>
    <row r="89" spans="1:4" x14ac:dyDescent="0.2">
      <c r="A89" s="49"/>
    </row>
    <row r="90" spans="1:4" x14ac:dyDescent="0.2">
      <c r="A90" s="49"/>
    </row>
    <row r="91" spans="1:4" x14ac:dyDescent="0.2">
      <c r="A91" s="49"/>
    </row>
    <row r="92" spans="1:4" x14ac:dyDescent="0.2">
      <c r="A92" s="49"/>
    </row>
    <row r="93" spans="1:4" x14ac:dyDescent="0.2">
      <c r="A93" s="49"/>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7" t="s">
        <v>876</v>
      </c>
    </row>
    <row r="101" spans="1:1" x14ac:dyDescent="0.2">
      <c r="A101" s="49"/>
    </row>
    <row r="102" spans="1:1" x14ac:dyDescent="0.2">
      <c r="A102" s="47" t="s">
        <v>877</v>
      </c>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7" spans="1:1" x14ac:dyDescent="0.2">
      <c r="A117" s="47" t="s">
        <v>878</v>
      </c>
    </row>
    <row r="118" spans="1:1" x14ac:dyDescent="0.2">
      <c r="A118" s="49"/>
    </row>
    <row r="119" spans="1:1" x14ac:dyDescent="0.2">
      <c r="A119" s="47" t="s">
        <v>879</v>
      </c>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sheetData>
  <mergeCells count="10">
    <mergeCell ref="A73:B73"/>
    <mergeCell ref="A74:B74"/>
    <mergeCell ref="A75:B75"/>
    <mergeCell ref="A76:B76"/>
    <mergeCell ref="A1:G1"/>
    <mergeCell ref="A68:B68"/>
    <mergeCell ref="A69:B69"/>
    <mergeCell ref="A70:B70"/>
    <mergeCell ref="A71:B71"/>
    <mergeCell ref="A72:B72"/>
  </mergeCells>
  <conditionalFormatting sqref="F2:F3 F5:F83">
    <cfRule type="cellIs" dxfId="97" priority="2" stopIfTrue="1" operator="between">
      <formula>0.009</formula>
      <formula>-0.009</formula>
    </cfRule>
  </conditionalFormatting>
  <conditionalFormatting sqref="F84:F234">
    <cfRule type="cellIs" dxfId="9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244"/>
  <sheetViews>
    <sheetView workbookViewId="0">
      <selection sqref="A1:I1"/>
    </sheetView>
  </sheetViews>
  <sheetFormatPr defaultColWidth="9.109375" defaultRowHeight="10.199999999999999" x14ac:dyDescent="0.2"/>
  <cols>
    <col min="1" max="1" width="38.6640625" style="9" bestFit="1" customWidth="1"/>
    <col min="2" max="2" width="32.109375" style="9" bestFit="1" customWidth="1"/>
    <col min="3" max="3" width="25.109375" style="9" bestFit="1" customWidth="1"/>
    <col min="4" max="4" width="15.33203125" style="10" bestFit="1" customWidth="1"/>
    <col min="5" max="5" width="23" style="13" customWidth="1"/>
    <col min="6" max="6" width="13.5546875" style="14" bestFit="1" customWidth="1"/>
    <col min="7" max="8" width="13.5546875" style="14" customWidth="1"/>
    <col min="9" max="9" width="14.33203125" style="13" customWidth="1"/>
    <col min="10" max="16384" width="9.109375" style="9"/>
  </cols>
  <sheetData>
    <row r="1" spans="1:11" s="1" customFormat="1" ht="13.8" x14ac:dyDescent="0.2">
      <c r="A1" s="80" t="s">
        <v>7</v>
      </c>
      <c r="B1" s="81"/>
      <c r="C1" s="81"/>
      <c r="D1" s="81"/>
      <c r="E1" s="81"/>
      <c r="F1" s="81"/>
      <c r="G1" s="81"/>
      <c r="H1" s="81"/>
      <c r="I1" s="81"/>
    </row>
    <row r="2" spans="1:11" s="1" customFormat="1" ht="11.4" x14ac:dyDescent="0.2">
      <c r="D2" s="6"/>
      <c r="E2" s="7"/>
      <c r="F2" s="12"/>
      <c r="G2" s="12"/>
      <c r="H2" s="12"/>
      <c r="I2" s="13"/>
    </row>
    <row r="3" spans="1:11" s="1" customFormat="1" ht="12" x14ac:dyDescent="0.2">
      <c r="A3" s="11" t="s">
        <v>6</v>
      </c>
      <c r="B3" s="2"/>
      <c r="C3" s="3"/>
      <c r="D3" s="4"/>
      <c r="E3" s="5"/>
      <c r="F3" s="12"/>
      <c r="G3" s="12"/>
      <c r="H3" s="12"/>
      <c r="I3" s="13"/>
    </row>
    <row r="4" spans="1:11" s="1" customFormat="1" ht="61.2" x14ac:dyDescent="0.2">
      <c r="A4" s="8" t="s">
        <v>2</v>
      </c>
      <c r="B4" s="8" t="s">
        <v>0</v>
      </c>
      <c r="C4" s="17" t="s">
        <v>4</v>
      </c>
      <c r="D4" s="16" t="s">
        <v>1</v>
      </c>
      <c r="E4" s="51" t="s">
        <v>794</v>
      </c>
      <c r="F4" s="51" t="s">
        <v>801</v>
      </c>
      <c r="G4" s="51" t="s">
        <v>802</v>
      </c>
      <c r="H4" s="54" t="s">
        <v>803</v>
      </c>
      <c r="I4" s="15" t="s">
        <v>5</v>
      </c>
    </row>
    <row r="5" spans="1:11" x14ac:dyDescent="0.2">
      <c r="A5" s="21" t="s">
        <v>86</v>
      </c>
      <c r="B5" s="22"/>
      <c r="C5" s="22"/>
      <c r="D5" s="23"/>
      <c r="E5" s="24"/>
      <c r="F5" s="25"/>
      <c r="G5" s="25"/>
      <c r="H5" s="25"/>
      <c r="I5" s="24"/>
    </row>
    <row r="6" spans="1:11" x14ac:dyDescent="0.2">
      <c r="A6" s="30" t="s">
        <v>46</v>
      </c>
      <c r="B6" s="26"/>
      <c r="C6" s="26"/>
      <c r="D6" s="34"/>
      <c r="E6" s="28"/>
      <c r="F6" s="29"/>
      <c r="G6" s="29"/>
      <c r="H6" s="29"/>
      <c r="I6" s="28"/>
    </row>
    <row r="7" spans="1:11" x14ac:dyDescent="0.2">
      <c r="A7" s="26" t="s">
        <v>88</v>
      </c>
      <c r="B7" s="26" t="s">
        <v>87</v>
      </c>
      <c r="C7" s="26" t="s">
        <v>89</v>
      </c>
      <c r="D7" s="27">
        <v>66650</v>
      </c>
      <c r="E7" s="28">
        <v>898.44200000000001</v>
      </c>
      <c r="F7" s="29">
        <v>6.0686205530839104</v>
      </c>
      <c r="G7" s="29">
        <v>-480.926875</v>
      </c>
      <c r="H7" s="29">
        <v>-3.2484709287359843</v>
      </c>
      <c r="I7" s="28"/>
      <c r="K7" s="42"/>
    </row>
    <row r="8" spans="1:11" x14ac:dyDescent="0.2">
      <c r="A8" s="26" t="s">
        <v>99</v>
      </c>
      <c r="B8" s="26" t="s">
        <v>98</v>
      </c>
      <c r="C8" s="26" t="s">
        <v>89</v>
      </c>
      <c r="D8" s="27">
        <v>123500</v>
      </c>
      <c r="E8" s="28">
        <v>786.44799999999998</v>
      </c>
      <c r="F8" s="29">
        <v>5.3121453546603297</v>
      </c>
      <c r="G8" s="29">
        <v>-534.82800000000009</v>
      </c>
      <c r="H8" s="29">
        <v>-3.6125517208286801</v>
      </c>
      <c r="I8" s="28"/>
      <c r="K8" s="42"/>
    </row>
    <row r="9" spans="1:11" x14ac:dyDescent="0.2">
      <c r="A9" s="26" t="s">
        <v>94</v>
      </c>
      <c r="B9" s="26" t="s">
        <v>93</v>
      </c>
      <c r="C9" s="26" t="s">
        <v>89</v>
      </c>
      <c r="D9" s="27">
        <v>108200</v>
      </c>
      <c r="E9" s="28">
        <v>765.19039999999995</v>
      </c>
      <c r="F9" s="29">
        <v>5.1685586698556998</v>
      </c>
      <c r="G9" s="29">
        <v>-389.73</v>
      </c>
      <c r="H9" s="29">
        <v>-2.632472088519227</v>
      </c>
      <c r="I9" s="28"/>
      <c r="K9" s="42"/>
    </row>
    <row r="10" spans="1:11" x14ac:dyDescent="0.2">
      <c r="A10" s="26" t="s">
        <v>142</v>
      </c>
      <c r="B10" s="26" t="s">
        <v>141</v>
      </c>
      <c r="C10" s="26" t="s">
        <v>143</v>
      </c>
      <c r="D10" s="27">
        <v>33700</v>
      </c>
      <c r="E10" s="28">
        <v>751.71220000000005</v>
      </c>
      <c r="F10" s="29">
        <v>5.0775187568300701</v>
      </c>
      <c r="G10" s="29">
        <v>-670.27499999999998</v>
      </c>
      <c r="H10" s="29">
        <v>-4.527442663208439</v>
      </c>
      <c r="I10" s="28"/>
      <c r="K10" s="42"/>
    </row>
    <row r="11" spans="1:11" x14ac:dyDescent="0.2">
      <c r="A11" s="26" t="s">
        <v>218</v>
      </c>
      <c r="B11" s="26" t="s">
        <v>217</v>
      </c>
      <c r="C11" s="26" t="s">
        <v>123</v>
      </c>
      <c r="D11" s="27">
        <v>60200</v>
      </c>
      <c r="E11" s="28">
        <v>658.07629999999995</v>
      </c>
      <c r="F11" s="29">
        <v>4.44504526689248</v>
      </c>
      <c r="G11" s="29">
        <v>-651.4543000000001</v>
      </c>
      <c r="H11" s="29">
        <v>-4.4003162745896676</v>
      </c>
      <c r="I11" s="28"/>
      <c r="K11" s="42"/>
    </row>
    <row r="12" spans="1:11" x14ac:dyDescent="0.2">
      <c r="A12" s="26" t="s">
        <v>220</v>
      </c>
      <c r="B12" s="26" t="s">
        <v>219</v>
      </c>
      <c r="C12" s="26" t="s">
        <v>129</v>
      </c>
      <c r="D12" s="27">
        <v>22200</v>
      </c>
      <c r="E12" s="28">
        <v>598.33439999999996</v>
      </c>
      <c r="F12" s="29">
        <v>4.0415123485512998</v>
      </c>
      <c r="G12" s="29">
        <v>-599.02260000000012</v>
      </c>
      <c r="H12" s="29">
        <v>-4.0461608675037013</v>
      </c>
      <c r="I12" s="28"/>
      <c r="K12" s="42"/>
    </row>
    <row r="13" spans="1:11" x14ac:dyDescent="0.2">
      <c r="A13" s="26" t="s">
        <v>91</v>
      </c>
      <c r="B13" s="26" t="s">
        <v>90</v>
      </c>
      <c r="C13" s="26" t="s">
        <v>92</v>
      </c>
      <c r="D13" s="27">
        <v>37900</v>
      </c>
      <c r="E13" s="28">
        <v>554.06010000000003</v>
      </c>
      <c r="F13" s="29">
        <v>3.7424569538197501</v>
      </c>
      <c r="G13" s="29">
        <v>-184.61519999999999</v>
      </c>
      <c r="H13" s="29">
        <v>-1.2470026970374228</v>
      </c>
      <c r="I13" s="28"/>
      <c r="K13" s="42"/>
    </row>
    <row r="14" spans="1:11" x14ac:dyDescent="0.2">
      <c r="A14" s="26" t="s">
        <v>96</v>
      </c>
      <c r="B14" s="26" t="s">
        <v>95</v>
      </c>
      <c r="C14" s="26" t="s">
        <v>97</v>
      </c>
      <c r="D14" s="27">
        <v>33000</v>
      </c>
      <c r="E14" s="28">
        <v>514.22249999999997</v>
      </c>
      <c r="F14" s="29">
        <v>3.4733697137469002</v>
      </c>
      <c r="G14" s="29">
        <v>-243.82650000000001</v>
      </c>
      <c r="H14" s="29">
        <v>-1.6469516221264291</v>
      </c>
      <c r="I14" s="28"/>
      <c r="K14" s="42"/>
    </row>
    <row r="15" spans="1:11" x14ac:dyDescent="0.2">
      <c r="A15" s="26" t="s">
        <v>222</v>
      </c>
      <c r="B15" s="26" t="s">
        <v>221</v>
      </c>
      <c r="C15" s="26" t="s">
        <v>92</v>
      </c>
      <c r="D15" s="27">
        <v>14800</v>
      </c>
      <c r="E15" s="28">
        <v>427.28339999999997</v>
      </c>
      <c r="F15" s="29">
        <v>2.8861304605434399</v>
      </c>
      <c r="G15" s="29">
        <v>-423.75360000000001</v>
      </c>
      <c r="H15" s="29">
        <v>-2.8622880568843589</v>
      </c>
      <c r="I15" s="28"/>
      <c r="K15" s="42"/>
    </row>
    <row r="16" spans="1:11" x14ac:dyDescent="0.2">
      <c r="A16" s="26" t="s">
        <v>101</v>
      </c>
      <c r="B16" s="26" t="s">
        <v>100</v>
      </c>
      <c r="C16" s="26" t="s">
        <v>102</v>
      </c>
      <c r="D16" s="27">
        <v>43550</v>
      </c>
      <c r="E16" s="28">
        <v>298.295725</v>
      </c>
      <c r="F16" s="29">
        <v>2.0148697051474298</v>
      </c>
      <c r="G16" s="29">
        <v>-45.499299999999998</v>
      </c>
      <c r="H16" s="29">
        <v>-0.3073297854852407</v>
      </c>
      <c r="I16" s="28"/>
      <c r="K16" s="42"/>
    </row>
    <row r="17" spans="1:11" x14ac:dyDescent="0.2">
      <c r="A17" s="26" t="s">
        <v>117</v>
      </c>
      <c r="B17" s="26" t="s">
        <v>116</v>
      </c>
      <c r="C17" s="26" t="s">
        <v>89</v>
      </c>
      <c r="D17" s="27">
        <v>14600</v>
      </c>
      <c r="E17" s="28">
        <v>242.5206</v>
      </c>
      <c r="F17" s="29">
        <v>1.6381307838527599</v>
      </c>
      <c r="G17" s="29">
        <v>-119.40479999999999</v>
      </c>
      <c r="H17" s="29">
        <v>-0.806532222911299</v>
      </c>
      <c r="I17" s="28"/>
      <c r="K17" s="42"/>
    </row>
    <row r="18" spans="1:11" x14ac:dyDescent="0.2">
      <c r="A18" s="26" t="s">
        <v>104</v>
      </c>
      <c r="B18" s="26" t="s">
        <v>103</v>
      </c>
      <c r="C18" s="26" t="s">
        <v>105</v>
      </c>
      <c r="D18" s="27">
        <v>7900</v>
      </c>
      <c r="E18" s="28">
        <v>205.05635000000001</v>
      </c>
      <c r="F18" s="29">
        <v>1.3850745848372701</v>
      </c>
      <c r="G18" s="29"/>
      <c r="H18" s="29"/>
      <c r="I18" s="28"/>
      <c r="K18" s="42"/>
    </row>
    <row r="19" spans="1:11" x14ac:dyDescent="0.2">
      <c r="A19" s="26" t="s">
        <v>193</v>
      </c>
      <c r="B19" s="26" t="s">
        <v>192</v>
      </c>
      <c r="C19" s="26" t="s">
        <v>120</v>
      </c>
      <c r="D19" s="27">
        <v>79550</v>
      </c>
      <c r="E19" s="28">
        <v>160.8501</v>
      </c>
      <c r="F19" s="29">
        <v>1.0864788409553401</v>
      </c>
      <c r="G19" s="29">
        <v>-95.752125000000007</v>
      </c>
      <c r="H19" s="29">
        <v>-0.64676775326226899</v>
      </c>
      <c r="I19" s="28"/>
      <c r="K19" s="42"/>
    </row>
    <row r="20" spans="1:11" x14ac:dyDescent="0.2">
      <c r="A20" s="26" t="s">
        <v>109</v>
      </c>
      <c r="B20" s="26" t="s">
        <v>108</v>
      </c>
      <c r="C20" s="26" t="s">
        <v>92</v>
      </c>
      <c r="D20" s="27">
        <v>15700</v>
      </c>
      <c r="E20" s="28">
        <v>152.80025000000001</v>
      </c>
      <c r="F20" s="29">
        <v>1.03210528633608</v>
      </c>
      <c r="G20" s="29"/>
      <c r="H20" s="29"/>
      <c r="I20" s="28"/>
      <c r="K20" s="42"/>
    </row>
    <row r="21" spans="1:11" x14ac:dyDescent="0.2">
      <c r="A21" s="26" t="s">
        <v>111</v>
      </c>
      <c r="B21" s="26" t="s">
        <v>110</v>
      </c>
      <c r="C21" s="26" t="s">
        <v>112</v>
      </c>
      <c r="D21" s="27">
        <v>3300</v>
      </c>
      <c r="E21" s="28">
        <v>144.99539999999999</v>
      </c>
      <c r="F21" s="29">
        <v>0.97938660986755099</v>
      </c>
      <c r="G21" s="29"/>
      <c r="H21" s="29"/>
      <c r="I21" s="28"/>
      <c r="K21" s="42"/>
    </row>
    <row r="22" spans="1:11" x14ac:dyDescent="0.2">
      <c r="A22" s="26" t="s">
        <v>114</v>
      </c>
      <c r="B22" s="26" t="s">
        <v>113</v>
      </c>
      <c r="C22" s="26" t="s">
        <v>115</v>
      </c>
      <c r="D22" s="27">
        <v>13100</v>
      </c>
      <c r="E22" s="28">
        <v>142.13499999999999</v>
      </c>
      <c r="F22" s="29">
        <v>0.96006573859256505</v>
      </c>
      <c r="G22" s="29"/>
      <c r="H22" s="29"/>
      <c r="I22" s="28"/>
      <c r="K22" s="42"/>
    </row>
    <row r="23" spans="1:11" x14ac:dyDescent="0.2">
      <c r="A23" s="26" t="s">
        <v>107</v>
      </c>
      <c r="B23" s="26" t="s">
        <v>106</v>
      </c>
      <c r="C23" s="26" t="s">
        <v>89</v>
      </c>
      <c r="D23" s="27">
        <v>30300</v>
      </c>
      <c r="E23" s="28">
        <v>141.1677</v>
      </c>
      <c r="F23" s="29">
        <v>0.95353200946926298</v>
      </c>
      <c r="G23" s="29"/>
      <c r="H23" s="29"/>
      <c r="I23" s="28"/>
      <c r="K23" s="42"/>
    </row>
    <row r="24" spans="1:11" x14ac:dyDescent="0.2">
      <c r="A24" s="26" t="s">
        <v>122</v>
      </c>
      <c r="B24" s="26" t="s">
        <v>121</v>
      </c>
      <c r="C24" s="26" t="s">
        <v>123</v>
      </c>
      <c r="D24" s="27">
        <v>3700</v>
      </c>
      <c r="E24" s="28">
        <v>137.14420000000001</v>
      </c>
      <c r="F24" s="29">
        <v>0.92635485747132296</v>
      </c>
      <c r="G24" s="29"/>
      <c r="H24" s="29"/>
      <c r="I24" s="28"/>
      <c r="K24" s="42"/>
    </row>
    <row r="25" spans="1:11" x14ac:dyDescent="0.2">
      <c r="A25" s="26" t="s">
        <v>119</v>
      </c>
      <c r="B25" s="26" t="s">
        <v>118</v>
      </c>
      <c r="C25" s="26" t="s">
        <v>120</v>
      </c>
      <c r="D25" s="27">
        <v>94500</v>
      </c>
      <c r="E25" s="28">
        <v>135.04050000000001</v>
      </c>
      <c r="F25" s="29">
        <v>0.91214519557047402</v>
      </c>
      <c r="G25" s="29"/>
      <c r="H25" s="29"/>
      <c r="I25" s="28"/>
      <c r="K25" s="42"/>
    </row>
    <row r="26" spans="1:11" x14ac:dyDescent="0.2">
      <c r="A26" s="26" t="s">
        <v>128</v>
      </c>
      <c r="B26" s="26" t="s">
        <v>127</v>
      </c>
      <c r="C26" s="26" t="s">
        <v>129</v>
      </c>
      <c r="D26" s="27">
        <v>31300</v>
      </c>
      <c r="E26" s="28">
        <v>106.46695</v>
      </c>
      <c r="F26" s="29">
        <v>0.719142160533631</v>
      </c>
      <c r="G26" s="29"/>
      <c r="H26" s="29"/>
      <c r="I26" s="28"/>
      <c r="K26" s="42"/>
    </row>
    <row r="27" spans="1:11" x14ac:dyDescent="0.2">
      <c r="A27" s="26" t="s">
        <v>156</v>
      </c>
      <c r="B27" s="26" t="s">
        <v>155</v>
      </c>
      <c r="C27" s="26" t="s">
        <v>157</v>
      </c>
      <c r="D27" s="27">
        <v>70000</v>
      </c>
      <c r="E27" s="28">
        <v>104.755</v>
      </c>
      <c r="F27" s="29">
        <v>0.70757861502278896</v>
      </c>
      <c r="G27" s="29"/>
      <c r="H27" s="29"/>
      <c r="I27" s="28"/>
      <c r="K27" s="42"/>
    </row>
    <row r="28" spans="1:11" x14ac:dyDescent="0.2">
      <c r="A28" s="26" t="s">
        <v>125</v>
      </c>
      <c r="B28" s="26" t="s">
        <v>124</v>
      </c>
      <c r="C28" s="26" t="s">
        <v>126</v>
      </c>
      <c r="D28" s="27">
        <v>69218</v>
      </c>
      <c r="E28" s="28">
        <v>93.582735999999997</v>
      </c>
      <c r="F28" s="29">
        <v>0.63211438813348597</v>
      </c>
      <c r="G28" s="29"/>
      <c r="H28" s="29"/>
      <c r="I28" s="28"/>
      <c r="K28" s="42"/>
    </row>
    <row r="29" spans="1:11" x14ac:dyDescent="0.2">
      <c r="A29" s="26" t="s">
        <v>131</v>
      </c>
      <c r="B29" s="26" t="s">
        <v>130</v>
      </c>
      <c r="C29" s="26" t="s">
        <v>132</v>
      </c>
      <c r="D29" s="27">
        <v>4900</v>
      </c>
      <c r="E29" s="28">
        <v>86.720200000000006</v>
      </c>
      <c r="F29" s="29">
        <v>0.58576067023530398</v>
      </c>
      <c r="G29" s="29"/>
      <c r="H29" s="29"/>
      <c r="I29" s="28"/>
      <c r="K29" s="42"/>
    </row>
    <row r="30" spans="1:11" x14ac:dyDescent="0.2">
      <c r="A30" s="26" t="s">
        <v>152</v>
      </c>
      <c r="B30" s="26" t="s">
        <v>151</v>
      </c>
      <c r="C30" s="26" t="s">
        <v>123</v>
      </c>
      <c r="D30" s="27">
        <v>19200</v>
      </c>
      <c r="E30" s="28">
        <v>79.065600000000003</v>
      </c>
      <c r="F30" s="29">
        <v>0.53405687312248395</v>
      </c>
      <c r="G30" s="29"/>
      <c r="H30" s="29"/>
      <c r="I30" s="28"/>
      <c r="K30" s="42"/>
    </row>
    <row r="31" spans="1:11" x14ac:dyDescent="0.2">
      <c r="A31" s="26" t="s">
        <v>147</v>
      </c>
      <c r="B31" s="26" t="s">
        <v>146</v>
      </c>
      <c r="C31" s="26" t="s">
        <v>148</v>
      </c>
      <c r="D31" s="27">
        <v>32600</v>
      </c>
      <c r="E31" s="28">
        <v>77.278300000000002</v>
      </c>
      <c r="F31" s="29">
        <v>0.52198436814773197</v>
      </c>
      <c r="G31" s="29"/>
      <c r="H31" s="29"/>
      <c r="I31" s="28"/>
      <c r="K31" s="42"/>
    </row>
    <row r="32" spans="1:11" x14ac:dyDescent="0.2">
      <c r="A32" s="26" t="s">
        <v>134</v>
      </c>
      <c r="B32" s="26" t="s">
        <v>133</v>
      </c>
      <c r="C32" s="26" t="s">
        <v>135</v>
      </c>
      <c r="D32" s="27">
        <v>9900</v>
      </c>
      <c r="E32" s="28">
        <v>76.056749999999994</v>
      </c>
      <c r="F32" s="29">
        <v>0.51373328078024505</v>
      </c>
      <c r="G32" s="29"/>
      <c r="H32" s="29"/>
      <c r="I32" s="28"/>
      <c r="K32" s="42"/>
    </row>
    <row r="33" spans="1:11" x14ac:dyDescent="0.2">
      <c r="A33" s="26" t="s">
        <v>150</v>
      </c>
      <c r="B33" s="26" t="s">
        <v>149</v>
      </c>
      <c r="C33" s="26" t="s">
        <v>115</v>
      </c>
      <c r="D33" s="27">
        <v>14300</v>
      </c>
      <c r="E33" s="28">
        <v>73.251750000000001</v>
      </c>
      <c r="F33" s="29">
        <v>0.49478661460546602</v>
      </c>
      <c r="G33" s="29"/>
      <c r="H33" s="29"/>
      <c r="I33" s="28"/>
      <c r="K33" s="42"/>
    </row>
    <row r="34" spans="1:11" x14ac:dyDescent="0.2">
      <c r="A34" s="26" t="s">
        <v>159</v>
      </c>
      <c r="B34" s="26" t="s">
        <v>158</v>
      </c>
      <c r="C34" s="26" t="s">
        <v>138</v>
      </c>
      <c r="D34" s="27">
        <v>1300</v>
      </c>
      <c r="E34" s="28">
        <v>72.894900000000007</v>
      </c>
      <c r="F34" s="29">
        <v>0.49237623391938101</v>
      </c>
      <c r="G34" s="29"/>
      <c r="H34" s="29"/>
      <c r="I34" s="28"/>
      <c r="K34" s="42"/>
    </row>
    <row r="35" spans="1:11" x14ac:dyDescent="0.2">
      <c r="A35" s="26" t="s">
        <v>137</v>
      </c>
      <c r="B35" s="26" t="s">
        <v>136</v>
      </c>
      <c r="C35" s="26" t="s">
        <v>138</v>
      </c>
      <c r="D35" s="27">
        <v>5500</v>
      </c>
      <c r="E35" s="28">
        <v>72.641249999999999</v>
      </c>
      <c r="F35" s="29">
        <v>0.49066292843801401</v>
      </c>
      <c r="G35" s="29"/>
      <c r="H35" s="29"/>
      <c r="I35" s="28"/>
      <c r="K35" s="42"/>
    </row>
    <row r="36" spans="1:11" x14ac:dyDescent="0.2">
      <c r="A36" s="26" t="s">
        <v>145</v>
      </c>
      <c r="B36" s="26" t="s">
        <v>144</v>
      </c>
      <c r="C36" s="26" t="s">
        <v>129</v>
      </c>
      <c r="D36" s="27">
        <v>7700</v>
      </c>
      <c r="E36" s="28">
        <v>69.588750000000005</v>
      </c>
      <c r="F36" s="29">
        <v>0.47004449760075501</v>
      </c>
      <c r="G36" s="29"/>
      <c r="H36" s="29"/>
      <c r="I36" s="28"/>
      <c r="K36" s="42"/>
    </row>
    <row r="37" spans="1:11" x14ac:dyDescent="0.2">
      <c r="A37" s="26" t="s">
        <v>166</v>
      </c>
      <c r="B37" s="26" t="s">
        <v>165</v>
      </c>
      <c r="C37" s="26" t="s">
        <v>167</v>
      </c>
      <c r="D37" s="27">
        <v>6200</v>
      </c>
      <c r="E37" s="28">
        <v>67.059200000000004</v>
      </c>
      <c r="F37" s="29">
        <v>0.45295838728973498</v>
      </c>
      <c r="G37" s="29"/>
      <c r="H37" s="29"/>
      <c r="I37" s="28"/>
      <c r="K37" s="42"/>
    </row>
    <row r="38" spans="1:11" x14ac:dyDescent="0.2">
      <c r="A38" s="26" t="s">
        <v>224</v>
      </c>
      <c r="B38" s="26" t="s">
        <v>223</v>
      </c>
      <c r="C38" s="26" t="s">
        <v>184</v>
      </c>
      <c r="D38" s="27">
        <v>13200</v>
      </c>
      <c r="E38" s="28">
        <v>63.082799999999999</v>
      </c>
      <c r="F38" s="29">
        <v>0.42609937717301899</v>
      </c>
      <c r="G38" s="29">
        <v>-63.261000000000003</v>
      </c>
      <c r="H38" s="29">
        <v>-0.42730304773000488</v>
      </c>
      <c r="I38" s="28"/>
      <c r="K38" s="42"/>
    </row>
    <row r="39" spans="1:11" x14ac:dyDescent="0.2">
      <c r="A39" s="26" t="s">
        <v>207</v>
      </c>
      <c r="B39" s="26" t="s">
        <v>206</v>
      </c>
      <c r="C39" s="26" t="s">
        <v>208</v>
      </c>
      <c r="D39" s="27">
        <v>61251</v>
      </c>
      <c r="E39" s="28">
        <v>62.659773000000001</v>
      </c>
      <c r="F39" s="29">
        <v>0.42324199701190701</v>
      </c>
      <c r="G39" s="29"/>
      <c r="H39" s="29"/>
      <c r="I39" s="28"/>
      <c r="K39" s="42"/>
    </row>
    <row r="40" spans="1:11" x14ac:dyDescent="0.2">
      <c r="A40" s="26" t="s">
        <v>169</v>
      </c>
      <c r="B40" s="26" t="s">
        <v>168</v>
      </c>
      <c r="C40" s="26" t="s">
        <v>170</v>
      </c>
      <c r="D40" s="27">
        <v>8200</v>
      </c>
      <c r="E40" s="28">
        <v>62.045299999999997</v>
      </c>
      <c r="F40" s="29">
        <v>0.41909147479999498</v>
      </c>
      <c r="G40" s="29"/>
      <c r="H40" s="29"/>
      <c r="I40" s="28"/>
      <c r="K40" s="42"/>
    </row>
    <row r="41" spans="1:11" x14ac:dyDescent="0.2">
      <c r="A41" s="26" t="s">
        <v>154</v>
      </c>
      <c r="B41" s="26" t="s">
        <v>153</v>
      </c>
      <c r="C41" s="26" t="s">
        <v>115</v>
      </c>
      <c r="D41" s="27">
        <v>12300</v>
      </c>
      <c r="E41" s="28">
        <v>61.167900000000003</v>
      </c>
      <c r="F41" s="29">
        <v>0.41316498463894302</v>
      </c>
      <c r="G41" s="29"/>
      <c r="H41" s="29"/>
      <c r="I41" s="28"/>
      <c r="K41" s="42"/>
    </row>
    <row r="42" spans="1:11" x14ac:dyDescent="0.2">
      <c r="A42" s="26" t="s">
        <v>181</v>
      </c>
      <c r="B42" s="26" t="s">
        <v>180</v>
      </c>
      <c r="C42" s="26" t="s">
        <v>123</v>
      </c>
      <c r="D42" s="27">
        <v>700</v>
      </c>
      <c r="E42" s="28">
        <v>59.295250000000003</v>
      </c>
      <c r="F42" s="29">
        <v>0.40051597415331103</v>
      </c>
      <c r="G42" s="29"/>
      <c r="H42" s="29"/>
      <c r="I42" s="28"/>
      <c r="K42" s="42"/>
    </row>
    <row r="43" spans="1:11" x14ac:dyDescent="0.2">
      <c r="A43" s="26" t="s">
        <v>177</v>
      </c>
      <c r="B43" s="26" t="s">
        <v>176</v>
      </c>
      <c r="C43" s="26" t="s">
        <v>138</v>
      </c>
      <c r="D43" s="27">
        <v>9300</v>
      </c>
      <c r="E43" s="28">
        <v>59.2224</v>
      </c>
      <c r="F43" s="29">
        <v>0.40002390120114201</v>
      </c>
      <c r="G43" s="29"/>
      <c r="H43" s="29"/>
      <c r="I43" s="28"/>
      <c r="K43" s="42"/>
    </row>
    <row r="44" spans="1:11" x14ac:dyDescent="0.2">
      <c r="A44" s="26" t="s">
        <v>161</v>
      </c>
      <c r="B44" s="26" t="s">
        <v>160</v>
      </c>
      <c r="C44" s="26" t="s">
        <v>89</v>
      </c>
      <c r="D44" s="27">
        <v>44500</v>
      </c>
      <c r="E44" s="28">
        <v>59.207250000000002</v>
      </c>
      <c r="F44" s="29">
        <v>0.39992156893998398</v>
      </c>
      <c r="G44" s="29"/>
      <c r="H44" s="29"/>
      <c r="I44" s="28"/>
      <c r="K44" s="42"/>
    </row>
    <row r="45" spans="1:11" x14ac:dyDescent="0.2">
      <c r="A45" s="26" t="s">
        <v>183</v>
      </c>
      <c r="B45" s="26" t="s">
        <v>182</v>
      </c>
      <c r="C45" s="26" t="s">
        <v>184</v>
      </c>
      <c r="D45" s="27">
        <v>11300</v>
      </c>
      <c r="E45" s="28">
        <v>56.042349999999999</v>
      </c>
      <c r="F45" s="29">
        <v>0.37854392053479502</v>
      </c>
      <c r="G45" s="29"/>
      <c r="H45" s="29"/>
      <c r="I45" s="28"/>
      <c r="K45" s="42"/>
    </row>
    <row r="46" spans="1:11" x14ac:dyDescent="0.2">
      <c r="A46" s="26" t="s">
        <v>179</v>
      </c>
      <c r="B46" s="26" t="s">
        <v>178</v>
      </c>
      <c r="C46" s="26" t="s">
        <v>92</v>
      </c>
      <c r="D46" s="27">
        <v>5600</v>
      </c>
      <c r="E46" s="28">
        <v>56</v>
      </c>
      <c r="F46" s="29">
        <v>0.37825786302588099</v>
      </c>
      <c r="G46" s="29"/>
      <c r="H46" s="29"/>
      <c r="I46" s="28"/>
      <c r="K46" s="42"/>
    </row>
    <row r="47" spans="1:11" x14ac:dyDescent="0.2">
      <c r="A47" s="26" t="s">
        <v>188</v>
      </c>
      <c r="B47" s="26" t="s">
        <v>187</v>
      </c>
      <c r="C47" s="26" t="s">
        <v>105</v>
      </c>
      <c r="D47" s="27">
        <v>24700</v>
      </c>
      <c r="E47" s="28">
        <v>53.648400000000002</v>
      </c>
      <c r="F47" s="29">
        <v>0.36237373462067302</v>
      </c>
      <c r="G47" s="29"/>
      <c r="H47" s="29"/>
      <c r="I47" s="28"/>
      <c r="K47" s="42"/>
    </row>
    <row r="48" spans="1:11" x14ac:dyDescent="0.2">
      <c r="A48" s="26" t="s">
        <v>175</v>
      </c>
      <c r="B48" s="26" t="s">
        <v>174</v>
      </c>
      <c r="C48" s="26" t="s">
        <v>112</v>
      </c>
      <c r="D48" s="27">
        <v>14400</v>
      </c>
      <c r="E48" s="28">
        <v>51.408000000000001</v>
      </c>
      <c r="F48" s="29">
        <v>0.34724071825775898</v>
      </c>
      <c r="G48" s="29"/>
      <c r="H48" s="29"/>
      <c r="I48" s="28"/>
      <c r="K48" s="42"/>
    </row>
    <row r="49" spans="1:11" x14ac:dyDescent="0.2">
      <c r="A49" s="26" t="s">
        <v>172</v>
      </c>
      <c r="B49" s="26" t="s">
        <v>171</v>
      </c>
      <c r="C49" s="26" t="s">
        <v>173</v>
      </c>
      <c r="D49" s="27">
        <v>37200</v>
      </c>
      <c r="E49" s="28">
        <v>51.261600000000001</v>
      </c>
      <c r="F49" s="29">
        <v>0.34625184413013399</v>
      </c>
      <c r="G49" s="29"/>
      <c r="H49" s="29"/>
      <c r="I49" s="28"/>
      <c r="K49" s="42"/>
    </row>
    <row r="50" spans="1:11" x14ac:dyDescent="0.2">
      <c r="A50" s="26" t="s">
        <v>140</v>
      </c>
      <c r="B50" s="26" t="s">
        <v>139</v>
      </c>
      <c r="C50" s="26" t="s">
        <v>129</v>
      </c>
      <c r="D50" s="27">
        <v>5000</v>
      </c>
      <c r="E50" s="28">
        <v>48.62</v>
      </c>
      <c r="F50" s="29">
        <v>0.328408880362828</v>
      </c>
      <c r="G50" s="29"/>
      <c r="H50" s="29"/>
      <c r="I50" s="28"/>
      <c r="K50" s="42"/>
    </row>
    <row r="51" spans="1:11" x14ac:dyDescent="0.2">
      <c r="A51" s="26" t="s">
        <v>190</v>
      </c>
      <c r="B51" s="26" t="s">
        <v>189</v>
      </c>
      <c r="C51" s="26" t="s">
        <v>191</v>
      </c>
      <c r="D51" s="27">
        <v>35700</v>
      </c>
      <c r="E51" s="28">
        <v>48.177149999999997</v>
      </c>
      <c r="F51" s="29">
        <v>0.32541760367280997</v>
      </c>
      <c r="G51" s="29"/>
      <c r="H51" s="29"/>
      <c r="I51" s="28"/>
      <c r="K51" s="42"/>
    </row>
    <row r="52" spans="1:11" x14ac:dyDescent="0.2">
      <c r="A52" s="26" t="s">
        <v>200</v>
      </c>
      <c r="B52" s="26" t="s">
        <v>199</v>
      </c>
      <c r="C52" s="26" t="s">
        <v>129</v>
      </c>
      <c r="D52" s="27">
        <v>12200</v>
      </c>
      <c r="E52" s="28">
        <v>45.201000000000001</v>
      </c>
      <c r="F52" s="29">
        <v>0.30531488690415798</v>
      </c>
      <c r="G52" s="29"/>
      <c r="H52" s="29"/>
      <c r="I52" s="28"/>
      <c r="K52" s="42"/>
    </row>
    <row r="53" spans="1:11" x14ac:dyDescent="0.2">
      <c r="A53" s="26" t="s">
        <v>186</v>
      </c>
      <c r="B53" s="26" t="s">
        <v>185</v>
      </c>
      <c r="C53" s="26" t="s">
        <v>126</v>
      </c>
      <c r="D53" s="27">
        <v>20400</v>
      </c>
      <c r="E53" s="28">
        <v>44.451599999999999</v>
      </c>
      <c r="F53" s="29">
        <v>0.30025298614430801</v>
      </c>
      <c r="G53" s="29"/>
      <c r="H53" s="29"/>
      <c r="I53" s="28"/>
      <c r="K53" s="42"/>
    </row>
    <row r="54" spans="1:11" x14ac:dyDescent="0.2">
      <c r="A54" s="26" t="s">
        <v>163</v>
      </c>
      <c r="B54" s="26" t="s">
        <v>162</v>
      </c>
      <c r="C54" s="26" t="s">
        <v>164</v>
      </c>
      <c r="D54" s="27">
        <v>5800</v>
      </c>
      <c r="E54" s="28">
        <v>44.0655</v>
      </c>
      <c r="F54" s="29">
        <v>0.29764503327083902</v>
      </c>
      <c r="G54" s="29"/>
      <c r="H54" s="29"/>
      <c r="I54" s="28"/>
      <c r="K54" s="42"/>
    </row>
    <row r="55" spans="1:11" x14ac:dyDescent="0.2">
      <c r="A55" s="26" t="s">
        <v>197</v>
      </c>
      <c r="B55" s="26" t="s">
        <v>196</v>
      </c>
      <c r="C55" s="26" t="s">
        <v>198</v>
      </c>
      <c r="D55" s="27">
        <v>3000</v>
      </c>
      <c r="E55" s="28">
        <v>39.238500000000002</v>
      </c>
      <c r="F55" s="29">
        <v>0.26504055639894702</v>
      </c>
      <c r="G55" s="29"/>
      <c r="H55" s="29"/>
      <c r="I55" s="28"/>
      <c r="K55" s="42"/>
    </row>
    <row r="56" spans="1:11" x14ac:dyDescent="0.2">
      <c r="A56" s="26" t="s">
        <v>195</v>
      </c>
      <c r="B56" s="26" t="s">
        <v>194</v>
      </c>
      <c r="C56" s="26" t="s">
        <v>138</v>
      </c>
      <c r="D56" s="27">
        <v>11600</v>
      </c>
      <c r="E56" s="28">
        <v>34.434600000000003</v>
      </c>
      <c r="F56" s="29">
        <v>0.23259211089555401</v>
      </c>
      <c r="G56" s="29"/>
      <c r="H56" s="29"/>
      <c r="I56" s="28"/>
      <c r="K56" s="42"/>
    </row>
    <row r="57" spans="1:11" x14ac:dyDescent="0.2">
      <c r="A57" s="26" t="s">
        <v>202</v>
      </c>
      <c r="B57" s="26" t="s">
        <v>201</v>
      </c>
      <c r="C57" s="26" t="s">
        <v>148</v>
      </c>
      <c r="D57" s="27">
        <v>52400</v>
      </c>
      <c r="E57" s="28">
        <v>28.217400000000001</v>
      </c>
      <c r="F57" s="29">
        <v>0.19059738257404499</v>
      </c>
      <c r="G57" s="29"/>
      <c r="H57" s="29"/>
      <c r="I57" s="28"/>
      <c r="K57" s="42"/>
    </row>
    <row r="58" spans="1:11" x14ac:dyDescent="0.2">
      <c r="A58" s="26" t="s">
        <v>204</v>
      </c>
      <c r="B58" s="26" t="s">
        <v>203</v>
      </c>
      <c r="C58" s="26" t="s">
        <v>205</v>
      </c>
      <c r="D58" s="27">
        <v>4400</v>
      </c>
      <c r="E58" s="28">
        <v>25.209800000000001</v>
      </c>
      <c r="F58" s="29">
        <v>0.17028223348767599</v>
      </c>
      <c r="G58" s="29"/>
      <c r="H58" s="29"/>
      <c r="I58" s="28"/>
      <c r="K58" s="42"/>
    </row>
    <row r="59" spans="1:11" x14ac:dyDescent="0.2">
      <c r="A59" s="30" t="s">
        <v>30</v>
      </c>
      <c r="B59" s="30"/>
      <c r="C59" s="30"/>
      <c r="D59" s="31"/>
      <c r="E59" s="32">
        <f>SUM(E7:E58)</f>
        <v>9745.7930839999972</v>
      </c>
      <c r="F59" s="33">
        <f>SUM(F7:F58)</f>
        <v>65.828979740111677</v>
      </c>
      <c r="G59" s="32">
        <f>SUM(G7:G58)</f>
        <v>-4502.3493000000017</v>
      </c>
      <c r="H59" s="33">
        <f>SUM(H7:H58)</f>
        <v>-30.411589728822722</v>
      </c>
      <c r="I59" s="32"/>
      <c r="J59" s="18"/>
      <c r="K59" s="52"/>
    </row>
    <row r="60" spans="1:11" x14ac:dyDescent="0.2">
      <c r="A60" s="26"/>
      <c r="B60" s="26"/>
      <c r="C60" s="26"/>
      <c r="D60" s="34"/>
      <c r="E60" s="28"/>
      <c r="F60" s="29"/>
      <c r="G60" s="29"/>
      <c r="H60" s="29"/>
      <c r="I60" s="28"/>
    </row>
    <row r="61" spans="1:11" x14ac:dyDescent="0.2">
      <c r="A61" s="30" t="s">
        <v>47</v>
      </c>
      <c r="B61" s="26"/>
      <c r="C61" s="26"/>
      <c r="D61" s="34"/>
      <c r="E61" s="28"/>
      <c r="F61" s="29"/>
      <c r="G61" s="29"/>
      <c r="H61" s="29"/>
      <c r="I61" s="28"/>
    </row>
    <row r="62" spans="1:11" x14ac:dyDescent="0.2">
      <c r="A62" s="30" t="s">
        <v>51</v>
      </c>
      <c r="B62" s="26"/>
      <c r="C62" s="26"/>
      <c r="D62" s="34"/>
      <c r="E62" s="28"/>
      <c r="F62" s="29"/>
      <c r="G62" s="29"/>
      <c r="H62" s="29"/>
      <c r="I62" s="28"/>
    </row>
    <row r="63" spans="1:11" x14ac:dyDescent="0.2">
      <c r="A63" s="26" t="s">
        <v>214</v>
      </c>
      <c r="B63" s="26" t="s">
        <v>213</v>
      </c>
      <c r="C63" s="26" t="s">
        <v>65</v>
      </c>
      <c r="D63" s="27">
        <v>500000</v>
      </c>
      <c r="E63" s="28">
        <v>475.041</v>
      </c>
      <c r="F63" s="29">
        <v>3.20871416981567</v>
      </c>
      <c r="G63" s="29"/>
      <c r="H63" s="29"/>
      <c r="I63" s="28">
        <v>6.1074999999999999</v>
      </c>
    </row>
    <row r="64" spans="1:11" x14ac:dyDescent="0.2">
      <c r="A64" s="30" t="s">
        <v>30</v>
      </c>
      <c r="B64" s="30"/>
      <c r="C64" s="30"/>
      <c r="D64" s="31"/>
      <c r="E64" s="32">
        <f>SUM(E62:E63)</f>
        <v>475.041</v>
      </c>
      <c r="F64" s="33">
        <f>SUM(F62:F63)</f>
        <v>3.20871416981567</v>
      </c>
      <c r="G64" s="33"/>
      <c r="H64" s="33"/>
      <c r="I64" s="32"/>
      <c r="J64" s="18"/>
      <c r="K64" s="18"/>
    </row>
    <row r="65" spans="1:11" x14ac:dyDescent="0.2">
      <c r="A65" s="26"/>
      <c r="B65" s="26"/>
      <c r="C65" s="26"/>
      <c r="D65" s="34"/>
      <c r="E65" s="28"/>
      <c r="F65" s="29"/>
      <c r="G65" s="29"/>
      <c r="H65" s="29"/>
      <c r="I65" s="28"/>
    </row>
    <row r="66" spans="1:11" x14ac:dyDescent="0.2">
      <c r="A66" s="30" t="s">
        <v>62</v>
      </c>
      <c r="B66" s="26"/>
      <c r="C66" s="26"/>
      <c r="D66" s="34"/>
      <c r="E66" s="28"/>
      <c r="F66" s="29"/>
      <c r="G66" s="29"/>
      <c r="H66" s="29"/>
      <c r="I66" s="28"/>
    </row>
    <row r="67" spans="1:11" x14ac:dyDescent="0.2">
      <c r="A67" s="26" t="s">
        <v>71</v>
      </c>
      <c r="B67" s="26" t="s">
        <v>70</v>
      </c>
      <c r="C67" s="26" t="s">
        <v>65</v>
      </c>
      <c r="D67" s="27">
        <v>500000</v>
      </c>
      <c r="E67" s="28">
        <v>484.4361667</v>
      </c>
      <c r="F67" s="29">
        <v>3.2721748069355598</v>
      </c>
      <c r="G67" s="29"/>
      <c r="H67" s="29"/>
      <c r="I67" s="28">
        <v>7.4421999999999997</v>
      </c>
    </row>
    <row r="68" spans="1:11" x14ac:dyDescent="0.2">
      <c r="A68" s="26" t="s">
        <v>64</v>
      </c>
      <c r="B68" s="26" t="s">
        <v>63</v>
      </c>
      <c r="C68" s="26" t="s">
        <v>65</v>
      </c>
      <c r="D68" s="27">
        <v>500000</v>
      </c>
      <c r="E68" s="28">
        <v>477.15422219999999</v>
      </c>
      <c r="F68" s="29">
        <v>3.2229881504133702</v>
      </c>
      <c r="G68" s="29"/>
      <c r="H68" s="29"/>
      <c r="I68" s="28">
        <v>7.1717000000000004</v>
      </c>
    </row>
    <row r="69" spans="1:11" x14ac:dyDescent="0.2">
      <c r="A69" s="26" t="s">
        <v>67</v>
      </c>
      <c r="B69" s="26" t="s">
        <v>66</v>
      </c>
      <c r="C69" s="26" t="s">
        <v>65</v>
      </c>
      <c r="D69" s="27">
        <v>300000</v>
      </c>
      <c r="E69" s="28">
        <v>289.13631670000001</v>
      </c>
      <c r="F69" s="29">
        <v>1.95300152282351</v>
      </c>
      <c r="G69" s="29"/>
      <c r="H69" s="29"/>
      <c r="I69" s="28">
        <v>7.1139999999999999</v>
      </c>
    </row>
    <row r="70" spans="1:11" x14ac:dyDescent="0.2">
      <c r="A70" s="30" t="s">
        <v>30</v>
      </c>
      <c r="B70" s="30"/>
      <c r="C70" s="30"/>
      <c r="D70" s="31"/>
      <c r="E70" s="32">
        <f>SUM(E67:E69)</f>
        <v>1250.7267056000001</v>
      </c>
      <c r="F70" s="33">
        <f>SUM(F67:F69)</f>
        <v>8.4481644801724389</v>
      </c>
      <c r="G70" s="33"/>
      <c r="H70" s="33"/>
      <c r="I70" s="32"/>
      <c r="J70" s="18"/>
      <c r="K70" s="18"/>
    </row>
    <row r="71" spans="1:11" x14ac:dyDescent="0.2">
      <c r="A71" s="26"/>
      <c r="B71" s="26"/>
      <c r="C71" s="26"/>
      <c r="D71" s="34"/>
      <c r="E71" s="28"/>
      <c r="F71" s="29"/>
      <c r="G71" s="29"/>
      <c r="H71" s="29"/>
      <c r="I71" s="28"/>
    </row>
    <row r="72" spans="1:11" x14ac:dyDescent="0.2">
      <c r="A72" s="30" t="s">
        <v>31</v>
      </c>
      <c r="B72" s="30"/>
      <c r="C72" s="30"/>
      <c r="D72" s="31"/>
      <c r="E72" s="32">
        <f>E59+E64+E70</f>
        <v>11471.560789599996</v>
      </c>
      <c r="F72" s="33">
        <f>F59+F64+F70</f>
        <v>77.485858390099779</v>
      </c>
      <c r="G72" s="33"/>
      <c r="H72" s="33"/>
      <c r="I72" s="32"/>
      <c r="J72" s="18"/>
      <c r="K72" s="18"/>
    </row>
    <row r="73" spans="1:11" x14ac:dyDescent="0.2">
      <c r="A73" s="30"/>
      <c r="B73" s="30"/>
      <c r="C73" s="30"/>
      <c r="D73" s="31"/>
      <c r="E73" s="32"/>
      <c r="F73" s="33"/>
      <c r="G73" s="33"/>
      <c r="H73" s="33"/>
      <c r="I73" s="32"/>
      <c r="J73" s="18"/>
      <c r="K73" s="18"/>
    </row>
    <row r="74" spans="1:11" x14ac:dyDescent="0.2">
      <c r="A74" s="30" t="s">
        <v>1175</v>
      </c>
      <c r="B74" s="30"/>
      <c r="C74" s="30"/>
      <c r="D74" s="31"/>
      <c r="E74" s="32">
        <v>1673.604885</v>
      </c>
      <c r="F74" s="33">
        <f>E74/E78*100</f>
        <v>11.304539416960283</v>
      </c>
      <c r="G74" s="33"/>
      <c r="H74" s="33"/>
      <c r="I74" s="32"/>
      <c r="J74" s="18"/>
      <c r="K74" s="18"/>
    </row>
    <row r="75" spans="1:11" x14ac:dyDescent="0.2">
      <c r="A75" s="30"/>
      <c r="B75" s="30"/>
      <c r="C75" s="30"/>
      <c r="D75" s="31"/>
      <c r="E75" s="32"/>
      <c r="F75" s="33"/>
      <c r="G75" s="33"/>
      <c r="H75" s="33"/>
      <c r="I75" s="32"/>
      <c r="J75" s="18"/>
      <c r="K75" s="18"/>
    </row>
    <row r="76" spans="1:11" x14ac:dyDescent="0.2">
      <c r="A76" s="30" t="s">
        <v>33</v>
      </c>
      <c r="B76" s="30"/>
      <c r="C76" s="30"/>
      <c r="D76" s="31"/>
      <c r="E76" s="32">
        <f>(E78-(E59+E64+E70))-1673.604885</f>
        <v>1659.5496992000033</v>
      </c>
      <c r="F76" s="33">
        <f>F78-(F59+F64+F70+F74)</f>
        <v>11.20960219293994</v>
      </c>
      <c r="G76" s="33"/>
      <c r="H76" s="33"/>
      <c r="I76" s="32"/>
      <c r="J76" s="18"/>
      <c r="K76" s="18"/>
    </row>
    <row r="77" spans="1:11" x14ac:dyDescent="0.2">
      <c r="A77" s="30"/>
      <c r="B77" s="30"/>
      <c r="C77" s="30"/>
      <c r="D77" s="31"/>
      <c r="E77" s="32"/>
      <c r="F77" s="33"/>
      <c r="G77" s="33"/>
      <c r="H77" s="33"/>
      <c r="I77" s="32"/>
      <c r="J77" s="18"/>
      <c r="K77" s="18"/>
    </row>
    <row r="78" spans="1:11" x14ac:dyDescent="0.2">
      <c r="A78" s="35" t="s">
        <v>32</v>
      </c>
      <c r="B78" s="35"/>
      <c r="C78" s="35"/>
      <c r="D78" s="36"/>
      <c r="E78" s="37">
        <v>14804.7153738</v>
      </c>
      <c r="F78" s="38">
        <v>100</v>
      </c>
      <c r="G78" s="38"/>
      <c r="H78" s="38"/>
      <c r="I78" s="37"/>
      <c r="J78" s="18"/>
      <c r="K78" s="18"/>
    </row>
    <row r="81" spans="1:4" x14ac:dyDescent="0.2">
      <c r="A81" s="18" t="s">
        <v>36</v>
      </c>
    </row>
    <row r="82" spans="1:4" x14ac:dyDescent="0.2">
      <c r="A82" s="18" t="s">
        <v>37</v>
      </c>
    </row>
    <row r="83" spans="1:4" x14ac:dyDescent="0.2">
      <c r="A83" s="18" t="s">
        <v>38</v>
      </c>
      <c r="B83" s="18"/>
      <c r="C83" s="39" t="s">
        <v>40</v>
      </c>
      <c r="D83" s="19" t="s">
        <v>39</v>
      </c>
    </row>
    <row r="84" spans="1:4" x14ac:dyDescent="0.2">
      <c r="A84" s="9" t="s">
        <v>56</v>
      </c>
      <c r="C84" s="40">
        <v>12.766500000000001</v>
      </c>
      <c r="D84" s="40">
        <v>12.3573</v>
      </c>
    </row>
    <row r="85" spans="1:4" x14ac:dyDescent="0.2">
      <c r="A85" s="9" t="s">
        <v>80</v>
      </c>
      <c r="C85" s="40">
        <v>12.249599999999999</v>
      </c>
      <c r="D85" s="40">
        <v>11.857100000000001</v>
      </c>
    </row>
    <row r="86" spans="1:4" x14ac:dyDescent="0.2">
      <c r="A86" s="9" t="s">
        <v>57</v>
      </c>
      <c r="C86" s="40">
        <v>11.973699999999999</v>
      </c>
      <c r="D86" s="40">
        <v>11.2447</v>
      </c>
    </row>
    <row r="87" spans="1:4" x14ac:dyDescent="0.2">
      <c r="A87" s="9" t="s">
        <v>58</v>
      </c>
      <c r="C87" s="40">
        <v>11.8407</v>
      </c>
      <c r="D87" s="40">
        <v>11.029</v>
      </c>
    </row>
    <row r="88" spans="1:4" x14ac:dyDescent="0.2">
      <c r="A88" s="9" t="s">
        <v>59</v>
      </c>
      <c r="C88" s="40">
        <v>13.465</v>
      </c>
      <c r="D88" s="40">
        <v>13.114000000000001</v>
      </c>
    </row>
    <row r="89" spans="1:4" x14ac:dyDescent="0.2">
      <c r="A89" s="9" t="s">
        <v>81</v>
      </c>
      <c r="C89" s="40">
        <v>12.944100000000001</v>
      </c>
      <c r="D89" s="40">
        <v>12.604699999999999</v>
      </c>
    </row>
    <row r="90" spans="1:4" x14ac:dyDescent="0.2">
      <c r="A90" s="9" t="s">
        <v>60</v>
      </c>
      <c r="C90" s="40">
        <v>12.6601</v>
      </c>
      <c r="D90" s="40">
        <v>11.982100000000001</v>
      </c>
    </row>
    <row r="91" spans="1:4" x14ac:dyDescent="0.2">
      <c r="A91" s="9" t="s">
        <v>61</v>
      </c>
      <c r="C91" s="40">
        <v>12.5297</v>
      </c>
      <c r="D91" s="40">
        <v>11.767799999999999</v>
      </c>
    </row>
    <row r="93" spans="1:4" x14ac:dyDescent="0.2">
      <c r="A93" s="18" t="s">
        <v>42</v>
      </c>
    </row>
    <row r="94" spans="1:4" x14ac:dyDescent="0.2">
      <c r="A94" s="82" t="s">
        <v>53</v>
      </c>
      <c r="B94" s="83"/>
      <c r="C94" s="43" t="s">
        <v>54</v>
      </c>
    </row>
    <row r="95" spans="1:4" x14ac:dyDescent="0.2">
      <c r="A95" s="78" t="s">
        <v>57</v>
      </c>
      <c r="B95" s="79"/>
      <c r="C95" s="44">
        <v>0.35</v>
      </c>
    </row>
    <row r="96" spans="1:4" x14ac:dyDescent="0.2">
      <c r="A96" s="78" t="s">
        <v>58</v>
      </c>
      <c r="B96" s="79"/>
      <c r="C96" s="44">
        <v>0.44</v>
      </c>
    </row>
    <row r="97" spans="1:11" x14ac:dyDescent="0.2">
      <c r="A97" s="78" t="s">
        <v>60</v>
      </c>
      <c r="B97" s="79"/>
      <c r="C97" s="44">
        <v>0.35</v>
      </c>
    </row>
    <row r="98" spans="1:11" x14ac:dyDescent="0.2">
      <c r="A98" s="78" t="s">
        <v>61</v>
      </c>
      <c r="B98" s="79"/>
      <c r="C98" s="44">
        <v>0.44</v>
      </c>
    </row>
    <row r="99" spans="1:11" x14ac:dyDescent="0.2">
      <c r="A99" s="9" t="s">
        <v>55</v>
      </c>
    </row>
    <row r="100" spans="1:11" x14ac:dyDescent="0.2">
      <c r="A100" s="9" t="s">
        <v>41</v>
      </c>
    </row>
    <row r="102" spans="1:11" x14ac:dyDescent="0.2">
      <c r="A102" s="47" t="s">
        <v>795</v>
      </c>
      <c r="D102" s="53" t="s">
        <v>796</v>
      </c>
    </row>
    <row r="104" spans="1:11" x14ac:dyDescent="0.2">
      <c r="A104" s="18" t="s">
        <v>797</v>
      </c>
      <c r="D104" s="42">
        <f>-H59</f>
        <v>30.411589728822722</v>
      </c>
    </row>
    <row r="106" spans="1:11" x14ac:dyDescent="0.2">
      <c r="A106" s="18" t="s">
        <v>798</v>
      </c>
      <c r="D106" s="45">
        <v>2.3893739893852199</v>
      </c>
    </row>
    <row r="108" spans="1:11" x14ac:dyDescent="0.2">
      <c r="A108" s="18" t="s">
        <v>799</v>
      </c>
      <c r="D108" s="42">
        <v>2.6864198023615899</v>
      </c>
      <c r="E108" s="13" t="s">
        <v>44</v>
      </c>
    </row>
    <row r="110" spans="1:11" x14ac:dyDescent="0.2">
      <c r="A110" s="18" t="s">
        <v>800</v>
      </c>
      <c r="D110" s="41" t="s">
        <v>43</v>
      </c>
    </row>
    <row r="112" spans="1:11" x14ac:dyDescent="0.2">
      <c r="A112" s="18" t="s">
        <v>765</v>
      </c>
      <c r="I112" s="14"/>
      <c r="J112" s="14"/>
      <c r="K112" s="13"/>
    </row>
    <row r="113" spans="1:11" x14ac:dyDescent="0.2">
      <c r="A113" s="46"/>
      <c r="I113" s="14"/>
      <c r="J113" s="14"/>
      <c r="K113" s="13"/>
    </row>
    <row r="114" spans="1:11" x14ac:dyDescent="0.2">
      <c r="A114" s="47" t="s">
        <v>767</v>
      </c>
      <c r="I114" s="14"/>
      <c r="J114" s="14"/>
      <c r="K114" s="13"/>
    </row>
    <row r="115" spans="1:11" x14ac:dyDescent="0.2">
      <c r="A115" s="48"/>
      <c r="I115" s="14"/>
      <c r="J115" s="14"/>
      <c r="K115" s="13"/>
    </row>
    <row r="116" spans="1:11" x14ac:dyDescent="0.2">
      <c r="A116" s="49"/>
      <c r="I116" s="14"/>
      <c r="J116" s="14"/>
      <c r="K116" s="13"/>
    </row>
    <row r="117" spans="1:11" x14ac:dyDescent="0.2">
      <c r="A117" s="49"/>
      <c r="I117" s="14"/>
      <c r="J117" s="14"/>
      <c r="K117" s="13"/>
    </row>
    <row r="118" spans="1:11" x14ac:dyDescent="0.2">
      <c r="A118" s="49"/>
      <c r="I118" s="14"/>
      <c r="J118" s="14"/>
      <c r="K118" s="13"/>
    </row>
    <row r="119" spans="1:11" x14ac:dyDescent="0.2">
      <c r="A119" s="49"/>
      <c r="I119" s="14"/>
      <c r="J119" s="14"/>
      <c r="K119" s="13"/>
    </row>
    <row r="120" spans="1:11" x14ac:dyDescent="0.2">
      <c r="A120" s="49"/>
      <c r="I120" s="14"/>
      <c r="J120" s="14"/>
      <c r="K120" s="13"/>
    </row>
    <row r="121" spans="1:11" x14ac:dyDescent="0.2">
      <c r="A121" s="49"/>
      <c r="I121" s="14"/>
      <c r="J121" s="14"/>
      <c r="K121" s="13"/>
    </row>
    <row r="122" spans="1:11" x14ac:dyDescent="0.2">
      <c r="A122" s="49"/>
      <c r="I122" s="14"/>
      <c r="J122" s="14"/>
      <c r="K122" s="13"/>
    </row>
    <row r="123" spans="1:11" x14ac:dyDescent="0.2">
      <c r="A123" s="49"/>
      <c r="I123" s="14"/>
      <c r="J123" s="14"/>
      <c r="K123" s="13"/>
    </row>
    <row r="124" spans="1:11" x14ac:dyDescent="0.2">
      <c r="A124" s="49"/>
      <c r="I124" s="14"/>
      <c r="J124" s="14"/>
      <c r="K124" s="13"/>
    </row>
    <row r="125" spans="1:11" x14ac:dyDescent="0.2">
      <c r="A125" s="49"/>
      <c r="I125" s="14"/>
      <c r="J125" s="14"/>
      <c r="K125" s="13"/>
    </row>
    <row r="126" spans="1:11" x14ac:dyDescent="0.2">
      <c r="A126" s="49"/>
      <c r="I126" s="14"/>
      <c r="J126" s="14"/>
      <c r="K126" s="13"/>
    </row>
    <row r="127" spans="1:11" x14ac:dyDescent="0.2">
      <c r="A127" s="47" t="s">
        <v>766</v>
      </c>
      <c r="I127" s="14"/>
      <c r="J127" s="14"/>
      <c r="K127" s="13"/>
    </row>
    <row r="128" spans="1:11" x14ac:dyDescent="0.2">
      <c r="A128" s="49"/>
      <c r="I128" s="14"/>
      <c r="J128" s="14"/>
      <c r="K128" s="13"/>
    </row>
    <row r="129" spans="1:11" x14ac:dyDescent="0.2">
      <c r="A129" s="47" t="s">
        <v>768</v>
      </c>
      <c r="I129" s="14"/>
      <c r="J129" s="14"/>
      <c r="K129" s="13"/>
    </row>
    <row r="130" spans="1:11" x14ac:dyDescent="0.2">
      <c r="A130" s="49"/>
      <c r="I130" s="14"/>
      <c r="J130" s="14"/>
      <c r="K130" s="13"/>
    </row>
    <row r="131" spans="1:11" x14ac:dyDescent="0.2">
      <c r="A131" s="49"/>
      <c r="I131" s="14"/>
      <c r="J131" s="14"/>
      <c r="K131" s="13"/>
    </row>
    <row r="132" spans="1:11" x14ac:dyDescent="0.2">
      <c r="A132" s="49"/>
      <c r="I132" s="14"/>
      <c r="J132" s="14"/>
      <c r="K132" s="13"/>
    </row>
    <row r="133" spans="1:11" x14ac:dyDescent="0.2">
      <c r="A133" s="49"/>
      <c r="I133" s="14"/>
      <c r="J133" s="14"/>
      <c r="K133" s="13"/>
    </row>
    <row r="134" spans="1:11" x14ac:dyDescent="0.2">
      <c r="A134" s="49"/>
      <c r="I134" s="14"/>
      <c r="J134" s="14"/>
      <c r="K134" s="13"/>
    </row>
    <row r="135" spans="1:11" x14ac:dyDescent="0.2">
      <c r="A135" s="49"/>
      <c r="I135" s="14"/>
      <c r="J135" s="14"/>
      <c r="K135" s="13"/>
    </row>
    <row r="136" spans="1:11" x14ac:dyDescent="0.2">
      <c r="A136" s="49"/>
      <c r="I136" s="14"/>
      <c r="J136" s="14"/>
      <c r="K136" s="13"/>
    </row>
    <row r="137" spans="1:11" x14ac:dyDescent="0.2">
      <c r="A137" s="49"/>
      <c r="I137" s="14"/>
      <c r="J137" s="14"/>
      <c r="K137" s="13"/>
    </row>
    <row r="138" spans="1:11" x14ac:dyDescent="0.2">
      <c r="A138" s="49"/>
      <c r="I138" s="14"/>
      <c r="J138" s="14"/>
      <c r="K138" s="13"/>
    </row>
    <row r="139" spans="1:11" x14ac:dyDescent="0.2">
      <c r="A139" s="49"/>
      <c r="I139" s="14"/>
      <c r="J139" s="14"/>
      <c r="K139" s="13"/>
    </row>
    <row r="140" spans="1:11" x14ac:dyDescent="0.2">
      <c r="A140" s="49"/>
      <c r="I140" s="14"/>
      <c r="J140" s="14"/>
      <c r="K140" s="13"/>
    </row>
    <row r="141" spans="1:11" x14ac:dyDescent="0.2">
      <c r="A141" s="49"/>
      <c r="I141" s="14"/>
      <c r="J141" s="14"/>
      <c r="K141" s="13"/>
    </row>
    <row r="142" spans="1:11" x14ac:dyDescent="0.2">
      <c r="A142" s="49"/>
      <c r="I142" s="14"/>
      <c r="J142" s="14"/>
      <c r="K142" s="13"/>
    </row>
    <row r="143" spans="1:11" x14ac:dyDescent="0.2">
      <c r="I143" s="14"/>
      <c r="J143" s="14"/>
      <c r="K143" s="13"/>
    </row>
    <row r="144" spans="1:11" x14ac:dyDescent="0.2">
      <c r="I144" s="14"/>
      <c r="J144" s="14"/>
      <c r="K144" s="13"/>
    </row>
    <row r="145" spans="9:11" x14ac:dyDescent="0.2">
      <c r="I145" s="14"/>
      <c r="J145" s="14"/>
      <c r="K145" s="13"/>
    </row>
    <row r="146" spans="9:11" x14ac:dyDescent="0.2">
      <c r="I146" s="14"/>
      <c r="J146" s="14"/>
      <c r="K146" s="13"/>
    </row>
    <row r="147" spans="9:11" x14ac:dyDescent="0.2">
      <c r="I147" s="14"/>
      <c r="J147" s="14"/>
      <c r="K147" s="13"/>
    </row>
    <row r="148" spans="9:11" x14ac:dyDescent="0.2">
      <c r="I148" s="14"/>
      <c r="J148" s="14"/>
      <c r="K148" s="13"/>
    </row>
    <row r="149" spans="9:11" x14ac:dyDescent="0.2">
      <c r="I149" s="14"/>
      <c r="J149" s="14"/>
      <c r="K149" s="13"/>
    </row>
    <row r="150" spans="9:11" x14ac:dyDescent="0.2">
      <c r="I150" s="14"/>
      <c r="J150" s="14"/>
      <c r="K150" s="13"/>
    </row>
    <row r="151" spans="9:11" x14ac:dyDescent="0.2">
      <c r="I151" s="14"/>
      <c r="J151" s="14"/>
      <c r="K151" s="13"/>
    </row>
    <row r="152" spans="9:11" x14ac:dyDescent="0.2">
      <c r="I152" s="14"/>
      <c r="J152" s="14"/>
      <c r="K152" s="13"/>
    </row>
    <row r="153" spans="9:11" x14ac:dyDescent="0.2">
      <c r="I153" s="14"/>
      <c r="J153" s="14"/>
      <c r="K153" s="13"/>
    </row>
    <row r="154" spans="9:11" x14ac:dyDescent="0.2">
      <c r="I154" s="14"/>
      <c r="J154" s="14"/>
      <c r="K154" s="13"/>
    </row>
    <row r="155" spans="9:11" x14ac:dyDescent="0.2">
      <c r="I155" s="14"/>
      <c r="J155" s="14"/>
      <c r="K155" s="13"/>
    </row>
    <row r="156" spans="9:11" x14ac:dyDescent="0.2">
      <c r="I156" s="14"/>
      <c r="J156" s="14"/>
      <c r="K156" s="13"/>
    </row>
    <row r="157" spans="9:11" x14ac:dyDescent="0.2">
      <c r="I157" s="14"/>
      <c r="J157" s="14"/>
      <c r="K157" s="13"/>
    </row>
    <row r="158" spans="9:11" x14ac:dyDescent="0.2">
      <c r="I158" s="14"/>
      <c r="J158" s="14"/>
      <c r="K158" s="13"/>
    </row>
    <row r="159" spans="9:11" x14ac:dyDescent="0.2">
      <c r="I159" s="14"/>
      <c r="J159" s="14"/>
      <c r="K159" s="13"/>
    </row>
    <row r="160" spans="9:11" x14ac:dyDescent="0.2">
      <c r="I160" s="14"/>
      <c r="J160" s="14"/>
      <c r="K160" s="13"/>
    </row>
    <row r="161" spans="9:11" x14ac:dyDescent="0.2">
      <c r="I161" s="14"/>
      <c r="J161" s="14"/>
      <c r="K161" s="13"/>
    </row>
    <row r="162" spans="9:11" x14ac:dyDescent="0.2">
      <c r="I162" s="14"/>
      <c r="J162" s="14"/>
      <c r="K162" s="13"/>
    </row>
    <row r="163" spans="9:11" x14ac:dyDescent="0.2">
      <c r="I163" s="14"/>
      <c r="J163" s="14"/>
      <c r="K163" s="13"/>
    </row>
    <row r="164" spans="9:11" x14ac:dyDescent="0.2">
      <c r="I164" s="14"/>
      <c r="J164" s="14"/>
      <c r="K164" s="13"/>
    </row>
    <row r="165" spans="9:11" x14ac:dyDescent="0.2">
      <c r="I165" s="14"/>
      <c r="J165" s="14"/>
      <c r="K165" s="13"/>
    </row>
    <row r="166" spans="9:11" x14ac:dyDescent="0.2">
      <c r="I166" s="14"/>
      <c r="J166" s="14"/>
      <c r="K166" s="13"/>
    </row>
    <row r="167" spans="9:11" x14ac:dyDescent="0.2">
      <c r="I167" s="14"/>
      <c r="J167" s="14"/>
      <c r="K167" s="13"/>
    </row>
    <row r="168" spans="9:11" x14ac:dyDescent="0.2">
      <c r="I168" s="14"/>
      <c r="J168" s="14"/>
      <c r="K168" s="13"/>
    </row>
    <row r="169" spans="9:11" x14ac:dyDescent="0.2">
      <c r="I169" s="14"/>
      <c r="J169" s="14"/>
      <c r="K169" s="13"/>
    </row>
    <row r="170" spans="9:11" x14ac:dyDescent="0.2">
      <c r="I170" s="14"/>
      <c r="J170" s="14"/>
      <c r="K170" s="13"/>
    </row>
    <row r="171" spans="9:11" x14ac:dyDescent="0.2">
      <c r="I171" s="14"/>
      <c r="J171" s="14"/>
      <c r="K171" s="13"/>
    </row>
    <row r="172" spans="9:11" x14ac:dyDescent="0.2">
      <c r="I172" s="14"/>
      <c r="J172" s="14"/>
      <c r="K172" s="13"/>
    </row>
    <row r="173" spans="9:11" x14ac:dyDescent="0.2">
      <c r="I173" s="14"/>
      <c r="J173" s="14"/>
      <c r="K173" s="13"/>
    </row>
    <row r="174" spans="9:11" x14ac:dyDescent="0.2">
      <c r="I174" s="14"/>
      <c r="J174" s="14"/>
      <c r="K174" s="13"/>
    </row>
    <row r="175" spans="9:11" x14ac:dyDescent="0.2">
      <c r="I175" s="14"/>
      <c r="J175" s="14"/>
      <c r="K175" s="13"/>
    </row>
    <row r="176" spans="9:11" x14ac:dyDescent="0.2">
      <c r="I176" s="14"/>
      <c r="J176" s="14"/>
      <c r="K176" s="13"/>
    </row>
    <row r="177" spans="9:11" x14ac:dyDescent="0.2">
      <c r="I177" s="14"/>
      <c r="J177" s="14"/>
      <c r="K177" s="13"/>
    </row>
    <row r="178" spans="9:11" x14ac:dyDescent="0.2">
      <c r="I178" s="14"/>
      <c r="J178" s="14"/>
      <c r="K178" s="13"/>
    </row>
    <row r="179" spans="9:11" x14ac:dyDescent="0.2">
      <c r="I179" s="14"/>
      <c r="J179" s="14"/>
      <c r="K179" s="13"/>
    </row>
    <row r="180" spans="9:11" x14ac:dyDescent="0.2">
      <c r="I180" s="14"/>
      <c r="J180" s="14"/>
      <c r="K180" s="13"/>
    </row>
    <row r="181" spans="9:11" x14ac:dyDescent="0.2">
      <c r="I181" s="14"/>
      <c r="J181" s="14"/>
      <c r="K181" s="13"/>
    </row>
    <row r="182" spans="9:11" x14ac:dyDescent="0.2">
      <c r="I182" s="14"/>
      <c r="J182" s="14"/>
      <c r="K182" s="13"/>
    </row>
    <row r="183" spans="9:11" x14ac:dyDescent="0.2">
      <c r="I183" s="14"/>
      <c r="J183" s="14"/>
      <c r="K183" s="13"/>
    </row>
    <row r="184" spans="9:11" x14ac:dyDescent="0.2">
      <c r="I184" s="14"/>
      <c r="J184" s="14"/>
      <c r="K184" s="13"/>
    </row>
    <row r="185" spans="9:11" x14ac:dyDescent="0.2">
      <c r="I185" s="14"/>
      <c r="J185" s="14"/>
      <c r="K185" s="13"/>
    </row>
    <row r="186" spans="9:11" x14ac:dyDescent="0.2">
      <c r="I186" s="14"/>
      <c r="J186" s="14"/>
      <c r="K186" s="13"/>
    </row>
    <row r="187" spans="9:11" x14ac:dyDescent="0.2">
      <c r="I187" s="14"/>
      <c r="J187" s="14"/>
      <c r="K187" s="13"/>
    </row>
    <row r="188" spans="9:11" x14ac:dyDescent="0.2">
      <c r="I188" s="14"/>
      <c r="J188" s="14"/>
      <c r="K188" s="13"/>
    </row>
    <row r="189" spans="9:11" x14ac:dyDescent="0.2">
      <c r="I189" s="14"/>
      <c r="J189" s="14"/>
      <c r="K189" s="13"/>
    </row>
    <row r="190" spans="9:11" x14ac:dyDescent="0.2">
      <c r="I190" s="14"/>
      <c r="J190" s="14"/>
      <c r="K190" s="13"/>
    </row>
    <row r="191" spans="9:11" x14ac:dyDescent="0.2">
      <c r="I191" s="14"/>
      <c r="J191" s="14"/>
      <c r="K191" s="13"/>
    </row>
    <row r="192" spans="9:11" x14ac:dyDescent="0.2">
      <c r="I192" s="14"/>
      <c r="J192" s="14"/>
      <c r="K192" s="13"/>
    </row>
    <row r="193" spans="9:11" x14ac:dyDescent="0.2">
      <c r="I193" s="14"/>
      <c r="J193" s="14"/>
      <c r="K193" s="13"/>
    </row>
    <row r="194" spans="9:11" x14ac:dyDescent="0.2">
      <c r="I194" s="14"/>
      <c r="J194" s="14"/>
      <c r="K194" s="13"/>
    </row>
    <row r="195" spans="9:11" x14ac:dyDescent="0.2">
      <c r="I195" s="14"/>
      <c r="J195" s="14"/>
      <c r="K195" s="13"/>
    </row>
    <row r="196" spans="9:11" x14ac:dyDescent="0.2">
      <c r="I196" s="14"/>
      <c r="J196" s="14"/>
      <c r="K196" s="13"/>
    </row>
    <row r="197" spans="9:11" x14ac:dyDescent="0.2">
      <c r="I197" s="14"/>
      <c r="J197" s="14"/>
      <c r="K197" s="13"/>
    </row>
    <row r="198" spans="9:11" x14ac:dyDescent="0.2">
      <c r="I198" s="14"/>
      <c r="J198" s="14"/>
      <c r="K198" s="13"/>
    </row>
    <row r="199" spans="9:11" x14ac:dyDescent="0.2">
      <c r="I199" s="14"/>
      <c r="J199" s="14"/>
      <c r="K199" s="13"/>
    </row>
    <row r="200" spans="9:11" x14ac:dyDescent="0.2">
      <c r="I200" s="14"/>
      <c r="J200" s="14"/>
      <c r="K200" s="13"/>
    </row>
    <row r="201" spans="9:11" x14ac:dyDescent="0.2">
      <c r="I201" s="14"/>
      <c r="J201" s="14"/>
      <c r="K201" s="13"/>
    </row>
    <row r="202" spans="9:11" x14ac:dyDescent="0.2">
      <c r="I202" s="14"/>
      <c r="J202" s="14"/>
      <c r="K202" s="13"/>
    </row>
    <row r="203" spans="9:11" x14ac:dyDescent="0.2">
      <c r="I203" s="14"/>
      <c r="J203" s="14"/>
      <c r="K203" s="13"/>
    </row>
    <row r="204" spans="9:11" x14ac:dyDescent="0.2">
      <c r="I204" s="14"/>
      <c r="J204" s="14"/>
      <c r="K204" s="13"/>
    </row>
    <row r="205" spans="9:11" x14ac:dyDescent="0.2">
      <c r="I205" s="14"/>
      <c r="J205" s="14"/>
      <c r="K205" s="13"/>
    </row>
    <row r="206" spans="9:11" x14ac:dyDescent="0.2">
      <c r="I206" s="14"/>
      <c r="J206" s="14"/>
      <c r="K206" s="13"/>
    </row>
    <row r="207" spans="9:11" x14ac:dyDescent="0.2">
      <c r="I207" s="14"/>
      <c r="J207" s="14"/>
      <c r="K207" s="13"/>
    </row>
    <row r="208" spans="9:11" x14ac:dyDescent="0.2">
      <c r="I208" s="14"/>
      <c r="J208" s="14"/>
      <c r="K208" s="13"/>
    </row>
    <row r="209" spans="9:11" x14ac:dyDescent="0.2">
      <c r="I209" s="14"/>
      <c r="J209" s="14"/>
      <c r="K209" s="13"/>
    </row>
    <row r="210" spans="9:11" x14ac:dyDescent="0.2">
      <c r="I210" s="14"/>
      <c r="J210" s="14"/>
      <c r="K210" s="13"/>
    </row>
    <row r="211" spans="9:11" x14ac:dyDescent="0.2">
      <c r="I211" s="14"/>
      <c r="J211" s="14"/>
      <c r="K211" s="13"/>
    </row>
    <row r="212" spans="9:11" x14ac:dyDescent="0.2">
      <c r="I212" s="14"/>
      <c r="J212" s="14"/>
      <c r="K212" s="13"/>
    </row>
    <row r="213" spans="9:11" x14ac:dyDescent="0.2">
      <c r="I213" s="14"/>
      <c r="J213" s="14"/>
      <c r="K213" s="13"/>
    </row>
    <row r="214" spans="9:11" x14ac:dyDescent="0.2">
      <c r="I214" s="14"/>
      <c r="J214" s="14"/>
      <c r="K214" s="13"/>
    </row>
    <row r="215" spans="9:11" x14ac:dyDescent="0.2">
      <c r="I215" s="14"/>
      <c r="J215" s="14"/>
      <c r="K215" s="13"/>
    </row>
    <row r="216" spans="9:11" x14ac:dyDescent="0.2">
      <c r="I216" s="14"/>
      <c r="J216" s="14"/>
      <c r="K216" s="13"/>
    </row>
    <row r="217" spans="9:11" x14ac:dyDescent="0.2">
      <c r="I217" s="14"/>
      <c r="J217" s="14"/>
      <c r="K217" s="13"/>
    </row>
    <row r="218" spans="9:11" x14ac:dyDescent="0.2">
      <c r="I218" s="14"/>
      <c r="J218" s="14"/>
      <c r="K218" s="13"/>
    </row>
    <row r="219" spans="9:11" x14ac:dyDescent="0.2">
      <c r="I219" s="14"/>
      <c r="J219" s="14"/>
      <c r="K219" s="13"/>
    </row>
    <row r="220" spans="9:11" x14ac:dyDescent="0.2">
      <c r="I220" s="14"/>
      <c r="J220" s="14"/>
      <c r="K220" s="13"/>
    </row>
    <row r="221" spans="9:11" x14ac:dyDescent="0.2">
      <c r="I221" s="14"/>
      <c r="J221" s="14"/>
      <c r="K221" s="13"/>
    </row>
    <row r="222" spans="9:11" x14ac:dyDescent="0.2">
      <c r="I222" s="14"/>
      <c r="J222" s="14"/>
      <c r="K222" s="13"/>
    </row>
    <row r="223" spans="9:11" x14ac:dyDescent="0.2">
      <c r="I223" s="14"/>
      <c r="J223" s="14"/>
      <c r="K223" s="13"/>
    </row>
    <row r="224" spans="9:11" x14ac:dyDescent="0.2">
      <c r="I224" s="14"/>
      <c r="J224" s="14"/>
      <c r="K224" s="13"/>
    </row>
    <row r="225" spans="9:11" x14ac:dyDescent="0.2">
      <c r="I225" s="14"/>
      <c r="J225" s="14"/>
      <c r="K225" s="13"/>
    </row>
    <row r="226" spans="9:11" x14ac:dyDescent="0.2">
      <c r="I226" s="14"/>
      <c r="J226" s="14"/>
      <c r="K226" s="13"/>
    </row>
    <row r="227" spans="9:11" x14ac:dyDescent="0.2">
      <c r="I227" s="14"/>
      <c r="J227" s="14"/>
      <c r="K227" s="13"/>
    </row>
    <row r="228" spans="9:11" x14ac:dyDescent="0.2">
      <c r="I228" s="14"/>
      <c r="J228" s="14"/>
      <c r="K228" s="13"/>
    </row>
    <row r="229" spans="9:11" x14ac:dyDescent="0.2">
      <c r="I229" s="14"/>
      <c r="J229" s="14"/>
      <c r="K229" s="13"/>
    </row>
    <row r="230" spans="9:11" x14ac:dyDescent="0.2">
      <c r="I230" s="14"/>
      <c r="J230" s="14"/>
      <c r="K230" s="13"/>
    </row>
    <row r="231" spans="9:11" x14ac:dyDescent="0.2">
      <c r="I231" s="14"/>
      <c r="J231" s="14"/>
      <c r="K231" s="13"/>
    </row>
    <row r="232" spans="9:11" x14ac:dyDescent="0.2">
      <c r="I232" s="14"/>
      <c r="J232" s="14"/>
      <c r="K232" s="13"/>
    </row>
    <row r="233" spans="9:11" x14ac:dyDescent="0.2">
      <c r="I233" s="14"/>
      <c r="J233" s="14"/>
      <c r="K233" s="13"/>
    </row>
    <row r="234" spans="9:11" x14ac:dyDescent="0.2">
      <c r="I234" s="14"/>
      <c r="J234" s="14"/>
      <c r="K234" s="13"/>
    </row>
    <row r="235" spans="9:11" x14ac:dyDescent="0.2">
      <c r="I235" s="14"/>
      <c r="J235" s="14"/>
      <c r="K235" s="13"/>
    </row>
    <row r="236" spans="9:11" x14ac:dyDescent="0.2">
      <c r="I236" s="14"/>
      <c r="J236" s="14"/>
      <c r="K236" s="13"/>
    </row>
    <row r="237" spans="9:11" x14ac:dyDescent="0.2">
      <c r="I237" s="14"/>
      <c r="J237" s="14"/>
      <c r="K237" s="13"/>
    </row>
    <row r="238" spans="9:11" x14ac:dyDescent="0.2">
      <c r="I238" s="14"/>
      <c r="J238" s="14"/>
      <c r="K238" s="13"/>
    </row>
    <row r="239" spans="9:11" x14ac:dyDescent="0.2">
      <c r="I239" s="14"/>
      <c r="J239" s="14"/>
      <c r="K239" s="13"/>
    </row>
    <row r="240" spans="9:11" x14ac:dyDescent="0.2">
      <c r="I240" s="14"/>
      <c r="J240" s="14"/>
      <c r="K240" s="13"/>
    </row>
    <row r="241" spans="9:11" x14ac:dyDescent="0.2">
      <c r="I241" s="14"/>
      <c r="J241" s="14"/>
      <c r="K241" s="13"/>
    </row>
    <row r="242" spans="9:11" x14ac:dyDescent="0.2">
      <c r="I242" s="14"/>
      <c r="J242" s="14"/>
      <c r="K242" s="13"/>
    </row>
    <row r="243" spans="9:11" x14ac:dyDescent="0.2">
      <c r="I243" s="14"/>
      <c r="J243" s="14"/>
      <c r="K243" s="13"/>
    </row>
    <row r="244" spans="9:11" x14ac:dyDescent="0.2">
      <c r="I244" s="14"/>
      <c r="J244" s="14"/>
      <c r="K244" s="13"/>
    </row>
  </sheetData>
  <mergeCells count="6">
    <mergeCell ref="A98:B98"/>
    <mergeCell ref="A1:I1"/>
    <mergeCell ref="A94:B94"/>
    <mergeCell ref="A95:B95"/>
    <mergeCell ref="A96:B96"/>
    <mergeCell ref="A97:B97"/>
  </mergeCells>
  <conditionalFormatting sqref="F2:H3 F5:H6 F60:H111 F7:F59">
    <cfRule type="cellIs" dxfId="67" priority="4" stopIfTrue="1" operator="between">
      <formula>0.009</formula>
      <formula>-0.009</formula>
    </cfRule>
  </conditionalFormatting>
  <conditionalFormatting sqref="F112:J244">
    <cfRule type="cellIs" dxfId="66" priority="3" stopIfTrue="1" operator="between">
      <formula>0.009</formula>
      <formula>-0.009</formula>
    </cfRule>
  </conditionalFormatting>
  <conditionalFormatting sqref="G7:H58">
    <cfRule type="cellIs" dxfId="65" priority="2" stopIfTrue="1" operator="between">
      <formula>0.009</formula>
      <formula>-0.009</formula>
    </cfRule>
  </conditionalFormatting>
  <conditionalFormatting sqref="H59">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8"/>
  <sheetViews>
    <sheetView workbookViewId="0">
      <selection sqref="A1:G1"/>
    </sheetView>
  </sheetViews>
  <sheetFormatPr defaultColWidth="9.109375" defaultRowHeight="10.199999999999999" x14ac:dyDescent="0.2"/>
  <cols>
    <col min="1" max="1" width="38.6640625" style="9" bestFit="1" customWidth="1"/>
    <col min="2" max="2" width="51.88671875" style="9" bestFit="1" customWidth="1"/>
    <col min="3" max="3" width="25.109375" style="9" bestFit="1" customWidth="1"/>
    <col min="4" max="4" width="15.33203125" style="10" bestFit="1" customWidth="1"/>
    <col min="5" max="5" width="23.109375" style="13" customWidth="1"/>
    <col min="6" max="6" width="13.5546875" style="14" bestFit="1" customWidth="1"/>
    <col min="7" max="7" width="14.33203125" style="13" customWidth="1"/>
    <col min="8" max="16384" width="9.109375" style="9"/>
  </cols>
  <sheetData>
    <row r="1" spans="1:7" s="1" customFormat="1" ht="13.8" x14ac:dyDescent="0.2">
      <c r="A1" s="80" t="s">
        <v>8</v>
      </c>
      <c r="B1" s="81"/>
      <c r="C1" s="81"/>
      <c r="D1" s="81"/>
      <c r="E1" s="81"/>
      <c r="F1" s="81"/>
      <c r="G1" s="81"/>
    </row>
    <row r="2" spans="1:7" s="1" customFormat="1" ht="11.4" x14ac:dyDescent="0.2">
      <c r="D2" s="6"/>
      <c r="E2" s="7"/>
      <c r="F2" s="12"/>
      <c r="G2" s="13"/>
    </row>
    <row r="3" spans="1:7" s="1" customFormat="1" ht="12" x14ac:dyDescent="0.2">
      <c r="A3" s="11" t="s">
        <v>6</v>
      </c>
      <c r="B3" s="2"/>
      <c r="C3" s="3"/>
      <c r="D3" s="4"/>
      <c r="E3" s="5"/>
      <c r="F3" s="12"/>
      <c r="G3" s="13"/>
    </row>
    <row r="4" spans="1:7" s="1" customFormat="1" ht="30.6" x14ac:dyDescent="0.2">
      <c r="A4" s="8" t="s">
        <v>2</v>
      </c>
      <c r="B4" s="8" t="s">
        <v>0</v>
      </c>
      <c r="C4" s="17" t="s">
        <v>4</v>
      </c>
      <c r="D4" s="16" t="s">
        <v>1</v>
      </c>
      <c r="E4" s="51" t="s">
        <v>794</v>
      </c>
      <c r="F4" s="15" t="s">
        <v>3</v>
      </c>
      <c r="G4" s="15" t="s">
        <v>5</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88</v>
      </c>
      <c r="B7" s="26" t="s">
        <v>87</v>
      </c>
      <c r="C7" s="26" t="s">
        <v>89</v>
      </c>
      <c r="D7" s="27">
        <v>502000</v>
      </c>
      <c r="E7" s="28">
        <v>6766.96</v>
      </c>
      <c r="F7" s="29">
        <v>5.3352149953723096</v>
      </c>
      <c r="G7" s="28"/>
    </row>
    <row r="8" spans="1:7" x14ac:dyDescent="0.2">
      <c r="A8" s="26" t="s">
        <v>91</v>
      </c>
      <c r="B8" s="26" t="s">
        <v>90</v>
      </c>
      <c r="C8" s="26" t="s">
        <v>92</v>
      </c>
      <c r="D8" s="27">
        <v>425800</v>
      </c>
      <c r="E8" s="28">
        <v>6224.7701999999999</v>
      </c>
      <c r="F8" s="29">
        <v>4.9077410408494604</v>
      </c>
      <c r="G8" s="28"/>
    </row>
    <row r="9" spans="1:7" x14ac:dyDescent="0.2">
      <c r="A9" s="26" t="s">
        <v>94</v>
      </c>
      <c r="B9" s="26" t="s">
        <v>93</v>
      </c>
      <c r="C9" s="26" t="s">
        <v>89</v>
      </c>
      <c r="D9" s="27">
        <v>865600</v>
      </c>
      <c r="E9" s="28">
        <v>6121.5231999999996</v>
      </c>
      <c r="F9" s="29">
        <v>4.8263389130657597</v>
      </c>
      <c r="G9" s="28"/>
    </row>
    <row r="10" spans="1:7" x14ac:dyDescent="0.2">
      <c r="A10" s="26" t="s">
        <v>96</v>
      </c>
      <c r="B10" s="26" t="s">
        <v>95</v>
      </c>
      <c r="C10" s="26" t="s">
        <v>97</v>
      </c>
      <c r="D10" s="27">
        <v>283300</v>
      </c>
      <c r="E10" s="28">
        <v>4414.52225</v>
      </c>
      <c r="F10" s="29">
        <v>3.4805031070975301</v>
      </c>
      <c r="G10" s="28"/>
    </row>
    <row r="11" spans="1:7" x14ac:dyDescent="0.2">
      <c r="A11" s="26" t="s">
        <v>99</v>
      </c>
      <c r="B11" s="26" t="s">
        <v>98</v>
      </c>
      <c r="C11" s="26" t="s">
        <v>89</v>
      </c>
      <c r="D11" s="27">
        <v>670100</v>
      </c>
      <c r="E11" s="28">
        <v>4267.1967999999997</v>
      </c>
      <c r="F11" s="29">
        <v>3.36434859310011</v>
      </c>
      <c r="G11" s="28"/>
    </row>
    <row r="12" spans="1:7" x14ac:dyDescent="0.2">
      <c r="A12" s="26" t="s">
        <v>101</v>
      </c>
      <c r="B12" s="26" t="s">
        <v>100</v>
      </c>
      <c r="C12" s="26" t="s">
        <v>102</v>
      </c>
      <c r="D12" s="27">
        <v>598900</v>
      </c>
      <c r="E12" s="28">
        <v>4102.1655499999997</v>
      </c>
      <c r="F12" s="29">
        <v>3.2342344503085099</v>
      </c>
      <c r="G12" s="28"/>
    </row>
    <row r="13" spans="1:7" x14ac:dyDescent="0.2">
      <c r="A13" s="26" t="s">
        <v>104</v>
      </c>
      <c r="B13" s="26" t="s">
        <v>103</v>
      </c>
      <c r="C13" s="26" t="s">
        <v>105</v>
      </c>
      <c r="D13" s="27">
        <v>129000</v>
      </c>
      <c r="E13" s="28">
        <v>3348.3885</v>
      </c>
      <c r="F13" s="29">
        <v>2.63994061373677</v>
      </c>
      <c r="G13" s="28"/>
    </row>
    <row r="14" spans="1:7" x14ac:dyDescent="0.2">
      <c r="A14" s="26" t="s">
        <v>107</v>
      </c>
      <c r="B14" s="26" t="s">
        <v>106</v>
      </c>
      <c r="C14" s="26" t="s">
        <v>89</v>
      </c>
      <c r="D14" s="27">
        <v>574700</v>
      </c>
      <c r="E14" s="28">
        <v>2677.5273000000002</v>
      </c>
      <c r="F14" s="29">
        <v>2.11101939445168</v>
      </c>
      <c r="G14" s="28"/>
    </row>
    <row r="15" spans="1:7" x14ac:dyDescent="0.2">
      <c r="A15" s="26" t="s">
        <v>109</v>
      </c>
      <c r="B15" s="26" t="s">
        <v>108</v>
      </c>
      <c r="C15" s="26" t="s">
        <v>92</v>
      </c>
      <c r="D15" s="27">
        <v>264200</v>
      </c>
      <c r="E15" s="28">
        <v>2571.3265000000001</v>
      </c>
      <c r="F15" s="29">
        <v>2.02728842800876</v>
      </c>
      <c r="G15" s="28"/>
    </row>
    <row r="16" spans="1:7" x14ac:dyDescent="0.2">
      <c r="A16" s="26" t="s">
        <v>119</v>
      </c>
      <c r="B16" s="26" t="s">
        <v>118</v>
      </c>
      <c r="C16" s="26" t="s">
        <v>120</v>
      </c>
      <c r="D16" s="27">
        <v>1753370</v>
      </c>
      <c r="E16" s="28">
        <v>2505.5657299999998</v>
      </c>
      <c r="F16" s="29">
        <v>1.9754412401709101</v>
      </c>
      <c r="G16" s="28"/>
    </row>
    <row r="17" spans="1:7" x14ac:dyDescent="0.2">
      <c r="A17" s="26" t="s">
        <v>117</v>
      </c>
      <c r="B17" s="26" t="s">
        <v>116</v>
      </c>
      <c r="C17" s="26" t="s">
        <v>89</v>
      </c>
      <c r="D17" s="27">
        <v>139100</v>
      </c>
      <c r="E17" s="28">
        <v>2310.5900999999999</v>
      </c>
      <c r="F17" s="29">
        <v>1.82171831216363</v>
      </c>
      <c r="G17" s="28"/>
    </row>
    <row r="18" spans="1:7" x14ac:dyDescent="0.2">
      <c r="A18" s="26" t="s">
        <v>111</v>
      </c>
      <c r="B18" s="26" t="s">
        <v>110</v>
      </c>
      <c r="C18" s="26" t="s">
        <v>112</v>
      </c>
      <c r="D18" s="27">
        <v>52200</v>
      </c>
      <c r="E18" s="28">
        <v>2293.5636</v>
      </c>
      <c r="F18" s="29">
        <v>1.8082942579179</v>
      </c>
      <c r="G18" s="28"/>
    </row>
    <row r="19" spans="1:7" x14ac:dyDescent="0.2">
      <c r="A19" s="26" t="s">
        <v>114</v>
      </c>
      <c r="B19" s="26" t="s">
        <v>113</v>
      </c>
      <c r="C19" s="26" t="s">
        <v>115</v>
      </c>
      <c r="D19" s="27">
        <v>207500</v>
      </c>
      <c r="E19" s="28">
        <v>2251.375</v>
      </c>
      <c r="F19" s="29">
        <v>1.7750318695849101</v>
      </c>
      <c r="G19" s="28"/>
    </row>
    <row r="20" spans="1:7" x14ac:dyDescent="0.2">
      <c r="A20" s="26" t="s">
        <v>122</v>
      </c>
      <c r="B20" s="26" t="s">
        <v>121</v>
      </c>
      <c r="C20" s="26" t="s">
        <v>123</v>
      </c>
      <c r="D20" s="27">
        <v>59600</v>
      </c>
      <c r="E20" s="28">
        <v>2209.1336000000001</v>
      </c>
      <c r="F20" s="29">
        <v>1.74172785261045</v>
      </c>
      <c r="G20" s="28"/>
    </row>
    <row r="21" spans="1:7" x14ac:dyDescent="0.2">
      <c r="A21" s="26" t="s">
        <v>125</v>
      </c>
      <c r="B21" s="26" t="s">
        <v>124</v>
      </c>
      <c r="C21" s="26" t="s">
        <v>126</v>
      </c>
      <c r="D21" s="27">
        <v>1409074</v>
      </c>
      <c r="E21" s="28">
        <v>1905.0680480000001</v>
      </c>
      <c r="F21" s="29">
        <v>1.5019961130100199</v>
      </c>
      <c r="G21" s="28"/>
    </row>
    <row r="22" spans="1:7" x14ac:dyDescent="0.2">
      <c r="A22" s="26" t="s">
        <v>128</v>
      </c>
      <c r="B22" s="26" t="s">
        <v>127</v>
      </c>
      <c r="C22" s="26" t="s">
        <v>129</v>
      </c>
      <c r="D22" s="27">
        <v>507000</v>
      </c>
      <c r="E22" s="28">
        <v>1724.5605</v>
      </c>
      <c r="F22" s="29">
        <v>1.35968012815604</v>
      </c>
      <c r="G22" s="28"/>
    </row>
    <row r="23" spans="1:7" x14ac:dyDescent="0.2">
      <c r="A23" s="26" t="s">
        <v>131</v>
      </c>
      <c r="B23" s="26" t="s">
        <v>130</v>
      </c>
      <c r="C23" s="26" t="s">
        <v>132</v>
      </c>
      <c r="D23" s="27">
        <v>92700</v>
      </c>
      <c r="E23" s="28">
        <v>1640.6045999999999</v>
      </c>
      <c r="F23" s="29">
        <v>1.2934875133585499</v>
      </c>
      <c r="G23" s="28"/>
    </row>
    <row r="24" spans="1:7" x14ac:dyDescent="0.2">
      <c r="A24" s="26" t="s">
        <v>134</v>
      </c>
      <c r="B24" s="26" t="s">
        <v>133</v>
      </c>
      <c r="C24" s="26" t="s">
        <v>135</v>
      </c>
      <c r="D24" s="27">
        <v>210400</v>
      </c>
      <c r="E24" s="28">
        <v>1616.3979999999999</v>
      </c>
      <c r="F24" s="29">
        <v>1.2744025157662799</v>
      </c>
      <c r="G24" s="28"/>
    </row>
    <row r="25" spans="1:7" x14ac:dyDescent="0.2">
      <c r="A25" s="26" t="s">
        <v>137</v>
      </c>
      <c r="B25" s="26" t="s">
        <v>136</v>
      </c>
      <c r="C25" s="26" t="s">
        <v>138</v>
      </c>
      <c r="D25" s="27">
        <v>117000</v>
      </c>
      <c r="E25" s="28">
        <v>1545.2774999999999</v>
      </c>
      <c r="F25" s="29">
        <v>1.21832960295486</v>
      </c>
      <c r="G25" s="28"/>
    </row>
    <row r="26" spans="1:7" x14ac:dyDescent="0.2">
      <c r="A26" s="26" t="s">
        <v>140</v>
      </c>
      <c r="B26" s="26" t="s">
        <v>139</v>
      </c>
      <c r="C26" s="26" t="s">
        <v>129</v>
      </c>
      <c r="D26" s="27">
        <v>153500</v>
      </c>
      <c r="E26" s="28">
        <v>1492.634</v>
      </c>
      <c r="F26" s="29">
        <v>1.1768243493980399</v>
      </c>
      <c r="G26" s="28"/>
    </row>
    <row r="27" spans="1:7" x14ac:dyDescent="0.2">
      <c r="A27" s="26" t="s">
        <v>156</v>
      </c>
      <c r="B27" s="26" t="s">
        <v>155</v>
      </c>
      <c r="C27" s="26" t="s">
        <v>157</v>
      </c>
      <c r="D27" s="27">
        <v>900000</v>
      </c>
      <c r="E27" s="28">
        <v>1346.85</v>
      </c>
      <c r="F27" s="29">
        <v>1.06188514732128</v>
      </c>
      <c r="G27" s="28"/>
    </row>
    <row r="28" spans="1:7" x14ac:dyDescent="0.2">
      <c r="A28" s="26" t="s">
        <v>142</v>
      </c>
      <c r="B28" s="26" t="s">
        <v>141</v>
      </c>
      <c r="C28" s="26" t="s">
        <v>143</v>
      </c>
      <c r="D28" s="27">
        <v>59700</v>
      </c>
      <c r="E28" s="28">
        <v>1331.6682000000001</v>
      </c>
      <c r="F28" s="29">
        <v>1.0499154937372801</v>
      </c>
      <c r="G28" s="28"/>
    </row>
    <row r="29" spans="1:7" x14ac:dyDescent="0.2">
      <c r="A29" s="26" t="s">
        <v>145</v>
      </c>
      <c r="B29" s="26" t="s">
        <v>144</v>
      </c>
      <c r="C29" s="26" t="s">
        <v>129</v>
      </c>
      <c r="D29" s="27">
        <v>143600</v>
      </c>
      <c r="E29" s="28">
        <v>1297.7850000000001</v>
      </c>
      <c r="F29" s="29">
        <v>1.0232012591724</v>
      </c>
      <c r="G29" s="28"/>
    </row>
    <row r="30" spans="1:7" x14ac:dyDescent="0.2">
      <c r="A30" s="26" t="s">
        <v>154</v>
      </c>
      <c r="B30" s="26" t="s">
        <v>153</v>
      </c>
      <c r="C30" s="26" t="s">
        <v>115</v>
      </c>
      <c r="D30" s="27">
        <v>249300</v>
      </c>
      <c r="E30" s="28">
        <v>1239.7689</v>
      </c>
      <c r="F30" s="29">
        <v>0.97746013366064399</v>
      </c>
      <c r="G30" s="28"/>
    </row>
    <row r="31" spans="1:7" x14ac:dyDescent="0.2">
      <c r="A31" s="26" t="s">
        <v>152</v>
      </c>
      <c r="B31" s="26" t="s">
        <v>151</v>
      </c>
      <c r="C31" s="26" t="s">
        <v>123</v>
      </c>
      <c r="D31" s="27">
        <v>300000</v>
      </c>
      <c r="E31" s="28">
        <v>1235.4000000000001</v>
      </c>
      <c r="F31" s="29">
        <v>0.97401560010447097</v>
      </c>
      <c r="G31" s="28"/>
    </row>
    <row r="32" spans="1:7" x14ac:dyDescent="0.2">
      <c r="A32" s="26" t="s">
        <v>147</v>
      </c>
      <c r="B32" s="26" t="s">
        <v>146</v>
      </c>
      <c r="C32" s="26" t="s">
        <v>148</v>
      </c>
      <c r="D32" s="27">
        <v>519500</v>
      </c>
      <c r="E32" s="28">
        <v>1231.4747500000001</v>
      </c>
      <c r="F32" s="29">
        <v>0.97092084963149805</v>
      </c>
      <c r="G32" s="28"/>
    </row>
    <row r="33" spans="1:7" x14ac:dyDescent="0.2">
      <c r="A33" s="26" t="s">
        <v>161</v>
      </c>
      <c r="B33" s="26" t="s">
        <v>160</v>
      </c>
      <c r="C33" s="26" t="s">
        <v>89</v>
      </c>
      <c r="D33" s="27">
        <v>908500</v>
      </c>
      <c r="E33" s="28">
        <v>1208.7592500000001</v>
      </c>
      <c r="F33" s="29">
        <v>0.95301146695044503</v>
      </c>
      <c r="G33" s="28"/>
    </row>
    <row r="34" spans="1:7" x14ac:dyDescent="0.2">
      <c r="A34" s="26" t="s">
        <v>159</v>
      </c>
      <c r="B34" s="26" t="s">
        <v>158</v>
      </c>
      <c r="C34" s="26" t="s">
        <v>138</v>
      </c>
      <c r="D34" s="27">
        <v>21400</v>
      </c>
      <c r="E34" s="28">
        <v>1199.9621999999999</v>
      </c>
      <c r="F34" s="29">
        <v>0.94607568587961899</v>
      </c>
      <c r="G34" s="28"/>
    </row>
    <row r="35" spans="1:7" x14ac:dyDescent="0.2">
      <c r="A35" s="26" t="s">
        <v>150</v>
      </c>
      <c r="B35" s="26" t="s">
        <v>149</v>
      </c>
      <c r="C35" s="26" t="s">
        <v>115</v>
      </c>
      <c r="D35" s="27">
        <v>225000</v>
      </c>
      <c r="E35" s="28">
        <v>1152.5625</v>
      </c>
      <c r="F35" s="29">
        <v>0.90870475562199204</v>
      </c>
      <c r="G35" s="28"/>
    </row>
    <row r="36" spans="1:7" x14ac:dyDescent="0.2">
      <c r="A36" s="26" t="s">
        <v>163</v>
      </c>
      <c r="B36" s="26" t="s">
        <v>162</v>
      </c>
      <c r="C36" s="26" t="s">
        <v>164</v>
      </c>
      <c r="D36" s="27">
        <v>147000</v>
      </c>
      <c r="E36" s="28">
        <v>1116.8325</v>
      </c>
      <c r="F36" s="29">
        <v>0.88053446471076302</v>
      </c>
      <c r="G36" s="28"/>
    </row>
    <row r="37" spans="1:7" x14ac:dyDescent="0.2">
      <c r="A37" s="26" t="s">
        <v>166</v>
      </c>
      <c r="B37" s="26" t="s">
        <v>165</v>
      </c>
      <c r="C37" s="26" t="s">
        <v>167</v>
      </c>
      <c r="D37" s="27">
        <v>99300</v>
      </c>
      <c r="E37" s="28">
        <v>1074.0288</v>
      </c>
      <c r="F37" s="29">
        <v>0.84678711847295196</v>
      </c>
      <c r="G37" s="28"/>
    </row>
    <row r="38" spans="1:7" x14ac:dyDescent="0.2">
      <c r="A38" s="26" t="s">
        <v>193</v>
      </c>
      <c r="B38" s="26" t="s">
        <v>192</v>
      </c>
      <c r="C38" s="26" t="s">
        <v>120</v>
      </c>
      <c r="D38" s="27">
        <v>521200</v>
      </c>
      <c r="E38" s="28">
        <v>1053.8664000000001</v>
      </c>
      <c r="F38" s="29">
        <v>0.83089065406017304</v>
      </c>
      <c r="G38" s="28"/>
    </row>
    <row r="39" spans="1:7" x14ac:dyDescent="0.2">
      <c r="A39" s="26" t="s">
        <v>172</v>
      </c>
      <c r="B39" s="26" t="s">
        <v>171</v>
      </c>
      <c r="C39" s="26" t="s">
        <v>173</v>
      </c>
      <c r="D39" s="27">
        <v>752200</v>
      </c>
      <c r="E39" s="28">
        <v>1036.5316</v>
      </c>
      <c r="F39" s="29">
        <v>0.81722352954609601</v>
      </c>
      <c r="G39" s="28"/>
    </row>
    <row r="40" spans="1:7" x14ac:dyDescent="0.2">
      <c r="A40" s="26" t="s">
        <v>175</v>
      </c>
      <c r="B40" s="26" t="s">
        <v>174</v>
      </c>
      <c r="C40" s="26" t="s">
        <v>112</v>
      </c>
      <c r="D40" s="27">
        <v>290000</v>
      </c>
      <c r="E40" s="28">
        <v>1035.3</v>
      </c>
      <c r="F40" s="29">
        <v>0.81625250994670395</v>
      </c>
      <c r="G40" s="28"/>
    </row>
    <row r="41" spans="1:7" x14ac:dyDescent="0.2">
      <c r="A41" s="26" t="s">
        <v>169</v>
      </c>
      <c r="B41" s="26" t="s">
        <v>168</v>
      </c>
      <c r="C41" s="26" t="s">
        <v>170</v>
      </c>
      <c r="D41" s="27">
        <v>134200</v>
      </c>
      <c r="E41" s="28">
        <v>1015.4243</v>
      </c>
      <c r="F41" s="29">
        <v>0.80058208590348201</v>
      </c>
      <c r="G41" s="28"/>
    </row>
    <row r="42" spans="1:7" x14ac:dyDescent="0.2">
      <c r="A42" s="26" t="s">
        <v>177</v>
      </c>
      <c r="B42" s="26" t="s">
        <v>176</v>
      </c>
      <c r="C42" s="26" t="s">
        <v>138</v>
      </c>
      <c r="D42" s="27">
        <v>149000</v>
      </c>
      <c r="E42" s="28">
        <v>948.83199999999999</v>
      </c>
      <c r="F42" s="29">
        <v>0.74807930215179297</v>
      </c>
      <c r="G42" s="28"/>
    </row>
    <row r="43" spans="1:7" x14ac:dyDescent="0.2">
      <c r="A43" s="26" t="s">
        <v>186</v>
      </c>
      <c r="B43" s="26" t="s">
        <v>185</v>
      </c>
      <c r="C43" s="26" t="s">
        <v>126</v>
      </c>
      <c r="D43" s="27">
        <v>412800</v>
      </c>
      <c r="E43" s="28">
        <v>899.49120000000005</v>
      </c>
      <c r="F43" s="29">
        <v>0.70917796742487504</v>
      </c>
      <c r="G43" s="28"/>
    </row>
    <row r="44" spans="1:7" x14ac:dyDescent="0.2">
      <c r="A44" s="26" t="s">
        <v>181</v>
      </c>
      <c r="B44" s="26" t="s">
        <v>180</v>
      </c>
      <c r="C44" s="26" t="s">
        <v>123</v>
      </c>
      <c r="D44" s="27">
        <v>10500</v>
      </c>
      <c r="E44" s="28">
        <v>889.42875000000004</v>
      </c>
      <c r="F44" s="29">
        <v>0.70124451811673905</v>
      </c>
      <c r="G44" s="28"/>
    </row>
    <row r="45" spans="1:7" x14ac:dyDescent="0.2">
      <c r="A45" s="26" t="s">
        <v>179</v>
      </c>
      <c r="B45" s="26" t="s">
        <v>178</v>
      </c>
      <c r="C45" s="26" t="s">
        <v>92</v>
      </c>
      <c r="D45" s="27">
        <v>87500</v>
      </c>
      <c r="E45" s="28">
        <v>875</v>
      </c>
      <c r="F45" s="29">
        <v>0.68986858514765403</v>
      </c>
      <c r="G45" s="28"/>
    </row>
    <row r="46" spans="1:7" x14ac:dyDescent="0.2">
      <c r="A46" s="26" t="s">
        <v>183</v>
      </c>
      <c r="B46" s="26" t="s">
        <v>182</v>
      </c>
      <c r="C46" s="26" t="s">
        <v>184</v>
      </c>
      <c r="D46" s="27">
        <v>176400</v>
      </c>
      <c r="E46" s="28">
        <v>874.85580000000004</v>
      </c>
      <c r="F46" s="29">
        <v>0.68975489480482199</v>
      </c>
      <c r="G46" s="28"/>
    </row>
    <row r="47" spans="1:7" x14ac:dyDescent="0.2">
      <c r="A47" s="26" t="s">
        <v>188</v>
      </c>
      <c r="B47" s="26" t="s">
        <v>187</v>
      </c>
      <c r="C47" s="26" t="s">
        <v>105</v>
      </c>
      <c r="D47" s="27">
        <v>389000</v>
      </c>
      <c r="E47" s="28">
        <v>844.90800000000002</v>
      </c>
      <c r="F47" s="29">
        <v>0.66614341318849601</v>
      </c>
      <c r="G47" s="28"/>
    </row>
    <row r="48" spans="1:7" x14ac:dyDescent="0.2">
      <c r="A48" s="26" t="s">
        <v>190</v>
      </c>
      <c r="B48" s="26" t="s">
        <v>189</v>
      </c>
      <c r="C48" s="26" t="s">
        <v>191</v>
      </c>
      <c r="D48" s="27">
        <v>607100</v>
      </c>
      <c r="E48" s="28">
        <v>819.28144999999995</v>
      </c>
      <c r="F48" s="29">
        <v>0.64593889685625006</v>
      </c>
      <c r="G48" s="28"/>
    </row>
    <row r="49" spans="1:9" x14ac:dyDescent="0.2">
      <c r="A49" s="26" t="s">
        <v>197</v>
      </c>
      <c r="B49" s="26" t="s">
        <v>196</v>
      </c>
      <c r="C49" s="26" t="s">
        <v>198</v>
      </c>
      <c r="D49" s="27">
        <v>60000</v>
      </c>
      <c r="E49" s="28">
        <v>784.77</v>
      </c>
      <c r="F49" s="29">
        <v>0.61872933664722796</v>
      </c>
      <c r="G49" s="28"/>
    </row>
    <row r="50" spans="1:9" x14ac:dyDescent="0.2">
      <c r="A50" s="26" t="s">
        <v>195</v>
      </c>
      <c r="B50" s="26" t="s">
        <v>194</v>
      </c>
      <c r="C50" s="26" t="s">
        <v>138</v>
      </c>
      <c r="D50" s="27">
        <v>234700</v>
      </c>
      <c r="E50" s="28">
        <v>696.70695000000001</v>
      </c>
      <c r="F50" s="29">
        <v>0.54929855755318602</v>
      </c>
      <c r="G50" s="28"/>
    </row>
    <row r="51" spans="1:9" x14ac:dyDescent="0.2">
      <c r="A51" s="26" t="s">
        <v>200</v>
      </c>
      <c r="B51" s="26" t="s">
        <v>199</v>
      </c>
      <c r="C51" s="26" t="s">
        <v>129</v>
      </c>
      <c r="D51" s="27">
        <v>171700</v>
      </c>
      <c r="E51" s="28">
        <v>636.14850000000001</v>
      </c>
      <c r="F51" s="29">
        <v>0.50155298930148895</v>
      </c>
      <c r="G51" s="28"/>
    </row>
    <row r="52" spans="1:9" x14ac:dyDescent="0.2">
      <c r="A52" s="26" t="s">
        <v>207</v>
      </c>
      <c r="B52" s="26" t="s">
        <v>206</v>
      </c>
      <c r="C52" s="26" t="s">
        <v>208</v>
      </c>
      <c r="D52" s="27">
        <v>560683</v>
      </c>
      <c r="E52" s="28">
        <v>573.578709</v>
      </c>
      <c r="F52" s="29">
        <v>0.45222163708416901</v>
      </c>
      <c r="G52" s="28"/>
    </row>
    <row r="53" spans="1:9" x14ac:dyDescent="0.2">
      <c r="A53" s="26" t="s">
        <v>202</v>
      </c>
      <c r="B53" s="26" t="s">
        <v>201</v>
      </c>
      <c r="C53" s="26" t="s">
        <v>148</v>
      </c>
      <c r="D53" s="27">
        <v>1059500</v>
      </c>
      <c r="E53" s="28">
        <v>570.54075</v>
      </c>
      <c r="F53" s="29">
        <v>0.44982644568180702</v>
      </c>
      <c r="G53" s="28"/>
    </row>
    <row r="54" spans="1:9" x14ac:dyDescent="0.2">
      <c r="A54" s="26" t="s">
        <v>204</v>
      </c>
      <c r="B54" s="26" t="s">
        <v>203</v>
      </c>
      <c r="C54" s="26" t="s">
        <v>205</v>
      </c>
      <c r="D54" s="27">
        <v>93000</v>
      </c>
      <c r="E54" s="28">
        <v>532.84349999999995</v>
      </c>
      <c r="F54" s="29">
        <v>0.42010513308585601</v>
      </c>
      <c r="G54" s="28"/>
    </row>
    <row r="55" spans="1:9" x14ac:dyDescent="0.2">
      <c r="A55" s="30" t="s">
        <v>30</v>
      </c>
      <c r="B55" s="30"/>
      <c r="C55" s="30"/>
      <c r="D55" s="31"/>
      <c r="E55" s="32">
        <f>SUM(E7:E54)</f>
        <v>89511.750986999992</v>
      </c>
      <c r="F55" s="33">
        <f>SUM(F7:F54)</f>
        <v>70.572965722846646</v>
      </c>
      <c r="G55" s="32"/>
      <c r="H55" s="18"/>
      <c r="I55" s="18"/>
    </row>
    <row r="56" spans="1:9" x14ac:dyDescent="0.2">
      <c r="A56" s="26"/>
      <c r="B56" s="26"/>
      <c r="C56" s="26"/>
      <c r="D56" s="34"/>
      <c r="E56" s="28"/>
      <c r="F56" s="29"/>
      <c r="G56" s="28"/>
    </row>
    <row r="57" spans="1:9" x14ac:dyDescent="0.2">
      <c r="A57" s="30" t="s">
        <v>228</v>
      </c>
      <c r="B57" s="26"/>
      <c r="C57" s="26"/>
      <c r="D57" s="34"/>
      <c r="E57" s="28"/>
      <c r="F57" s="29"/>
      <c r="G57" s="28"/>
    </row>
    <row r="58" spans="1:9" x14ac:dyDescent="0.2">
      <c r="A58" s="26"/>
      <c r="B58" s="26" t="s">
        <v>229</v>
      </c>
      <c r="C58" s="26" t="s">
        <v>135</v>
      </c>
      <c r="D58" s="27">
        <v>27500</v>
      </c>
      <c r="E58" s="28">
        <v>2.7499999999999998E-3</v>
      </c>
      <c r="F58" s="29">
        <v>2.1681584104640601E-6</v>
      </c>
      <c r="G58" s="28"/>
    </row>
    <row r="59" spans="1:9" x14ac:dyDescent="0.2">
      <c r="A59" s="26" t="s">
        <v>231</v>
      </c>
      <c r="B59" s="26" t="s">
        <v>230</v>
      </c>
      <c r="C59" s="26" t="s">
        <v>170</v>
      </c>
      <c r="D59" s="27">
        <v>27000</v>
      </c>
      <c r="E59" s="28">
        <v>2.7000000000000001E-3</v>
      </c>
      <c r="F59" s="29">
        <v>2.1287373484556199E-6</v>
      </c>
      <c r="G59" s="28"/>
    </row>
    <row r="60" spans="1:9" x14ac:dyDescent="0.2">
      <c r="A60" s="30" t="s">
        <v>30</v>
      </c>
      <c r="B60" s="30"/>
      <c r="C60" s="30"/>
      <c r="D60" s="31"/>
      <c r="E60" s="32">
        <f>SUM(E57:E59)</f>
        <v>5.45E-3</v>
      </c>
      <c r="F60" s="33">
        <f>SUM(F57:F59)</f>
        <v>4.29689575891968E-6</v>
      </c>
      <c r="G60" s="32"/>
      <c r="H60" s="18"/>
      <c r="I60" s="18"/>
    </row>
    <row r="61" spans="1:9" x14ac:dyDescent="0.2">
      <c r="A61" s="26"/>
      <c r="B61" s="26"/>
      <c r="C61" s="26"/>
      <c r="D61" s="34"/>
      <c r="E61" s="28"/>
      <c r="F61" s="29"/>
      <c r="G61" s="28"/>
    </row>
    <row r="62" spans="1:9" x14ac:dyDescent="0.2">
      <c r="A62" s="30" t="s">
        <v>45</v>
      </c>
      <c r="B62" s="26"/>
      <c r="C62" s="26"/>
      <c r="D62" s="34"/>
      <c r="E62" s="28"/>
      <c r="F62" s="29"/>
      <c r="G62" s="28"/>
    </row>
    <row r="63" spans="1:9" x14ac:dyDescent="0.2">
      <c r="A63" s="30" t="s">
        <v>46</v>
      </c>
      <c r="B63" s="26"/>
      <c r="C63" s="26"/>
      <c r="D63" s="34"/>
      <c r="E63" s="28"/>
      <c r="F63" s="29"/>
      <c r="G63" s="28"/>
    </row>
    <row r="64" spans="1:9" x14ac:dyDescent="0.2">
      <c r="A64" s="26" t="s">
        <v>78</v>
      </c>
      <c r="B64" s="26" t="s">
        <v>77</v>
      </c>
      <c r="C64" s="26" t="s">
        <v>79</v>
      </c>
      <c r="D64" s="27">
        <v>450</v>
      </c>
      <c r="E64" s="28">
        <v>4511.4776506999997</v>
      </c>
      <c r="F64" s="29">
        <v>3.5569448043584799</v>
      </c>
      <c r="G64" s="28">
        <v>9.1765942791969</v>
      </c>
    </row>
    <row r="65" spans="1:9" x14ac:dyDescent="0.2">
      <c r="A65" s="26" t="s">
        <v>210</v>
      </c>
      <c r="B65" s="26" t="s">
        <v>209</v>
      </c>
      <c r="C65" s="26" t="s">
        <v>76</v>
      </c>
      <c r="D65" s="27">
        <v>50</v>
      </c>
      <c r="E65" s="28">
        <v>506.7408562</v>
      </c>
      <c r="F65" s="29">
        <v>0.39952525428937702</v>
      </c>
      <c r="G65" s="28">
        <v>6.7249999999999996</v>
      </c>
    </row>
    <row r="66" spans="1:9" x14ac:dyDescent="0.2">
      <c r="A66" s="30" t="s">
        <v>30</v>
      </c>
      <c r="B66" s="30"/>
      <c r="C66" s="30"/>
      <c r="D66" s="31"/>
      <c r="E66" s="32">
        <f>SUM(E63:E65)</f>
        <v>5018.2185068999997</v>
      </c>
      <c r="F66" s="33">
        <f>SUM(F63:F65)</f>
        <v>3.9564700586478567</v>
      </c>
      <c r="G66" s="32"/>
      <c r="H66" s="18"/>
      <c r="I66" s="18"/>
    </row>
    <row r="67" spans="1:9" x14ac:dyDescent="0.2">
      <c r="A67" s="26"/>
      <c r="B67" s="26"/>
      <c r="C67" s="26"/>
      <c r="D67" s="34"/>
      <c r="E67" s="28"/>
      <c r="F67" s="29"/>
      <c r="G67" s="28"/>
    </row>
    <row r="68" spans="1:9" x14ac:dyDescent="0.2">
      <c r="A68" s="30" t="s">
        <v>47</v>
      </c>
      <c r="B68" s="26"/>
      <c r="C68" s="26"/>
      <c r="D68" s="34"/>
      <c r="E68" s="28"/>
      <c r="F68" s="29"/>
      <c r="G68" s="28"/>
    </row>
    <row r="69" spans="1:9" x14ac:dyDescent="0.2">
      <c r="A69" s="30" t="s">
        <v>49</v>
      </c>
      <c r="B69" s="26"/>
      <c r="C69" s="26"/>
      <c r="D69" s="34"/>
      <c r="E69" s="28"/>
      <c r="F69" s="29"/>
      <c r="G69" s="28"/>
    </row>
    <row r="70" spans="1:9" x14ac:dyDescent="0.2">
      <c r="A70" s="26" t="s">
        <v>212</v>
      </c>
      <c r="B70" s="26" t="s">
        <v>211</v>
      </c>
      <c r="C70" s="26" t="s">
        <v>48</v>
      </c>
      <c r="D70" s="27">
        <v>700</v>
      </c>
      <c r="E70" s="28">
        <v>3453.3519999999999</v>
      </c>
      <c r="F70" s="29">
        <v>2.7226960665792199</v>
      </c>
      <c r="G70" s="28">
        <v>5.5397999999999996</v>
      </c>
    </row>
    <row r="71" spans="1:9" x14ac:dyDescent="0.2">
      <c r="A71" s="26" t="s">
        <v>85</v>
      </c>
      <c r="B71" s="26" t="s">
        <v>84</v>
      </c>
      <c r="C71" s="26" t="s">
        <v>50</v>
      </c>
      <c r="D71" s="27">
        <v>200</v>
      </c>
      <c r="E71" s="28">
        <v>998.25400000000002</v>
      </c>
      <c r="F71" s="29">
        <v>0.78704465668341295</v>
      </c>
      <c r="G71" s="28">
        <v>5.32</v>
      </c>
    </row>
    <row r="72" spans="1:9" x14ac:dyDescent="0.2">
      <c r="A72" s="30" t="s">
        <v>30</v>
      </c>
      <c r="B72" s="30"/>
      <c r="C72" s="30"/>
      <c r="D72" s="31"/>
      <c r="E72" s="32">
        <f>SUM(E69:E71)</f>
        <v>4451.6059999999998</v>
      </c>
      <c r="F72" s="33">
        <f>SUM(F69:F71)</f>
        <v>3.5097407232626328</v>
      </c>
      <c r="G72" s="32"/>
      <c r="H72" s="18"/>
      <c r="I72" s="18"/>
    </row>
    <row r="73" spans="1:9" x14ac:dyDescent="0.2">
      <c r="A73" s="26"/>
      <c r="B73" s="26"/>
      <c r="C73" s="26"/>
      <c r="D73" s="34"/>
      <c r="E73" s="28"/>
      <c r="F73" s="29"/>
      <c r="G73" s="28"/>
    </row>
    <row r="74" spans="1:9" x14ac:dyDescent="0.2">
      <c r="A74" s="30" t="s">
        <v>62</v>
      </c>
      <c r="B74" s="26"/>
      <c r="C74" s="26"/>
      <c r="D74" s="34"/>
      <c r="E74" s="28"/>
      <c r="F74" s="29"/>
      <c r="G74" s="28"/>
    </row>
    <row r="75" spans="1:9" x14ac:dyDescent="0.2">
      <c r="A75" s="26" t="s">
        <v>69</v>
      </c>
      <c r="B75" s="26" t="s">
        <v>68</v>
      </c>
      <c r="C75" s="26" t="s">
        <v>65</v>
      </c>
      <c r="D75" s="27">
        <v>10000000</v>
      </c>
      <c r="E75" s="28">
        <v>9508.6688888999997</v>
      </c>
      <c r="F75" s="29">
        <v>7.4968365177405198</v>
      </c>
      <c r="G75" s="28">
        <v>7.0701999999999998</v>
      </c>
    </row>
    <row r="76" spans="1:9" x14ac:dyDescent="0.2">
      <c r="A76" s="26" t="s">
        <v>67</v>
      </c>
      <c r="B76" s="26" t="s">
        <v>66</v>
      </c>
      <c r="C76" s="26" t="s">
        <v>65</v>
      </c>
      <c r="D76" s="27">
        <v>7400000</v>
      </c>
      <c r="E76" s="28">
        <v>7132.0291444000004</v>
      </c>
      <c r="F76" s="29">
        <v>5.6230432629475002</v>
      </c>
      <c r="G76" s="28">
        <v>7.1139999999999999</v>
      </c>
    </row>
    <row r="77" spans="1:9" x14ac:dyDescent="0.2">
      <c r="A77" s="26" t="s">
        <v>64</v>
      </c>
      <c r="B77" s="26" t="s">
        <v>63</v>
      </c>
      <c r="C77" s="26" t="s">
        <v>65</v>
      </c>
      <c r="D77" s="27">
        <v>5000000</v>
      </c>
      <c r="E77" s="28">
        <v>4771.5422221999997</v>
      </c>
      <c r="F77" s="29">
        <v>3.7619852363444699</v>
      </c>
      <c r="G77" s="28">
        <v>7.1717000000000004</v>
      </c>
    </row>
    <row r="78" spans="1:9" x14ac:dyDescent="0.2">
      <c r="A78" s="26" t="s">
        <v>71</v>
      </c>
      <c r="B78" s="26" t="s">
        <v>70</v>
      </c>
      <c r="C78" s="26" t="s">
        <v>65</v>
      </c>
      <c r="D78" s="27">
        <v>2000000</v>
      </c>
      <c r="E78" s="28">
        <v>1937.7446666999999</v>
      </c>
      <c r="F78" s="29">
        <v>1.5277590532499901</v>
      </c>
      <c r="G78" s="28">
        <v>7.4421999999999997</v>
      </c>
    </row>
    <row r="79" spans="1:9" x14ac:dyDescent="0.2">
      <c r="A79" s="26" t="s">
        <v>216</v>
      </c>
      <c r="B79" s="26" t="s">
        <v>215</v>
      </c>
      <c r="C79" s="26" t="s">
        <v>65</v>
      </c>
      <c r="D79" s="27">
        <v>300000</v>
      </c>
      <c r="E79" s="28">
        <v>299.27760000000001</v>
      </c>
      <c r="F79" s="29">
        <v>0.23595681654672601</v>
      </c>
      <c r="G79" s="28">
        <v>6.7465000000000002</v>
      </c>
    </row>
    <row r="80" spans="1:9" x14ac:dyDescent="0.2">
      <c r="A80" s="26" t="s">
        <v>83</v>
      </c>
      <c r="B80" s="26" t="s">
        <v>82</v>
      </c>
      <c r="C80" s="26" t="s">
        <v>65</v>
      </c>
      <c r="D80" s="27">
        <v>100000</v>
      </c>
      <c r="E80" s="28">
        <v>104.2516</v>
      </c>
      <c r="F80" s="29">
        <v>8.2194175761576199E-2</v>
      </c>
      <c r="G80" s="28">
        <v>6.5410000000000004</v>
      </c>
    </row>
    <row r="81" spans="1:9" x14ac:dyDescent="0.2">
      <c r="A81" s="26" t="s">
        <v>73</v>
      </c>
      <c r="B81" s="26" t="s">
        <v>72</v>
      </c>
      <c r="C81" s="26" t="s">
        <v>65</v>
      </c>
      <c r="D81" s="27">
        <v>100000</v>
      </c>
      <c r="E81" s="28">
        <v>95.687600000000003</v>
      </c>
      <c r="F81" s="29">
        <v>7.5442136260771106E-2</v>
      </c>
      <c r="G81" s="28">
        <v>6.9459</v>
      </c>
    </row>
    <row r="82" spans="1:9" x14ac:dyDescent="0.2">
      <c r="A82" s="30" t="s">
        <v>30</v>
      </c>
      <c r="B82" s="30"/>
      <c r="C82" s="30"/>
      <c r="D82" s="31"/>
      <c r="E82" s="32">
        <f>SUM(E75:E81)</f>
        <v>23849.201722200003</v>
      </c>
      <c r="F82" s="33">
        <f>SUM(F75:F81)</f>
        <v>18.803217198851552</v>
      </c>
      <c r="G82" s="32"/>
      <c r="H82" s="18"/>
      <c r="I82" s="18"/>
    </row>
    <row r="83" spans="1:9" x14ac:dyDescent="0.2">
      <c r="A83" s="26"/>
      <c r="B83" s="26"/>
      <c r="C83" s="26"/>
      <c r="D83" s="34"/>
      <c r="E83" s="28"/>
      <c r="F83" s="29"/>
      <c r="G83" s="28"/>
    </row>
    <row r="84" spans="1:9" x14ac:dyDescent="0.2">
      <c r="A84" s="30" t="s">
        <v>31</v>
      </c>
      <c r="B84" s="30"/>
      <c r="C84" s="30"/>
      <c r="D84" s="31"/>
      <c r="E84" s="32">
        <f>E55+E60+E66+E72+E82</f>
        <v>122830.78266609999</v>
      </c>
      <c r="F84" s="33">
        <f>F55+F60+F66+F72+F82</f>
        <v>96.842398000504446</v>
      </c>
      <c r="G84" s="32"/>
      <c r="H84" s="18"/>
      <c r="I84" s="18"/>
    </row>
    <row r="85" spans="1:9" x14ac:dyDescent="0.2">
      <c r="A85" s="30"/>
      <c r="B85" s="30"/>
      <c r="C85" s="30"/>
      <c r="D85" s="31"/>
      <c r="E85" s="32"/>
      <c r="F85" s="33"/>
      <c r="G85" s="32"/>
      <c r="H85" s="18"/>
      <c r="I85" s="18"/>
    </row>
    <row r="86" spans="1:9" x14ac:dyDescent="0.2">
      <c r="A86" s="30" t="s">
        <v>33</v>
      </c>
      <c r="B86" s="30"/>
      <c r="C86" s="30"/>
      <c r="D86" s="31"/>
      <c r="E86" s="32">
        <f>E88-(E55+E60+E66+E72+E82)</f>
        <v>4004.9682056000165</v>
      </c>
      <c r="F86" s="33">
        <f>F88-(F55+F60+F66+F72+F82)</f>
        <v>3.1576019994955544</v>
      </c>
      <c r="G86" s="32"/>
      <c r="H86" s="18"/>
      <c r="I86" s="18"/>
    </row>
    <row r="87" spans="1:9" x14ac:dyDescent="0.2">
      <c r="A87" s="30"/>
      <c r="B87" s="30"/>
      <c r="C87" s="30"/>
      <c r="D87" s="31"/>
      <c r="E87" s="32"/>
      <c r="F87" s="33"/>
      <c r="G87" s="32"/>
      <c r="H87" s="18"/>
      <c r="I87" s="18"/>
    </row>
    <row r="88" spans="1:9" x14ac:dyDescent="0.2">
      <c r="A88" s="35" t="s">
        <v>32</v>
      </c>
      <c r="B88" s="35"/>
      <c r="C88" s="35"/>
      <c r="D88" s="36"/>
      <c r="E88" s="37">
        <v>126835.7508717</v>
      </c>
      <c r="F88" s="38">
        <v>100</v>
      </c>
      <c r="G88" s="37"/>
      <c r="H88" s="18"/>
      <c r="I88" s="18"/>
    </row>
    <row r="89" spans="1:9" x14ac:dyDescent="0.2">
      <c r="F89" s="20" t="s">
        <v>556</v>
      </c>
    </row>
    <row r="90" spans="1:9" x14ac:dyDescent="0.2">
      <c r="A90" s="18" t="s">
        <v>52</v>
      </c>
    </row>
    <row r="91" spans="1:9" x14ac:dyDescent="0.2">
      <c r="A91" s="18" t="s">
        <v>35</v>
      </c>
    </row>
    <row r="92" spans="1:9" x14ac:dyDescent="0.2">
      <c r="A92" s="18" t="s">
        <v>804</v>
      </c>
    </row>
    <row r="93" spans="1:9" x14ac:dyDescent="0.2">
      <c r="A93" s="18"/>
    </row>
    <row r="94" spans="1:9" ht="36" customHeight="1" x14ac:dyDescent="0.2">
      <c r="A94" s="90" t="s">
        <v>805</v>
      </c>
      <c r="B94" s="90"/>
      <c r="C94" s="90"/>
      <c r="D94" s="90"/>
      <c r="E94" s="90"/>
      <c r="F94" s="90"/>
      <c r="G94" s="90"/>
    </row>
    <row r="95" spans="1:9" x14ac:dyDescent="0.2">
      <c r="A95" s="18"/>
    </row>
    <row r="96" spans="1:9" x14ac:dyDescent="0.2">
      <c r="A96" s="18" t="s">
        <v>36</v>
      </c>
    </row>
    <row r="97" spans="1:4" x14ac:dyDescent="0.2">
      <c r="A97" s="18" t="s">
        <v>37</v>
      </c>
    </row>
    <row r="98" spans="1:4" x14ac:dyDescent="0.2">
      <c r="A98" s="18" t="s">
        <v>38</v>
      </c>
      <c r="B98" s="18"/>
      <c r="C98" s="39" t="s">
        <v>40</v>
      </c>
      <c r="D98" s="19" t="s">
        <v>39</v>
      </c>
    </row>
    <row r="99" spans="1:4" x14ac:dyDescent="0.2">
      <c r="A99" s="9" t="s">
        <v>56</v>
      </c>
      <c r="C99" s="40">
        <v>175.21190000000001</v>
      </c>
      <c r="D99" s="40">
        <v>161.81180000000001</v>
      </c>
    </row>
    <row r="100" spans="1:4" x14ac:dyDescent="0.2">
      <c r="A100" s="9" t="s">
        <v>80</v>
      </c>
      <c r="C100" s="40">
        <v>25.996600000000001</v>
      </c>
      <c r="D100" s="40">
        <v>22.084599999999998</v>
      </c>
    </row>
    <row r="101" spans="1:4" x14ac:dyDescent="0.2">
      <c r="A101" s="9" t="s">
        <v>59</v>
      </c>
      <c r="C101" s="40">
        <v>192.9228</v>
      </c>
      <c r="D101" s="40">
        <v>179.0437</v>
      </c>
    </row>
    <row r="102" spans="1:4" x14ac:dyDescent="0.2">
      <c r="A102" s="9" t="s">
        <v>81</v>
      </c>
      <c r="C102" s="40">
        <v>29.6938</v>
      </c>
      <c r="D102" s="40">
        <v>25.630099999999999</v>
      </c>
    </row>
    <row r="104" spans="1:4" x14ac:dyDescent="0.2">
      <c r="A104" s="18" t="s">
        <v>42</v>
      </c>
    </row>
    <row r="105" spans="1:4" x14ac:dyDescent="0.2">
      <c r="A105" s="82" t="s">
        <v>53</v>
      </c>
      <c r="B105" s="83"/>
      <c r="C105" s="43" t="s">
        <v>54</v>
      </c>
    </row>
    <row r="106" spans="1:4" x14ac:dyDescent="0.2">
      <c r="A106" s="78" t="s">
        <v>80</v>
      </c>
      <c r="B106" s="79"/>
      <c r="C106" s="44">
        <v>2</v>
      </c>
    </row>
    <row r="107" spans="1:4" x14ac:dyDescent="0.2">
      <c r="A107" s="78" t="s">
        <v>81</v>
      </c>
      <c r="B107" s="79"/>
      <c r="C107" s="44">
        <v>2</v>
      </c>
    </row>
    <row r="108" spans="1:4" x14ac:dyDescent="0.2">
      <c r="A108" s="9" t="s">
        <v>55</v>
      </c>
    </row>
    <row r="109" spans="1:4" x14ac:dyDescent="0.2">
      <c r="A109" s="9" t="s">
        <v>41</v>
      </c>
    </row>
    <row r="111" spans="1:4" x14ac:dyDescent="0.2">
      <c r="A111" s="18" t="s">
        <v>225</v>
      </c>
      <c r="D111" s="45">
        <v>0.33830573005960202</v>
      </c>
    </row>
    <row r="113" spans="1:5" x14ac:dyDescent="0.2">
      <c r="A113" s="18" t="s">
        <v>226</v>
      </c>
      <c r="D113" s="42">
        <v>2.7832409854299098</v>
      </c>
      <c r="E113" s="13" t="s">
        <v>44</v>
      </c>
    </row>
    <row r="115" spans="1:5" x14ac:dyDescent="0.2">
      <c r="A115" s="18" t="s">
        <v>227</v>
      </c>
      <c r="D115" s="41" t="s">
        <v>43</v>
      </c>
    </row>
    <row r="116" spans="1:5" x14ac:dyDescent="0.2">
      <c r="A116" s="9" t="s">
        <v>807</v>
      </c>
      <c r="D116" s="41"/>
    </row>
    <row r="117" spans="1:5" x14ac:dyDescent="0.2">
      <c r="A117" s="46" t="s">
        <v>808</v>
      </c>
      <c r="D117" s="41"/>
    </row>
    <row r="119" spans="1:5" x14ac:dyDescent="0.2">
      <c r="A119" s="18" t="s">
        <v>769</v>
      </c>
    </row>
    <row r="120" spans="1:5" x14ac:dyDescent="0.2">
      <c r="A120" s="18"/>
    </row>
    <row r="121" spans="1:5" x14ac:dyDescent="0.2">
      <c r="A121" s="47" t="s">
        <v>767</v>
      </c>
    </row>
    <row r="122" spans="1:5" x14ac:dyDescent="0.2">
      <c r="A122" s="48"/>
    </row>
    <row r="123" spans="1:5" x14ac:dyDescent="0.2">
      <c r="A123" s="49"/>
    </row>
    <row r="124" spans="1:5" x14ac:dyDescent="0.2">
      <c r="A124" s="49"/>
    </row>
    <row r="125" spans="1:5" x14ac:dyDescent="0.2">
      <c r="A125" s="49"/>
    </row>
    <row r="126" spans="1:5" x14ac:dyDescent="0.2">
      <c r="A126" s="49"/>
    </row>
    <row r="127" spans="1:5" x14ac:dyDescent="0.2">
      <c r="A127" s="49"/>
    </row>
    <row r="128" spans="1:5"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7" t="s">
        <v>770</v>
      </c>
    </row>
    <row r="135" spans="1:1" x14ac:dyDescent="0.2">
      <c r="A135" s="49"/>
    </row>
    <row r="136" spans="1:1" x14ac:dyDescent="0.2">
      <c r="A136" s="47" t="s">
        <v>768</v>
      </c>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row r="148" spans="1:1" x14ac:dyDescent="0.2">
      <c r="A148" s="49"/>
    </row>
  </sheetData>
  <mergeCells count="5">
    <mergeCell ref="A1:G1"/>
    <mergeCell ref="A105:B105"/>
    <mergeCell ref="A106:B106"/>
    <mergeCell ref="A107:B107"/>
    <mergeCell ref="A94:G94"/>
  </mergeCells>
  <conditionalFormatting sqref="F2:F3 F5:F88 F95:F118 F90:F93">
    <cfRule type="cellIs" dxfId="63" priority="3" stopIfTrue="1" operator="between">
      <formula>0.009</formula>
      <formula>-0.009</formula>
    </cfRule>
  </conditionalFormatting>
  <conditionalFormatting sqref="F119:F250">
    <cfRule type="cellIs" dxfId="62" priority="2" stopIfTrue="1" operator="between">
      <formula>0.009</formula>
      <formula>-0.009</formula>
    </cfRule>
  </conditionalFormatting>
  <conditionalFormatting sqref="F89">
    <cfRule type="cellIs" dxfId="61" priority="1" stopIfTrue="1" operator="between">
      <formula>0.009</formula>
      <formula>-0.009</formula>
    </cfRule>
  </conditionalFormatting>
  <hyperlinks>
    <hyperlink ref="A117" r:id="rId1"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6"/>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4.332031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9</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94</v>
      </c>
      <c r="B7" s="26" t="s">
        <v>93</v>
      </c>
      <c r="C7" s="26" t="s">
        <v>89</v>
      </c>
      <c r="D7" s="27">
        <v>750000</v>
      </c>
      <c r="E7" s="28">
        <v>5304</v>
      </c>
      <c r="F7" s="29">
        <v>8.3842186697302701</v>
      </c>
    </row>
    <row r="8" spans="1:6" x14ac:dyDescent="0.2">
      <c r="A8" s="26" t="s">
        <v>107</v>
      </c>
      <c r="B8" s="26" t="s">
        <v>106</v>
      </c>
      <c r="C8" s="26" t="s">
        <v>89</v>
      </c>
      <c r="D8" s="27">
        <v>900000</v>
      </c>
      <c r="E8" s="28">
        <v>4193.1000000000004</v>
      </c>
      <c r="F8" s="29">
        <v>6.6281801101142603</v>
      </c>
    </row>
    <row r="9" spans="1:6" x14ac:dyDescent="0.2">
      <c r="A9" s="26" t="s">
        <v>99</v>
      </c>
      <c r="B9" s="26" t="s">
        <v>98</v>
      </c>
      <c r="C9" s="26" t="s">
        <v>89</v>
      </c>
      <c r="D9" s="27">
        <v>600000</v>
      </c>
      <c r="E9" s="28">
        <v>3820.8</v>
      </c>
      <c r="F9" s="29">
        <v>6.0396724534889596</v>
      </c>
    </row>
    <row r="10" spans="1:6" x14ac:dyDescent="0.2">
      <c r="A10" s="26" t="s">
        <v>233</v>
      </c>
      <c r="B10" s="26" t="s">
        <v>232</v>
      </c>
      <c r="C10" s="26" t="s">
        <v>123</v>
      </c>
      <c r="D10" s="27">
        <v>1400000</v>
      </c>
      <c r="E10" s="28">
        <v>2769.2</v>
      </c>
      <c r="F10" s="29">
        <v>4.3773714819413803</v>
      </c>
    </row>
    <row r="11" spans="1:6" x14ac:dyDescent="0.2">
      <c r="A11" s="26" t="s">
        <v>119</v>
      </c>
      <c r="B11" s="26" t="s">
        <v>118</v>
      </c>
      <c r="C11" s="26" t="s">
        <v>120</v>
      </c>
      <c r="D11" s="27">
        <v>1900000</v>
      </c>
      <c r="E11" s="28">
        <v>2715.1</v>
      </c>
      <c r="F11" s="29">
        <v>4.2918537160981698</v>
      </c>
    </row>
    <row r="12" spans="1:6" x14ac:dyDescent="0.2">
      <c r="A12" s="26" t="s">
        <v>88</v>
      </c>
      <c r="B12" s="26" t="s">
        <v>87</v>
      </c>
      <c r="C12" s="26" t="s">
        <v>89</v>
      </c>
      <c r="D12" s="27">
        <v>200000</v>
      </c>
      <c r="E12" s="28">
        <v>2696</v>
      </c>
      <c r="F12" s="29">
        <v>4.2616616767708901</v>
      </c>
    </row>
    <row r="13" spans="1:6" x14ac:dyDescent="0.2">
      <c r="A13" s="26" t="s">
        <v>137</v>
      </c>
      <c r="B13" s="26" t="s">
        <v>136</v>
      </c>
      <c r="C13" s="26" t="s">
        <v>138</v>
      </c>
      <c r="D13" s="27">
        <v>190000</v>
      </c>
      <c r="E13" s="28">
        <v>2509.4250000000002</v>
      </c>
      <c r="F13" s="29">
        <v>3.96673603606484</v>
      </c>
    </row>
    <row r="14" spans="1:6" x14ac:dyDescent="0.2">
      <c r="A14" s="26" t="s">
        <v>109</v>
      </c>
      <c r="B14" s="26" t="s">
        <v>108</v>
      </c>
      <c r="C14" s="26" t="s">
        <v>92</v>
      </c>
      <c r="D14" s="27">
        <v>250000</v>
      </c>
      <c r="E14" s="28">
        <v>2433.125</v>
      </c>
      <c r="F14" s="29">
        <v>3.8461259522600799</v>
      </c>
    </row>
    <row r="15" spans="1:6" x14ac:dyDescent="0.2">
      <c r="A15" s="26" t="s">
        <v>235</v>
      </c>
      <c r="B15" s="26" t="s">
        <v>234</v>
      </c>
      <c r="C15" s="26" t="s">
        <v>132</v>
      </c>
      <c r="D15" s="27">
        <v>1000000</v>
      </c>
      <c r="E15" s="28">
        <v>2341</v>
      </c>
      <c r="F15" s="29">
        <v>3.7005007363949001</v>
      </c>
    </row>
    <row r="16" spans="1:6" x14ac:dyDescent="0.2">
      <c r="A16" s="26" t="s">
        <v>179</v>
      </c>
      <c r="B16" s="26" t="s">
        <v>178</v>
      </c>
      <c r="C16" s="26" t="s">
        <v>92</v>
      </c>
      <c r="D16" s="27">
        <v>225000</v>
      </c>
      <c r="E16" s="28">
        <v>2250</v>
      </c>
      <c r="F16" s="29">
        <v>3.5566538474534499</v>
      </c>
    </row>
    <row r="17" spans="1:6" x14ac:dyDescent="0.2">
      <c r="A17" s="26" t="s">
        <v>237</v>
      </c>
      <c r="B17" s="26" t="s">
        <v>236</v>
      </c>
      <c r="C17" s="26" t="s">
        <v>143</v>
      </c>
      <c r="D17" s="27">
        <v>700000</v>
      </c>
      <c r="E17" s="28">
        <v>1914.5</v>
      </c>
      <c r="F17" s="29">
        <v>3.0263172404220602</v>
      </c>
    </row>
    <row r="18" spans="1:6" x14ac:dyDescent="0.2">
      <c r="A18" s="26" t="s">
        <v>239</v>
      </c>
      <c r="B18" s="26" t="s">
        <v>238</v>
      </c>
      <c r="C18" s="26" t="s">
        <v>240</v>
      </c>
      <c r="D18" s="27">
        <v>1000000</v>
      </c>
      <c r="E18" s="28">
        <v>1856</v>
      </c>
      <c r="F18" s="29">
        <v>2.9338442403882699</v>
      </c>
    </row>
    <row r="19" spans="1:6" x14ac:dyDescent="0.2">
      <c r="A19" s="26" t="s">
        <v>122</v>
      </c>
      <c r="B19" s="26" t="s">
        <v>121</v>
      </c>
      <c r="C19" s="26" t="s">
        <v>123</v>
      </c>
      <c r="D19" s="27">
        <v>50000</v>
      </c>
      <c r="E19" s="28">
        <v>1853.3</v>
      </c>
      <c r="F19" s="29">
        <v>2.9295762557713299</v>
      </c>
    </row>
    <row r="20" spans="1:6" x14ac:dyDescent="0.2">
      <c r="A20" s="26" t="s">
        <v>125</v>
      </c>
      <c r="B20" s="26" t="s">
        <v>124</v>
      </c>
      <c r="C20" s="26" t="s">
        <v>126</v>
      </c>
      <c r="D20" s="27">
        <v>1200000</v>
      </c>
      <c r="E20" s="28">
        <v>1622.4</v>
      </c>
      <c r="F20" s="29">
        <v>2.5645845342704399</v>
      </c>
    </row>
    <row r="21" spans="1:6" x14ac:dyDescent="0.2">
      <c r="A21" s="26" t="s">
        <v>242</v>
      </c>
      <c r="B21" s="26" t="s">
        <v>241</v>
      </c>
      <c r="C21" s="26" t="s">
        <v>184</v>
      </c>
      <c r="D21" s="27">
        <v>200000</v>
      </c>
      <c r="E21" s="28">
        <v>1515.1</v>
      </c>
      <c r="F21" s="29">
        <v>2.3949716641229899</v>
      </c>
    </row>
    <row r="22" spans="1:6" x14ac:dyDescent="0.2">
      <c r="A22" s="26" t="s">
        <v>101</v>
      </c>
      <c r="B22" s="26" t="s">
        <v>100</v>
      </c>
      <c r="C22" s="26" t="s">
        <v>102</v>
      </c>
      <c r="D22" s="27">
        <v>200000</v>
      </c>
      <c r="E22" s="28">
        <v>1369.9</v>
      </c>
      <c r="F22" s="29">
        <v>2.1654489358339899</v>
      </c>
    </row>
    <row r="23" spans="1:6" x14ac:dyDescent="0.2">
      <c r="A23" s="26" t="s">
        <v>244</v>
      </c>
      <c r="B23" s="26" t="s">
        <v>243</v>
      </c>
      <c r="C23" s="26" t="s">
        <v>105</v>
      </c>
      <c r="D23" s="27">
        <v>1800000</v>
      </c>
      <c r="E23" s="28">
        <v>1336.5</v>
      </c>
      <c r="F23" s="29">
        <v>2.1126523853873498</v>
      </c>
    </row>
    <row r="24" spans="1:6" x14ac:dyDescent="0.2">
      <c r="A24" s="26" t="s">
        <v>246</v>
      </c>
      <c r="B24" s="26" t="s">
        <v>245</v>
      </c>
      <c r="C24" s="26" t="s">
        <v>105</v>
      </c>
      <c r="D24" s="27">
        <v>400000</v>
      </c>
      <c r="E24" s="28">
        <v>1233.5999999999999</v>
      </c>
      <c r="F24" s="29">
        <v>1.9499947494304799</v>
      </c>
    </row>
    <row r="25" spans="1:6" x14ac:dyDescent="0.2">
      <c r="A25" s="26" t="s">
        <v>128</v>
      </c>
      <c r="B25" s="26" t="s">
        <v>127</v>
      </c>
      <c r="C25" s="26" t="s">
        <v>129</v>
      </c>
      <c r="D25" s="27">
        <v>350000</v>
      </c>
      <c r="E25" s="28">
        <v>1190.5250000000001</v>
      </c>
      <c r="F25" s="29">
        <v>1.8819045874397899</v>
      </c>
    </row>
    <row r="26" spans="1:6" x14ac:dyDescent="0.2">
      <c r="A26" s="26" t="s">
        <v>195</v>
      </c>
      <c r="B26" s="26" t="s">
        <v>194</v>
      </c>
      <c r="C26" s="26" t="s">
        <v>138</v>
      </c>
      <c r="D26" s="27">
        <v>400000</v>
      </c>
      <c r="E26" s="28">
        <v>1187.4000000000001</v>
      </c>
      <c r="F26" s="29">
        <v>1.87696479042944</v>
      </c>
    </row>
    <row r="27" spans="1:6" x14ac:dyDescent="0.2">
      <c r="A27" s="26" t="s">
        <v>186</v>
      </c>
      <c r="B27" s="26" t="s">
        <v>185</v>
      </c>
      <c r="C27" s="26" t="s">
        <v>126</v>
      </c>
      <c r="D27" s="27">
        <v>500000</v>
      </c>
      <c r="E27" s="28">
        <v>1089.5</v>
      </c>
      <c r="F27" s="29">
        <v>1.7222108296891301</v>
      </c>
    </row>
    <row r="28" spans="1:6" x14ac:dyDescent="0.2">
      <c r="A28" s="26" t="s">
        <v>248</v>
      </c>
      <c r="B28" s="26" t="s">
        <v>247</v>
      </c>
      <c r="C28" s="26" t="s">
        <v>135</v>
      </c>
      <c r="D28" s="27">
        <v>50000</v>
      </c>
      <c r="E28" s="28">
        <v>1085.425</v>
      </c>
      <c r="F28" s="29">
        <v>1.7157693343876299</v>
      </c>
    </row>
    <row r="29" spans="1:6" x14ac:dyDescent="0.2">
      <c r="A29" s="26" t="s">
        <v>250</v>
      </c>
      <c r="B29" s="26" t="s">
        <v>249</v>
      </c>
      <c r="C29" s="26" t="s">
        <v>138</v>
      </c>
      <c r="D29" s="27">
        <v>50000</v>
      </c>
      <c r="E29" s="28">
        <v>1060.9749999999999</v>
      </c>
      <c r="F29" s="29">
        <v>1.67712036257863</v>
      </c>
    </row>
    <row r="30" spans="1:6" x14ac:dyDescent="0.2">
      <c r="A30" s="26" t="s">
        <v>252</v>
      </c>
      <c r="B30" s="26" t="s">
        <v>251</v>
      </c>
      <c r="C30" s="26" t="s">
        <v>253</v>
      </c>
      <c r="D30" s="27">
        <v>130000</v>
      </c>
      <c r="E30" s="28">
        <v>1047.4100000000001</v>
      </c>
      <c r="F30" s="29">
        <v>1.6556776917161</v>
      </c>
    </row>
    <row r="31" spans="1:6" x14ac:dyDescent="0.2">
      <c r="A31" s="26" t="s">
        <v>255</v>
      </c>
      <c r="B31" s="26" t="s">
        <v>254</v>
      </c>
      <c r="C31" s="26" t="s">
        <v>191</v>
      </c>
      <c r="D31" s="27">
        <v>275000</v>
      </c>
      <c r="E31" s="28">
        <v>1034.825</v>
      </c>
      <c r="F31" s="29">
        <v>1.6357841411960099</v>
      </c>
    </row>
    <row r="32" spans="1:6" x14ac:dyDescent="0.2">
      <c r="A32" s="26" t="s">
        <v>177</v>
      </c>
      <c r="B32" s="26" t="s">
        <v>176</v>
      </c>
      <c r="C32" s="26" t="s">
        <v>138</v>
      </c>
      <c r="D32" s="27">
        <v>150000</v>
      </c>
      <c r="E32" s="28">
        <v>955.2</v>
      </c>
      <c r="F32" s="29">
        <v>1.5099181133722399</v>
      </c>
    </row>
    <row r="33" spans="1:9" x14ac:dyDescent="0.2">
      <c r="A33" s="26" t="s">
        <v>257</v>
      </c>
      <c r="B33" s="26" t="s">
        <v>256</v>
      </c>
      <c r="C33" s="26" t="s">
        <v>89</v>
      </c>
      <c r="D33" s="27">
        <v>1000000</v>
      </c>
      <c r="E33" s="28">
        <v>902</v>
      </c>
      <c r="F33" s="29">
        <v>1.42582300906801</v>
      </c>
    </row>
    <row r="34" spans="1:9" x14ac:dyDescent="0.2">
      <c r="A34" s="26" t="s">
        <v>259</v>
      </c>
      <c r="B34" s="26" t="s">
        <v>258</v>
      </c>
      <c r="C34" s="26" t="s">
        <v>120</v>
      </c>
      <c r="D34" s="27">
        <v>400000</v>
      </c>
      <c r="E34" s="28">
        <v>847.6</v>
      </c>
      <c r="F34" s="29">
        <v>1.3398310227118</v>
      </c>
    </row>
    <row r="35" spans="1:9" x14ac:dyDescent="0.2">
      <c r="A35" s="26" t="s">
        <v>261</v>
      </c>
      <c r="B35" s="26" t="s">
        <v>260</v>
      </c>
      <c r="C35" s="26" t="s">
        <v>126</v>
      </c>
      <c r="D35" s="27">
        <v>200000</v>
      </c>
      <c r="E35" s="28">
        <v>711.8</v>
      </c>
      <c r="F35" s="29">
        <v>1.1251672038299401</v>
      </c>
    </row>
    <row r="36" spans="1:9" x14ac:dyDescent="0.2">
      <c r="A36" s="26" t="s">
        <v>131</v>
      </c>
      <c r="B36" s="26" t="s">
        <v>130</v>
      </c>
      <c r="C36" s="26" t="s">
        <v>132</v>
      </c>
      <c r="D36" s="27">
        <v>40000</v>
      </c>
      <c r="E36" s="28">
        <v>707.92</v>
      </c>
      <c r="F36" s="29">
        <v>1.1190339518618899</v>
      </c>
    </row>
    <row r="37" spans="1:9" x14ac:dyDescent="0.2">
      <c r="A37" s="26" t="s">
        <v>172</v>
      </c>
      <c r="B37" s="26" t="s">
        <v>171</v>
      </c>
      <c r="C37" s="26" t="s">
        <v>173</v>
      </c>
      <c r="D37" s="27">
        <v>500000</v>
      </c>
      <c r="E37" s="28">
        <v>689</v>
      </c>
      <c r="F37" s="29">
        <v>1.0891264448424101</v>
      </c>
    </row>
    <row r="38" spans="1:9" x14ac:dyDescent="0.2">
      <c r="A38" s="26" t="s">
        <v>190</v>
      </c>
      <c r="B38" s="26" t="s">
        <v>189</v>
      </c>
      <c r="C38" s="26" t="s">
        <v>191</v>
      </c>
      <c r="D38" s="27">
        <v>507374</v>
      </c>
      <c r="E38" s="28">
        <v>684.70121300000005</v>
      </c>
      <c r="F38" s="29">
        <v>1.08233120158778</v>
      </c>
    </row>
    <row r="39" spans="1:9" x14ac:dyDescent="0.2">
      <c r="A39" s="26" t="s">
        <v>161</v>
      </c>
      <c r="B39" s="26" t="s">
        <v>160</v>
      </c>
      <c r="C39" s="26" t="s">
        <v>89</v>
      </c>
      <c r="D39" s="27">
        <v>500000</v>
      </c>
      <c r="E39" s="28">
        <v>665.25</v>
      </c>
      <c r="F39" s="29">
        <v>1.0515839875637401</v>
      </c>
    </row>
    <row r="40" spans="1:9" x14ac:dyDescent="0.2">
      <c r="A40" s="26" t="s">
        <v>263</v>
      </c>
      <c r="B40" s="26" t="s">
        <v>262</v>
      </c>
      <c r="C40" s="26" t="s">
        <v>112</v>
      </c>
      <c r="D40" s="27">
        <v>100000</v>
      </c>
      <c r="E40" s="28">
        <v>610.95000000000005</v>
      </c>
      <c r="F40" s="29">
        <v>0.96575007471186103</v>
      </c>
    </row>
    <row r="41" spans="1:9" x14ac:dyDescent="0.2">
      <c r="A41" s="26" t="s">
        <v>169</v>
      </c>
      <c r="B41" s="26" t="s">
        <v>168</v>
      </c>
      <c r="C41" s="26" t="s">
        <v>170</v>
      </c>
      <c r="D41" s="27">
        <v>80000</v>
      </c>
      <c r="E41" s="28">
        <v>605.32000000000005</v>
      </c>
      <c r="F41" s="29">
        <v>0.95685053641801099</v>
      </c>
    </row>
    <row r="42" spans="1:9" x14ac:dyDescent="0.2">
      <c r="A42" s="26" t="s">
        <v>265</v>
      </c>
      <c r="B42" s="26" t="s">
        <v>264</v>
      </c>
      <c r="C42" s="26" t="s">
        <v>266</v>
      </c>
      <c r="D42" s="27">
        <v>250000</v>
      </c>
      <c r="E42" s="28">
        <v>471.625</v>
      </c>
      <c r="F42" s="29">
        <v>0.74551416480232702</v>
      </c>
    </row>
    <row r="43" spans="1:9" x14ac:dyDescent="0.2">
      <c r="A43" s="30" t="s">
        <v>30</v>
      </c>
      <c r="B43" s="30"/>
      <c r="C43" s="30"/>
      <c r="D43" s="31"/>
      <c r="E43" s="32">
        <f>SUM(E7:E42)</f>
        <v>59280.476213000002</v>
      </c>
      <c r="F43" s="33">
        <f>SUM(F7:F42)</f>
        <v>93.70672613415087</v>
      </c>
      <c r="G43" s="18"/>
      <c r="H43" s="18"/>
      <c r="I43" s="18"/>
    </row>
    <row r="44" spans="1:9" x14ac:dyDescent="0.2">
      <c r="A44" s="26"/>
      <c r="B44" s="26"/>
      <c r="C44" s="26"/>
      <c r="D44" s="34"/>
      <c r="E44" s="28"/>
      <c r="F44" s="29"/>
    </row>
    <row r="45" spans="1:9" x14ac:dyDescent="0.2">
      <c r="A45" s="30" t="s">
        <v>31</v>
      </c>
      <c r="B45" s="30"/>
      <c r="C45" s="30"/>
      <c r="D45" s="31"/>
      <c r="E45" s="32">
        <f>E43</f>
        <v>59280.476213000002</v>
      </c>
      <c r="F45" s="33">
        <f>F43</f>
        <v>93.70672613415087</v>
      </c>
      <c r="G45" s="18"/>
      <c r="H45" s="18"/>
      <c r="I45" s="18"/>
    </row>
    <row r="46" spans="1:9" x14ac:dyDescent="0.2">
      <c r="A46" s="30"/>
      <c r="B46" s="30"/>
      <c r="C46" s="30"/>
      <c r="D46" s="31"/>
      <c r="E46" s="32"/>
      <c r="F46" s="33"/>
      <c r="G46" s="18"/>
      <c r="H46" s="18"/>
      <c r="I46" s="18"/>
    </row>
    <row r="47" spans="1:9" x14ac:dyDescent="0.2">
      <c r="A47" s="30" t="s">
        <v>33</v>
      </c>
      <c r="B47" s="30"/>
      <c r="C47" s="30"/>
      <c r="D47" s="31"/>
      <c r="E47" s="32">
        <f>E49-(E43)</f>
        <v>3981.2325869999986</v>
      </c>
      <c r="F47" s="33">
        <f>F49-(F43)</f>
        <v>6.2932738658491303</v>
      </c>
      <c r="G47" s="18"/>
      <c r="H47" s="18"/>
      <c r="I47" s="18"/>
    </row>
    <row r="48" spans="1:9" x14ac:dyDescent="0.2">
      <c r="A48" s="30"/>
      <c r="B48" s="30"/>
      <c r="C48" s="30"/>
      <c r="D48" s="31"/>
      <c r="E48" s="32"/>
      <c r="F48" s="33"/>
      <c r="G48" s="18"/>
      <c r="H48" s="18"/>
      <c r="I48" s="18"/>
    </row>
    <row r="49" spans="1:9" x14ac:dyDescent="0.2">
      <c r="A49" s="35" t="s">
        <v>32</v>
      </c>
      <c r="B49" s="35"/>
      <c r="C49" s="35"/>
      <c r="D49" s="36"/>
      <c r="E49" s="37">
        <v>63261.7088</v>
      </c>
      <c r="F49" s="38">
        <v>100</v>
      </c>
      <c r="G49" s="18"/>
      <c r="H49" s="18"/>
      <c r="I49" s="18"/>
    </row>
    <row r="52" spans="1:9" x14ac:dyDescent="0.2">
      <c r="A52" s="18" t="s">
        <v>36</v>
      </c>
    </row>
    <row r="53" spans="1:9" x14ac:dyDescent="0.2">
      <c r="A53" s="18" t="s">
        <v>37</v>
      </c>
    </row>
    <row r="54" spans="1:9" x14ac:dyDescent="0.2">
      <c r="A54" s="18" t="s">
        <v>38</v>
      </c>
      <c r="B54" s="18"/>
      <c r="C54" s="39" t="s">
        <v>40</v>
      </c>
      <c r="D54" s="19" t="s">
        <v>39</v>
      </c>
    </row>
    <row r="55" spans="1:9" x14ac:dyDescent="0.2">
      <c r="A55" s="9" t="s">
        <v>56</v>
      </c>
      <c r="C55" s="40">
        <v>390.8716</v>
      </c>
      <c r="D55" s="40">
        <v>373.2405</v>
      </c>
    </row>
    <row r="56" spans="1:9" x14ac:dyDescent="0.2">
      <c r="A56" s="9" t="s">
        <v>80</v>
      </c>
      <c r="C56" s="40">
        <v>72.087199999999996</v>
      </c>
      <c r="D56" s="40">
        <v>68.835599999999999</v>
      </c>
    </row>
    <row r="57" spans="1:9" x14ac:dyDescent="0.2">
      <c r="A57" s="9" t="s">
        <v>59</v>
      </c>
      <c r="C57" s="40">
        <v>418.46499999999997</v>
      </c>
      <c r="D57" s="40">
        <v>401.52609999999999</v>
      </c>
    </row>
    <row r="58" spans="1:9" x14ac:dyDescent="0.2">
      <c r="A58" s="9" t="s">
        <v>81</v>
      </c>
      <c r="C58" s="40">
        <v>79.710300000000004</v>
      </c>
      <c r="D58" s="40">
        <v>76.472300000000004</v>
      </c>
    </row>
    <row r="60" spans="1:9" x14ac:dyDescent="0.2">
      <c r="A60" s="9" t="s">
        <v>41</v>
      </c>
    </row>
    <row r="62" spans="1:9" x14ac:dyDescent="0.2">
      <c r="A62" s="18" t="s">
        <v>42</v>
      </c>
      <c r="D62" s="41" t="s">
        <v>43</v>
      </c>
    </row>
    <row r="64" spans="1:9" x14ac:dyDescent="0.2">
      <c r="A64" s="18" t="s">
        <v>225</v>
      </c>
      <c r="D64" s="45">
        <v>0.14285732721955399</v>
      </c>
    </row>
    <row r="66" spans="1:1" x14ac:dyDescent="0.2">
      <c r="A66" s="18" t="s">
        <v>771</v>
      </c>
    </row>
    <row r="67" spans="1:1" x14ac:dyDescent="0.2">
      <c r="A67" s="46"/>
    </row>
    <row r="68" spans="1:1" x14ac:dyDescent="0.2">
      <c r="A68" s="47" t="s">
        <v>767</v>
      </c>
    </row>
    <row r="69" spans="1:1" x14ac:dyDescent="0.2">
      <c r="A69" s="48"/>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7" t="s">
        <v>772</v>
      </c>
    </row>
    <row r="83" spans="1:1" x14ac:dyDescent="0.2">
      <c r="A83" s="49"/>
    </row>
    <row r="84" spans="1:1" x14ac:dyDescent="0.2">
      <c r="A84" s="47" t="s">
        <v>768</v>
      </c>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sheetData>
  <mergeCells count="1">
    <mergeCell ref="A1:F1"/>
  </mergeCells>
  <conditionalFormatting sqref="F2:F3 F5:F65">
    <cfRule type="cellIs" dxfId="60" priority="2" stopIfTrue="1" operator="between">
      <formula>0.009</formula>
      <formula>-0.009</formula>
    </cfRule>
  </conditionalFormatting>
  <conditionalFormatting sqref="F66:F198">
    <cfRule type="cellIs" dxfId="59"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6"/>
  <sheetViews>
    <sheetView workbookViewId="0">
      <selection sqref="A1:F1"/>
    </sheetView>
  </sheetViews>
  <sheetFormatPr defaultColWidth="9.109375" defaultRowHeight="10.199999999999999" x14ac:dyDescent="0.2"/>
  <cols>
    <col min="1" max="1" width="40.5546875" style="9" bestFit="1" customWidth="1"/>
    <col min="2" max="2" width="26.5546875" style="9" bestFit="1" customWidth="1"/>
    <col min="3" max="3" width="24.66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10</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259</v>
      </c>
      <c r="B7" s="26" t="s">
        <v>258</v>
      </c>
      <c r="C7" s="26" t="s">
        <v>120</v>
      </c>
      <c r="D7" s="27">
        <v>4000000</v>
      </c>
      <c r="E7" s="28">
        <v>8476</v>
      </c>
      <c r="F7" s="29">
        <v>6.9689189174610302</v>
      </c>
    </row>
    <row r="8" spans="1:6" x14ac:dyDescent="0.2">
      <c r="A8" s="26" t="s">
        <v>91</v>
      </c>
      <c r="B8" s="26" t="s">
        <v>90</v>
      </c>
      <c r="C8" s="26" t="s">
        <v>92</v>
      </c>
      <c r="D8" s="27">
        <v>500000</v>
      </c>
      <c r="E8" s="28">
        <v>7309.5</v>
      </c>
      <c r="F8" s="29">
        <v>6.0098292622913396</v>
      </c>
    </row>
    <row r="9" spans="1:6" x14ac:dyDescent="0.2">
      <c r="A9" s="26" t="s">
        <v>142</v>
      </c>
      <c r="B9" s="26" t="s">
        <v>141</v>
      </c>
      <c r="C9" s="26" t="s">
        <v>143</v>
      </c>
      <c r="D9" s="27">
        <v>250000</v>
      </c>
      <c r="E9" s="28">
        <v>5576.5</v>
      </c>
      <c r="F9" s="29">
        <v>4.5849665341224002</v>
      </c>
    </row>
    <row r="10" spans="1:6" x14ac:dyDescent="0.2">
      <c r="A10" s="26" t="s">
        <v>119</v>
      </c>
      <c r="B10" s="26" t="s">
        <v>118</v>
      </c>
      <c r="C10" s="26" t="s">
        <v>120</v>
      </c>
      <c r="D10" s="27">
        <v>3800000</v>
      </c>
      <c r="E10" s="28">
        <v>5430.2</v>
      </c>
      <c r="F10" s="29">
        <v>4.4646795075031704</v>
      </c>
    </row>
    <row r="11" spans="1:6" x14ac:dyDescent="0.2">
      <c r="A11" s="26" t="s">
        <v>109</v>
      </c>
      <c r="B11" s="26" t="s">
        <v>108</v>
      </c>
      <c r="C11" s="26" t="s">
        <v>92</v>
      </c>
      <c r="D11" s="27">
        <v>500000</v>
      </c>
      <c r="E11" s="28">
        <v>4866.25</v>
      </c>
      <c r="F11" s="29">
        <v>4.0010030299781496</v>
      </c>
    </row>
    <row r="12" spans="1:6" x14ac:dyDescent="0.2">
      <c r="A12" s="26" t="s">
        <v>269</v>
      </c>
      <c r="B12" s="26" t="s">
        <v>268</v>
      </c>
      <c r="C12" s="26" t="s">
        <v>120</v>
      </c>
      <c r="D12" s="27">
        <v>15000000</v>
      </c>
      <c r="E12" s="28">
        <v>4612.5</v>
      </c>
      <c r="F12" s="29">
        <v>3.7923712254352302</v>
      </c>
    </row>
    <row r="13" spans="1:6" x14ac:dyDescent="0.2">
      <c r="A13" s="26" t="s">
        <v>122</v>
      </c>
      <c r="B13" s="26" t="s">
        <v>121</v>
      </c>
      <c r="C13" s="26" t="s">
        <v>123</v>
      </c>
      <c r="D13" s="27">
        <v>120000</v>
      </c>
      <c r="E13" s="28">
        <v>4447.92</v>
      </c>
      <c r="F13" s="29">
        <v>3.6570544869458801</v>
      </c>
    </row>
    <row r="14" spans="1:6" x14ac:dyDescent="0.2">
      <c r="A14" s="26" t="s">
        <v>237</v>
      </c>
      <c r="B14" s="26" t="s">
        <v>236</v>
      </c>
      <c r="C14" s="26" t="s">
        <v>143</v>
      </c>
      <c r="D14" s="27">
        <v>1500000</v>
      </c>
      <c r="E14" s="28">
        <v>4102.5</v>
      </c>
      <c r="F14" s="29">
        <v>3.3730521305903598</v>
      </c>
    </row>
    <row r="15" spans="1:6" x14ac:dyDescent="0.2">
      <c r="A15" s="26" t="s">
        <v>125</v>
      </c>
      <c r="B15" s="26" t="s">
        <v>124</v>
      </c>
      <c r="C15" s="26" t="s">
        <v>126</v>
      </c>
      <c r="D15" s="27">
        <v>3000000</v>
      </c>
      <c r="E15" s="28">
        <v>4056</v>
      </c>
      <c r="F15" s="29">
        <v>3.3348200954721499</v>
      </c>
    </row>
    <row r="16" spans="1:6" x14ac:dyDescent="0.2">
      <c r="A16" s="26" t="s">
        <v>179</v>
      </c>
      <c r="B16" s="26" t="s">
        <v>178</v>
      </c>
      <c r="C16" s="26" t="s">
        <v>92</v>
      </c>
      <c r="D16" s="27">
        <v>400000</v>
      </c>
      <c r="E16" s="28">
        <v>4000</v>
      </c>
      <c r="F16" s="29">
        <v>3.2887772144695799</v>
      </c>
    </row>
    <row r="17" spans="1:6" x14ac:dyDescent="0.2">
      <c r="A17" s="26" t="s">
        <v>271</v>
      </c>
      <c r="B17" s="26" t="s">
        <v>270</v>
      </c>
      <c r="C17" s="26" t="s">
        <v>126</v>
      </c>
      <c r="D17" s="27">
        <v>1700000</v>
      </c>
      <c r="E17" s="28">
        <v>3694.1</v>
      </c>
      <c r="F17" s="29">
        <v>3.0372679769930202</v>
      </c>
    </row>
    <row r="18" spans="1:6" x14ac:dyDescent="0.2">
      <c r="A18" s="26" t="s">
        <v>239</v>
      </c>
      <c r="B18" s="26" t="s">
        <v>238</v>
      </c>
      <c r="C18" s="26" t="s">
        <v>240</v>
      </c>
      <c r="D18" s="27">
        <v>1900000</v>
      </c>
      <c r="E18" s="28">
        <v>3526.4</v>
      </c>
      <c r="F18" s="29">
        <v>2.8993859922763798</v>
      </c>
    </row>
    <row r="19" spans="1:6" x14ac:dyDescent="0.2">
      <c r="A19" s="26" t="s">
        <v>273</v>
      </c>
      <c r="B19" s="26" t="s">
        <v>272</v>
      </c>
      <c r="C19" s="26" t="s">
        <v>191</v>
      </c>
      <c r="D19" s="27">
        <v>2000000</v>
      </c>
      <c r="E19" s="28">
        <v>2724</v>
      </c>
      <c r="F19" s="29">
        <v>2.2396572830537802</v>
      </c>
    </row>
    <row r="20" spans="1:6" x14ac:dyDescent="0.2">
      <c r="A20" s="26" t="s">
        <v>275</v>
      </c>
      <c r="B20" s="26" t="s">
        <v>274</v>
      </c>
      <c r="C20" s="26" t="s">
        <v>123</v>
      </c>
      <c r="D20" s="27">
        <v>100000</v>
      </c>
      <c r="E20" s="28">
        <v>2719.7</v>
      </c>
      <c r="F20" s="29">
        <v>2.2361218475482301</v>
      </c>
    </row>
    <row r="21" spans="1:6" x14ac:dyDescent="0.2">
      <c r="A21" s="26" t="s">
        <v>137</v>
      </c>
      <c r="B21" s="26" t="s">
        <v>136</v>
      </c>
      <c r="C21" s="26" t="s">
        <v>138</v>
      </c>
      <c r="D21" s="27">
        <v>200000</v>
      </c>
      <c r="E21" s="28">
        <v>2641.5</v>
      </c>
      <c r="F21" s="29">
        <v>2.1718262530053498</v>
      </c>
    </row>
    <row r="22" spans="1:6" x14ac:dyDescent="0.2">
      <c r="A22" s="26" t="s">
        <v>193</v>
      </c>
      <c r="B22" s="26" t="s">
        <v>192</v>
      </c>
      <c r="C22" s="26" t="s">
        <v>120</v>
      </c>
      <c r="D22" s="27">
        <v>1300000</v>
      </c>
      <c r="E22" s="28">
        <v>2628.6</v>
      </c>
      <c r="F22" s="29">
        <v>2.1612199464886799</v>
      </c>
    </row>
    <row r="23" spans="1:6" x14ac:dyDescent="0.2">
      <c r="A23" s="26" t="s">
        <v>277</v>
      </c>
      <c r="B23" s="26" t="s">
        <v>276</v>
      </c>
      <c r="C23" s="26" t="s">
        <v>92</v>
      </c>
      <c r="D23" s="27">
        <v>80000</v>
      </c>
      <c r="E23" s="28">
        <v>2613.6799999999998</v>
      </c>
      <c r="F23" s="29">
        <v>2.1489528074787101</v>
      </c>
    </row>
    <row r="24" spans="1:6" x14ac:dyDescent="0.2">
      <c r="A24" s="26" t="s">
        <v>188</v>
      </c>
      <c r="B24" s="26" t="s">
        <v>187</v>
      </c>
      <c r="C24" s="26" t="s">
        <v>105</v>
      </c>
      <c r="D24" s="27">
        <v>1150000</v>
      </c>
      <c r="E24" s="28">
        <v>2497.8000000000002</v>
      </c>
      <c r="F24" s="29">
        <v>2.0536769315755299</v>
      </c>
    </row>
    <row r="25" spans="1:6" x14ac:dyDescent="0.2">
      <c r="A25" s="26" t="s">
        <v>233</v>
      </c>
      <c r="B25" s="26" t="s">
        <v>232</v>
      </c>
      <c r="C25" s="26" t="s">
        <v>123</v>
      </c>
      <c r="D25" s="27">
        <v>1100000</v>
      </c>
      <c r="E25" s="28">
        <v>2175.8000000000002</v>
      </c>
      <c r="F25" s="29">
        <v>1.7889303658107301</v>
      </c>
    </row>
    <row r="26" spans="1:6" x14ac:dyDescent="0.2">
      <c r="A26" s="26" t="s">
        <v>235</v>
      </c>
      <c r="B26" s="26" t="s">
        <v>234</v>
      </c>
      <c r="C26" s="26" t="s">
        <v>132</v>
      </c>
      <c r="D26" s="27">
        <v>821499</v>
      </c>
      <c r="E26" s="28">
        <v>1923.1291590000001</v>
      </c>
      <c r="F26" s="29">
        <v>1.58118583965031</v>
      </c>
    </row>
    <row r="27" spans="1:6" x14ac:dyDescent="0.2">
      <c r="A27" s="26" t="s">
        <v>244</v>
      </c>
      <c r="B27" s="26" t="s">
        <v>243</v>
      </c>
      <c r="C27" s="26" t="s">
        <v>105</v>
      </c>
      <c r="D27" s="27">
        <v>2550000</v>
      </c>
      <c r="E27" s="28">
        <v>1893.375</v>
      </c>
      <c r="F27" s="29">
        <v>1.55672213961158</v>
      </c>
    </row>
    <row r="28" spans="1:6" x14ac:dyDescent="0.2">
      <c r="A28" s="26" t="s">
        <v>279</v>
      </c>
      <c r="B28" s="26" t="s">
        <v>278</v>
      </c>
      <c r="C28" s="26" t="s">
        <v>280</v>
      </c>
      <c r="D28" s="27">
        <v>1000000</v>
      </c>
      <c r="E28" s="28">
        <v>1515.5</v>
      </c>
      <c r="F28" s="29">
        <v>1.2460354671321601</v>
      </c>
    </row>
    <row r="29" spans="1:6" x14ac:dyDescent="0.2">
      <c r="A29" s="26" t="s">
        <v>282</v>
      </c>
      <c r="B29" s="26" t="s">
        <v>281</v>
      </c>
      <c r="C29" s="26" t="s">
        <v>184</v>
      </c>
      <c r="D29" s="27">
        <v>100000</v>
      </c>
      <c r="E29" s="28">
        <v>1486.85</v>
      </c>
      <c r="F29" s="29">
        <v>1.2224796003335201</v>
      </c>
    </row>
    <row r="30" spans="1:6" x14ac:dyDescent="0.2">
      <c r="A30" s="26" t="s">
        <v>94</v>
      </c>
      <c r="B30" s="26" t="s">
        <v>93</v>
      </c>
      <c r="C30" s="26" t="s">
        <v>89</v>
      </c>
      <c r="D30" s="27">
        <v>200000</v>
      </c>
      <c r="E30" s="28">
        <v>1414.4</v>
      </c>
      <c r="F30" s="29">
        <v>1.16291162303644</v>
      </c>
    </row>
    <row r="31" spans="1:6" x14ac:dyDescent="0.2">
      <c r="A31" s="26" t="s">
        <v>257</v>
      </c>
      <c r="B31" s="26" t="s">
        <v>256</v>
      </c>
      <c r="C31" s="26" t="s">
        <v>89</v>
      </c>
      <c r="D31" s="27">
        <v>1500000</v>
      </c>
      <c r="E31" s="28">
        <v>1353</v>
      </c>
      <c r="F31" s="29">
        <v>1.11242889279433</v>
      </c>
    </row>
    <row r="32" spans="1:6" x14ac:dyDescent="0.2">
      <c r="A32" s="26" t="s">
        <v>111</v>
      </c>
      <c r="B32" s="26" t="s">
        <v>110</v>
      </c>
      <c r="C32" s="26" t="s">
        <v>112</v>
      </c>
      <c r="D32" s="27">
        <v>30000</v>
      </c>
      <c r="E32" s="28">
        <v>1318.14</v>
      </c>
      <c r="F32" s="29">
        <v>1.08376719937023</v>
      </c>
    </row>
    <row r="33" spans="1:9" x14ac:dyDescent="0.2">
      <c r="A33" s="26" t="s">
        <v>284</v>
      </c>
      <c r="B33" s="26" t="s">
        <v>283</v>
      </c>
      <c r="C33" s="26" t="s">
        <v>198</v>
      </c>
      <c r="D33" s="27">
        <v>300000</v>
      </c>
      <c r="E33" s="28">
        <v>1286.7</v>
      </c>
      <c r="F33" s="29">
        <v>1.0579174104644999</v>
      </c>
    </row>
    <row r="34" spans="1:9" x14ac:dyDescent="0.2">
      <c r="A34" s="26" t="s">
        <v>186</v>
      </c>
      <c r="B34" s="26" t="s">
        <v>185</v>
      </c>
      <c r="C34" s="26" t="s">
        <v>126</v>
      </c>
      <c r="D34" s="27">
        <v>500000</v>
      </c>
      <c r="E34" s="28">
        <v>1089.5</v>
      </c>
      <c r="F34" s="29">
        <v>0.89578069379115099</v>
      </c>
    </row>
    <row r="35" spans="1:9" x14ac:dyDescent="0.2">
      <c r="A35" s="26" t="s">
        <v>286</v>
      </c>
      <c r="B35" s="26" t="s">
        <v>285</v>
      </c>
      <c r="C35" s="26" t="s">
        <v>120</v>
      </c>
      <c r="D35" s="27">
        <v>1500000</v>
      </c>
      <c r="E35" s="28">
        <v>1068</v>
      </c>
      <c r="F35" s="29">
        <v>0.87810351626337702</v>
      </c>
    </row>
    <row r="36" spans="1:9" x14ac:dyDescent="0.2">
      <c r="A36" s="26" t="s">
        <v>265</v>
      </c>
      <c r="B36" s="26" t="s">
        <v>264</v>
      </c>
      <c r="C36" s="26" t="s">
        <v>266</v>
      </c>
      <c r="D36" s="27">
        <v>500000</v>
      </c>
      <c r="E36" s="28">
        <v>943.25</v>
      </c>
      <c r="F36" s="29">
        <v>0.77553477688710704</v>
      </c>
    </row>
    <row r="37" spans="1:9" x14ac:dyDescent="0.2">
      <c r="A37" s="30" t="s">
        <v>30</v>
      </c>
      <c r="B37" s="30"/>
      <c r="C37" s="30"/>
      <c r="D37" s="31"/>
      <c r="E37" s="32">
        <f>SUM(E7:E36)</f>
        <v>93390.794158999997</v>
      </c>
      <c r="F37" s="33">
        <f>SUM(F7:F36)</f>
        <v>76.785378967834404</v>
      </c>
      <c r="G37" s="18"/>
      <c r="H37" s="18"/>
      <c r="I37" s="18"/>
    </row>
    <row r="38" spans="1:9" x14ac:dyDescent="0.2">
      <c r="A38" s="26"/>
      <c r="B38" s="26"/>
      <c r="C38" s="26"/>
      <c r="D38" s="34"/>
      <c r="E38" s="28"/>
      <c r="F38" s="29"/>
    </row>
    <row r="39" spans="1:9" x14ac:dyDescent="0.2">
      <c r="A39" s="30" t="s">
        <v>287</v>
      </c>
      <c r="B39" s="26"/>
      <c r="C39" s="26"/>
      <c r="D39" s="34"/>
      <c r="E39" s="28"/>
      <c r="F39" s="29"/>
    </row>
    <row r="40" spans="1:9" x14ac:dyDescent="0.2">
      <c r="A40" s="26" t="s">
        <v>289</v>
      </c>
      <c r="B40" s="26" t="s">
        <v>288</v>
      </c>
      <c r="C40" s="26" t="s">
        <v>371</v>
      </c>
      <c r="D40" s="27">
        <v>1500000</v>
      </c>
      <c r="E40" s="28">
        <v>4917.1499999999996</v>
      </c>
      <c r="F40" s="29">
        <v>4.0428527200322701</v>
      </c>
    </row>
    <row r="41" spans="1:9" x14ac:dyDescent="0.2">
      <c r="A41" s="26" t="s">
        <v>291</v>
      </c>
      <c r="B41" s="26" t="s">
        <v>290</v>
      </c>
      <c r="C41" s="26" t="s">
        <v>371</v>
      </c>
      <c r="D41" s="27">
        <v>1300000</v>
      </c>
      <c r="E41" s="28">
        <v>4864.7299999999996</v>
      </c>
      <c r="F41" s="29">
        <v>3.9997532946366499</v>
      </c>
    </row>
    <row r="42" spans="1:9" x14ac:dyDescent="0.2">
      <c r="A42" s="30" t="s">
        <v>30</v>
      </c>
      <c r="B42" s="30"/>
      <c r="C42" s="30"/>
      <c r="D42" s="31"/>
      <c r="E42" s="32">
        <f>SUM(E39:E41)</f>
        <v>9781.8799999999992</v>
      </c>
      <c r="F42" s="33">
        <f>SUM(F39:F41)</f>
        <v>8.0426060146689196</v>
      </c>
      <c r="G42" s="18"/>
      <c r="H42" s="18"/>
      <c r="I42" s="18"/>
    </row>
    <row r="43" spans="1:9" x14ac:dyDescent="0.2">
      <c r="A43" s="26"/>
      <c r="B43" s="26"/>
      <c r="C43" s="26"/>
      <c r="D43" s="34"/>
      <c r="E43" s="28"/>
      <c r="F43" s="29"/>
    </row>
    <row r="44" spans="1:9" x14ac:dyDescent="0.2">
      <c r="A44" s="30" t="s">
        <v>292</v>
      </c>
      <c r="B44" s="26"/>
      <c r="C44" s="26"/>
      <c r="D44" s="34"/>
      <c r="E44" s="28"/>
      <c r="F44" s="29"/>
    </row>
    <row r="45" spans="1:9" x14ac:dyDescent="0.2">
      <c r="A45" s="26" t="s">
        <v>294</v>
      </c>
      <c r="B45" s="26" t="s">
        <v>293</v>
      </c>
      <c r="C45" s="26" t="s">
        <v>129</v>
      </c>
      <c r="D45" s="27">
        <v>2297307</v>
      </c>
      <c r="E45" s="28">
        <v>3283.5053680000001</v>
      </c>
      <c r="F45" s="29">
        <v>2.6996794094667398</v>
      </c>
    </row>
    <row r="46" spans="1:9" x14ac:dyDescent="0.2">
      <c r="A46" s="26" t="s">
        <v>296</v>
      </c>
      <c r="B46" s="26" t="s">
        <v>295</v>
      </c>
      <c r="C46" s="26" t="s">
        <v>297</v>
      </c>
      <c r="D46" s="27">
        <v>86900</v>
      </c>
      <c r="E46" s="28">
        <v>3126.6507900000001</v>
      </c>
      <c r="F46" s="29">
        <v>2.5707144689388302</v>
      </c>
    </row>
    <row r="47" spans="1:9" x14ac:dyDescent="0.2">
      <c r="A47" s="26" t="s">
        <v>299</v>
      </c>
      <c r="B47" s="26" t="s">
        <v>298</v>
      </c>
      <c r="C47" s="26" t="s">
        <v>300</v>
      </c>
      <c r="D47" s="27">
        <v>1575983</v>
      </c>
      <c r="E47" s="28">
        <v>1922.5803470000001</v>
      </c>
      <c r="F47" s="29">
        <v>1.58073460955015</v>
      </c>
    </row>
    <row r="48" spans="1:9" x14ac:dyDescent="0.2">
      <c r="A48" s="26" t="s">
        <v>302</v>
      </c>
      <c r="B48" s="26" t="s">
        <v>301</v>
      </c>
      <c r="C48" s="26" t="s">
        <v>303</v>
      </c>
      <c r="D48" s="27">
        <v>187038</v>
      </c>
      <c r="E48" s="28">
        <v>1499.377921</v>
      </c>
      <c r="F48" s="29">
        <v>1.2327799856158901</v>
      </c>
    </row>
    <row r="49" spans="1:9" x14ac:dyDescent="0.2">
      <c r="A49" s="26" t="s">
        <v>305</v>
      </c>
      <c r="B49" s="26" t="s">
        <v>304</v>
      </c>
      <c r="C49" s="26" t="s">
        <v>303</v>
      </c>
      <c r="D49" s="27">
        <v>500000</v>
      </c>
      <c r="E49" s="28">
        <v>820.22461429999998</v>
      </c>
      <c r="F49" s="29">
        <v>0.67438400556423395</v>
      </c>
    </row>
    <row r="50" spans="1:9" x14ac:dyDescent="0.2">
      <c r="A50" s="26" t="s">
        <v>307</v>
      </c>
      <c r="B50" s="26" t="s">
        <v>306</v>
      </c>
      <c r="C50" s="26" t="s">
        <v>303</v>
      </c>
      <c r="D50" s="27">
        <v>47000</v>
      </c>
      <c r="E50" s="28">
        <v>812.18163509999999</v>
      </c>
      <c r="F50" s="29">
        <v>0.66777111388188104</v>
      </c>
    </row>
    <row r="51" spans="1:9" x14ac:dyDescent="0.2">
      <c r="A51" s="30" t="s">
        <v>30</v>
      </c>
      <c r="B51" s="30"/>
      <c r="C51" s="30"/>
      <c r="D51" s="31"/>
      <c r="E51" s="32">
        <f>SUM(E44:E50)</f>
        <v>11464.520675399999</v>
      </c>
      <c r="F51" s="33">
        <f>SUM(F44:F50)</f>
        <v>9.4260635930177248</v>
      </c>
      <c r="G51" s="18"/>
      <c r="H51" s="18"/>
      <c r="I51" s="18"/>
    </row>
    <row r="52" spans="1:9" x14ac:dyDescent="0.2">
      <c r="A52" s="26"/>
      <c r="B52" s="26"/>
      <c r="C52" s="26"/>
      <c r="D52" s="34"/>
      <c r="E52" s="28"/>
      <c r="F52" s="29"/>
    </row>
    <row r="53" spans="1:9" x14ac:dyDescent="0.2">
      <c r="A53" s="30" t="s">
        <v>31</v>
      </c>
      <c r="B53" s="30"/>
      <c r="C53" s="30"/>
      <c r="D53" s="31"/>
      <c r="E53" s="32">
        <f>E37+E42+E51</f>
        <v>114637.1948344</v>
      </c>
      <c r="F53" s="33">
        <f>F37+F42+F51</f>
        <v>94.254048575521054</v>
      </c>
      <c r="G53" s="18"/>
      <c r="H53" s="18"/>
      <c r="I53" s="18"/>
    </row>
    <row r="54" spans="1:9" x14ac:dyDescent="0.2">
      <c r="A54" s="30"/>
      <c r="B54" s="30"/>
      <c r="C54" s="30"/>
      <c r="D54" s="31"/>
      <c r="E54" s="32"/>
      <c r="F54" s="33"/>
      <c r="G54" s="18"/>
      <c r="H54" s="18"/>
      <c r="I54" s="18"/>
    </row>
    <row r="55" spans="1:9" x14ac:dyDescent="0.2">
      <c r="A55" s="30" t="s">
        <v>33</v>
      </c>
      <c r="B55" s="30"/>
      <c r="C55" s="30"/>
      <c r="D55" s="31"/>
      <c r="E55" s="32">
        <f>E57-(E37+E42+E51)</f>
        <v>6988.5565969000018</v>
      </c>
      <c r="F55" s="33">
        <f>F57-(F37+F42+F51)</f>
        <v>5.745951424478946</v>
      </c>
      <c r="G55" s="18"/>
      <c r="H55" s="18"/>
      <c r="I55" s="18"/>
    </row>
    <row r="56" spans="1:9" x14ac:dyDescent="0.2">
      <c r="A56" s="30"/>
      <c r="B56" s="30"/>
      <c r="C56" s="30"/>
      <c r="D56" s="31"/>
      <c r="E56" s="32"/>
      <c r="F56" s="33"/>
      <c r="G56" s="18"/>
      <c r="H56" s="18"/>
      <c r="I56" s="18"/>
    </row>
    <row r="57" spans="1:9" x14ac:dyDescent="0.2">
      <c r="A57" s="35" t="s">
        <v>32</v>
      </c>
      <c r="B57" s="35"/>
      <c r="C57" s="35"/>
      <c r="D57" s="36"/>
      <c r="E57" s="37">
        <v>121625.7514313</v>
      </c>
      <c r="F57" s="38">
        <v>100</v>
      </c>
      <c r="G57" s="18"/>
      <c r="H57" s="18"/>
      <c r="I57" s="18"/>
    </row>
    <row r="60" spans="1:9" x14ac:dyDescent="0.2">
      <c r="A60" s="18" t="s">
        <v>36</v>
      </c>
    </row>
    <row r="61" spans="1:9" x14ac:dyDescent="0.2">
      <c r="A61" s="18" t="s">
        <v>37</v>
      </c>
    </row>
    <row r="62" spans="1:9" x14ac:dyDescent="0.2">
      <c r="A62" s="18" t="s">
        <v>38</v>
      </c>
      <c r="B62" s="18"/>
      <c r="C62" s="39" t="s">
        <v>40</v>
      </c>
      <c r="D62" s="19" t="s">
        <v>39</v>
      </c>
    </row>
    <row r="63" spans="1:9" x14ac:dyDescent="0.2">
      <c r="A63" s="9" t="s">
        <v>56</v>
      </c>
      <c r="C63" s="40">
        <v>81.513300000000001</v>
      </c>
      <c r="D63" s="40">
        <v>79.260000000000005</v>
      </c>
    </row>
    <row r="64" spans="1:9" x14ac:dyDescent="0.2">
      <c r="A64" s="9" t="s">
        <v>80</v>
      </c>
      <c r="C64" s="40">
        <v>20.528700000000001</v>
      </c>
      <c r="D64" s="40">
        <v>19.138200000000001</v>
      </c>
    </row>
    <row r="65" spans="1:4" x14ac:dyDescent="0.2">
      <c r="A65" s="9" t="s">
        <v>59</v>
      </c>
      <c r="C65" s="40">
        <v>86.7089</v>
      </c>
      <c r="D65" s="40">
        <v>84.594499999999996</v>
      </c>
    </row>
    <row r="66" spans="1:4" x14ac:dyDescent="0.2">
      <c r="A66" s="9" t="s">
        <v>81</v>
      </c>
      <c r="C66" s="40">
        <v>22.427600000000002</v>
      </c>
      <c r="D66" s="40">
        <v>21.052499999999998</v>
      </c>
    </row>
    <row r="68" spans="1:4" x14ac:dyDescent="0.2">
      <c r="A68" s="18" t="s">
        <v>42</v>
      </c>
    </row>
    <row r="69" spans="1:4" x14ac:dyDescent="0.2">
      <c r="A69" s="82" t="s">
        <v>53</v>
      </c>
      <c r="B69" s="83"/>
      <c r="C69" s="43" t="s">
        <v>54</v>
      </c>
    </row>
    <row r="70" spans="1:4" x14ac:dyDescent="0.2">
      <c r="A70" s="78" t="s">
        <v>80</v>
      </c>
      <c r="B70" s="79"/>
      <c r="C70" s="44">
        <v>0.85</v>
      </c>
    </row>
    <row r="71" spans="1:4" x14ac:dyDescent="0.2">
      <c r="A71" s="78" t="s">
        <v>81</v>
      </c>
      <c r="B71" s="79"/>
      <c r="C71" s="44">
        <v>0.85</v>
      </c>
    </row>
    <row r="72" spans="1:4" x14ac:dyDescent="0.2">
      <c r="A72" s="9" t="s">
        <v>55</v>
      </c>
    </row>
    <row r="73" spans="1:4" x14ac:dyDescent="0.2">
      <c r="A73" s="9" t="s">
        <v>41</v>
      </c>
    </row>
    <row r="75" spans="1:4" x14ac:dyDescent="0.2">
      <c r="A75" s="18" t="s">
        <v>225</v>
      </c>
      <c r="D75" s="45">
        <v>0.15338370775763099</v>
      </c>
    </row>
    <row r="77" spans="1:4" x14ac:dyDescent="0.2">
      <c r="A77" s="18" t="s">
        <v>771</v>
      </c>
    </row>
    <row r="78" spans="1:4" x14ac:dyDescent="0.2">
      <c r="A78" s="46"/>
    </row>
    <row r="79" spans="1:4" x14ac:dyDescent="0.2">
      <c r="A79" s="47" t="s">
        <v>767</v>
      </c>
    </row>
    <row r="80" spans="1:4" x14ac:dyDescent="0.2">
      <c r="A80" s="48"/>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7" t="s">
        <v>773</v>
      </c>
    </row>
    <row r="93" spans="1:1" x14ac:dyDescent="0.2">
      <c r="A93" s="49"/>
    </row>
    <row r="94" spans="1:1" x14ac:dyDescent="0.2">
      <c r="A94" s="47" t="s">
        <v>768</v>
      </c>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sheetData>
  <mergeCells count="4">
    <mergeCell ref="A1:F1"/>
    <mergeCell ref="A69:B69"/>
    <mergeCell ref="A70:B70"/>
    <mergeCell ref="A71:B71"/>
  </mergeCells>
  <conditionalFormatting sqref="F2:F3 F5:F76">
    <cfRule type="cellIs" dxfId="58" priority="2" stopIfTrue="1" operator="between">
      <formula>0.009</formula>
      <formula>-0.009</formula>
    </cfRule>
  </conditionalFormatting>
  <conditionalFormatting sqref="F77:F208">
    <cfRule type="cellIs" dxfId="57" priority="1" stopIfTrue="1" operator="between">
      <formula>0.009</formula>
      <formula>-0.009</formula>
    </cfRule>
  </conditionalFormatting>
  <hyperlinks>
    <hyperlink ref="A80"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7"/>
  <sheetViews>
    <sheetView workbookViewId="0">
      <selection sqref="A1:F1"/>
    </sheetView>
  </sheetViews>
  <sheetFormatPr defaultColWidth="9.109375" defaultRowHeight="10.199999999999999" x14ac:dyDescent="0.2"/>
  <cols>
    <col min="1" max="1" width="38.6640625" style="9" bestFit="1" customWidth="1"/>
    <col min="2" max="2" width="30.88671875" style="9" customWidth="1"/>
    <col min="3" max="3" width="26.8867187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11</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91</v>
      </c>
      <c r="B7" s="26" t="s">
        <v>90</v>
      </c>
      <c r="C7" s="26" t="s">
        <v>92</v>
      </c>
      <c r="D7" s="27">
        <v>760000</v>
      </c>
      <c r="E7" s="28">
        <v>11110.44</v>
      </c>
      <c r="F7" s="29">
        <v>16.920650182987298</v>
      </c>
    </row>
    <row r="8" spans="1:6" x14ac:dyDescent="0.2">
      <c r="A8" s="26" t="s">
        <v>277</v>
      </c>
      <c r="B8" s="26" t="s">
        <v>276</v>
      </c>
      <c r="C8" s="26" t="s">
        <v>92</v>
      </c>
      <c r="D8" s="27">
        <v>300000</v>
      </c>
      <c r="E8" s="28">
        <v>9801.2999999999993</v>
      </c>
      <c r="F8" s="29">
        <v>14.9268947619099</v>
      </c>
    </row>
    <row r="9" spans="1:6" x14ac:dyDescent="0.2">
      <c r="A9" s="26" t="s">
        <v>109</v>
      </c>
      <c r="B9" s="26" t="s">
        <v>108</v>
      </c>
      <c r="C9" s="26" t="s">
        <v>92</v>
      </c>
      <c r="D9" s="27">
        <v>630000</v>
      </c>
      <c r="E9" s="28">
        <v>6131.4750000000004</v>
      </c>
      <c r="F9" s="29">
        <v>9.3379329334150807</v>
      </c>
    </row>
    <row r="10" spans="1:6" x14ac:dyDescent="0.2">
      <c r="A10" s="26" t="s">
        <v>101</v>
      </c>
      <c r="B10" s="26" t="s">
        <v>100</v>
      </c>
      <c r="C10" s="26" t="s">
        <v>102</v>
      </c>
      <c r="D10" s="27">
        <v>600000</v>
      </c>
      <c r="E10" s="28">
        <v>4109.7</v>
      </c>
      <c r="F10" s="29">
        <v>6.2588696808608004</v>
      </c>
    </row>
    <row r="11" spans="1:6" x14ac:dyDescent="0.2">
      <c r="A11" s="26" t="s">
        <v>309</v>
      </c>
      <c r="B11" s="26" t="s">
        <v>308</v>
      </c>
      <c r="C11" s="26" t="s">
        <v>148</v>
      </c>
      <c r="D11" s="27">
        <v>74000</v>
      </c>
      <c r="E11" s="28">
        <v>2781.5120000000002</v>
      </c>
      <c r="F11" s="29">
        <v>4.2361050986082898</v>
      </c>
    </row>
    <row r="12" spans="1:6" x14ac:dyDescent="0.2">
      <c r="A12" s="26" t="s">
        <v>179</v>
      </c>
      <c r="B12" s="26" t="s">
        <v>178</v>
      </c>
      <c r="C12" s="26" t="s">
        <v>92</v>
      </c>
      <c r="D12" s="27">
        <v>269174</v>
      </c>
      <c r="E12" s="28">
        <v>2691.74</v>
      </c>
      <c r="F12" s="29">
        <v>4.0993867860817703</v>
      </c>
    </row>
    <row r="13" spans="1:6" x14ac:dyDescent="0.2">
      <c r="A13" s="26" t="s">
        <v>169</v>
      </c>
      <c r="B13" s="26" t="s">
        <v>168</v>
      </c>
      <c r="C13" s="26" t="s">
        <v>170</v>
      </c>
      <c r="D13" s="27">
        <v>250000</v>
      </c>
      <c r="E13" s="28">
        <v>1891.625</v>
      </c>
      <c r="F13" s="29">
        <v>2.8808512446305801</v>
      </c>
    </row>
    <row r="14" spans="1:6" x14ac:dyDescent="0.2">
      <c r="A14" s="26" t="s">
        <v>204</v>
      </c>
      <c r="B14" s="26" t="s">
        <v>203</v>
      </c>
      <c r="C14" s="26" t="s">
        <v>205</v>
      </c>
      <c r="D14" s="27">
        <v>247000</v>
      </c>
      <c r="E14" s="28">
        <v>1415.1865</v>
      </c>
      <c r="F14" s="29">
        <v>2.1552589915598501</v>
      </c>
    </row>
    <row r="15" spans="1:6" x14ac:dyDescent="0.2">
      <c r="A15" s="26" t="s">
        <v>202</v>
      </c>
      <c r="B15" s="26" t="s">
        <v>201</v>
      </c>
      <c r="C15" s="26" t="s">
        <v>148</v>
      </c>
      <c r="D15" s="27">
        <v>2500000</v>
      </c>
      <c r="E15" s="28">
        <v>1346.25</v>
      </c>
      <c r="F15" s="29">
        <v>2.0502721142319</v>
      </c>
    </row>
    <row r="16" spans="1:6" x14ac:dyDescent="0.2">
      <c r="A16" s="26" t="s">
        <v>311</v>
      </c>
      <c r="B16" s="26" t="s">
        <v>310</v>
      </c>
      <c r="C16" s="26" t="s">
        <v>170</v>
      </c>
      <c r="D16" s="27">
        <v>110000</v>
      </c>
      <c r="E16" s="28">
        <v>1166.33</v>
      </c>
      <c r="F16" s="29">
        <v>1.77626285978986</v>
      </c>
    </row>
    <row r="17" spans="1:9" x14ac:dyDescent="0.2">
      <c r="A17" s="26" t="s">
        <v>313</v>
      </c>
      <c r="B17" s="26" t="s">
        <v>312</v>
      </c>
      <c r="C17" s="26" t="s">
        <v>148</v>
      </c>
      <c r="D17" s="27">
        <v>76000</v>
      </c>
      <c r="E17" s="28">
        <v>1069.2819999999999</v>
      </c>
      <c r="F17" s="29">
        <v>1.6284635594058401</v>
      </c>
    </row>
    <row r="18" spans="1:9" x14ac:dyDescent="0.2">
      <c r="A18" s="26" t="s">
        <v>315</v>
      </c>
      <c r="B18" s="26" t="s">
        <v>314</v>
      </c>
      <c r="C18" s="26" t="s">
        <v>148</v>
      </c>
      <c r="D18" s="27">
        <v>15929</v>
      </c>
      <c r="E18" s="28">
        <v>606.76746800000001</v>
      </c>
      <c r="F18" s="29">
        <v>0.92407682039999794</v>
      </c>
    </row>
    <row r="19" spans="1:9" x14ac:dyDescent="0.2">
      <c r="A19" s="26" t="s">
        <v>317</v>
      </c>
      <c r="B19" s="26" t="s">
        <v>316</v>
      </c>
      <c r="C19" s="26" t="s">
        <v>170</v>
      </c>
      <c r="D19" s="27">
        <v>353133</v>
      </c>
      <c r="E19" s="28">
        <v>363.37385699999999</v>
      </c>
      <c r="F19" s="29">
        <v>0.55340039817863795</v>
      </c>
    </row>
    <row r="20" spans="1:9" x14ac:dyDescent="0.2">
      <c r="A20" s="26" t="s">
        <v>319</v>
      </c>
      <c r="B20" s="26" t="s">
        <v>318</v>
      </c>
      <c r="C20" s="26" t="s">
        <v>92</v>
      </c>
      <c r="D20" s="27">
        <v>140529</v>
      </c>
      <c r="E20" s="28">
        <v>334.880607</v>
      </c>
      <c r="F20" s="29">
        <v>0.51000658876817295</v>
      </c>
    </row>
    <row r="21" spans="1:9" x14ac:dyDescent="0.2">
      <c r="A21" s="26" t="s">
        <v>321</v>
      </c>
      <c r="B21" s="26" t="s">
        <v>320</v>
      </c>
      <c r="C21" s="26" t="s">
        <v>92</v>
      </c>
      <c r="D21" s="27">
        <v>5140</v>
      </c>
      <c r="E21" s="28">
        <v>174.85252</v>
      </c>
      <c r="F21" s="29">
        <v>0.26629173322872901</v>
      </c>
    </row>
    <row r="22" spans="1:9" x14ac:dyDescent="0.2">
      <c r="A22" s="26" t="s">
        <v>323</v>
      </c>
      <c r="B22" s="26" t="s">
        <v>322</v>
      </c>
      <c r="C22" s="26" t="s">
        <v>92</v>
      </c>
      <c r="D22" s="27">
        <v>7450</v>
      </c>
      <c r="E22" s="28">
        <v>170.90672499999999</v>
      </c>
      <c r="F22" s="29">
        <v>0.26028248275000898</v>
      </c>
    </row>
    <row r="23" spans="1:9" x14ac:dyDescent="0.2">
      <c r="A23" s="26" t="s">
        <v>325</v>
      </c>
      <c r="B23" s="26" t="s">
        <v>324</v>
      </c>
      <c r="C23" s="26" t="s">
        <v>92</v>
      </c>
      <c r="D23" s="27">
        <v>63629</v>
      </c>
      <c r="E23" s="28">
        <v>109.123735</v>
      </c>
      <c r="F23" s="29">
        <v>0.166190047072484</v>
      </c>
    </row>
    <row r="24" spans="1:9" x14ac:dyDescent="0.2">
      <c r="A24" s="30" t="s">
        <v>30</v>
      </c>
      <c r="B24" s="30"/>
      <c r="C24" s="30"/>
      <c r="D24" s="31"/>
      <c r="E24" s="32">
        <f>SUM(E7:E23)</f>
        <v>45274.745411999997</v>
      </c>
      <c r="F24" s="33">
        <f>SUM(F7:F23)</f>
        <v>68.951196283879227</v>
      </c>
      <c r="G24" s="18"/>
      <c r="H24" s="18"/>
      <c r="I24" s="18"/>
    </row>
    <row r="25" spans="1:9" x14ac:dyDescent="0.2">
      <c r="A25" s="26"/>
      <c r="B25" s="26"/>
      <c r="C25" s="26"/>
      <c r="D25" s="34"/>
      <c r="E25" s="28"/>
      <c r="F25" s="29"/>
    </row>
    <row r="26" spans="1:9" x14ac:dyDescent="0.2">
      <c r="A26" s="30" t="s">
        <v>292</v>
      </c>
      <c r="B26" s="26"/>
      <c r="C26" s="26"/>
      <c r="D26" s="34"/>
      <c r="E26" s="28"/>
      <c r="F26" s="29"/>
    </row>
    <row r="27" spans="1:9" x14ac:dyDescent="0.2">
      <c r="A27" s="26" t="s">
        <v>327</v>
      </c>
      <c r="B27" s="26" t="s">
        <v>326</v>
      </c>
      <c r="C27" s="26" t="s">
        <v>115</v>
      </c>
      <c r="D27" s="27">
        <v>82135</v>
      </c>
      <c r="E27" s="28">
        <v>1665.7091350000001</v>
      </c>
      <c r="F27" s="29">
        <v>2.5367925644656202</v>
      </c>
    </row>
    <row r="28" spans="1:9" x14ac:dyDescent="0.2">
      <c r="A28" s="26" t="s">
        <v>329</v>
      </c>
      <c r="B28" s="26" t="s">
        <v>328</v>
      </c>
      <c r="C28" s="26" t="s">
        <v>170</v>
      </c>
      <c r="D28" s="27">
        <v>90474</v>
      </c>
      <c r="E28" s="28">
        <v>939.56197239999995</v>
      </c>
      <c r="F28" s="29">
        <v>1.4309063781648601</v>
      </c>
    </row>
    <row r="29" spans="1:9" x14ac:dyDescent="0.2">
      <c r="A29" s="26" t="s">
        <v>331</v>
      </c>
      <c r="B29" s="26" t="s">
        <v>330</v>
      </c>
      <c r="C29" s="26" t="s">
        <v>332</v>
      </c>
      <c r="D29" s="27">
        <v>8200</v>
      </c>
      <c r="E29" s="28">
        <v>827.21166630000005</v>
      </c>
      <c r="F29" s="29">
        <v>1.2598024230136999</v>
      </c>
    </row>
    <row r="30" spans="1:9" x14ac:dyDescent="0.2">
      <c r="A30" s="26" t="s">
        <v>334</v>
      </c>
      <c r="B30" s="26" t="s">
        <v>333</v>
      </c>
      <c r="C30" s="26" t="s">
        <v>303</v>
      </c>
      <c r="D30" s="27">
        <v>22900</v>
      </c>
      <c r="E30" s="28">
        <v>793.7353306</v>
      </c>
      <c r="F30" s="29">
        <v>1.20881962073153</v>
      </c>
    </row>
    <row r="31" spans="1:9" x14ac:dyDescent="0.2">
      <c r="A31" s="26" t="s">
        <v>336</v>
      </c>
      <c r="B31" s="26" t="s">
        <v>335</v>
      </c>
      <c r="C31" s="26" t="s">
        <v>148</v>
      </c>
      <c r="D31" s="27">
        <v>8680</v>
      </c>
      <c r="E31" s="28">
        <v>728.04968870000005</v>
      </c>
      <c r="F31" s="29">
        <v>1.1087836393811199</v>
      </c>
    </row>
    <row r="32" spans="1:9" x14ac:dyDescent="0.2">
      <c r="A32" s="26" t="s">
        <v>338</v>
      </c>
      <c r="B32" s="26" t="s">
        <v>337</v>
      </c>
      <c r="C32" s="26" t="s">
        <v>148</v>
      </c>
      <c r="D32" s="27">
        <v>62883</v>
      </c>
      <c r="E32" s="28">
        <v>708.2615892</v>
      </c>
      <c r="F32" s="29">
        <v>1.0786473433005199</v>
      </c>
    </row>
    <row r="33" spans="1:9" x14ac:dyDescent="0.2">
      <c r="A33" s="26" t="s">
        <v>340</v>
      </c>
      <c r="B33" s="26" t="s">
        <v>339</v>
      </c>
      <c r="C33" s="26" t="s">
        <v>92</v>
      </c>
      <c r="D33" s="27">
        <v>23341</v>
      </c>
      <c r="E33" s="28">
        <v>689.20879409999998</v>
      </c>
      <c r="F33" s="29">
        <v>1.04963087942553</v>
      </c>
    </row>
    <row r="34" spans="1:9" x14ac:dyDescent="0.2">
      <c r="A34" s="26" t="s">
        <v>342</v>
      </c>
      <c r="B34" s="26" t="s">
        <v>341</v>
      </c>
      <c r="C34" s="26" t="s">
        <v>170</v>
      </c>
      <c r="D34" s="27">
        <v>5173</v>
      </c>
      <c r="E34" s="28">
        <v>674.22923500000002</v>
      </c>
      <c r="F34" s="29">
        <v>1.0268177523642801</v>
      </c>
    </row>
    <row r="35" spans="1:9" x14ac:dyDescent="0.2">
      <c r="A35" s="26" t="s">
        <v>307</v>
      </c>
      <c r="B35" s="26" t="s">
        <v>306</v>
      </c>
      <c r="C35" s="26" t="s">
        <v>303</v>
      </c>
      <c r="D35" s="27">
        <v>37000</v>
      </c>
      <c r="E35" s="28">
        <v>639.37703190000002</v>
      </c>
      <c r="F35" s="29">
        <v>0.97373957213365303</v>
      </c>
    </row>
    <row r="36" spans="1:9" x14ac:dyDescent="0.2">
      <c r="A36" s="26" t="s">
        <v>344</v>
      </c>
      <c r="B36" s="26" t="s">
        <v>343</v>
      </c>
      <c r="C36" s="26" t="s">
        <v>92</v>
      </c>
      <c r="D36" s="27">
        <v>3100</v>
      </c>
      <c r="E36" s="28">
        <v>628.75772240000003</v>
      </c>
      <c r="F36" s="29">
        <v>0.95756688939252199</v>
      </c>
    </row>
    <row r="37" spans="1:9" x14ac:dyDescent="0.2">
      <c r="A37" s="26" t="s">
        <v>346</v>
      </c>
      <c r="B37" s="26" t="s">
        <v>345</v>
      </c>
      <c r="C37" s="26" t="s">
        <v>92</v>
      </c>
      <c r="D37" s="27">
        <v>17517</v>
      </c>
      <c r="E37" s="28">
        <v>624.86153809999996</v>
      </c>
      <c r="F37" s="29">
        <v>0.95163319355430598</v>
      </c>
    </row>
    <row r="38" spans="1:9" x14ac:dyDescent="0.2">
      <c r="A38" s="26" t="s">
        <v>348</v>
      </c>
      <c r="B38" s="26" t="s">
        <v>347</v>
      </c>
      <c r="C38" s="26" t="s">
        <v>92</v>
      </c>
      <c r="D38" s="27">
        <v>6250</v>
      </c>
      <c r="E38" s="28">
        <v>532.9163016</v>
      </c>
      <c r="F38" s="29">
        <v>0.81160514940767103</v>
      </c>
    </row>
    <row r="39" spans="1:9" x14ac:dyDescent="0.2">
      <c r="A39" s="26" t="s">
        <v>350</v>
      </c>
      <c r="B39" s="26" t="s">
        <v>349</v>
      </c>
      <c r="C39" s="26" t="s">
        <v>92</v>
      </c>
      <c r="D39" s="27">
        <v>267</v>
      </c>
      <c r="E39" s="28">
        <v>459.51129959999997</v>
      </c>
      <c r="F39" s="29">
        <v>0.69981296471260201</v>
      </c>
    </row>
    <row r="40" spans="1:9" x14ac:dyDescent="0.2">
      <c r="A40" s="26" t="s">
        <v>352</v>
      </c>
      <c r="B40" s="26" t="s">
        <v>351</v>
      </c>
      <c r="C40" s="26" t="s">
        <v>303</v>
      </c>
      <c r="D40" s="27">
        <v>14982</v>
      </c>
      <c r="E40" s="28">
        <v>442.62239870000002</v>
      </c>
      <c r="F40" s="29">
        <v>0.67409200459724805</v>
      </c>
    </row>
    <row r="41" spans="1:9" x14ac:dyDescent="0.2">
      <c r="A41" s="26" t="s">
        <v>354</v>
      </c>
      <c r="B41" s="26" t="s">
        <v>353</v>
      </c>
      <c r="C41" s="26" t="s">
        <v>355</v>
      </c>
      <c r="D41" s="27">
        <v>1273</v>
      </c>
      <c r="E41" s="28">
        <v>399.43257419999998</v>
      </c>
      <c r="F41" s="29">
        <v>0.608316039664345</v>
      </c>
    </row>
    <row r="42" spans="1:9" x14ac:dyDescent="0.2">
      <c r="A42" s="26" t="s">
        <v>357</v>
      </c>
      <c r="B42" s="26" t="s">
        <v>356</v>
      </c>
      <c r="C42" s="26" t="s">
        <v>358</v>
      </c>
      <c r="D42" s="27">
        <v>24465</v>
      </c>
      <c r="E42" s="28">
        <v>395.29992870000001</v>
      </c>
      <c r="F42" s="29">
        <v>0.60202222512272496</v>
      </c>
    </row>
    <row r="43" spans="1:9" x14ac:dyDescent="0.2">
      <c r="A43" s="26" t="s">
        <v>360</v>
      </c>
      <c r="B43" s="26" t="s">
        <v>359</v>
      </c>
      <c r="C43" s="26" t="s">
        <v>303</v>
      </c>
      <c r="D43" s="27">
        <v>1149</v>
      </c>
      <c r="E43" s="28">
        <v>371.70382899999998</v>
      </c>
      <c r="F43" s="29">
        <v>0.56608653322334102</v>
      </c>
    </row>
    <row r="44" spans="1:9" x14ac:dyDescent="0.2">
      <c r="A44" s="26" t="s">
        <v>362</v>
      </c>
      <c r="B44" s="26" t="s">
        <v>361</v>
      </c>
      <c r="C44" s="26" t="s">
        <v>170</v>
      </c>
      <c r="D44" s="27">
        <v>4743</v>
      </c>
      <c r="E44" s="28">
        <v>261.59729069999997</v>
      </c>
      <c r="F44" s="29">
        <v>0.39839972537108698</v>
      </c>
    </row>
    <row r="45" spans="1:9" x14ac:dyDescent="0.2">
      <c r="A45" s="26" t="s">
        <v>364</v>
      </c>
      <c r="B45" s="26" t="s">
        <v>363</v>
      </c>
      <c r="C45" s="26" t="s">
        <v>148</v>
      </c>
      <c r="D45" s="27">
        <v>381</v>
      </c>
      <c r="E45" s="28">
        <v>9.6946557999999996</v>
      </c>
      <c r="F45" s="29">
        <v>1.4764480923912001E-2</v>
      </c>
    </row>
    <row r="46" spans="1:9" x14ac:dyDescent="0.2">
      <c r="A46" s="30" t="s">
        <v>30</v>
      </c>
      <c r="B46" s="30"/>
      <c r="C46" s="30"/>
      <c r="D46" s="31"/>
      <c r="E46" s="32">
        <f>SUM(E26:E45)</f>
        <v>11791.741982</v>
      </c>
      <c r="F46" s="33">
        <f>SUM(F26:F45)</f>
        <v>17.958239378950569</v>
      </c>
      <c r="G46" s="18"/>
      <c r="H46" s="18"/>
      <c r="I46" s="18"/>
    </row>
    <row r="47" spans="1:9" x14ac:dyDescent="0.2">
      <c r="A47" s="26"/>
      <c r="B47" s="26"/>
      <c r="C47" s="26"/>
      <c r="D47" s="34"/>
      <c r="E47" s="28"/>
      <c r="F47" s="29"/>
    </row>
    <row r="48" spans="1:9" x14ac:dyDescent="0.2">
      <c r="A48" s="30" t="s">
        <v>365</v>
      </c>
      <c r="B48" s="26"/>
      <c r="C48" s="26"/>
      <c r="D48" s="34"/>
      <c r="E48" s="28"/>
      <c r="F48" s="29"/>
    </row>
    <row r="49" spans="1:9" x14ac:dyDescent="0.2">
      <c r="A49" s="26" t="s">
        <v>367</v>
      </c>
      <c r="B49" s="26" t="s">
        <v>366</v>
      </c>
      <c r="C49" s="26" t="s">
        <v>368</v>
      </c>
      <c r="D49" s="27">
        <v>166810.12400000001</v>
      </c>
      <c r="E49" s="28">
        <v>5358.9442090000002</v>
      </c>
      <c r="F49" s="29">
        <v>8.1614067769264498</v>
      </c>
    </row>
    <row r="50" spans="1:9" x14ac:dyDescent="0.2">
      <c r="A50" s="30" t="s">
        <v>30</v>
      </c>
      <c r="B50" s="30"/>
      <c r="C50" s="30"/>
      <c r="D50" s="31"/>
      <c r="E50" s="32">
        <f>SUM(E49:E49)</f>
        <v>5358.9442090000002</v>
      </c>
      <c r="F50" s="33">
        <f>SUM(F49:F49)</f>
        <v>8.1614067769264498</v>
      </c>
      <c r="G50" s="18"/>
      <c r="H50" s="18"/>
      <c r="I50" s="18"/>
    </row>
    <row r="51" spans="1:9" x14ac:dyDescent="0.2">
      <c r="A51" s="26"/>
      <c r="B51" s="26"/>
      <c r="C51" s="26"/>
      <c r="D51" s="34"/>
      <c r="E51" s="28"/>
      <c r="F51" s="29"/>
    </row>
    <row r="52" spans="1:9" x14ac:dyDescent="0.2">
      <c r="A52" s="30" t="s">
        <v>31</v>
      </c>
      <c r="B52" s="30"/>
      <c r="C52" s="30"/>
      <c r="D52" s="31"/>
      <c r="E52" s="32">
        <f>E24+E46+E50</f>
        <v>62425.431602999997</v>
      </c>
      <c r="F52" s="33">
        <f>F24+F46+F50</f>
        <v>95.070842439756248</v>
      </c>
      <c r="G52" s="18"/>
      <c r="H52" s="18"/>
      <c r="I52" s="18"/>
    </row>
    <row r="53" spans="1:9" x14ac:dyDescent="0.2">
      <c r="A53" s="30"/>
      <c r="B53" s="30"/>
      <c r="C53" s="30"/>
      <c r="D53" s="31"/>
      <c r="E53" s="32"/>
      <c r="F53" s="33"/>
      <c r="G53" s="18"/>
      <c r="H53" s="18"/>
      <c r="I53" s="18"/>
    </row>
    <row r="54" spans="1:9" x14ac:dyDescent="0.2">
      <c r="A54" s="30" t="s">
        <v>33</v>
      </c>
      <c r="B54" s="30"/>
      <c r="C54" s="30"/>
      <c r="D54" s="31"/>
      <c r="E54" s="32">
        <f>E56-(E24+E46+E50)</f>
        <v>3236.5842170000033</v>
      </c>
      <c r="F54" s="33">
        <f>F56-(F24+F46+F50)</f>
        <v>4.9291575602437518</v>
      </c>
      <c r="G54" s="18"/>
      <c r="H54" s="18"/>
      <c r="I54" s="18"/>
    </row>
    <row r="55" spans="1:9" x14ac:dyDescent="0.2">
      <c r="A55" s="30"/>
      <c r="B55" s="30"/>
      <c r="C55" s="30"/>
      <c r="D55" s="31"/>
      <c r="E55" s="32"/>
      <c r="F55" s="33"/>
      <c r="G55" s="18"/>
      <c r="H55" s="18"/>
      <c r="I55" s="18"/>
    </row>
    <row r="56" spans="1:9" x14ac:dyDescent="0.2">
      <c r="A56" s="35" t="s">
        <v>32</v>
      </c>
      <c r="B56" s="35"/>
      <c r="C56" s="35"/>
      <c r="D56" s="36"/>
      <c r="E56" s="37">
        <v>65662.015820000001</v>
      </c>
      <c r="F56" s="38">
        <v>100</v>
      </c>
      <c r="G56" s="18"/>
      <c r="H56" s="18"/>
      <c r="I56" s="18"/>
    </row>
    <row r="59" spans="1:9" x14ac:dyDescent="0.2">
      <c r="A59" s="18" t="s">
        <v>36</v>
      </c>
    </row>
    <row r="60" spans="1:9" x14ac:dyDescent="0.2">
      <c r="A60" s="18" t="s">
        <v>37</v>
      </c>
    </row>
    <row r="61" spans="1:9" x14ac:dyDescent="0.2">
      <c r="A61" s="18" t="s">
        <v>38</v>
      </c>
      <c r="B61" s="18"/>
      <c r="C61" s="39" t="s">
        <v>40</v>
      </c>
      <c r="D61" s="19" t="s">
        <v>39</v>
      </c>
    </row>
    <row r="62" spans="1:9" x14ac:dyDescent="0.2">
      <c r="A62" s="9" t="s">
        <v>56</v>
      </c>
      <c r="C62" s="40">
        <v>362.05250000000001</v>
      </c>
      <c r="D62" s="40">
        <v>274.82310000000001</v>
      </c>
    </row>
    <row r="63" spans="1:9" x14ac:dyDescent="0.2">
      <c r="A63" s="9" t="s">
        <v>80</v>
      </c>
      <c r="C63" s="40">
        <v>44.7241</v>
      </c>
      <c r="D63" s="40">
        <v>33.948700000000002</v>
      </c>
    </row>
    <row r="64" spans="1:9" x14ac:dyDescent="0.2">
      <c r="A64" s="9" t="s">
        <v>59</v>
      </c>
      <c r="C64" s="40">
        <v>384.18329999999997</v>
      </c>
      <c r="D64" s="40">
        <v>293.0942</v>
      </c>
    </row>
    <row r="65" spans="1:4" x14ac:dyDescent="0.2">
      <c r="A65" s="9" t="s">
        <v>81</v>
      </c>
      <c r="C65" s="40">
        <v>48.337699999999998</v>
      </c>
      <c r="D65" s="40">
        <v>36.873399999999997</v>
      </c>
    </row>
    <row r="67" spans="1:4" x14ac:dyDescent="0.2">
      <c r="A67" s="9" t="s">
        <v>41</v>
      </c>
    </row>
    <row r="69" spans="1:4" x14ac:dyDescent="0.2">
      <c r="A69" s="18" t="s">
        <v>42</v>
      </c>
      <c r="D69" s="41" t="s">
        <v>43</v>
      </c>
    </row>
    <row r="71" spans="1:4" x14ac:dyDescent="0.2">
      <c r="A71" s="18" t="s">
        <v>225</v>
      </c>
      <c r="D71" s="45">
        <v>5.2139431854447402E-2</v>
      </c>
    </row>
    <row r="73" spans="1:4" x14ac:dyDescent="0.2">
      <c r="A73" s="18" t="s">
        <v>806</v>
      </c>
      <c r="D73" s="41" t="s">
        <v>43</v>
      </c>
    </row>
    <row r="74" spans="1:4" x14ac:dyDescent="0.2">
      <c r="A74" s="9" t="s">
        <v>807</v>
      </c>
    </row>
    <row r="75" spans="1:4" x14ac:dyDescent="0.2">
      <c r="A75" s="46" t="s">
        <v>808</v>
      </c>
    </row>
    <row r="77" spans="1:4" x14ac:dyDescent="0.2">
      <c r="A77" s="18" t="s">
        <v>774</v>
      </c>
    </row>
    <row r="78" spans="1:4" x14ac:dyDescent="0.2">
      <c r="A78" s="18"/>
    </row>
    <row r="79" spans="1:4" x14ac:dyDescent="0.2">
      <c r="A79" s="47" t="s">
        <v>767</v>
      </c>
    </row>
    <row r="80" spans="1:4" x14ac:dyDescent="0.2">
      <c r="A80" s="48"/>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7" t="s">
        <v>775</v>
      </c>
    </row>
    <row r="94" spans="1:1" x14ac:dyDescent="0.2">
      <c r="A94" s="49"/>
    </row>
    <row r="95" spans="1:1" x14ac:dyDescent="0.2">
      <c r="A95" s="47" t="s">
        <v>768</v>
      </c>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sheetData>
  <mergeCells count="1">
    <mergeCell ref="A1:F1"/>
  </mergeCells>
  <conditionalFormatting sqref="F2:F3 F5:F76">
    <cfRule type="cellIs" dxfId="56" priority="2" stopIfTrue="1" operator="between">
      <formula>0.009</formula>
      <formula>-0.009</formula>
    </cfRule>
  </conditionalFormatting>
  <conditionalFormatting sqref="F77:F209">
    <cfRule type="cellIs" dxfId="55" priority="1" stopIfTrue="1" operator="between">
      <formula>0.009</formula>
      <formula>-0.009</formula>
    </cfRule>
  </conditionalFormatting>
  <hyperlinks>
    <hyperlink ref="A75" r:id="rId1"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5"/>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25.554687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12</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370</v>
      </c>
      <c r="B7" s="26" t="s">
        <v>369</v>
      </c>
      <c r="C7" s="26" t="s">
        <v>371</v>
      </c>
      <c r="D7" s="27">
        <v>6950570</v>
      </c>
      <c r="E7" s="28">
        <v>30888.33308</v>
      </c>
      <c r="F7" s="29">
        <v>4.9752813736674</v>
      </c>
    </row>
    <row r="8" spans="1:6" x14ac:dyDescent="0.2">
      <c r="A8" s="26" t="s">
        <v>373</v>
      </c>
      <c r="B8" s="26" t="s">
        <v>372</v>
      </c>
      <c r="C8" s="26" t="s">
        <v>355</v>
      </c>
      <c r="D8" s="27">
        <v>1387967</v>
      </c>
      <c r="E8" s="28">
        <v>24100.65899</v>
      </c>
      <c r="F8" s="29">
        <v>3.8819692683156202</v>
      </c>
    </row>
    <row r="9" spans="1:6" x14ac:dyDescent="0.2">
      <c r="A9" s="26" t="s">
        <v>375</v>
      </c>
      <c r="B9" s="26" t="s">
        <v>374</v>
      </c>
      <c r="C9" s="26" t="s">
        <v>92</v>
      </c>
      <c r="D9" s="27">
        <v>4077593</v>
      </c>
      <c r="E9" s="28">
        <v>21107.660159999999</v>
      </c>
      <c r="F9" s="29">
        <v>3.3998774930249298</v>
      </c>
    </row>
    <row r="10" spans="1:6" x14ac:dyDescent="0.2">
      <c r="A10" s="26" t="s">
        <v>377</v>
      </c>
      <c r="B10" s="26" t="s">
        <v>376</v>
      </c>
      <c r="C10" s="26" t="s">
        <v>378</v>
      </c>
      <c r="D10" s="27">
        <v>5051976</v>
      </c>
      <c r="E10" s="28">
        <v>19371.80197</v>
      </c>
      <c r="F10" s="29">
        <v>3.1202773314472001</v>
      </c>
    </row>
    <row r="11" spans="1:6" x14ac:dyDescent="0.2">
      <c r="A11" s="26" t="s">
        <v>380</v>
      </c>
      <c r="B11" s="26" t="s">
        <v>379</v>
      </c>
      <c r="C11" s="26" t="s">
        <v>173</v>
      </c>
      <c r="D11" s="27">
        <v>1000416</v>
      </c>
      <c r="E11" s="28">
        <v>18420.659810000001</v>
      </c>
      <c r="F11" s="29">
        <v>2.9670738594404198</v>
      </c>
    </row>
    <row r="12" spans="1:6" x14ac:dyDescent="0.2">
      <c r="A12" s="26" t="s">
        <v>382</v>
      </c>
      <c r="B12" s="26" t="s">
        <v>381</v>
      </c>
      <c r="C12" s="26" t="s">
        <v>112</v>
      </c>
      <c r="D12" s="27">
        <v>1161988</v>
      </c>
      <c r="E12" s="28">
        <v>18274.004280000001</v>
      </c>
      <c r="F12" s="29">
        <v>2.9434515899943898</v>
      </c>
    </row>
    <row r="13" spans="1:6" x14ac:dyDescent="0.2">
      <c r="A13" s="26" t="s">
        <v>384</v>
      </c>
      <c r="B13" s="26" t="s">
        <v>383</v>
      </c>
      <c r="C13" s="26" t="s">
        <v>355</v>
      </c>
      <c r="D13" s="27">
        <v>2976441</v>
      </c>
      <c r="E13" s="28">
        <v>16806.474109999999</v>
      </c>
      <c r="F13" s="29">
        <v>2.707071870144</v>
      </c>
    </row>
    <row r="14" spans="1:6" x14ac:dyDescent="0.2">
      <c r="A14" s="26" t="s">
        <v>94</v>
      </c>
      <c r="B14" s="26" t="s">
        <v>93</v>
      </c>
      <c r="C14" s="26" t="s">
        <v>89</v>
      </c>
      <c r="D14" s="27">
        <v>2259945</v>
      </c>
      <c r="E14" s="28">
        <v>15982.331039999999</v>
      </c>
      <c r="F14" s="29">
        <v>2.5743245427052499</v>
      </c>
    </row>
    <row r="15" spans="1:6" x14ac:dyDescent="0.2">
      <c r="A15" s="26" t="s">
        <v>156</v>
      </c>
      <c r="B15" s="26" t="s">
        <v>155</v>
      </c>
      <c r="C15" s="26" t="s">
        <v>157</v>
      </c>
      <c r="D15" s="27">
        <v>10263765</v>
      </c>
      <c r="E15" s="28">
        <v>15359.724319999999</v>
      </c>
      <c r="F15" s="29">
        <v>2.4740393117375099</v>
      </c>
    </row>
    <row r="16" spans="1:6" x14ac:dyDescent="0.2">
      <c r="A16" s="26" t="s">
        <v>255</v>
      </c>
      <c r="B16" s="26" t="s">
        <v>254</v>
      </c>
      <c r="C16" s="26" t="s">
        <v>191</v>
      </c>
      <c r="D16" s="27">
        <v>3812021</v>
      </c>
      <c r="E16" s="28">
        <v>14344.63502</v>
      </c>
      <c r="F16" s="29">
        <v>2.3105356719062899</v>
      </c>
    </row>
    <row r="17" spans="1:6" x14ac:dyDescent="0.2">
      <c r="A17" s="26" t="s">
        <v>386</v>
      </c>
      <c r="B17" s="26" t="s">
        <v>385</v>
      </c>
      <c r="C17" s="26" t="s">
        <v>387</v>
      </c>
      <c r="D17" s="27">
        <v>2313899</v>
      </c>
      <c r="E17" s="28">
        <v>14199.24121</v>
      </c>
      <c r="F17" s="29">
        <v>2.2871166316859601</v>
      </c>
    </row>
    <row r="18" spans="1:6" x14ac:dyDescent="0.2">
      <c r="A18" s="26" t="s">
        <v>389</v>
      </c>
      <c r="B18" s="26" t="s">
        <v>388</v>
      </c>
      <c r="C18" s="26" t="s">
        <v>135</v>
      </c>
      <c r="D18" s="27">
        <v>17172603</v>
      </c>
      <c r="E18" s="28">
        <v>14081.534460000001</v>
      </c>
      <c r="F18" s="29">
        <v>2.2681572336726998</v>
      </c>
    </row>
    <row r="19" spans="1:6" x14ac:dyDescent="0.2">
      <c r="A19" s="26" t="s">
        <v>88</v>
      </c>
      <c r="B19" s="26" t="s">
        <v>87</v>
      </c>
      <c r="C19" s="26" t="s">
        <v>89</v>
      </c>
      <c r="D19" s="27">
        <v>1036125</v>
      </c>
      <c r="E19" s="28">
        <v>13966.965</v>
      </c>
      <c r="F19" s="29">
        <v>2.2497031688692402</v>
      </c>
    </row>
    <row r="20" spans="1:6" x14ac:dyDescent="0.2">
      <c r="A20" s="26" t="s">
        <v>145</v>
      </c>
      <c r="B20" s="26" t="s">
        <v>144</v>
      </c>
      <c r="C20" s="26" t="s">
        <v>129</v>
      </c>
      <c r="D20" s="27">
        <v>1523939</v>
      </c>
      <c r="E20" s="28">
        <v>13772.59871</v>
      </c>
      <c r="F20" s="29">
        <v>2.2183959766099099</v>
      </c>
    </row>
    <row r="21" spans="1:6" x14ac:dyDescent="0.2">
      <c r="A21" s="26" t="s">
        <v>391</v>
      </c>
      <c r="B21" s="26" t="s">
        <v>390</v>
      </c>
      <c r="C21" s="26" t="s">
        <v>191</v>
      </c>
      <c r="D21" s="27">
        <v>1817647</v>
      </c>
      <c r="E21" s="28">
        <v>13030.71134</v>
      </c>
      <c r="F21" s="29">
        <v>2.0988978345845601</v>
      </c>
    </row>
    <row r="22" spans="1:6" x14ac:dyDescent="0.2">
      <c r="A22" s="26" t="s">
        <v>393</v>
      </c>
      <c r="B22" s="26" t="s">
        <v>392</v>
      </c>
      <c r="C22" s="26" t="s">
        <v>97</v>
      </c>
      <c r="D22" s="27">
        <v>2909035</v>
      </c>
      <c r="E22" s="28">
        <v>12552.48603</v>
      </c>
      <c r="F22" s="29">
        <v>2.0218685733713699</v>
      </c>
    </row>
    <row r="23" spans="1:6" x14ac:dyDescent="0.2">
      <c r="A23" s="26" t="s">
        <v>395</v>
      </c>
      <c r="B23" s="26" t="s">
        <v>394</v>
      </c>
      <c r="C23" s="26" t="s">
        <v>112</v>
      </c>
      <c r="D23" s="27">
        <v>1830900</v>
      </c>
      <c r="E23" s="28">
        <v>12215.764800000001</v>
      </c>
      <c r="F23" s="29">
        <v>1.96763182128124</v>
      </c>
    </row>
    <row r="24" spans="1:6" x14ac:dyDescent="0.2">
      <c r="A24" s="26" t="s">
        <v>397</v>
      </c>
      <c r="B24" s="26" t="s">
        <v>396</v>
      </c>
      <c r="C24" s="26" t="s">
        <v>97</v>
      </c>
      <c r="D24" s="27">
        <v>5061254</v>
      </c>
      <c r="E24" s="28">
        <v>11795.25245</v>
      </c>
      <c r="F24" s="29">
        <v>1.89989856882849</v>
      </c>
    </row>
    <row r="25" spans="1:6" x14ac:dyDescent="0.2">
      <c r="A25" s="26" t="s">
        <v>399</v>
      </c>
      <c r="B25" s="26" t="s">
        <v>398</v>
      </c>
      <c r="C25" s="26" t="s">
        <v>387</v>
      </c>
      <c r="D25" s="27">
        <v>2137370</v>
      </c>
      <c r="E25" s="28">
        <v>11773.702649999999</v>
      </c>
      <c r="F25" s="29">
        <v>1.8964274744748899</v>
      </c>
    </row>
    <row r="26" spans="1:6" x14ac:dyDescent="0.2">
      <c r="A26" s="26" t="s">
        <v>401</v>
      </c>
      <c r="B26" s="26" t="s">
        <v>400</v>
      </c>
      <c r="C26" s="26" t="s">
        <v>129</v>
      </c>
      <c r="D26" s="27">
        <v>1776602</v>
      </c>
      <c r="E26" s="28">
        <v>11130.411529999999</v>
      </c>
      <c r="F26" s="29">
        <v>1.79281054186502</v>
      </c>
    </row>
    <row r="27" spans="1:6" x14ac:dyDescent="0.2">
      <c r="A27" s="26" t="s">
        <v>403</v>
      </c>
      <c r="B27" s="26" t="s">
        <v>402</v>
      </c>
      <c r="C27" s="26" t="s">
        <v>208</v>
      </c>
      <c r="D27" s="27">
        <v>2135963</v>
      </c>
      <c r="E27" s="28">
        <v>11014.093210000001</v>
      </c>
      <c r="F27" s="29">
        <v>1.7740747826573799</v>
      </c>
    </row>
    <row r="28" spans="1:6" x14ac:dyDescent="0.2">
      <c r="A28" s="26" t="s">
        <v>140</v>
      </c>
      <c r="B28" s="26" t="s">
        <v>139</v>
      </c>
      <c r="C28" s="26" t="s">
        <v>129</v>
      </c>
      <c r="D28" s="27">
        <v>1128321</v>
      </c>
      <c r="E28" s="28">
        <v>10971.7934</v>
      </c>
      <c r="F28" s="29">
        <v>1.7672614186516999</v>
      </c>
    </row>
    <row r="29" spans="1:6" x14ac:dyDescent="0.2">
      <c r="A29" s="26" t="s">
        <v>405</v>
      </c>
      <c r="B29" s="26" t="s">
        <v>404</v>
      </c>
      <c r="C29" s="26" t="s">
        <v>371</v>
      </c>
      <c r="D29" s="27">
        <v>1877633</v>
      </c>
      <c r="E29" s="28">
        <v>10834.881230000001</v>
      </c>
      <c r="F29" s="29">
        <v>1.7452085429764299</v>
      </c>
    </row>
    <row r="30" spans="1:6" x14ac:dyDescent="0.2">
      <c r="A30" s="26" t="s">
        <v>407</v>
      </c>
      <c r="B30" s="26" t="s">
        <v>406</v>
      </c>
      <c r="C30" s="26" t="s">
        <v>115</v>
      </c>
      <c r="D30" s="27">
        <v>17486857</v>
      </c>
      <c r="E30" s="28">
        <v>10675.726199999999</v>
      </c>
      <c r="F30" s="29">
        <v>1.7195729395842501</v>
      </c>
    </row>
    <row r="31" spans="1:6" x14ac:dyDescent="0.2">
      <c r="A31" s="26" t="s">
        <v>197</v>
      </c>
      <c r="B31" s="26" t="s">
        <v>196</v>
      </c>
      <c r="C31" s="26" t="s">
        <v>198</v>
      </c>
      <c r="D31" s="27">
        <v>789140</v>
      </c>
      <c r="E31" s="28">
        <v>10321.556629999999</v>
      </c>
      <c r="F31" s="29">
        <v>1.66252572825766</v>
      </c>
    </row>
    <row r="32" spans="1:6" x14ac:dyDescent="0.2">
      <c r="A32" s="26" t="s">
        <v>169</v>
      </c>
      <c r="B32" s="26" t="s">
        <v>168</v>
      </c>
      <c r="C32" s="26" t="s">
        <v>170</v>
      </c>
      <c r="D32" s="27">
        <v>1320911</v>
      </c>
      <c r="E32" s="28">
        <v>9994.6730819999993</v>
      </c>
      <c r="F32" s="29">
        <v>1.6098735626807601</v>
      </c>
    </row>
    <row r="33" spans="1:6" x14ac:dyDescent="0.2">
      <c r="A33" s="26" t="s">
        <v>409</v>
      </c>
      <c r="B33" s="26" t="s">
        <v>408</v>
      </c>
      <c r="C33" s="26" t="s">
        <v>191</v>
      </c>
      <c r="D33" s="27">
        <v>1129703</v>
      </c>
      <c r="E33" s="28">
        <v>9464.6517339999991</v>
      </c>
      <c r="F33" s="29">
        <v>1.52450135002297</v>
      </c>
    </row>
    <row r="34" spans="1:6" x14ac:dyDescent="0.2">
      <c r="A34" s="26" t="s">
        <v>411</v>
      </c>
      <c r="B34" s="26" t="s">
        <v>410</v>
      </c>
      <c r="C34" s="26" t="s">
        <v>387</v>
      </c>
      <c r="D34" s="27">
        <v>275274</v>
      </c>
      <c r="E34" s="28">
        <v>8908.2795509999996</v>
      </c>
      <c r="F34" s="29">
        <v>1.4348847251394801</v>
      </c>
    </row>
    <row r="35" spans="1:6" x14ac:dyDescent="0.2">
      <c r="A35" s="26" t="s">
        <v>413</v>
      </c>
      <c r="B35" s="26" t="s">
        <v>412</v>
      </c>
      <c r="C35" s="26" t="s">
        <v>89</v>
      </c>
      <c r="D35" s="27">
        <v>19398917</v>
      </c>
      <c r="E35" s="28">
        <v>8719.8131919999996</v>
      </c>
      <c r="F35" s="29">
        <v>1.4045278534019501</v>
      </c>
    </row>
    <row r="36" spans="1:6" x14ac:dyDescent="0.2">
      <c r="A36" s="26" t="s">
        <v>154</v>
      </c>
      <c r="B36" s="26" t="s">
        <v>153</v>
      </c>
      <c r="C36" s="26" t="s">
        <v>115</v>
      </c>
      <c r="D36" s="27">
        <v>1700000</v>
      </c>
      <c r="E36" s="28">
        <v>8454.1</v>
      </c>
      <c r="F36" s="29">
        <v>1.36172859027981</v>
      </c>
    </row>
    <row r="37" spans="1:6" x14ac:dyDescent="0.2">
      <c r="A37" s="26" t="s">
        <v>188</v>
      </c>
      <c r="B37" s="26" t="s">
        <v>187</v>
      </c>
      <c r="C37" s="26" t="s">
        <v>105</v>
      </c>
      <c r="D37" s="27">
        <v>3685734</v>
      </c>
      <c r="E37" s="28">
        <v>8005.414248</v>
      </c>
      <c r="F37" s="29">
        <v>1.2894573589778899</v>
      </c>
    </row>
    <row r="38" spans="1:6" x14ac:dyDescent="0.2">
      <c r="A38" s="26" t="s">
        <v>415</v>
      </c>
      <c r="B38" s="26" t="s">
        <v>414</v>
      </c>
      <c r="C38" s="26" t="s">
        <v>89</v>
      </c>
      <c r="D38" s="27">
        <v>10449095</v>
      </c>
      <c r="E38" s="28">
        <v>7763.6775850000004</v>
      </c>
      <c r="F38" s="29">
        <v>1.2505200711144899</v>
      </c>
    </row>
    <row r="39" spans="1:6" x14ac:dyDescent="0.2">
      <c r="A39" s="26" t="s">
        <v>417</v>
      </c>
      <c r="B39" s="26" t="s">
        <v>416</v>
      </c>
      <c r="C39" s="26" t="s">
        <v>358</v>
      </c>
      <c r="D39" s="27">
        <v>10743660</v>
      </c>
      <c r="E39" s="28">
        <v>7219.7395200000001</v>
      </c>
      <c r="F39" s="29">
        <v>1.1629062488919</v>
      </c>
    </row>
    <row r="40" spans="1:6" x14ac:dyDescent="0.2">
      <c r="A40" s="26" t="s">
        <v>114</v>
      </c>
      <c r="B40" s="26" t="s">
        <v>113</v>
      </c>
      <c r="C40" s="26" t="s">
        <v>115</v>
      </c>
      <c r="D40" s="27">
        <v>643118</v>
      </c>
      <c r="E40" s="28">
        <v>6977.8302999999996</v>
      </c>
      <c r="F40" s="29">
        <v>1.1239411667274699</v>
      </c>
    </row>
    <row r="41" spans="1:6" x14ac:dyDescent="0.2">
      <c r="A41" s="26" t="s">
        <v>419</v>
      </c>
      <c r="B41" s="26" t="s">
        <v>418</v>
      </c>
      <c r="C41" s="26" t="s">
        <v>129</v>
      </c>
      <c r="D41" s="27">
        <v>812579</v>
      </c>
      <c r="E41" s="28">
        <v>6750.500043</v>
      </c>
      <c r="F41" s="29">
        <v>1.0873243641828401</v>
      </c>
    </row>
    <row r="42" spans="1:6" x14ac:dyDescent="0.2">
      <c r="A42" s="26" t="s">
        <v>421</v>
      </c>
      <c r="B42" s="26" t="s">
        <v>420</v>
      </c>
      <c r="C42" s="26" t="s">
        <v>422</v>
      </c>
      <c r="D42" s="27">
        <v>2464730</v>
      </c>
      <c r="E42" s="28">
        <v>6296.1527850000002</v>
      </c>
      <c r="F42" s="29">
        <v>1.0141412162269601</v>
      </c>
    </row>
    <row r="43" spans="1:6" x14ac:dyDescent="0.2">
      <c r="A43" s="26" t="s">
        <v>424</v>
      </c>
      <c r="B43" s="26" t="s">
        <v>423</v>
      </c>
      <c r="C43" s="26" t="s">
        <v>135</v>
      </c>
      <c r="D43" s="27">
        <v>988395</v>
      </c>
      <c r="E43" s="28">
        <v>6123.1070250000002</v>
      </c>
      <c r="F43" s="29">
        <v>0.98626818907815705</v>
      </c>
    </row>
    <row r="44" spans="1:6" x14ac:dyDescent="0.2">
      <c r="A44" s="26" t="s">
        <v>426</v>
      </c>
      <c r="B44" s="26" t="s">
        <v>425</v>
      </c>
      <c r="C44" s="26" t="s">
        <v>355</v>
      </c>
      <c r="D44" s="27">
        <v>1294759</v>
      </c>
      <c r="E44" s="28">
        <v>6087.3094389999997</v>
      </c>
      <c r="F44" s="29">
        <v>0.98050215883020597</v>
      </c>
    </row>
    <row r="45" spans="1:6" x14ac:dyDescent="0.2">
      <c r="A45" s="26" t="s">
        <v>428</v>
      </c>
      <c r="B45" s="26" t="s">
        <v>427</v>
      </c>
      <c r="C45" s="26" t="s">
        <v>355</v>
      </c>
      <c r="D45" s="27">
        <v>75642</v>
      </c>
      <c r="E45" s="28">
        <v>6074.6577360000001</v>
      </c>
      <c r="F45" s="29">
        <v>0.97846430906608794</v>
      </c>
    </row>
    <row r="46" spans="1:6" x14ac:dyDescent="0.2">
      <c r="A46" s="26" t="s">
        <v>161</v>
      </c>
      <c r="B46" s="26" t="s">
        <v>160</v>
      </c>
      <c r="C46" s="26" t="s">
        <v>89</v>
      </c>
      <c r="D46" s="27">
        <v>4408453</v>
      </c>
      <c r="E46" s="28">
        <v>5865.4467169999998</v>
      </c>
      <c r="F46" s="29">
        <v>0.94476602941788501</v>
      </c>
    </row>
    <row r="47" spans="1:6" x14ac:dyDescent="0.2">
      <c r="A47" s="26" t="s">
        <v>430</v>
      </c>
      <c r="B47" s="26" t="s">
        <v>429</v>
      </c>
      <c r="C47" s="26" t="s">
        <v>97</v>
      </c>
      <c r="D47" s="27">
        <v>2017424</v>
      </c>
      <c r="E47" s="28">
        <v>5726.4580239999996</v>
      </c>
      <c r="F47" s="29">
        <v>0.922378681624067</v>
      </c>
    </row>
    <row r="48" spans="1:6" x14ac:dyDescent="0.2">
      <c r="A48" s="26" t="s">
        <v>432</v>
      </c>
      <c r="B48" s="26" t="s">
        <v>431</v>
      </c>
      <c r="C48" s="26" t="s">
        <v>148</v>
      </c>
      <c r="D48" s="27">
        <v>841218</v>
      </c>
      <c r="E48" s="28">
        <v>5626.0659839999998</v>
      </c>
      <c r="F48" s="29">
        <v>0.90620821864107404</v>
      </c>
    </row>
    <row r="49" spans="1:6" x14ac:dyDescent="0.2">
      <c r="A49" s="26" t="s">
        <v>434</v>
      </c>
      <c r="B49" s="26" t="s">
        <v>433</v>
      </c>
      <c r="C49" s="26" t="s">
        <v>89</v>
      </c>
      <c r="D49" s="27">
        <v>14244569</v>
      </c>
      <c r="E49" s="28">
        <v>5619.4824710000003</v>
      </c>
      <c r="F49" s="29">
        <v>0.90514779140735602</v>
      </c>
    </row>
    <row r="50" spans="1:6" x14ac:dyDescent="0.2">
      <c r="A50" s="26" t="s">
        <v>436</v>
      </c>
      <c r="B50" s="26" t="s">
        <v>435</v>
      </c>
      <c r="C50" s="26" t="s">
        <v>198</v>
      </c>
      <c r="D50" s="27">
        <v>845481</v>
      </c>
      <c r="E50" s="28">
        <v>5552.2737269999998</v>
      </c>
      <c r="F50" s="29">
        <v>0.89432226672446902</v>
      </c>
    </row>
    <row r="51" spans="1:6" x14ac:dyDescent="0.2">
      <c r="A51" s="26" t="s">
        <v>438</v>
      </c>
      <c r="B51" s="26" t="s">
        <v>437</v>
      </c>
      <c r="C51" s="26" t="s">
        <v>173</v>
      </c>
      <c r="D51" s="27">
        <v>1159745</v>
      </c>
      <c r="E51" s="28">
        <v>5544.7408450000003</v>
      </c>
      <c r="F51" s="29">
        <v>0.89310892162722599</v>
      </c>
    </row>
    <row r="52" spans="1:6" x14ac:dyDescent="0.2">
      <c r="A52" s="26" t="s">
        <v>440</v>
      </c>
      <c r="B52" s="26" t="s">
        <v>439</v>
      </c>
      <c r="C52" s="26" t="s">
        <v>138</v>
      </c>
      <c r="D52" s="27">
        <v>3206212</v>
      </c>
      <c r="E52" s="28">
        <v>5463.3852479999996</v>
      </c>
      <c r="F52" s="29">
        <v>0.88000471864711105</v>
      </c>
    </row>
    <row r="53" spans="1:6" x14ac:dyDescent="0.2">
      <c r="A53" s="26" t="s">
        <v>172</v>
      </c>
      <c r="B53" s="26" t="s">
        <v>171</v>
      </c>
      <c r="C53" s="26" t="s">
        <v>173</v>
      </c>
      <c r="D53" s="27">
        <v>3918888</v>
      </c>
      <c r="E53" s="28">
        <v>5400.227664</v>
      </c>
      <c r="F53" s="29">
        <v>0.86983172710149503</v>
      </c>
    </row>
    <row r="54" spans="1:6" x14ac:dyDescent="0.2">
      <c r="A54" s="26" t="s">
        <v>442</v>
      </c>
      <c r="B54" s="26" t="s">
        <v>441</v>
      </c>
      <c r="C54" s="26" t="s">
        <v>443</v>
      </c>
      <c r="D54" s="27">
        <v>364278</v>
      </c>
      <c r="E54" s="28">
        <v>5123.3879310000002</v>
      </c>
      <c r="F54" s="29">
        <v>0.82524027687598001</v>
      </c>
    </row>
    <row r="55" spans="1:6" x14ac:dyDescent="0.2">
      <c r="A55" s="26" t="s">
        <v>445</v>
      </c>
      <c r="B55" s="26" t="s">
        <v>444</v>
      </c>
      <c r="C55" s="26" t="s">
        <v>97</v>
      </c>
      <c r="D55" s="27">
        <v>279704</v>
      </c>
      <c r="E55" s="28">
        <v>4905.0291960000004</v>
      </c>
      <c r="F55" s="29">
        <v>0.79006854571750795</v>
      </c>
    </row>
    <row r="56" spans="1:6" x14ac:dyDescent="0.2">
      <c r="A56" s="26" t="s">
        <v>311</v>
      </c>
      <c r="B56" s="26" t="s">
        <v>310</v>
      </c>
      <c r="C56" s="26" t="s">
        <v>170</v>
      </c>
      <c r="D56" s="27">
        <v>441465</v>
      </c>
      <c r="E56" s="28">
        <v>4680.8533950000001</v>
      </c>
      <c r="F56" s="29">
        <v>0.75395984136452199</v>
      </c>
    </row>
    <row r="57" spans="1:6" x14ac:dyDescent="0.2">
      <c r="A57" s="26" t="s">
        <v>447</v>
      </c>
      <c r="B57" s="26" t="s">
        <v>446</v>
      </c>
      <c r="C57" s="26" t="s">
        <v>138</v>
      </c>
      <c r="D57" s="27">
        <v>1088061</v>
      </c>
      <c r="E57" s="28">
        <v>4572.5763530000004</v>
      </c>
      <c r="F57" s="29">
        <v>0.73651931620367395</v>
      </c>
    </row>
    <row r="58" spans="1:6" x14ac:dyDescent="0.2">
      <c r="A58" s="26" t="s">
        <v>449</v>
      </c>
      <c r="B58" s="26" t="s">
        <v>448</v>
      </c>
      <c r="C58" s="26" t="s">
        <v>297</v>
      </c>
      <c r="D58" s="27">
        <v>1667102</v>
      </c>
      <c r="E58" s="28">
        <v>4502.0089509999998</v>
      </c>
      <c r="F58" s="29">
        <v>0.72515280186800601</v>
      </c>
    </row>
    <row r="59" spans="1:6" x14ac:dyDescent="0.2">
      <c r="A59" s="26" t="s">
        <v>451</v>
      </c>
      <c r="B59" s="26" t="s">
        <v>450</v>
      </c>
      <c r="C59" s="26" t="s">
        <v>422</v>
      </c>
      <c r="D59" s="27">
        <v>18921468</v>
      </c>
      <c r="E59" s="28">
        <v>4266.7910339999999</v>
      </c>
      <c r="F59" s="29">
        <v>0.68726550901306505</v>
      </c>
    </row>
    <row r="60" spans="1:6" x14ac:dyDescent="0.2">
      <c r="A60" s="26" t="s">
        <v>453</v>
      </c>
      <c r="B60" s="26" t="s">
        <v>452</v>
      </c>
      <c r="C60" s="26" t="s">
        <v>105</v>
      </c>
      <c r="D60" s="27">
        <v>1031119</v>
      </c>
      <c r="E60" s="28">
        <v>4145.0983800000004</v>
      </c>
      <c r="F60" s="29">
        <v>0.667664088852571</v>
      </c>
    </row>
    <row r="61" spans="1:6" x14ac:dyDescent="0.2">
      <c r="A61" s="26" t="s">
        <v>315</v>
      </c>
      <c r="B61" s="26" t="s">
        <v>314</v>
      </c>
      <c r="C61" s="26" t="s">
        <v>148</v>
      </c>
      <c r="D61" s="27">
        <v>102764</v>
      </c>
      <c r="E61" s="28">
        <v>3914.4862880000001</v>
      </c>
      <c r="F61" s="29">
        <v>0.63051867077842505</v>
      </c>
    </row>
    <row r="62" spans="1:6" x14ac:dyDescent="0.2">
      <c r="A62" s="26" t="s">
        <v>455</v>
      </c>
      <c r="B62" s="26" t="s">
        <v>454</v>
      </c>
      <c r="C62" s="26" t="s">
        <v>97</v>
      </c>
      <c r="D62" s="27">
        <v>4063159</v>
      </c>
      <c r="E62" s="28">
        <v>2972.2008089999999</v>
      </c>
      <c r="F62" s="29">
        <v>0.47874177235519799</v>
      </c>
    </row>
    <row r="63" spans="1:6" x14ac:dyDescent="0.2">
      <c r="A63" s="26" t="s">
        <v>457</v>
      </c>
      <c r="B63" s="26" t="s">
        <v>456</v>
      </c>
      <c r="C63" s="26" t="s">
        <v>129</v>
      </c>
      <c r="D63" s="27">
        <v>320000</v>
      </c>
      <c r="E63" s="28">
        <v>2805.44</v>
      </c>
      <c r="F63" s="29">
        <v>0.45188108211572903</v>
      </c>
    </row>
    <row r="64" spans="1:6" x14ac:dyDescent="0.2">
      <c r="A64" s="26" t="s">
        <v>459</v>
      </c>
      <c r="B64" s="26" t="s">
        <v>458</v>
      </c>
      <c r="C64" s="26" t="s">
        <v>112</v>
      </c>
      <c r="D64" s="27">
        <v>635763</v>
      </c>
      <c r="E64" s="28">
        <v>2333.568092</v>
      </c>
      <c r="F64" s="29">
        <v>0.37587518343065501</v>
      </c>
    </row>
    <row r="65" spans="1:9" x14ac:dyDescent="0.2">
      <c r="A65" s="26" t="s">
        <v>461</v>
      </c>
      <c r="B65" s="26" t="s">
        <v>460</v>
      </c>
      <c r="C65" s="26" t="s">
        <v>135</v>
      </c>
      <c r="D65" s="27">
        <v>4194157</v>
      </c>
      <c r="E65" s="28">
        <v>2061.4281660000001</v>
      </c>
      <c r="F65" s="29">
        <v>0.332040745963529</v>
      </c>
    </row>
    <row r="66" spans="1:9" x14ac:dyDescent="0.2">
      <c r="A66" s="26" t="s">
        <v>317</v>
      </c>
      <c r="B66" s="26" t="s">
        <v>316</v>
      </c>
      <c r="C66" s="26" t="s">
        <v>170</v>
      </c>
      <c r="D66" s="27">
        <v>2000000</v>
      </c>
      <c r="E66" s="28">
        <v>2058</v>
      </c>
      <c r="F66" s="29">
        <v>0.33148856043763902</v>
      </c>
    </row>
    <row r="67" spans="1:9" x14ac:dyDescent="0.2">
      <c r="A67" s="26" t="s">
        <v>463</v>
      </c>
      <c r="B67" s="26" t="s">
        <v>462</v>
      </c>
      <c r="C67" s="26" t="s">
        <v>280</v>
      </c>
      <c r="D67" s="27">
        <v>1000000</v>
      </c>
      <c r="E67" s="28">
        <v>1869</v>
      </c>
      <c r="F67" s="29">
        <v>0.30104573345867303</v>
      </c>
    </row>
    <row r="68" spans="1:9" x14ac:dyDescent="0.2">
      <c r="A68" s="26" t="s">
        <v>273</v>
      </c>
      <c r="B68" s="26" t="s">
        <v>272</v>
      </c>
      <c r="C68" s="26" t="s">
        <v>191</v>
      </c>
      <c r="D68" s="27">
        <v>1350950</v>
      </c>
      <c r="E68" s="28">
        <v>1839.9938999999999</v>
      </c>
      <c r="F68" s="29">
        <v>0.29637362931245798</v>
      </c>
    </row>
    <row r="69" spans="1:9" x14ac:dyDescent="0.2">
      <c r="A69" s="26" t="s">
        <v>465</v>
      </c>
      <c r="B69" s="26" t="s">
        <v>464</v>
      </c>
      <c r="C69" s="26" t="s">
        <v>97</v>
      </c>
      <c r="D69" s="27">
        <v>160465</v>
      </c>
      <c r="E69" s="28">
        <v>1765.997558</v>
      </c>
      <c r="F69" s="29">
        <v>0.28445480478027502</v>
      </c>
    </row>
    <row r="70" spans="1:9" x14ac:dyDescent="0.2">
      <c r="A70" s="26" t="s">
        <v>467</v>
      </c>
      <c r="B70" s="26" t="s">
        <v>466</v>
      </c>
      <c r="C70" s="26" t="s">
        <v>129</v>
      </c>
      <c r="D70" s="27">
        <v>518764</v>
      </c>
      <c r="E70" s="28">
        <v>1690.3924939999999</v>
      </c>
      <c r="F70" s="29">
        <v>0.272276858314213</v>
      </c>
    </row>
    <row r="71" spans="1:9" x14ac:dyDescent="0.2">
      <c r="A71" s="26" t="s">
        <v>469</v>
      </c>
      <c r="B71" s="26" t="s">
        <v>468</v>
      </c>
      <c r="C71" s="26" t="s">
        <v>132</v>
      </c>
      <c r="D71" s="27">
        <v>252893</v>
      </c>
      <c r="E71" s="28">
        <v>1619.779665</v>
      </c>
      <c r="F71" s="29">
        <v>0.26090302690816902</v>
      </c>
    </row>
    <row r="72" spans="1:9" x14ac:dyDescent="0.2">
      <c r="A72" s="26" t="s">
        <v>471</v>
      </c>
      <c r="B72" s="26" t="s">
        <v>470</v>
      </c>
      <c r="C72" s="26" t="s">
        <v>92</v>
      </c>
      <c r="D72" s="27">
        <v>432609</v>
      </c>
      <c r="E72" s="28">
        <v>1444.697756</v>
      </c>
      <c r="F72" s="29">
        <v>0.23270203080851701</v>
      </c>
    </row>
    <row r="73" spans="1:9" x14ac:dyDescent="0.2">
      <c r="A73" s="26" t="s">
        <v>473</v>
      </c>
      <c r="B73" s="26" t="s">
        <v>472</v>
      </c>
      <c r="C73" s="26" t="s">
        <v>474</v>
      </c>
      <c r="D73" s="27">
        <v>43772</v>
      </c>
      <c r="E73" s="28">
        <v>1379.562124</v>
      </c>
      <c r="F73" s="29">
        <v>0.222210428823641</v>
      </c>
    </row>
    <row r="74" spans="1:9" x14ac:dyDescent="0.2">
      <c r="A74" s="26" t="s">
        <v>207</v>
      </c>
      <c r="B74" s="26" t="s">
        <v>206</v>
      </c>
      <c r="C74" s="26" t="s">
        <v>208</v>
      </c>
      <c r="D74" s="27">
        <v>941266</v>
      </c>
      <c r="E74" s="28">
        <v>962.91511800000001</v>
      </c>
      <c r="F74" s="29">
        <v>0.15509977953812401</v>
      </c>
    </row>
    <row r="75" spans="1:9" x14ac:dyDescent="0.2">
      <c r="A75" s="26" t="s">
        <v>476</v>
      </c>
      <c r="B75" s="26" t="s">
        <v>475</v>
      </c>
      <c r="C75" s="26" t="s">
        <v>129</v>
      </c>
      <c r="D75" s="27">
        <v>1604867</v>
      </c>
      <c r="E75" s="28">
        <v>961.31533300000001</v>
      </c>
      <c r="F75" s="29">
        <v>0.154842097115063</v>
      </c>
    </row>
    <row r="76" spans="1:9" x14ac:dyDescent="0.2">
      <c r="A76" s="26" t="s">
        <v>478</v>
      </c>
      <c r="B76" s="26" t="s">
        <v>477</v>
      </c>
      <c r="C76" s="26" t="s">
        <v>92</v>
      </c>
      <c r="D76" s="27">
        <v>250000</v>
      </c>
      <c r="E76" s="28">
        <v>702</v>
      </c>
      <c r="F76" s="29">
        <v>0.113073357350448</v>
      </c>
    </row>
    <row r="77" spans="1:9" x14ac:dyDescent="0.2">
      <c r="A77" s="26" t="s">
        <v>480</v>
      </c>
      <c r="B77" s="26" t="s">
        <v>479</v>
      </c>
      <c r="C77" s="26" t="s">
        <v>443</v>
      </c>
      <c r="D77" s="27">
        <v>188328</v>
      </c>
      <c r="E77" s="28">
        <v>627.50889600000005</v>
      </c>
      <c r="F77" s="29">
        <v>0.101074839940162</v>
      </c>
    </row>
    <row r="78" spans="1:9" x14ac:dyDescent="0.2">
      <c r="A78" s="26" t="s">
        <v>482</v>
      </c>
      <c r="B78" s="26" t="s">
        <v>481</v>
      </c>
      <c r="C78" s="26" t="s">
        <v>208</v>
      </c>
      <c r="D78" s="27">
        <v>125399</v>
      </c>
      <c r="E78" s="28">
        <v>466.17078249999997</v>
      </c>
      <c r="F78" s="29">
        <v>7.5087600393106399E-2</v>
      </c>
    </row>
    <row r="79" spans="1:9" x14ac:dyDescent="0.2">
      <c r="A79" s="30" t="s">
        <v>30</v>
      </c>
      <c r="B79" s="30"/>
      <c r="C79" s="30"/>
      <c r="D79" s="31"/>
      <c r="E79" s="32">
        <f>SUM(E7:E78)</f>
        <v>592301.19077149977</v>
      </c>
      <c r="F79" s="33">
        <f>SUM(F7:F78)</f>
        <v>95.40382365128481</v>
      </c>
      <c r="G79" s="18"/>
      <c r="H79" s="18"/>
      <c r="I79" s="18"/>
    </row>
    <row r="80" spans="1:9" x14ac:dyDescent="0.2">
      <c r="A80" s="26"/>
      <c r="B80" s="26"/>
      <c r="C80" s="26"/>
      <c r="D80" s="34"/>
      <c r="E80" s="28"/>
      <c r="F80" s="29"/>
    </row>
    <row r="81" spans="1:9" x14ac:dyDescent="0.2">
      <c r="A81" s="30" t="s">
        <v>31</v>
      </c>
      <c r="B81" s="30"/>
      <c r="C81" s="30"/>
      <c r="D81" s="31"/>
      <c r="E81" s="32">
        <f>E79</f>
        <v>592301.19077149977</v>
      </c>
      <c r="F81" s="33">
        <f>F79</f>
        <v>95.40382365128481</v>
      </c>
      <c r="G81" s="18"/>
      <c r="H81" s="18"/>
      <c r="I81" s="18"/>
    </row>
    <row r="82" spans="1:9" x14ac:dyDescent="0.2">
      <c r="A82" s="30"/>
      <c r="B82" s="30"/>
      <c r="C82" s="30"/>
      <c r="D82" s="31"/>
      <c r="E82" s="32"/>
      <c r="F82" s="33"/>
      <c r="G82" s="18"/>
      <c r="H82" s="18"/>
      <c r="I82" s="18"/>
    </row>
    <row r="83" spans="1:9" x14ac:dyDescent="0.2">
      <c r="A83" s="30" t="s">
        <v>33</v>
      </c>
      <c r="B83" s="30"/>
      <c r="C83" s="30"/>
      <c r="D83" s="31"/>
      <c r="E83" s="32">
        <f>E85-(E79)</f>
        <v>28534.712972200243</v>
      </c>
      <c r="F83" s="33">
        <f>F85-(F79)</f>
        <v>4.5961763487151899</v>
      </c>
      <c r="G83" s="18"/>
      <c r="H83" s="18"/>
      <c r="I83" s="18"/>
    </row>
    <row r="84" spans="1:9" x14ac:dyDescent="0.2">
      <c r="A84" s="30"/>
      <c r="B84" s="30"/>
      <c r="C84" s="30"/>
      <c r="D84" s="31"/>
      <c r="E84" s="32"/>
      <c r="F84" s="33"/>
      <c r="G84" s="18"/>
      <c r="H84" s="18"/>
      <c r="I84" s="18"/>
    </row>
    <row r="85" spans="1:9" x14ac:dyDescent="0.2">
      <c r="A85" s="35" t="s">
        <v>32</v>
      </c>
      <c r="B85" s="35"/>
      <c r="C85" s="35"/>
      <c r="D85" s="36"/>
      <c r="E85" s="37">
        <v>620835.90374370001</v>
      </c>
      <c r="F85" s="38">
        <v>100</v>
      </c>
      <c r="G85" s="18"/>
      <c r="H85" s="18"/>
      <c r="I85" s="18"/>
    </row>
    <row r="88" spans="1:9" x14ac:dyDescent="0.2">
      <c r="A88" s="18" t="s">
        <v>36</v>
      </c>
    </row>
    <row r="89" spans="1:9" x14ac:dyDescent="0.2">
      <c r="A89" s="18" t="s">
        <v>37</v>
      </c>
    </row>
    <row r="90" spans="1:9" x14ac:dyDescent="0.2">
      <c r="A90" s="18" t="s">
        <v>38</v>
      </c>
      <c r="B90" s="18"/>
      <c r="C90" s="39" t="s">
        <v>40</v>
      </c>
      <c r="D90" s="19" t="s">
        <v>39</v>
      </c>
    </row>
    <row r="91" spans="1:9" x14ac:dyDescent="0.2">
      <c r="A91" s="9" t="s">
        <v>56</v>
      </c>
      <c r="C91" s="40">
        <v>92.515900000000002</v>
      </c>
      <c r="D91" s="40">
        <v>79.7714</v>
      </c>
    </row>
    <row r="92" spans="1:9" x14ac:dyDescent="0.2">
      <c r="A92" s="9" t="s">
        <v>80</v>
      </c>
      <c r="C92" s="40">
        <v>37.136099999999999</v>
      </c>
      <c r="D92" s="40">
        <v>29.230499999999999</v>
      </c>
    </row>
    <row r="93" spans="1:9" x14ac:dyDescent="0.2">
      <c r="A93" s="9" t="s">
        <v>59</v>
      </c>
      <c r="C93" s="40">
        <v>101.63939999999999</v>
      </c>
      <c r="D93" s="40">
        <v>88.001300000000001</v>
      </c>
    </row>
    <row r="94" spans="1:9" x14ac:dyDescent="0.2">
      <c r="A94" s="9" t="s">
        <v>81</v>
      </c>
      <c r="C94" s="40">
        <v>42.2637</v>
      </c>
      <c r="D94" s="40">
        <v>33.794600000000003</v>
      </c>
    </row>
    <row r="96" spans="1:9" x14ac:dyDescent="0.2">
      <c r="A96" s="18" t="s">
        <v>42</v>
      </c>
    </row>
    <row r="97" spans="1:4" x14ac:dyDescent="0.2">
      <c r="A97" s="82" t="s">
        <v>53</v>
      </c>
      <c r="B97" s="83"/>
      <c r="C97" s="43" t="s">
        <v>54</v>
      </c>
    </row>
    <row r="98" spans="1:4" x14ac:dyDescent="0.2">
      <c r="A98" s="78" t="s">
        <v>80</v>
      </c>
      <c r="B98" s="79"/>
      <c r="C98" s="44">
        <v>3</v>
      </c>
    </row>
    <row r="99" spans="1:4" x14ac:dyDescent="0.2">
      <c r="A99" s="78" t="s">
        <v>81</v>
      </c>
      <c r="B99" s="79"/>
      <c r="C99" s="44">
        <v>3</v>
      </c>
    </row>
    <row r="100" spans="1:4" x14ac:dyDescent="0.2">
      <c r="A100" s="9" t="s">
        <v>55</v>
      </c>
    </row>
    <row r="101" spans="1:4" x14ac:dyDescent="0.2">
      <c r="A101" s="9" t="s">
        <v>41</v>
      </c>
    </row>
    <row r="103" spans="1:4" x14ac:dyDescent="0.2">
      <c r="A103" s="18" t="s">
        <v>225</v>
      </c>
      <c r="D103" s="45">
        <v>5.9436498964824697E-2</v>
      </c>
    </row>
    <row r="104" spans="1:4" x14ac:dyDescent="0.2">
      <c r="A104" s="18"/>
      <c r="D104" s="45"/>
    </row>
    <row r="105" spans="1:4" x14ac:dyDescent="0.2">
      <c r="A105" s="18" t="s">
        <v>771</v>
      </c>
    </row>
    <row r="106" spans="1:4" x14ac:dyDescent="0.2">
      <c r="A106" s="46"/>
    </row>
    <row r="107" spans="1:4" x14ac:dyDescent="0.2">
      <c r="A107" s="47" t="s">
        <v>767</v>
      </c>
    </row>
    <row r="108" spans="1:4" x14ac:dyDescent="0.2">
      <c r="A108" s="48"/>
    </row>
    <row r="109" spans="1:4" x14ac:dyDescent="0.2">
      <c r="A109" s="49"/>
    </row>
    <row r="110" spans="1:4" x14ac:dyDescent="0.2">
      <c r="A110" s="49"/>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7" t="s">
        <v>776</v>
      </c>
    </row>
    <row r="122" spans="1:1" x14ac:dyDescent="0.2">
      <c r="A122" s="49"/>
    </row>
    <row r="123" spans="1:1" x14ac:dyDescent="0.2">
      <c r="A123" s="47" t="s">
        <v>768</v>
      </c>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sheetData>
  <mergeCells count="4">
    <mergeCell ref="A1:F1"/>
    <mergeCell ref="A97:B97"/>
    <mergeCell ref="A98:B98"/>
    <mergeCell ref="A99:B99"/>
  </mergeCells>
  <conditionalFormatting sqref="F2:F3 F5:F104">
    <cfRule type="cellIs" dxfId="54" priority="2" stopIfTrue="1" operator="between">
      <formula>0.009</formula>
      <formula>-0.009</formula>
    </cfRule>
  </conditionalFormatting>
  <conditionalFormatting sqref="F105:F237">
    <cfRule type="cellIs" dxfId="53" priority="1" stopIfTrue="1" operator="between">
      <formula>0.009</formula>
      <formula>-0.009</formula>
    </cfRule>
  </conditionalFormatting>
  <hyperlinks>
    <hyperlink ref="A106"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7"/>
  <sheetViews>
    <sheetView showGridLines="0"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0" t="s">
        <v>13</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128</v>
      </c>
      <c r="B7" s="26" t="s">
        <v>127</v>
      </c>
      <c r="C7" s="26" t="s">
        <v>129</v>
      </c>
      <c r="D7" s="27">
        <v>7591052</v>
      </c>
      <c r="E7" s="28">
        <v>25820.963380000001</v>
      </c>
      <c r="F7" s="29">
        <v>3.9582721520694601</v>
      </c>
    </row>
    <row r="8" spans="1:6" x14ac:dyDescent="0.2">
      <c r="A8" s="26" t="s">
        <v>94</v>
      </c>
      <c r="B8" s="26" t="s">
        <v>93</v>
      </c>
      <c r="C8" s="26" t="s">
        <v>89</v>
      </c>
      <c r="D8" s="27">
        <v>3110566</v>
      </c>
      <c r="E8" s="28">
        <v>21997.922750000002</v>
      </c>
      <c r="F8" s="29">
        <v>3.3722120953916299</v>
      </c>
    </row>
    <row r="9" spans="1:6" x14ac:dyDescent="0.2">
      <c r="A9" s="26" t="s">
        <v>257</v>
      </c>
      <c r="B9" s="26" t="s">
        <v>256</v>
      </c>
      <c r="C9" s="26" t="s">
        <v>89</v>
      </c>
      <c r="D9" s="27">
        <v>24369927</v>
      </c>
      <c r="E9" s="28">
        <v>21981.674149999999</v>
      </c>
      <c r="F9" s="29">
        <v>3.3697212363193501</v>
      </c>
    </row>
    <row r="10" spans="1:6" x14ac:dyDescent="0.2">
      <c r="A10" s="26" t="s">
        <v>484</v>
      </c>
      <c r="B10" s="26" t="s">
        <v>483</v>
      </c>
      <c r="C10" s="26" t="s">
        <v>485</v>
      </c>
      <c r="D10" s="27">
        <v>14789858</v>
      </c>
      <c r="E10" s="28">
        <v>21859.41012</v>
      </c>
      <c r="F10" s="29">
        <v>3.3509785465898201</v>
      </c>
    </row>
    <row r="11" spans="1:6" x14ac:dyDescent="0.2">
      <c r="A11" s="26" t="s">
        <v>487</v>
      </c>
      <c r="B11" s="26" t="s">
        <v>486</v>
      </c>
      <c r="C11" s="26" t="s">
        <v>266</v>
      </c>
      <c r="D11" s="27">
        <v>1986228</v>
      </c>
      <c r="E11" s="28">
        <v>18931.732179999999</v>
      </c>
      <c r="F11" s="29">
        <v>2.9021747630289698</v>
      </c>
    </row>
    <row r="12" spans="1:6" x14ac:dyDescent="0.2">
      <c r="A12" s="26" t="s">
        <v>373</v>
      </c>
      <c r="B12" s="26" t="s">
        <v>372</v>
      </c>
      <c r="C12" s="26" t="s">
        <v>355</v>
      </c>
      <c r="D12" s="27">
        <v>1050123</v>
      </c>
      <c r="E12" s="28">
        <v>18234.335770000002</v>
      </c>
      <c r="F12" s="29">
        <v>2.7952660955237798</v>
      </c>
    </row>
    <row r="13" spans="1:6" x14ac:dyDescent="0.2">
      <c r="A13" s="26" t="s">
        <v>161</v>
      </c>
      <c r="B13" s="26" t="s">
        <v>160</v>
      </c>
      <c r="C13" s="26" t="s">
        <v>89</v>
      </c>
      <c r="D13" s="27">
        <v>13160416</v>
      </c>
      <c r="E13" s="28">
        <v>17509.933489999999</v>
      </c>
      <c r="F13" s="29">
        <v>2.68421751342321</v>
      </c>
    </row>
    <row r="14" spans="1:6" x14ac:dyDescent="0.2">
      <c r="A14" s="26" t="s">
        <v>88</v>
      </c>
      <c r="B14" s="26" t="s">
        <v>87</v>
      </c>
      <c r="C14" s="26" t="s">
        <v>89</v>
      </c>
      <c r="D14" s="27">
        <v>1223175</v>
      </c>
      <c r="E14" s="28">
        <v>16488.399000000001</v>
      </c>
      <c r="F14" s="29">
        <v>2.5276195017751499</v>
      </c>
    </row>
    <row r="15" spans="1:6" x14ac:dyDescent="0.2">
      <c r="A15" s="26" t="s">
        <v>140</v>
      </c>
      <c r="B15" s="26" t="s">
        <v>139</v>
      </c>
      <c r="C15" s="26" t="s">
        <v>129</v>
      </c>
      <c r="D15" s="27">
        <v>1690057</v>
      </c>
      <c r="E15" s="28">
        <v>16434.114269999998</v>
      </c>
      <c r="F15" s="29">
        <v>2.5192978240794202</v>
      </c>
    </row>
    <row r="16" spans="1:6" x14ac:dyDescent="0.2">
      <c r="A16" s="26" t="s">
        <v>489</v>
      </c>
      <c r="B16" s="26" t="s">
        <v>488</v>
      </c>
      <c r="C16" s="26" t="s">
        <v>184</v>
      </c>
      <c r="D16" s="27">
        <v>3651225</v>
      </c>
      <c r="E16" s="28">
        <v>15344.27306</v>
      </c>
      <c r="F16" s="29">
        <v>2.35222860794544</v>
      </c>
    </row>
    <row r="17" spans="1:6" x14ac:dyDescent="0.2">
      <c r="A17" s="26" t="s">
        <v>491</v>
      </c>
      <c r="B17" s="26" t="s">
        <v>490</v>
      </c>
      <c r="C17" s="26" t="s">
        <v>112</v>
      </c>
      <c r="D17" s="27">
        <v>1666580</v>
      </c>
      <c r="E17" s="28">
        <v>14957.5555</v>
      </c>
      <c r="F17" s="29">
        <v>2.2929460271239299</v>
      </c>
    </row>
    <row r="18" spans="1:6" x14ac:dyDescent="0.2">
      <c r="A18" s="26" t="s">
        <v>309</v>
      </c>
      <c r="B18" s="26" t="s">
        <v>308</v>
      </c>
      <c r="C18" s="26" t="s">
        <v>148</v>
      </c>
      <c r="D18" s="27">
        <v>383016</v>
      </c>
      <c r="E18" s="28">
        <v>14396.805410000001</v>
      </c>
      <c r="F18" s="29">
        <v>2.2069848089907298</v>
      </c>
    </row>
    <row r="19" spans="1:6" x14ac:dyDescent="0.2">
      <c r="A19" s="26" t="s">
        <v>177</v>
      </c>
      <c r="B19" s="26" t="s">
        <v>176</v>
      </c>
      <c r="C19" s="26" t="s">
        <v>138</v>
      </c>
      <c r="D19" s="27">
        <v>2252334</v>
      </c>
      <c r="E19" s="28">
        <v>14342.86291</v>
      </c>
      <c r="F19" s="29">
        <v>2.19871559407335</v>
      </c>
    </row>
    <row r="20" spans="1:6" x14ac:dyDescent="0.2">
      <c r="A20" s="26" t="s">
        <v>235</v>
      </c>
      <c r="B20" s="26" t="s">
        <v>234</v>
      </c>
      <c r="C20" s="26" t="s">
        <v>132</v>
      </c>
      <c r="D20" s="27">
        <v>6039250</v>
      </c>
      <c r="E20" s="28">
        <v>14137.884249999999</v>
      </c>
      <c r="F20" s="29">
        <v>2.1672930127503398</v>
      </c>
    </row>
    <row r="21" spans="1:6" x14ac:dyDescent="0.2">
      <c r="A21" s="26" t="s">
        <v>493</v>
      </c>
      <c r="B21" s="26" t="s">
        <v>492</v>
      </c>
      <c r="C21" s="26" t="s">
        <v>371</v>
      </c>
      <c r="D21" s="27">
        <v>1858135</v>
      </c>
      <c r="E21" s="28">
        <v>13706.53283</v>
      </c>
      <c r="F21" s="29">
        <v>2.1011682021298301</v>
      </c>
    </row>
    <row r="22" spans="1:6" x14ac:dyDescent="0.2">
      <c r="A22" s="26" t="s">
        <v>495</v>
      </c>
      <c r="B22" s="26" t="s">
        <v>494</v>
      </c>
      <c r="C22" s="26" t="s">
        <v>148</v>
      </c>
      <c r="D22" s="27">
        <v>1273937</v>
      </c>
      <c r="E22" s="28">
        <v>13683.994290000001</v>
      </c>
      <c r="F22" s="29">
        <v>2.0977131151171098</v>
      </c>
    </row>
    <row r="23" spans="1:6" x14ac:dyDescent="0.2">
      <c r="A23" s="26" t="s">
        <v>497</v>
      </c>
      <c r="B23" s="26" t="s">
        <v>496</v>
      </c>
      <c r="C23" s="26" t="s">
        <v>173</v>
      </c>
      <c r="D23" s="27">
        <v>1798493</v>
      </c>
      <c r="E23" s="28">
        <v>13037.27576</v>
      </c>
      <c r="F23" s="29">
        <v>1.99857320659189</v>
      </c>
    </row>
    <row r="24" spans="1:6" x14ac:dyDescent="0.2">
      <c r="A24" s="26" t="s">
        <v>499</v>
      </c>
      <c r="B24" s="26" t="s">
        <v>498</v>
      </c>
      <c r="C24" s="26" t="s">
        <v>358</v>
      </c>
      <c r="D24" s="27">
        <v>2140127</v>
      </c>
      <c r="E24" s="28">
        <v>12718.77476</v>
      </c>
      <c r="F24" s="29">
        <v>1.94974800901298</v>
      </c>
    </row>
    <row r="25" spans="1:6" x14ac:dyDescent="0.2">
      <c r="A25" s="26" t="s">
        <v>501</v>
      </c>
      <c r="B25" s="26" t="s">
        <v>500</v>
      </c>
      <c r="C25" s="26" t="s">
        <v>115</v>
      </c>
      <c r="D25" s="27">
        <v>5639831</v>
      </c>
      <c r="E25" s="28">
        <v>12698.0795</v>
      </c>
      <c r="F25" s="29">
        <v>1.94657549100378</v>
      </c>
    </row>
    <row r="26" spans="1:6" x14ac:dyDescent="0.2">
      <c r="A26" s="26" t="s">
        <v>200</v>
      </c>
      <c r="B26" s="26" t="s">
        <v>199</v>
      </c>
      <c r="C26" s="26" t="s">
        <v>129</v>
      </c>
      <c r="D26" s="27">
        <v>3296838</v>
      </c>
      <c r="E26" s="28">
        <v>12214.78479</v>
      </c>
      <c r="F26" s="29">
        <v>1.87248793804605</v>
      </c>
    </row>
    <row r="27" spans="1:6" x14ac:dyDescent="0.2">
      <c r="A27" s="26" t="s">
        <v>503</v>
      </c>
      <c r="B27" s="26" t="s">
        <v>502</v>
      </c>
      <c r="C27" s="26" t="s">
        <v>173</v>
      </c>
      <c r="D27" s="27">
        <v>6544174</v>
      </c>
      <c r="E27" s="28">
        <v>12113.26607</v>
      </c>
      <c r="F27" s="29">
        <v>1.8569254388326699</v>
      </c>
    </row>
    <row r="28" spans="1:6" x14ac:dyDescent="0.2">
      <c r="A28" s="26" t="s">
        <v>505</v>
      </c>
      <c r="B28" s="26" t="s">
        <v>504</v>
      </c>
      <c r="C28" s="26" t="s">
        <v>443</v>
      </c>
      <c r="D28" s="27">
        <v>325611</v>
      </c>
      <c r="E28" s="28">
        <v>11993.88119</v>
      </c>
      <c r="F28" s="29">
        <v>1.8386241137067401</v>
      </c>
    </row>
    <row r="29" spans="1:6" x14ac:dyDescent="0.2">
      <c r="A29" s="26" t="s">
        <v>323</v>
      </c>
      <c r="B29" s="26" t="s">
        <v>322</v>
      </c>
      <c r="C29" s="26" t="s">
        <v>92</v>
      </c>
      <c r="D29" s="27">
        <v>520690</v>
      </c>
      <c r="E29" s="28">
        <v>11944.88895</v>
      </c>
      <c r="F29" s="29">
        <v>1.8311137580160799</v>
      </c>
    </row>
    <row r="30" spans="1:6" x14ac:dyDescent="0.2">
      <c r="A30" s="26" t="s">
        <v>507</v>
      </c>
      <c r="B30" s="26" t="s">
        <v>506</v>
      </c>
      <c r="C30" s="26" t="s">
        <v>474</v>
      </c>
      <c r="D30" s="27">
        <v>6231402</v>
      </c>
      <c r="E30" s="28">
        <v>11942.48193</v>
      </c>
      <c r="F30" s="29">
        <v>1.83074476945065</v>
      </c>
    </row>
    <row r="31" spans="1:6" x14ac:dyDescent="0.2">
      <c r="A31" s="26" t="s">
        <v>509</v>
      </c>
      <c r="B31" s="26" t="s">
        <v>508</v>
      </c>
      <c r="C31" s="26" t="s">
        <v>443</v>
      </c>
      <c r="D31" s="27">
        <v>3250000</v>
      </c>
      <c r="E31" s="28">
        <v>11925.875</v>
      </c>
      <c r="F31" s="29">
        <v>1.82819897952086</v>
      </c>
    </row>
    <row r="32" spans="1:6" x14ac:dyDescent="0.2">
      <c r="A32" s="26" t="s">
        <v>511</v>
      </c>
      <c r="B32" s="26" t="s">
        <v>510</v>
      </c>
      <c r="C32" s="26" t="s">
        <v>173</v>
      </c>
      <c r="D32" s="27">
        <v>68736</v>
      </c>
      <c r="E32" s="28">
        <v>10468.217860000001</v>
      </c>
      <c r="F32" s="29">
        <v>1.6047447427592501</v>
      </c>
    </row>
    <row r="33" spans="1:6" x14ac:dyDescent="0.2">
      <c r="A33" s="26" t="s">
        <v>513</v>
      </c>
      <c r="B33" s="26" t="s">
        <v>512</v>
      </c>
      <c r="C33" s="26" t="s">
        <v>167</v>
      </c>
      <c r="D33" s="27">
        <v>1292030</v>
      </c>
      <c r="E33" s="28">
        <v>10108.19671</v>
      </c>
      <c r="F33" s="29">
        <v>1.5495546372922799</v>
      </c>
    </row>
    <row r="34" spans="1:6" x14ac:dyDescent="0.2">
      <c r="A34" s="26" t="s">
        <v>515</v>
      </c>
      <c r="B34" s="26" t="s">
        <v>514</v>
      </c>
      <c r="C34" s="26" t="s">
        <v>112</v>
      </c>
      <c r="D34" s="27">
        <v>52304</v>
      </c>
      <c r="E34" s="28">
        <v>9812.4396159999997</v>
      </c>
      <c r="F34" s="29">
        <v>1.5042160086854199</v>
      </c>
    </row>
    <row r="35" spans="1:6" x14ac:dyDescent="0.2">
      <c r="A35" s="26" t="s">
        <v>517</v>
      </c>
      <c r="B35" s="26" t="s">
        <v>516</v>
      </c>
      <c r="C35" s="26" t="s">
        <v>138</v>
      </c>
      <c r="D35" s="27">
        <v>462739</v>
      </c>
      <c r="E35" s="28">
        <v>9758.9341409999997</v>
      </c>
      <c r="F35" s="29">
        <v>1.49601378832056</v>
      </c>
    </row>
    <row r="36" spans="1:6" x14ac:dyDescent="0.2">
      <c r="A36" s="26" t="s">
        <v>389</v>
      </c>
      <c r="B36" s="26" t="s">
        <v>388</v>
      </c>
      <c r="C36" s="26" t="s">
        <v>135</v>
      </c>
      <c r="D36" s="27">
        <v>11253507</v>
      </c>
      <c r="E36" s="28">
        <v>9227.8757399999995</v>
      </c>
      <c r="F36" s="29">
        <v>1.4146042123545</v>
      </c>
    </row>
    <row r="37" spans="1:6" x14ac:dyDescent="0.2">
      <c r="A37" s="26" t="s">
        <v>147</v>
      </c>
      <c r="B37" s="26" t="s">
        <v>146</v>
      </c>
      <c r="C37" s="26" t="s">
        <v>148</v>
      </c>
      <c r="D37" s="27">
        <v>3856067</v>
      </c>
      <c r="E37" s="28">
        <v>9140.8068239999993</v>
      </c>
      <c r="F37" s="29">
        <v>1.40125682246662</v>
      </c>
    </row>
    <row r="38" spans="1:6" x14ac:dyDescent="0.2">
      <c r="A38" s="26" t="s">
        <v>261</v>
      </c>
      <c r="B38" s="26" t="s">
        <v>260</v>
      </c>
      <c r="C38" s="26" t="s">
        <v>126</v>
      </c>
      <c r="D38" s="27">
        <v>2553992</v>
      </c>
      <c r="E38" s="28">
        <v>9089.6575279999997</v>
      </c>
      <c r="F38" s="29">
        <v>1.3934157969024199</v>
      </c>
    </row>
    <row r="39" spans="1:6" x14ac:dyDescent="0.2">
      <c r="A39" s="26" t="s">
        <v>519</v>
      </c>
      <c r="B39" s="26" t="s">
        <v>518</v>
      </c>
      <c r="C39" s="26" t="s">
        <v>135</v>
      </c>
      <c r="D39" s="27">
        <v>511023</v>
      </c>
      <c r="E39" s="28">
        <v>9002.4366800000007</v>
      </c>
      <c r="F39" s="29">
        <v>1.38004511631869</v>
      </c>
    </row>
    <row r="40" spans="1:6" x14ac:dyDescent="0.2">
      <c r="A40" s="26" t="s">
        <v>195</v>
      </c>
      <c r="B40" s="26" t="s">
        <v>194</v>
      </c>
      <c r="C40" s="26" t="s">
        <v>138</v>
      </c>
      <c r="D40" s="27">
        <v>2902529</v>
      </c>
      <c r="E40" s="28">
        <v>8616.1573370000006</v>
      </c>
      <c r="F40" s="29">
        <v>1.3208297127795301</v>
      </c>
    </row>
    <row r="41" spans="1:6" x14ac:dyDescent="0.2">
      <c r="A41" s="26" t="s">
        <v>521</v>
      </c>
      <c r="B41" s="26" t="s">
        <v>520</v>
      </c>
      <c r="C41" s="26" t="s">
        <v>191</v>
      </c>
      <c r="D41" s="27">
        <v>812366</v>
      </c>
      <c r="E41" s="28">
        <v>8320.2525719999994</v>
      </c>
      <c r="F41" s="29">
        <v>1.27546844667466</v>
      </c>
    </row>
    <row r="42" spans="1:6" x14ac:dyDescent="0.2">
      <c r="A42" s="26" t="s">
        <v>186</v>
      </c>
      <c r="B42" s="26" t="s">
        <v>185</v>
      </c>
      <c r="C42" s="26" t="s">
        <v>126</v>
      </c>
      <c r="D42" s="27">
        <v>3725151</v>
      </c>
      <c r="E42" s="28">
        <v>8117.1040290000001</v>
      </c>
      <c r="F42" s="29">
        <v>1.2443264165088499</v>
      </c>
    </row>
    <row r="43" spans="1:6" x14ac:dyDescent="0.2">
      <c r="A43" s="26" t="s">
        <v>150</v>
      </c>
      <c r="B43" s="26" t="s">
        <v>149</v>
      </c>
      <c r="C43" s="26" t="s">
        <v>115</v>
      </c>
      <c r="D43" s="27">
        <v>1577180</v>
      </c>
      <c r="E43" s="28">
        <v>8079.10455</v>
      </c>
      <c r="F43" s="29">
        <v>1.2385012163679701</v>
      </c>
    </row>
    <row r="44" spans="1:6" x14ac:dyDescent="0.2">
      <c r="A44" s="26" t="s">
        <v>380</v>
      </c>
      <c r="B44" s="26" t="s">
        <v>379</v>
      </c>
      <c r="C44" s="26" t="s">
        <v>173</v>
      </c>
      <c r="D44" s="27">
        <v>420584</v>
      </c>
      <c r="E44" s="28">
        <v>7744.2131920000002</v>
      </c>
      <c r="F44" s="29">
        <v>1.187163428663</v>
      </c>
    </row>
    <row r="45" spans="1:6" x14ac:dyDescent="0.2">
      <c r="A45" s="26" t="s">
        <v>523</v>
      </c>
      <c r="B45" s="26" t="s">
        <v>522</v>
      </c>
      <c r="C45" s="26" t="s">
        <v>371</v>
      </c>
      <c r="D45" s="27">
        <v>646062</v>
      </c>
      <c r="E45" s="28">
        <v>7647.4358940000002</v>
      </c>
      <c r="F45" s="29">
        <v>1.1723277744703799</v>
      </c>
    </row>
    <row r="46" spans="1:6" x14ac:dyDescent="0.2">
      <c r="A46" s="26" t="s">
        <v>525</v>
      </c>
      <c r="B46" s="26" t="s">
        <v>524</v>
      </c>
      <c r="C46" s="26" t="s">
        <v>173</v>
      </c>
      <c r="D46" s="27">
        <v>341879</v>
      </c>
      <c r="E46" s="28">
        <v>7347.4925290000001</v>
      </c>
      <c r="F46" s="29">
        <v>1.1263474037380801</v>
      </c>
    </row>
    <row r="47" spans="1:6" x14ac:dyDescent="0.2">
      <c r="A47" s="26" t="s">
        <v>109</v>
      </c>
      <c r="B47" s="26" t="s">
        <v>108</v>
      </c>
      <c r="C47" s="26" t="s">
        <v>92</v>
      </c>
      <c r="D47" s="27">
        <v>741037</v>
      </c>
      <c r="E47" s="28">
        <v>7212.1426030000002</v>
      </c>
      <c r="F47" s="29">
        <v>1.1055986874727</v>
      </c>
    </row>
    <row r="48" spans="1:6" x14ac:dyDescent="0.2">
      <c r="A48" s="26" t="s">
        <v>527</v>
      </c>
      <c r="B48" s="26" t="s">
        <v>526</v>
      </c>
      <c r="C48" s="26" t="s">
        <v>173</v>
      </c>
      <c r="D48" s="27">
        <v>10157050</v>
      </c>
      <c r="E48" s="28">
        <v>7150.5631999999996</v>
      </c>
      <c r="F48" s="29">
        <v>1.09615875944024</v>
      </c>
    </row>
    <row r="49" spans="1:6" x14ac:dyDescent="0.2">
      <c r="A49" s="26" t="s">
        <v>107</v>
      </c>
      <c r="B49" s="26" t="s">
        <v>106</v>
      </c>
      <c r="C49" s="26" t="s">
        <v>89</v>
      </c>
      <c r="D49" s="27">
        <v>1489684</v>
      </c>
      <c r="E49" s="28">
        <v>6940.4377560000003</v>
      </c>
      <c r="F49" s="29">
        <v>1.06394719238188</v>
      </c>
    </row>
    <row r="50" spans="1:6" x14ac:dyDescent="0.2">
      <c r="A50" s="26" t="s">
        <v>529</v>
      </c>
      <c r="B50" s="26" t="s">
        <v>528</v>
      </c>
      <c r="C50" s="26" t="s">
        <v>371</v>
      </c>
      <c r="D50" s="27">
        <v>1750000</v>
      </c>
      <c r="E50" s="28">
        <v>6775.125</v>
      </c>
      <c r="F50" s="29">
        <v>1.0386052688902301</v>
      </c>
    </row>
    <row r="51" spans="1:6" x14ac:dyDescent="0.2">
      <c r="A51" s="26" t="s">
        <v>531</v>
      </c>
      <c r="B51" s="26" t="s">
        <v>530</v>
      </c>
      <c r="C51" s="26" t="s">
        <v>164</v>
      </c>
      <c r="D51" s="27">
        <v>463231</v>
      </c>
      <c r="E51" s="28">
        <v>6729.8199679999998</v>
      </c>
      <c r="F51" s="29">
        <v>1.0316601505429699</v>
      </c>
    </row>
    <row r="52" spans="1:6" x14ac:dyDescent="0.2">
      <c r="A52" s="26" t="s">
        <v>533</v>
      </c>
      <c r="B52" s="26" t="s">
        <v>532</v>
      </c>
      <c r="C52" s="26" t="s">
        <v>129</v>
      </c>
      <c r="D52" s="27">
        <v>429325</v>
      </c>
      <c r="E52" s="28">
        <v>6701.1192629999996</v>
      </c>
      <c r="F52" s="29">
        <v>1.02726042309383</v>
      </c>
    </row>
    <row r="53" spans="1:6" x14ac:dyDescent="0.2">
      <c r="A53" s="26" t="s">
        <v>535</v>
      </c>
      <c r="B53" s="26" t="s">
        <v>534</v>
      </c>
      <c r="C53" s="26" t="s">
        <v>191</v>
      </c>
      <c r="D53" s="27">
        <v>982747</v>
      </c>
      <c r="E53" s="28">
        <v>6405.544946</v>
      </c>
      <c r="F53" s="29">
        <v>0.98194981362392197</v>
      </c>
    </row>
    <row r="54" spans="1:6" x14ac:dyDescent="0.2">
      <c r="A54" s="26" t="s">
        <v>91</v>
      </c>
      <c r="B54" s="26" t="s">
        <v>90</v>
      </c>
      <c r="C54" s="26" t="s">
        <v>92</v>
      </c>
      <c r="D54" s="27">
        <v>422792</v>
      </c>
      <c r="E54" s="28">
        <v>6180.7962479999997</v>
      </c>
      <c r="F54" s="29">
        <v>0.94749654790277005</v>
      </c>
    </row>
    <row r="55" spans="1:6" x14ac:dyDescent="0.2">
      <c r="A55" s="26" t="s">
        <v>537</v>
      </c>
      <c r="B55" s="26" t="s">
        <v>536</v>
      </c>
      <c r="C55" s="26" t="s">
        <v>355</v>
      </c>
      <c r="D55" s="27">
        <v>832234</v>
      </c>
      <c r="E55" s="28">
        <v>5814.8189579999998</v>
      </c>
      <c r="F55" s="29">
        <v>0.89139338498132303</v>
      </c>
    </row>
    <row r="56" spans="1:6" x14ac:dyDescent="0.2">
      <c r="A56" s="26" t="s">
        <v>539</v>
      </c>
      <c r="B56" s="26" t="s">
        <v>538</v>
      </c>
      <c r="C56" s="26" t="s">
        <v>266</v>
      </c>
      <c r="D56" s="27">
        <v>224936</v>
      </c>
      <c r="E56" s="28">
        <v>5757.2369200000003</v>
      </c>
      <c r="F56" s="29">
        <v>0.88256624038100395</v>
      </c>
    </row>
    <row r="57" spans="1:6" x14ac:dyDescent="0.2">
      <c r="A57" s="26" t="s">
        <v>413</v>
      </c>
      <c r="B57" s="26" t="s">
        <v>412</v>
      </c>
      <c r="C57" s="26" t="s">
        <v>89</v>
      </c>
      <c r="D57" s="27">
        <v>12530441</v>
      </c>
      <c r="E57" s="28">
        <v>5632.4332299999996</v>
      </c>
      <c r="F57" s="29">
        <v>0.863434228792886</v>
      </c>
    </row>
    <row r="58" spans="1:6" x14ac:dyDescent="0.2">
      <c r="A58" s="26" t="s">
        <v>321</v>
      </c>
      <c r="B58" s="26" t="s">
        <v>320</v>
      </c>
      <c r="C58" s="26" t="s">
        <v>92</v>
      </c>
      <c r="D58" s="27">
        <v>150995</v>
      </c>
      <c r="E58" s="28">
        <v>5136.5479100000002</v>
      </c>
      <c r="F58" s="29">
        <v>0.78741657507914398</v>
      </c>
    </row>
    <row r="59" spans="1:6" x14ac:dyDescent="0.2">
      <c r="A59" s="26" t="s">
        <v>541</v>
      </c>
      <c r="B59" s="26" t="s">
        <v>540</v>
      </c>
      <c r="C59" s="26" t="s">
        <v>300</v>
      </c>
      <c r="D59" s="27">
        <v>11000</v>
      </c>
      <c r="E59" s="28">
        <v>3716.6469999999999</v>
      </c>
      <c r="F59" s="29">
        <v>0.56975024915482098</v>
      </c>
    </row>
    <row r="60" spans="1:6" x14ac:dyDescent="0.2">
      <c r="A60" s="26" t="s">
        <v>428</v>
      </c>
      <c r="B60" s="26" t="s">
        <v>427</v>
      </c>
      <c r="C60" s="26" t="s">
        <v>355</v>
      </c>
      <c r="D60" s="27">
        <v>44595</v>
      </c>
      <c r="E60" s="28">
        <v>3581.3352599999998</v>
      </c>
      <c r="F60" s="29">
        <v>0.54900738668266003</v>
      </c>
    </row>
    <row r="61" spans="1:6" x14ac:dyDescent="0.2">
      <c r="A61" s="26" t="s">
        <v>204</v>
      </c>
      <c r="B61" s="26" t="s">
        <v>203</v>
      </c>
      <c r="C61" s="26" t="s">
        <v>205</v>
      </c>
      <c r="D61" s="27">
        <v>575578</v>
      </c>
      <c r="E61" s="28">
        <v>3297.7741510000001</v>
      </c>
      <c r="F61" s="29">
        <v>0.50553836406540098</v>
      </c>
    </row>
    <row r="62" spans="1:6" x14ac:dyDescent="0.2">
      <c r="A62" s="26" t="s">
        <v>543</v>
      </c>
      <c r="B62" s="26" t="s">
        <v>542</v>
      </c>
      <c r="C62" s="26" t="s">
        <v>129</v>
      </c>
      <c r="D62" s="27">
        <v>333720</v>
      </c>
      <c r="E62" s="28">
        <v>3162.66444</v>
      </c>
      <c r="F62" s="29">
        <v>0.48482647200099799</v>
      </c>
    </row>
    <row r="63" spans="1:6" x14ac:dyDescent="0.2">
      <c r="A63" s="26" t="s">
        <v>545</v>
      </c>
      <c r="B63" s="26" t="s">
        <v>544</v>
      </c>
      <c r="C63" s="26" t="s">
        <v>191</v>
      </c>
      <c r="D63" s="27">
        <v>2053763</v>
      </c>
      <c r="E63" s="28">
        <v>3063.1875150000001</v>
      </c>
      <c r="F63" s="29">
        <v>0.469576973513812</v>
      </c>
    </row>
    <row r="64" spans="1:6" x14ac:dyDescent="0.2">
      <c r="A64" s="26" t="s">
        <v>547</v>
      </c>
      <c r="B64" s="26" t="s">
        <v>546</v>
      </c>
      <c r="C64" s="26" t="s">
        <v>191</v>
      </c>
      <c r="D64" s="27">
        <v>360000</v>
      </c>
      <c r="E64" s="28">
        <v>3059.82</v>
      </c>
      <c r="F64" s="29">
        <v>0.46906074409781301</v>
      </c>
    </row>
    <row r="65" spans="1:9" x14ac:dyDescent="0.2">
      <c r="A65" s="26" t="s">
        <v>549</v>
      </c>
      <c r="B65" s="26" t="s">
        <v>548</v>
      </c>
      <c r="C65" s="26" t="s">
        <v>115</v>
      </c>
      <c r="D65" s="27">
        <v>1829484</v>
      </c>
      <c r="E65" s="28">
        <v>2842.1033940000002</v>
      </c>
      <c r="F65" s="29">
        <v>0.43568547587523498</v>
      </c>
    </row>
    <row r="66" spans="1:9" x14ac:dyDescent="0.2">
      <c r="A66" s="26" t="s">
        <v>551</v>
      </c>
      <c r="B66" s="26" t="s">
        <v>550</v>
      </c>
      <c r="C66" s="26" t="s">
        <v>112</v>
      </c>
      <c r="D66" s="27">
        <v>180549</v>
      </c>
      <c r="E66" s="28">
        <v>2230.8634440000001</v>
      </c>
      <c r="F66" s="29">
        <v>0.34198432163436099</v>
      </c>
    </row>
    <row r="67" spans="1:9" x14ac:dyDescent="0.2">
      <c r="A67" s="26" t="s">
        <v>426</v>
      </c>
      <c r="B67" s="26" t="s">
        <v>425</v>
      </c>
      <c r="C67" s="26" t="s">
        <v>355</v>
      </c>
      <c r="D67" s="27">
        <v>401269</v>
      </c>
      <c r="E67" s="28">
        <v>1886.566204</v>
      </c>
      <c r="F67" s="29">
        <v>0.28920464191946799</v>
      </c>
    </row>
    <row r="68" spans="1:9" x14ac:dyDescent="0.2">
      <c r="A68" s="26" t="s">
        <v>315</v>
      </c>
      <c r="B68" s="26" t="s">
        <v>314</v>
      </c>
      <c r="C68" s="26" t="s">
        <v>148</v>
      </c>
      <c r="D68" s="27">
        <v>40241</v>
      </c>
      <c r="E68" s="28">
        <v>1532.8601719999999</v>
      </c>
      <c r="F68" s="29">
        <v>0.23498262410083701</v>
      </c>
    </row>
    <row r="69" spans="1:9" x14ac:dyDescent="0.2">
      <c r="A69" s="26" t="s">
        <v>553</v>
      </c>
      <c r="B69" s="26" t="s">
        <v>552</v>
      </c>
      <c r="C69" s="26" t="s">
        <v>89</v>
      </c>
      <c r="D69" s="27">
        <v>1154593</v>
      </c>
      <c r="E69" s="28">
        <v>963.5078585</v>
      </c>
      <c r="F69" s="29">
        <v>0.14770271226807499</v>
      </c>
    </row>
    <row r="70" spans="1:9" x14ac:dyDescent="0.2">
      <c r="A70" s="26" t="s">
        <v>555</v>
      </c>
      <c r="B70" s="26" t="s">
        <v>554</v>
      </c>
      <c r="C70" s="26" t="s">
        <v>135</v>
      </c>
      <c r="D70" s="27">
        <v>156018</v>
      </c>
      <c r="E70" s="28">
        <v>925.49877600000002</v>
      </c>
      <c r="F70" s="29">
        <v>0.14187603994096901</v>
      </c>
    </row>
    <row r="71" spans="1:9" x14ac:dyDescent="0.2">
      <c r="A71" s="30" t="s">
        <v>30</v>
      </c>
      <c r="B71" s="30"/>
      <c r="C71" s="30"/>
      <c r="D71" s="31"/>
      <c r="E71" s="32">
        <f>SUM(E7:E70)</f>
        <v>629597.44072849979</v>
      </c>
      <c r="F71" s="33">
        <f>SUM(F7:F70)</f>
        <v>96.515299602652817</v>
      </c>
      <c r="G71" s="18"/>
      <c r="H71" s="18"/>
      <c r="I71" s="18"/>
    </row>
    <row r="72" spans="1:9" x14ac:dyDescent="0.2">
      <c r="A72" s="26"/>
      <c r="B72" s="26"/>
      <c r="C72" s="26"/>
      <c r="D72" s="34"/>
      <c r="E72" s="28"/>
      <c r="F72" s="29"/>
    </row>
    <row r="73" spans="1:9" x14ac:dyDescent="0.2">
      <c r="A73" s="30" t="s">
        <v>228</v>
      </c>
      <c r="B73" s="26"/>
      <c r="C73" s="26"/>
      <c r="D73" s="34"/>
      <c r="E73" s="28"/>
      <c r="F73" s="29"/>
    </row>
    <row r="74" spans="1:9" x14ac:dyDescent="0.2">
      <c r="A74" s="26"/>
      <c r="B74" s="26" t="s">
        <v>229</v>
      </c>
      <c r="C74" s="26" t="s">
        <v>135</v>
      </c>
      <c r="D74" s="27">
        <v>8100</v>
      </c>
      <c r="E74" s="28">
        <v>8.0999999999999996E-4</v>
      </c>
      <c r="F74" s="29">
        <v>1.2417044228720301E-7</v>
      </c>
    </row>
    <row r="75" spans="1:9" x14ac:dyDescent="0.2">
      <c r="A75" s="30" t="s">
        <v>30</v>
      </c>
      <c r="B75" s="30"/>
      <c r="C75" s="30"/>
      <c r="D75" s="31"/>
      <c r="E75" s="32">
        <f>SUM(E73:E74)</f>
        <v>8.0999999999999996E-4</v>
      </c>
      <c r="F75" s="33">
        <f>SUM(F73:F74)</f>
        <v>1.2417044228720301E-7</v>
      </c>
      <c r="G75" s="18"/>
      <c r="H75" s="18"/>
      <c r="I75" s="18"/>
    </row>
    <row r="76" spans="1:9" x14ac:dyDescent="0.2">
      <c r="A76" s="26"/>
      <c r="B76" s="26"/>
      <c r="C76" s="26"/>
      <c r="D76" s="34"/>
      <c r="E76" s="28"/>
      <c r="F76" s="29"/>
    </row>
    <row r="77" spans="1:9" x14ac:dyDescent="0.2">
      <c r="A77" s="30" t="s">
        <v>31</v>
      </c>
      <c r="B77" s="30"/>
      <c r="C77" s="30"/>
      <c r="D77" s="31"/>
      <c r="E77" s="32">
        <f>E71+E75</f>
        <v>629597.44153849978</v>
      </c>
      <c r="F77" s="33">
        <f>F71+F75</f>
        <v>96.515299726823258</v>
      </c>
      <c r="G77" s="18"/>
      <c r="H77" s="18"/>
      <c r="I77" s="18"/>
    </row>
    <row r="78" spans="1:9" x14ac:dyDescent="0.2">
      <c r="A78" s="30"/>
      <c r="B78" s="30"/>
      <c r="C78" s="30"/>
      <c r="D78" s="31"/>
      <c r="E78" s="32"/>
      <c r="F78" s="33"/>
      <c r="G78" s="18"/>
      <c r="H78" s="18"/>
      <c r="I78" s="18"/>
    </row>
    <row r="79" spans="1:9" x14ac:dyDescent="0.2">
      <c r="A79" s="30" t="s">
        <v>33</v>
      </c>
      <c r="B79" s="30"/>
      <c r="C79" s="30"/>
      <c r="D79" s="31"/>
      <c r="E79" s="32">
        <f>E81-(E71+E75)</f>
        <v>22731.715932400199</v>
      </c>
      <c r="F79" s="33">
        <f>F81-(F71+F75)</f>
        <v>3.4847002731767418</v>
      </c>
      <c r="G79" s="18"/>
      <c r="H79" s="18"/>
      <c r="I79" s="18"/>
    </row>
    <row r="80" spans="1:9" x14ac:dyDescent="0.2">
      <c r="A80" s="30"/>
      <c r="B80" s="30"/>
      <c r="C80" s="30"/>
      <c r="D80" s="31"/>
      <c r="E80" s="32"/>
      <c r="F80" s="33"/>
      <c r="G80" s="18"/>
      <c r="H80" s="18"/>
      <c r="I80" s="18"/>
    </row>
    <row r="81" spans="1:9" x14ac:dyDescent="0.2">
      <c r="A81" s="35" t="s">
        <v>32</v>
      </c>
      <c r="B81" s="35"/>
      <c r="C81" s="35"/>
      <c r="D81" s="36"/>
      <c r="E81" s="37">
        <v>652329.15747089998</v>
      </c>
      <c r="F81" s="38">
        <v>100</v>
      </c>
      <c r="G81" s="18"/>
      <c r="H81" s="18"/>
      <c r="I81" s="18"/>
    </row>
    <row r="82" spans="1:9" x14ac:dyDescent="0.2">
      <c r="F82" s="20" t="s">
        <v>556</v>
      </c>
    </row>
    <row r="83" spans="1:9" x14ac:dyDescent="0.2">
      <c r="A83" s="55" t="s">
        <v>35</v>
      </c>
      <c r="F83" s="20"/>
    </row>
    <row r="84" spans="1:9" x14ac:dyDescent="0.2">
      <c r="A84" s="55" t="s">
        <v>804</v>
      </c>
      <c r="F84" s="20"/>
    </row>
    <row r="86" spans="1:9" x14ac:dyDescent="0.2">
      <c r="A86" s="18" t="s">
        <v>36</v>
      </c>
    </row>
    <row r="87" spans="1:9" x14ac:dyDescent="0.2">
      <c r="A87" s="18" t="s">
        <v>37</v>
      </c>
    </row>
    <row r="88" spans="1:9" x14ac:dyDescent="0.2">
      <c r="A88" s="18" t="s">
        <v>38</v>
      </c>
      <c r="B88" s="18"/>
      <c r="C88" s="39" t="s">
        <v>40</v>
      </c>
      <c r="D88" s="19" t="s">
        <v>39</v>
      </c>
    </row>
    <row r="89" spans="1:9" x14ac:dyDescent="0.2">
      <c r="A89" s="9" t="s">
        <v>56</v>
      </c>
      <c r="C89" s="40">
        <v>1499.5459000000001</v>
      </c>
      <c r="D89" s="40">
        <v>1286.126</v>
      </c>
    </row>
    <row r="90" spans="1:9" x14ac:dyDescent="0.2">
      <c r="A90" s="9" t="s">
        <v>80</v>
      </c>
      <c r="C90" s="40">
        <v>72.250600000000006</v>
      </c>
      <c r="D90" s="40">
        <v>56.012900000000002</v>
      </c>
    </row>
    <row r="91" spans="1:9" x14ac:dyDescent="0.2">
      <c r="A91" s="9" t="s">
        <v>59</v>
      </c>
      <c r="C91" s="40">
        <v>1637.1433</v>
      </c>
      <c r="D91" s="40">
        <v>1409.8172</v>
      </c>
    </row>
    <row r="92" spans="1:9" x14ac:dyDescent="0.2">
      <c r="A92" s="9" t="s">
        <v>81</v>
      </c>
      <c r="C92" s="40">
        <v>82.779600000000002</v>
      </c>
      <c r="D92" s="40">
        <v>65.328900000000004</v>
      </c>
    </row>
    <row r="94" spans="1:9" x14ac:dyDescent="0.2">
      <c r="A94" s="18" t="s">
        <v>42</v>
      </c>
    </row>
    <row r="95" spans="1:9" x14ac:dyDescent="0.2">
      <c r="A95" s="82" t="s">
        <v>53</v>
      </c>
      <c r="B95" s="83"/>
      <c r="C95" s="43" t="s">
        <v>54</v>
      </c>
    </row>
    <row r="96" spans="1:9" x14ac:dyDescent="0.2">
      <c r="A96" s="78" t="s">
        <v>80</v>
      </c>
      <c r="B96" s="79"/>
      <c r="C96" s="44">
        <v>6</v>
      </c>
    </row>
    <row r="97" spans="1:4" x14ac:dyDescent="0.2">
      <c r="A97" s="78" t="s">
        <v>81</v>
      </c>
      <c r="B97" s="79"/>
      <c r="C97" s="44">
        <v>6</v>
      </c>
    </row>
    <row r="98" spans="1:4" x14ac:dyDescent="0.2">
      <c r="A98" s="9" t="s">
        <v>55</v>
      </c>
    </row>
    <row r="99" spans="1:4" x14ac:dyDescent="0.2">
      <c r="A99" s="9" t="s">
        <v>41</v>
      </c>
    </row>
    <row r="101" spans="1:4" x14ac:dyDescent="0.2">
      <c r="A101" s="18" t="s">
        <v>225</v>
      </c>
      <c r="D101" s="45">
        <v>0.18385636329601099</v>
      </c>
    </row>
    <row r="103" spans="1:4" x14ac:dyDescent="0.2">
      <c r="A103" s="18" t="s">
        <v>806</v>
      </c>
      <c r="D103" s="41" t="s">
        <v>43</v>
      </c>
    </row>
    <row r="104" spans="1:4" x14ac:dyDescent="0.2">
      <c r="A104" s="9" t="s">
        <v>807</v>
      </c>
    </row>
    <row r="105" spans="1:4" x14ac:dyDescent="0.2">
      <c r="A105" s="46" t="s">
        <v>808</v>
      </c>
    </row>
    <row r="107" spans="1:4" x14ac:dyDescent="0.2">
      <c r="A107" s="18" t="s">
        <v>774</v>
      </c>
    </row>
    <row r="108" spans="1:4" x14ac:dyDescent="0.2">
      <c r="A108" s="18"/>
    </row>
    <row r="109" spans="1:4" x14ac:dyDescent="0.2">
      <c r="A109" s="47" t="s">
        <v>767</v>
      </c>
    </row>
    <row r="110" spans="1:4" x14ac:dyDescent="0.2">
      <c r="A110" s="48"/>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7" t="s">
        <v>777</v>
      </c>
    </row>
    <row r="124" spans="1:1" x14ac:dyDescent="0.2">
      <c r="A124" s="49"/>
    </row>
    <row r="125" spans="1:1" x14ac:dyDescent="0.2">
      <c r="A125" s="47" t="s">
        <v>768</v>
      </c>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sheetData>
  <mergeCells count="4">
    <mergeCell ref="A1:F1"/>
    <mergeCell ref="A95:B95"/>
    <mergeCell ref="A96:B96"/>
    <mergeCell ref="A97:B97"/>
  </mergeCells>
  <conditionalFormatting sqref="F2:F3 F5:F106">
    <cfRule type="cellIs" dxfId="52" priority="2" stopIfTrue="1" operator="between">
      <formula>0.009</formula>
      <formula>-0.009</formula>
    </cfRule>
  </conditionalFormatting>
  <conditionalFormatting sqref="F107:F239">
    <cfRule type="cellIs" dxfId="51" priority="1" stopIfTrue="1" operator="between">
      <formula>0.009</formula>
      <formula>-0.009</formula>
    </cfRule>
  </conditionalFormatting>
  <hyperlinks>
    <hyperlink ref="A105" r:id="rId1"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99"/>
  <sheetViews>
    <sheetView showGridLines="0" workbookViewId="0">
      <selection sqref="A1:F1"/>
    </sheetView>
  </sheetViews>
  <sheetFormatPr defaultColWidth="9.109375" defaultRowHeight="10.199999999999999" x14ac:dyDescent="0.2"/>
  <cols>
    <col min="1" max="1" width="38.6640625" style="9" bestFit="1" customWidth="1"/>
    <col min="2" max="2" width="37" style="9" bestFit="1" customWidth="1"/>
    <col min="3" max="3" width="23.554687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0" t="s">
        <v>14</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104</v>
      </c>
      <c r="B7" s="26" t="s">
        <v>103</v>
      </c>
      <c r="C7" s="26" t="s">
        <v>105</v>
      </c>
      <c r="D7" s="27">
        <v>163708</v>
      </c>
      <c r="E7" s="28">
        <v>4249.2867020000003</v>
      </c>
      <c r="F7" s="29">
        <v>7.2656579259781697</v>
      </c>
    </row>
    <row r="8" spans="1:6" x14ac:dyDescent="0.2">
      <c r="A8" s="26" t="s">
        <v>94</v>
      </c>
      <c r="B8" s="26" t="s">
        <v>93</v>
      </c>
      <c r="C8" s="26" t="s">
        <v>89</v>
      </c>
      <c r="D8" s="27">
        <v>583651</v>
      </c>
      <c r="E8" s="28">
        <v>4127.5798720000003</v>
      </c>
      <c r="F8" s="29">
        <v>7.0575570713996898</v>
      </c>
    </row>
    <row r="9" spans="1:6" x14ac:dyDescent="0.2">
      <c r="A9" s="26" t="s">
        <v>96</v>
      </c>
      <c r="B9" s="26" t="s">
        <v>95</v>
      </c>
      <c r="C9" s="26" t="s">
        <v>97</v>
      </c>
      <c r="D9" s="27">
        <v>246059</v>
      </c>
      <c r="E9" s="28">
        <v>3834.2143679999999</v>
      </c>
      <c r="F9" s="29">
        <v>6.5559450247606703</v>
      </c>
    </row>
    <row r="10" spans="1:6" x14ac:dyDescent="0.2">
      <c r="A10" s="26" t="s">
        <v>235</v>
      </c>
      <c r="B10" s="26" t="s">
        <v>234</v>
      </c>
      <c r="C10" s="26" t="s">
        <v>132</v>
      </c>
      <c r="D10" s="27">
        <v>1458529</v>
      </c>
      <c r="E10" s="28">
        <v>3414.416389</v>
      </c>
      <c r="F10" s="29">
        <v>5.8381519626932503</v>
      </c>
    </row>
    <row r="11" spans="1:6" x14ac:dyDescent="0.2">
      <c r="A11" s="26" t="s">
        <v>150</v>
      </c>
      <c r="B11" s="26" t="s">
        <v>149</v>
      </c>
      <c r="C11" s="26" t="s">
        <v>115</v>
      </c>
      <c r="D11" s="27">
        <v>592755</v>
      </c>
      <c r="E11" s="28">
        <v>3036.3874879999998</v>
      </c>
      <c r="F11" s="29">
        <v>5.19177790666481</v>
      </c>
    </row>
    <row r="12" spans="1:6" x14ac:dyDescent="0.2">
      <c r="A12" s="26" t="s">
        <v>309</v>
      </c>
      <c r="B12" s="26" t="s">
        <v>308</v>
      </c>
      <c r="C12" s="26" t="s">
        <v>148</v>
      </c>
      <c r="D12" s="27">
        <v>71910</v>
      </c>
      <c r="E12" s="28">
        <v>2702.9530800000002</v>
      </c>
      <c r="F12" s="29">
        <v>4.6216539025257601</v>
      </c>
    </row>
    <row r="13" spans="1:6" x14ac:dyDescent="0.2">
      <c r="A13" s="26" t="s">
        <v>131</v>
      </c>
      <c r="B13" s="26" t="s">
        <v>130</v>
      </c>
      <c r="C13" s="26" t="s">
        <v>132</v>
      </c>
      <c r="D13" s="27">
        <v>149703</v>
      </c>
      <c r="E13" s="28">
        <v>2649.4436940000001</v>
      </c>
      <c r="F13" s="29">
        <v>4.5301606892478397</v>
      </c>
    </row>
    <row r="14" spans="1:6" x14ac:dyDescent="0.2">
      <c r="A14" s="26" t="s">
        <v>507</v>
      </c>
      <c r="B14" s="26" t="s">
        <v>506</v>
      </c>
      <c r="C14" s="26" t="s">
        <v>474</v>
      </c>
      <c r="D14" s="27">
        <v>1346022</v>
      </c>
      <c r="E14" s="28">
        <v>2579.651163</v>
      </c>
      <c r="F14" s="29">
        <v>4.4108256827876797</v>
      </c>
    </row>
    <row r="15" spans="1:6" x14ac:dyDescent="0.2">
      <c r="A15" s="26" t="s">
        <v>128</v>
      </c>
      <c r="B15" s="26" t="s">
        <v>127</v>
      </c>
      <c r="C15" s="26" t="s">
        <v>129</v>
      </c>
      <c r="D15" s="27">
        <v>612257</v>
      </c>
      <c r="E15" s="28">
        <v>2082.5921859999999</v>
      </c>
      <c r="F15" s="29">
        <v>3.5609276294934999</v>
      </c>
    </row>
    <row r="16" spans="1:6" x14ac:dyDescent="0.2">
      <c r="A16" s="26" t="s">
        <v>558</v>
      </c>
      <c r="B16" s="26" t="s">
        <v>557</v>
      </c>
      <c r="C16" s="26" t="s">
        <v>191</v>
      </c>
      <c r="D16" s="27">
        <v>90206</v>
      </c>
      <c r="E16" s="28">
        <v>2006.0010279999999</v>
      </c>
      <c r="F16" s="29">
        <v>3.4299679665645102</v>
      </c>
    </row>
    <row r="17" spans="1:6" x14ac:dyDescent="0.2">
      <c r="A17" s="26" t="s">
        <v>511</v>
      </c>
      <c r="B17" s="26" t="s">
        <v>510</v>
      </c>
      <c r="C17" s="26" t="s">
        <v>173</v>
      </c>
      <c r="D17" s="27">
        <v>12452</v>
      </c>
      <c r="E17" s="28">
        <v>1896.3897919999999</v>
      </c>
      <c r="F17" s="29">
        <v>3.2425488062511301</v>
      </c>
    </row>
    <row r="18" spans="1:6" x14ac:dyDescent="0.2">
      <c r="A18" s="26" t="s">
        <v>521</v>
      </c>
      <c r="B18" s="26" t="s">
        <v>520</v>
      </c>
      <c r="C18" s="26" t="s">
        <v>191</v>
      </c>
      <c r="D18" s="27">
        <v>172866</v>
      </c>
      <c r="E18" s="28">
        <v>1770.4935720000001</v>
      </c>
      <c r="F18" s="29">
        <v>3.0272847083348502</v>
      </c>
    </row>
    <row r="19" spans="1:6" x14ac:dyDescent="0.2">
      <c r="A19" s="26" t="s">
        <v>527</v>
      </c>
      <c r="B19" s="26" t="s">
        <v>526</v>
      </c>
      <c r="C19" s="26" t="s">
        <v>173</v>
      </c>
      <c r="D19" s="27">
        <v>2444156</v>
      </c>
      <c r="E19" s="28">
        <v>1720.6858239999999</v>
      </c>
      <c r="F19" s="29">
        <v>2.9421207539090402</v>
      </c>
    </row>
    <row r="20" spans="1:6" x14ac:dyDescent="0.2">
      <c r="A20" s="26" t="s">
        <v>134</v>
      </c>
      <c r="B20" s="26" t="s">
        <v>133</v>
      </c>
      <c r="C20" s="26" t="s">
        <v>135</v>
      </c>
      <c r="D20" s="27">
        <v>218653</v>
      </c>
      <c r="E20" s="28">
        <v>1679.8016729999999</v>
      </c>
      <c r="F20" s="29">
        <v>2.8722148434369998</v>
      </c>
    </row>
    <row r="21" spans="1:6" x14ac:dyDescent="0.2">
      <c r="A21" s="26" t="s">
        <v>140</v>
      </c>
      <c r="B21" s="26" t="s">
        <v>139</v>
      </c>
      <c r="C21" s="26" t="s">
        <v>129</v>
      </c>
      <c r="D21" s="27">
        <v>171665</v>
      </c>
      <c r="E21" s="28">
        <v>1669.27046</v>
      </c>
      <c r="F21" s="29">
        <v>2.8542080115685802</v>
      </c>
    </row>
    <row r="22" spans="1:6" x14ac:dyDescent="0.2">
      <c r="A22" s="26" t="s">
        <v>535</v>
      </c>
      <c r="B22" s="26" t="s">
        <v>534</v>
      </c>
      <c r="C22" s="26" t="s">
        <v>191</v>
      </c>
      <c r="D22" s="27">
        <v>238297</v>
      </c>
      <c r="E22" s="28">
        <v>1553.219846</v>
      </c>
      <c r="F22" s="29">
        <v>2.65577845796212</v>
      </c>
    </row>
    <row r="23" spans="1:6" x14ac:dyDescent="0.2">
      <c r="A23" s="26" t="s">
        <v>204</v>
      </c>
      <c r="B23" s="26" t="s">
        <v>203</v>
      </c>
      <c r="C23" s="26" t="s">
        <v>205</v>
      </c>
      <c r="D23" s="27">
        <v>270559</v>
      </c>
      <c r="E23" s="28">
        <v>1550.1677910000001</v>
      </c>
      <c r="F23" s="29">
        <v>2.6505598909045398</v>
      </c>
    </row>
    <row r="24" spans="1:6" x14ac:dyDescent="0.2">
      <c r="A24" s="26" t="s">
        <v>560</v>
      </c>
      <c r="B24" s="26" t="s">
        <v>559</v>
      </c>
      <c r="C24" s="26" t="s">
        <v>123</v>
      </c>
      <c r="D24" s="27">
        <v>156462</v>
      </c>
      <c r="E24" s="28">
        <v>1317.331809</v>
      </c>
      <c r="F24" s="29">
        <v>2.2524444619608999</v>
      </c>
    </row>
    <row r="25" spans="1:6" x14ac:dyDescent="0.2">
      <c r="A25" s="26" t="s">
        <v>311</v>
      </c>
      <c r="B25" s="26" t="s">
        <v>310</v>
      </c>
      <c r="C25" s="26" t="s">
        <v>170</v>
      </c>
      <c r="D25" s="27">
        <v>123570</v>
      </c>
      <c r="E25" s="28">
        <v>1310.21271</v>
      </c>
      <c r="F25" s="29">
        <v>2.2402718453071899</v>
      </c>
    </row>
    <row r="26" spans="1:6" x14ac:dyDescent="0.2">
      <c r="A26" s="26" t="s">
        <v>188</v>
      </c>
      <c r="B26" s="26" t="s">
        <v>187</v>
      </c>
      <c r="C26" s="26" t="s">
        <v>105</v>
      </c>
      <c r="D26" s="27">
        <v>551423</v>
      </c>
      <c r="E26" s="28">
        <v>1197.690756</v>
      </c>
      <c r="F26" s="29">
        <v>2.04787578350654</v>
      </c>
    </row>
    <row r="27" spans="1:6" x14ac:dyDescent="0.2">
      <c r="A27" s="26" t="s">
        <v>380</v>
      </c>
      <c r="B27" s="26" t="s">
        <v>379</v>
      </c>
      <c r="C27" s="26" t="s">
        <v>173</v>
      </c>
      <c r="D27" s="27">
        <v>64781</v>
      </c>
      <c r="E27" s="28">
        <v>1192.812553</v>
      </c>
      <c r="F27" s="29">
        <v>2.03953477081969</v>
      </c>
    </row>
    <row r="28" spans="1:6" x14ac:dyDescent="0.2">
      <c r="A28" s="26" t="s">
        <v>152</v>
      </c>
      <c r="B28" s="26" t="s">
        <v>151</v>
      </c>
      <c r="C28" s="26" t="s">
        <v>123</v>
      </c>
      <c r="D28" s="27">
        <v>277426</v>
      </c>
      <c r="E28" s="28">
        <v>1142.4402680000001</v>
      </c>
      <c r="F28" s="29">
        <v>1.95340554080383</v>
      </c>
    </row>
    <row r="29" spans="1:6" x14ac:dyDescent="0.2">
      <c r="A29" s="26" t="s">
        <v>473</v>
      </c>
      <c r="B29" s="26" t="s">
        <v>472</v>
      </c>
      <c r="C29" s="26" t="s">
        <v>474</v>
      </c>
      <c r="D29" s="27">
        <v>34755</v>
      </c>
      <c r="E29" s="28">
        <v>1095.373335</v>
      </c>
      <c r="F29" s="29">
        <v>1.8729279786186299</v>
      </c>
    </row>
    <row r="30" spans="1:6" x14ac:dyDescent="0.2">
      <c r="A30" s="26" t="s">
        <v>315</v>
      </c>
      <c r="B30" s="26" t="s">
        <v>314</v>
      </c>
      <c r="C30" s="26" t="s">
        <v>148</v>
      </c>
      <c r="D30" s="27">
        <v>18844</v>
      </c>
      <c r="E30" s="28">
        <v>717.80564800000002</v>
      </c>
      <c r="F30" s="29">
        <v>1.2273425309825301</v>
      </c>
    </row>
    <row r="31" spans="1:6" x14ac:dyDescent="0.2">
      <c r="A31" s="26" t="s">
        <v>445</v>
      </c>
      <c r="B31" s="26" t="s">
        <v>444</v>
      </c>
      <c r="C31" s="26" t="s">
        <v>97</v>
      </c>
      <c r="D31" s="27">
        <v>32960</v>
      </c>
      <c r="E31" s="28">
        <v>578.00304000000006</v>
      </c>
      <c r="F31" s="29">
        <v>0.98830054626318298</v>
      </c>
    </row>
    <row r="32" spans="1:6" x14ac:dyDescent="0.2">
      <c r="A32" s="26" t="s">
        <v>562</v>
      </c>
      <c r="B32" s="26" t="s">
        <v>561</v>
      </c>
      <c r="C32" s="26" t="s">
        <v>300</v>
      </c>
      <c r="D32" s="27">
        <v>1922</v>
      </c>
      <c r="E32" s="28">
        <v>8.8421610000000008</v>
      </c>
      <c r="F32" s="29">
        <v>1.5118800320577899E-2</v>
      </c>
    </row>
    <row r="33" spans="1:9" x14ac:dyDescent="0.2">
      <c r="A33" s="30" t="s">
        <v>30</v>
      </c>
      <c r="B33" s="30"/>
      <c r="C33" s="30"/>
      <c r="D33" s="31"/>
      <c r="E33" s="32">
        <f>SUM(E7:E32)</f>
        <v>51083.067208</v>
      </c>
      <c r="F33" s="33">
        <f>SUM(F7:F32)</f>
        <v>87.344563493066204</v>
      </c>
      <c r="G33" s="18"/>
      <c r="H33" s="18"/>
      <c r="I33" s="18"/>
    </row>
    <row r="34" spans="1:9" x14ac:dyDescent="0.2">
      <c r="A34" s="26"/>
      <c r="B34" s="26"/>
      <c r="C34" s="26"/>
      <c r="D34" s="34"/>
      <c r="E34" s="28"/>
      <c r="F34" s="29"/>
    </row>
    <row r="35" spans="1:9" x14ac:dyDescent="0.2">
      <c r="A35" s="30" t="s">
        <v>228</v>
      </c>
      <c r="B35" s="26"/>
      <c r="C35" s="26"/>
      <c r="D35" s="34"/>
      <c r="E35" s="28"/>
      <c r="F35" s="29"/>
    </row>
    <row r="36" spans="1:9" x14ac:dyDescent="0.2">
      <c r="A36" s="26"/>
      <c r="B36" s="26" t="s">
        <v>229</v>
      </c>
      <c r="C36" s="26" t="s">
        <v>135</v>
      </c>
      <c r="D36" s="27">
        <v>98000</v>
      </c>
      <c r="E36" s="28">
        <v>9.7999999999999997E-3</v>
      </c>
      <c r="F36" s="29">
        <v>1.67565647291045E-5</v>
      </c>
    </row>
    <row r="37" spans="1:9" x14ac:dyDescent="0.2">
      <c r="A37" s="26" t="s">
        <v>564</v>
      </c>
      <c r="B37" s="26" t="s">
        <v>563</v>
      </c>
      <c r="C37" s="26" t="s">
        <v>387</v>
      </c>
      <c r="D37" s="27">
        <v>44170</v>
      </c>
      <c r="E37" s="28">
        <v>4.4169999999999999E-3</v>
      </c>
      <c r="F37" s="29">
        <v>7.5524231029035403E-6</v>
      </c>
    </row>
    <row r="38" spans="1:9" x14ac:dyDescent="0.2">
      <c r="A38" s="26"/>
      <c r="B38" s="26" t="s">
        <v>565</v>
      </c>
      <c r="C38" s="26" t="s">
        <v>170</v>
      </c>
      <c r="D38" s="27">
        <v>23815</v>
      </c>
      <c r="E38" s="28">
        <v>2.3814999999999999E-3</v>
      </c>
      <c r="F38" s="29">
        <v>4.0720162145267798E-6</v>
      </c>
    </row>
    <row r="39" spans="1:9" x14ac:dyDescent="0.2">
      <c r="A39" s="30" t="s">
        <v>30</v>
      </c>
      <c r="B39" s="30"/>
      <c r="C39" s="30"/>
      <c r="D39" s="31"/>
      <c r="E39" s="32">
        <f>SUM(E35:E38)</f>
        <v>1.6598500000000002E-2</v>
      </c>
      <c r="F39" s="33">
        <f>SUM(F35:F38)</f>
        <v>2.838100404653482E-5</v>
      </c>
      <c r="G39" s="18"/>
      <c r="H39" s="18"/>
      <c r="I39" s="18"/>
    </row>
    <row r="40" spans="1:9" x14ac:dyDescent="0.2">
      <c r="A40" s="26"/>
      <c r="B40" s="26"/>
      <c r="C40" s="26"/>
      <c r="D40" s="34"/>
      <c r="E40" s="28"/>
      <c r="F40" s="29"/>
    </row>
    <row r="41" spans="1:9" x14ac:dyDescent="0.2">
      <c r="A41" s="30" t="s">
        <v>31</v>
      </c>
      <c r="B41" s="30"/>
      <c r="C41" s="30"/>
      <c r="D41" s="31"/>
      <c r="E41" s="32">
        <f>E33+E39</f>
        <v>51083.083806499999</v>
      </c>
      <c r="F41" s="33">
        <f>F33+F39</f>
        <v>87.344591874070247</v>
      </c>
      <c r="G41" s="18"/>
      <c r="H41" s="18"/>
      <c r="I41" s="18"/>
    </row>
    <row r="42" spans="1:9" x14ac:dyDescent="0.2">
      <c r="A42" s="30"/>
      <c r="B42" s="30"/>
      <c r="C42" s="30"/>
      <c r="D42" s="31"/>
      <c r="E42" s="32"/>
      <c r="F42" s="33"/>
      <c r="G42" s="18"/>
      <c r="H42" s="18"/>
      <c r="I42" s="18"/>
    </row>
    <row r="43" spans="1:9" x14ac:dyDescent="0.2">
      <c r="A43" s="30" t="s">
        <v>33</v>
      </c>
      <c r="B43" s="30"/>
      <c r="C43" s="30"/>
      <c r="D43" s="31"/>
      <c r="E43" s="32">
        <f>E45-(E33+E39)</f>
        <v>7401.4573774000019</v>
      </c>
      <c r="F43" s="33">
        <f>F45-(F33+F39)</f>
        <v>12.655408125929753</v>
      </c>
      <c r="G43" s="18"/>
      <c r="H43" s="18"/>
      <c r="I43" s="18"/>
    </row>
    <row r="44" spans="1:9" x14ac:dyDescent="0.2">
      <c r="A44" s="30"/>
      <c r="B44" s="30"/>
      <c r="C44" s="30"/>
      <c r="D44" s="31"/>
      <c r="E44" s="32"/>
      <c r="F44" s="33"/>
      <c r="G44" s="18"/>
      <c r="H44" s="18"/>
      <c r="I44" s="18"/>
    </row>
    <row r="45" spans="1:9" x14ac:dyDescent="0.2">
      <c r="A45" s="35" t="s">
        <v>32</v>
      </c>
      <c r="B45" s="35"/>
      <c r="C45" s="35"/>
      <c r="D45" s="36"/>
      <c r="E45" s="37">
        <v>58484.541183900001</v>
      </c>
      <c r="F45" s="38">
        <v>100</v>
      </c>
      <c r="G45" s="18"/>
      <c r="H45" s="18"/>
      <c r="I45" s="18"/>
    </row>
    <row r="46" spans="1:9" x14ac:dyDescent="0.2">
      <c r="F46" s="20" t="s">
        <v>556</v>
      </c>
    </row>
    <row r="47" spans="1:9" x14ac:dyDescent="0.2">
      <c r="A47" s="55" t="s">
        <v>35</v>
      </c>
      <c r="F47" s="20"/>
    </row>
    <row r="48" spans="1:9" x14ac:dyDescent="0.2">
      <c r="A48" s="55" t="s">
        <v>804</v>
      </c>
      <c r="F48" s="20"/>
    </row>
    <row r="49" spans="1:6" x14ac:dyDescent="0.2">
      <c r="F49" s="20"/>
    </row>
    <row r="51" spans="1:6" x14ac:dyDescent="0.2">
      <c r="A51" s="18" t="s">
        <v>36</v>
      </c>
    </row>
    <row r="52" spans="1:6" x14ac:dyDescent="0.2">
      <c r="A52" s="18" t="s">
        <v>37</v>
      </c>
    </row>
    <row r="53" spans="1:6" x14ac:dyDescent="0.2">
      <c r="A53" s="18" t="s">
        <v>38</v>
      </c>
      <c r="B53" s="18"/>
      <c r="C53" s="39" t="s">
        <v>40</v>
      </c>
      <c r="D53" s="19" t="s">
        <v>39</v>
      </c>
    </row>
    <row r="54" spans="1:6" x14ac:dyDescent="0.2">
      <c r="A54" s="9" t="s">
        <v>56</v>
      </c>
      <c r="C54" s="40">
        <v>121.3836</v>
      </c>
      <c r="D54" s="40">
        <v>102.35339999999999</v>
      </c>
    </row>
    <row r="55" spans="1:6" x14ac:dyDescent="0.2">
      <c r="A55" s="9" t="s">
        <v>80</v>
      </c>
      <c r="C55" s="40">
        <v>24.6508</v>
      </c>
      <c r="D55" s="40">
        <v>20.786100000000001</v>
      </c>
    </row>
    <row r="56" spans="1:6" x14ac:dyDescent="0.2">
      <c r="A56" s="9" t="s">
        <v>59</v>
      </c>
      <c r="C56" s="40">
        <v>129.22540000000001</v>
      </c>
      <c r="D56" s="40">
        <v>109.3175</v>
      </c>
    </row>
    <row r="57" spans="1:6" x14ac:dyDescent="0.2">
      <c r="A57" s="9" t="s">
        <v>81</v>
      </c>
      <c r="C57" s="40">
        <v>26.906500000000001</v>
      </c>
      <c r="D57" s="40">
        <v>22.758199999999999</v>
      </c>
    </row>
    <row r="59" spans="1:6" x14ac:dyDescent="0.2">
      <c r="A59" s="9" t="s">
        <v>41</v>
      </c>
    </row>
    <row r="61" spans="1:6" x14ac:dyDescent="0.2">
      <c r="A61" s="18" t="s">
        <v>42</v>
      </c>
      <c r="D61" s="41" t="s">
        <v>43</v>
      </c>
    </row>
    <row r="63" spans="1:6" x14ac:dyDescent="0.2">
      <c r="A63" s="18" t="s">
        <v>225</v>
      </c>
      <c r="D63" s="45">
        <v>0.55847766578189295</v>
      </c>
    </row>
    <row r="65" spans="1:4" x14ac:dyDescent="0.2">
      <c r="A65" s="18" t="s">
        <v>806</v>
      </c>
      <c r="D65" s="41" t="s">
        <v>43</v>
      </c>
    </row>
    <row r="66" spans="1:4" x14ac:dyDescent="0.2">
      <c r="A66" s="9" t="s">
        <v>807</v>
      </c>
    </row>
    <row r="67" spans="1:4" x14ac:dyDescent="0.2">
      <c r="A67" s="46" t="s">
        <v>808</v>
      </c>
    </row>
    <row r="68" spans="1:4" x14ac:dyDescent="0.2">
      <c r="A68" s="46"/>
    </row>
    <row r="69" spans="1:4" x14ac:dyDescent="0.2">
      <c r="A69" s="18" t="s">
        <v>774</v>
      </c>
    </row>
    <row r="70" spans="1:4" x14ac:dyDescent="0.2">
      <c r="A70" s="18"/>
    </row>
    <row r="71" spans="1:4" x14ac:dyDescent="0.2">
      <c r="A71" s="47" t="s">
        <v>767</v>
      </c>
    </row>
    <row r="72" spans="1:4" x14ac:dyDescent="0.2">
      <c r="A72" s="48"/>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7" t="s">
        <v>778</v>
      </c>
    </row>
    <row r="86" spans="1:1" x14ac:dyDescent="0.2">
      <c r="A86" s="49"/>
    </row>
    <row r="87" spans="1:1" x14ac:dyDescent="0.2">
      <c r="A87" s="47" t="s">
        <v>768</v>
      </c>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sheetData>
  <mergeCells count="1">
    <mergeCell ref="A1:F1"/>
  </mergeCells>
  <conditionalFormatting sqref="F2:F3 F5:F68">
    <cfRule type="cellIs" dxfId="50" priority="2" stopIfTrue="1" operator="between">
      <formula>0.009</formula>
      <formula>-0.009</formula>
    </cfRule>
  </conditionalFormatting>
  <conditionalFormatting sqref="F69:F201">
    <cfRule type="cellIs" dxfId="49" priority="1" stopIfTrue="1" operator="between">
      <formula>0.009</formula>
      <formula>-0.009</formula>
    </cfRule>
  </conditionalFormatting>
  <hyperlinks>
    <hyperlink ref="A67" r:id="rId1"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89"/>
  <sheetViews>
    <sheetView workbookViewId="0">
      <selection sqref="A1:F1"/>
    </sheetView>
  </sheetViews>
  <sheetFormatPr defaultColWidth="9.109375" defaultRowHeight="10.199999999999999" x14ac:dyDescent="0.2"/>
  <cols>
    <col min="1" max="1" width="38.6640625" style="9" bestFit="1" customWidth="1"/>
    <col min="2" max="2" width="24.664062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15</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4700000</v>
      </c>
      <c r="E7" s="28">
        <v>63356</v>
      </c>
      <c r="F7" s="29">
        <v>8.8226557277951692</v>
      </c>
    </row>
    <row r="8" spans="1:6" x14ac:dyDescent="0.2">
      <c r="A8" s="26" t="s">
        <v>94</v>
      </c>
      <c r="B8" s="26" t="s">
        <v>93</v>
      </c>
      <c r="C8" s="26" t="s">
        <v>89</v>
      </c>
      <c r="D8" s="27">
        <v>8650000</v>
      </c>
      <c r="E8" s="28">
        <v>61172.800000000003</v>
      </c>
      <c r="F8" s="29">
        <v>8.5186336622461791</v>
      </c>
    </row>
    <row r="9" spans="1:6" x14ac:dyDescent="0.2">
      <c r="A9" s="26" t="s">
        <v>96</v>
      </c>
      <c r="B9" s="26" t="s">
        <v>95</v>
      </c>
      <c r="C9" s="26" t="s">
        <v>97</v>
      </c>
      <c r="D9" s="27">
        <v>2650000</v>
      </c>
      <c r="E9" s="28">
        <v>41293.625</v>
      </c>
      <c r="F9" s="29">
        <v>5.7503541436908296</v>
      </c>
    </row>
    <row r="10" spans="1:6" x14ac:dyDescent="0.2">
      <c r="A10" s="26" t="s">
        <v>107</v>
      </c>
      <c r="B10" s="26" t="s">
        <v>106</v>
      </c>
      <c r="C10" s="26" t="s">
        <v>89</v>
      </c>
      <c r="D10" s="27">
        <v>8200000</v>
      </c>
      <c r="E10" s="28">
        <v>38203.800000000003</v>
      </c>
      <c r="F10" s="29">
        <v>5.3200797855537196</v>
      </c>
    </row>
    <row r="11" spans="1:6" x14ac:dyDescent="0.2">
      <c r="A11" s="26" t="s">
        <v>101</v>
      </c>
      <c r="B11" s="26" t="s">
        <v>100</v>
      </c>
      <c r="C11" s="26" t="s">
        <v>102</v>
      </c>
      <c r="D11" s="27">
        <v>5400000</v>
      </c>
      <c r="E11" s="28">
        <v>36987.300000000003</v>
      </c>
      <c r="F11" s="29">
        <v>5.1506757718397402</v>
      </c>
    </row>
    <row r="12" spans="1:6" x14ac:dyDescent="0.2">
      <c r="A12" s="26" t="s">
        <v>99</v>
      </c>
      <c r="B12" s="26" t="s">
        <v>98</v>
      </c>
      <c r="C12" s="26" t="s">
        <v>89</v>
      </c>
      <c r="D12" s="27">
        <v>5750000</v>
      </c>
      <c r="E12" s="28">
        <v>36616</v>
      </c>
      <c r="F12" s="29">
        <v>5.0989702968771402</v>
      </c>
    </row>
    <row r="13" spans="1:6" x14ac:dyDescent="0.2">
      <c r="A13" s="26" t="s">
        <v>91</v>
      </c>
      <c r="B13" s="26" t="s">
        <v>90</v>
      </c>
      <c r="C13" s="26" t="s">
        <v>92</v>
      </c>
      <c r="D13" s="27">
        <v>2500000</v>
      </c>
      <c r="E13" s="28">
        <v>36547.5</v>
      </c>
      <c r="F13" s="29">
        <v>5.0894313121345096</v>
      </c>
    </row>
    <row r="14" spans="1:6" x14ac:dyDescent="0.2">
      <c r="A14" s="26" t="s">
        <v>567</v>
      </c>
      <c r="B14" s="26" t="s">
        <v>566</v>
      </c>
      <c r="C14" s="26" t="s">
        <v>112</v>
      </c>
      <c r="D14" s="27">
        <v>3200000</v>
      </c>
      <c r="E14" s="28">
        <v>29350.400000000001</v>
      </c>
      <c r="F14" s="29">
        <v>4.0871973400006203</v>
      </c>
    </row>
    <row r="15" spans="1:6" x14ac:dyDescent="0.2">
      <c r="A15" s="26" t="s">
        <v>181</v>
      </c>
      <c r="B15" s="26" t="s">
        <v>180</v>
      </c>
      <c r="C15" s="26" t="s">
        <v>123</v>
      </c>
      <c r="D15" s="27">
        <v>300000</v>
      </c>
      <c r="E15" s="28">
        <v>25412.25</v>
      </c>
      <c r="F15" s="29">
        <v>3.5387892704505202</v>
      </c>
    </row>
    <row r="16" spans="1:6" x14ac:dyDescent="0.2">
      <c r="A16" s="26" t="s">
        <v>142</v>
      </c>
      <c r="B16" s="26" t="s">
        <v>141</v>
      </c>
      <c r="C16" s="26" t="s">
        <v>143</v>
      </c>
      <c r="D16" s="27">
        <v>1100000</v>
      </c>
      <c r="E16" s="28">
        <v>24536.6</v>
      </c>
      <c r="F16" s="29">
        <v>3.4168504092843501</v>
      </c>
    </row>
    <row r="17" spans="1:6" x14ac:dyDescent="0.2">
      <c r="A17" s="26" t="s">
        <v>569</v>
      </c>
      <c r="B17" s="26" t="s">
        <v>568</v>
      </c>
      <c r="C17" s="26" t="s">
        <v>191</v>
      </c>
      <c r="D17" s="27">
        <v>2000000</v>
      </c>
      <c r="E17" s="28">
        <v>23051</v>
      </c>
      <c r="F17" s="29">
        <v>3.2099728073332701</v>
      </c>
    </row>
    <row r="18" spans="1:6" x14ac:dyDescent="0.2">
      <c r="A18" s="26" t="s">
        <v>250</v>
      </c>
      <c r="B18" s="26" t="s">
        <v>249</v>
      </c>
      <c r="C18" s="26" t="s">
        <v>138</v>
      </c>
      <c r="D18" s="27">
        <v>1050000</v>
      </c>
      <c r="E18" s="28">
        <v>22280.474999999999</v>
      </c>
      <c r="F18" s="29">
        <v>3.1026731545038699</v>
      </c>
    </row>
    <row r="19" spans="1:6" x14ac:dyDescent="0.2">
      <c r="A19" s="26" t="s">
        <v>125</v>
      </c>
      <c r="B19" s="26" t="s">
        <v>124</v>
      </c>
      <c r="C19" s="26" t="s">
        <v>126</v>
      </c>
      <c r="D19" s="27">
        <v>15821178</v>
      </c>
      <c r="E19" s="28">
        <v>21390.232660000001</v>
      </c>
      <c r="F19" s="29">
        <v>2.9787022333578599</v>
      </c>
    </row>
    <row r="20" spans="1:6" x14ac:dyDescent="0.2">
      <c r="A20" s="26" t="s">
        <v>484</v>
      </c>
      <c r="B20" s="26" t="s">
        <v>483</v>
      </c>
      <c r="C20" s="26" t="s">
        <v>485</v>
      </c>
      <c r="D20" s="27">
        <v>13100000</v>
      </c>
      <c r="E20" s="28">
        <v>19361.8</v>
      </c>
      <c r="F20" s="29">
        <v>2.6962323326981599</v>
      </c>
    </row>
    <row r="21" spans="1:6" x14ac:dyDescent="0.2">
      <c r="A21" s="26" t="s">
        <v>166</v>
      </c>
      <c r="B21" s="26" t="s">
        <v>165</v>
      </c>
      <c r="C21" s="26" t="s">
        <v>167</v>
      </c>
      <c r="D21" s="27">
        <v>1746890</v>
      </c>
      <c r="E21" s="28">
        <v>18894.362239999999</v>
      </c>
      <c r="F21" s="29">
        <v>2.6311391697672302</v>
      </c>
    </row>
    <row r="22" spans="1:6" x14ac:dyDescent="0.2">
      <c r="A22" s="26" t="s">
        <v>571</v>
      </c>
      <c r="B22" s="26" t="s">
        <v>570</v>
      </c>
      <c r="C22" s="26" t="s">
        <v>358</v>
      </c>
      <c r="D22" s="27">
        <v>1150000</v>
      </c>
      <c r="E22" s="28">
        <v>18471.3</v>
      </c>
      <c r="F22" s="29">
        <v>2.5722255310439901</v>
      </c>
    </row>
    <row r="23" spans="1:6" x14ac:dyDescent="0.2">
      <c r="A23" s="26" t="s">
        <v>405</v>
      </c>
      <c r="B23" s="26" t="s">
        <v>404</v>
      </c>
      <c r="C23" s="26" t="s">
        <v>371</v>
      </c>
      <c r="D23" s="27">
        <v>3157370</v>
      </c>
      <c r="E23" s="28">
        <v>18219.603589999999</v>
      </c>
      <c r="F23" s="29">
        <v>2.5371754841131202</v>
      </c>
    </row>
    <row r="24" spans="1:6" x14ac:dyDescent="0.2">
      <c r="A24" s="26" t="s">
        <v>104</v>
      </c>
      <c r="B24" s="26" t="s">
        <v>103</v>
      </c>
      <c r="C24" s="26" t="s">
        <v>105</v>
      </c>
      <c r="D24" s="27">
        <v>700000</v>
      </c>
      <c r="E24" s="28">
        <v>18169.55</v>
      </c>
      <c r="F24" s="29">
        <v>2.5302052588383201</v>
      </c>
    </row>
    <row r="25" spans="1:6" x14ac:dyDescent="0.2">
      <c r="A25" s="26" t="s">
        <v>573</v>
      </c>
      <c r="B25" s="26" t="s">
        <v>572</v>
      </c>
      <c r="C25" s="26" t="s">
        <v>89</v>
      </c>
      <c r="D25" s="27">
        <v>2200000</v>
      </c>
      <c r="E25" s="28">
        <v>17475.7</v>
      </c>
      <c r="F25" s="29">
        <v>2.4335830024343399</v>
      </c>
    </row>
    <row r="26" spans="1:6" x14ac:dyDescent="0.2">
      <c r="A26" s="26" t="s">
        <v>521</v>
      </c>
      <c r="B26" s="26" t="s">
        <v>520</v>
      </c>
      <c r="C26" s="26" t="s">
        <v>191</v>
      </c>
      <c r="D26" s="27">
        <v>1575000</v>
      </c>
      <c r="E26" s="28">
        <v>16131.15</v>
      </c>
      <c r="F26" s="29">
        <v>2.2463473537379701</v>
      </c>
    </row>
    <row r="27" spans="1:6" x14ac:dyDescent="0.2">
      <c r="A27" s="26" t="s">
        <v>122</v>
      </c>
      <c r="B27" s="26" t="s">
        <v>121</v>
      </c>
      <c r="C27" s="26" t="s">
        <v>123</v>
      </c>
      <c r="D27" s="27">
        <v>430000</v>
      </c>
      <c r="E27" s="28">
        <v>15938.38</v>
      </c>
      <c r="F27" s="29">
        <v>2.2195031188644498</v>
      </c>
    </row>
    <row r="28" spans="1:6" x14ac:dyDescent="0.2">
      <c r="A28" s="26" t="s">
        <v>257</v>
      </c>
      <c r="B28" s="26" t="s">
        <v>256</v>
      </c>
      <c r="C28" s="26" t="s">
        <v>89</v>
      </c>
      <c r="D28" s="27">
        <v>15700000</v>
      </c>
      <c r="E28" s="28">
        <v>14161.4</v>
      </c>
      <c r="F28" s="29">
        <v>1.9720493216680099</v>
      </c>
    </row>
    <row r="29" spans="1:6" x14ac:dyDescent="0.2">
      <c r="A29" s="26" t="s">
        <v>489</v>
      </c>
      <c r="B29" s="26" t="s">
        <v>488</v>
      </c>
      <c r="C29" s="26" t="s">
        <v>184</v>
      </c>
      <c r="D29" s="27">
        <v>3300000</v>
      </c>
      <c r="E29" s="28">
        <v>13868.25</v>
      </c>
      <c r="F29" s="29">
        <v>1.93122664462711</v>
      </c>
    </row>
    <row r="30" spans="1:6" x14ac:dyDescent="0.2">
      <c r="A30" s="26" t="s">
        <v>246</v>
      </c>
      <c r="B30" s="26" t="s">
        <v>245</v>
      </c>
      <c r="C30" s="26" t="s">
        <v>105</v>
      </c>
      <c r="D30" s="27">
        <v>2900000</v>
      </c>
      <c r="E30" s="28">
        <v>8943.6</v>
      </c>
      <c r="F30" s="29">
        <v>1.24544326925799</v>
      </c>
    </row>
    <row r="31" spans="1:6" x14ac:dyDescent="0.2">
      <c r="A31" s="26" t="s">
        <v>575</v>
      </c>
      <c r="B31" s="26" t="s">
        <v>574</v>
      </c>
      <c r="C31" s="26" t="s">
        <v>138</v>
      </c>
      <c r="D31" s="27">
        <v>7700000</v>
      </c>
      <c r="E31" s="28">
        <v>8943.5499999999993</v>
      </c>
      <c r="F31" s="29">
        <v>1.2454363064953999</v>
      </c>
    </row>
    <row r="32" spans="1:6" x14ac:dyDescent="0.2">
      <c r="A32" s="26" t="s">
        <v>577</v>
      </c>
      <c r="B32" s="26" t="s">
        <v>576</v>
      </c>
      <c r="C32" s="26" t="s">
        <v>97</v>
      </c>
      <c r="D32" s="27">
        <v>13979430</v>
      </c>
      <c r="E32" s="28">
        <v>8918.8763400000007</v>
      </c>
      <c r="F32" s="29">
        <v>1.24200036976131</v>
      </c>
    </row>
    <row r="33" spans="1:9" x14ac:dyDescent="0.2">
      <c r="A33" s="26" t="s">
        <v>579</v>
      </c>
      <c r="B33" s="26" t="s">
        <v>578</v>
      </c>
      <c r="C33" s="26" t="s">
        <v>129</v>
      </c>
      <c r="D33" s="27">
        <v>1500000</v>
      </c>
      <c r="E33" s="28">
        <v>8426.25</v>
      </c>
      <c r="F33" s="29">
        <v>1.1733995647820901</v>
      </c>
    </row>
    <row r="34" spans="1:9" x14ac:dyDescent="0.2">
      <c r="A34" s="26" t="s">
        <v>581</v>
      </c>
      <c r="B34" s="26" t="s">
        <v>580</v>
      </c>
      <c r="C34" s="26" t="s">
        <v>112</v>
      </c>
      <c r="D34" s="27">
        <v>950000</v>
      </c>
      <c r="E34" s="28">
        <v>7890.7</v>
      </c>
      <c r="F34" s="29">
        <v>1.09882141472494</v>
      </c>
    </row>
    <row r="35" spans="1:9" x14ac:dyDescent="0.2">
      <c r="A35" s="26" t="s">
        <v>447</v>
      </c>
      <c r="B35" s="26" t="s">
        <v>446</v>
      </c>
      <c r="C35" s="26" t="s">
        <v>138</v>
      </c>
      <c r="D35" s="27">
        <v>1819114</v>
      </c>
      <c r="E35" s="28">
        <v>7644.8265849999998</v>
      </c>
      <c r="F35" s="29">
        <v>1.06458225042855</v>
      </c>
    </row>
    <row r="36" spans="1:9" x14ac:dyDescent="0.2">
      <c r="A36" s="30" t="s">
        <v>30</v>
      </c>
      <c r="B36" s="30"/>
      <c r="C36" s="30"/>
      <c r="D36" s="31"/>
      <c r="E36" s="32">
        <f>SUM(E7:E35)</f>
        <v>681657.28141499986</v>
      </c>
      <c r="F36" s="33">
        <f>SUM(F7:F35)</f>
        <v>94.924356308310763</v>
      </c>
      <c r="G36" s="18"/>
      <c r="H36" s="18"/>
      <c r="I36" s="18"/>
    </row>
    <row r="37" spans="1:9" x14ac:dyDescent="0.2">
      <c r="A37" s="26"/>
      <c r="B37" s="26"/>
      <c r="C37" s="26"/>
      <c r="D37" s="34"/>
      <c r="E37" s="28"/>
      <c r="F37" s="29"/>
    </row>
    <row r="38" spans="1:9" x14ac:dyDescent="0.2">
      <c r="A38" s="30" t="s">
        <v>31</v>
      </c>
      <c r="B38" s="30"/>
      <c r="C38" s="30"/>
      <c r="D38" s="31"/>
      <c r="E38" s="32">
        <f>E36</f>
        <v>681657.28141499986</v>
      </c>
      <c r="F38" s="33">
        <f>F36</f>
        <v>94.924356308310763</v>
      </c>
      <c r="G38" s="18"/>
      <c r="H38" s="18"/>
      <c r="I38" s="18"/>
    </row>
    <row r="39" spans="1:9" x14ac:dyDescent="0.2">
      <c r="A39" s="30"/>
      <c r="B39" s="30"/>
      <c r="C39" s="30"/>
      <c r="D39" s="31"/>
      <c r="E39" s="32"/>
      <c r="F39" s="33"/>
      <c r="G39" s="18"/>
      <c r="H39" s="18"/>
      <c r="I39" s="18"/>
    </row>
    <row r="40" spans="1:9" x14ac:dyDescent="0.2">
      <c r="A40" s="30" t="s">
        <v>33</v>
      </c>
      <c r="B40" s="30"/>
      <c r="C40" s="30"/>
      <c r="D40" s="31"/>
      <c r="E40" s="32">
        <f>E42-(E36)</f>
        <v>36448.490301800193</v>
      </c>
      <c r="F40" s="33">
        <f>F42-(F36)</f>
        <v>5.0756436916892369</v>
      </c>
      <c r="G40" s="18"/>
      <c r="H40" s="18"/>
      <c r="I40" s="18"/>
    </row>
    <row r="41" spans="1:9" x14ac:dyDescent="0.2">
      <c r="A41" s="30"/>
      <c r="B41" s="30"/>
      <c r="C41" s="30"/>
      <c r="D41" s="31"/>
      <c r="E41" s="32"/>
      <c r="F41" s="33"/>
      <c r="G41" s="18"/>
      <c r="H41" s="18"/>
      <c r="I41" s="18"/>
    </row>
    <row r="42" spans="1:9" x14ac:dyDescent="0.2">
      <c r="A42" s="35" t="s">
        <v>32</v>
      </c>
      <c r="B42" s="35"/>
      <c r="C42" s="35"/>
      <c r="D42" s="36"/>
      <c r="E42" s="37">
        <v>718105.77171680005</v>
      </c>
      <c r="F42" s="38">
        <v>100</v>
      </c>
      <c r="G42" s="18"/>
      <c r="H42" s="18"/>
      <c r="I42" s="18"/>
    </row>
    <row r="45" spans="1:9" x14ac:dyDescent="0.2">
      <c r="A45" s="18" t="s">
        <v>36</v>
      </c>
    </row>
    <row r="46" spans="1:9" x14ac:dyDescent="0.2">
      <c r="A46" s="18" t="s">
        <v>37</v>
      </c>
    </row>
    <row r="47" spans="1:9" x14ac:dyDescent="0.2">
      <c r="A47" s="18" t="s">
        <v>38</v>
      </c>
      <c r="B47" s="18"/>
      <c r="C47" s="39" t="s">
        <v>40</v>
      </c>
      <c r="D47" s="19" t="s">
        <v>39</v>
      </c>
    </row>
    <row r="48" spans="1:9" x14ac:dyDescent="0.2">
      <c r="A48" s="9" t="s">
        <v>56</v>
      </c>
      <c r="C48" s="40">
        <v>65.215599999999995</v>
      </c>
      <c r="D48" s="40">
        <v>60.016100000000002</v>
      </c>
    </row>
    <row r="49" spans="1:4" x14ac:dyDescent="0.2">
      <c r="A49" s="9" t="s">
        <v>80</v>
      </c>
      <c r="C49" s="40">
        <v>30.4786</v>
      </c>
      <c r="D49" s="40">
        <v>28.0486</v>
      </c>
    </row>
    <row r="50" spans="1:4" x14ac:dyDescent="0.2">
      <c r="A50" s="9" t="s">
        <v>59</v>
      </c>
      <c r="C50" s="40">
        <v>71.372600000000006</v>
      </c>
      <c r="D50" s="40">
        <v>65.937600000000003</v>
      </c>
    </row>
    <row r="51" spans="1:4" x14ac:dyDescent="0.2">
      <c r="A51" s="9" t="s">
        <v>81</v>
      </c>
      <c r="C51" s="40">
        <v>34.756300000000003</v>
      </c>
      <c r="D51" s="40">
        <v>32.109099999999998</v>
      </c>
    </row>
    <row r="53" spans="1:4" x14ac:dyDescent="0.2">
      <c r="A53" s="9" t="s">
        <v>41</v>
      </c>
    </row>
    <row r="55" spans="1:4" x14ac:dyDescent="0.2">
      <c r="A55" s="18" t="s">
        <v>42</v>
      </c>
      <c r="D55" s="41" t="s">
        <v>43</v>
      </c>
    </row>
    <row r="57" spans="1:4" x14ac:dyDescent="0.2">
      <c r="A57" s="18" t="s">
        <v>225</v>
      </c>
      <c r="D57" s="45">
        <v>9.82148015136243E-2</v>
      </c>
    </row>
    <row r="59" spans="1:4" x14ac:dyDescent="0.2">
      <c r="A59" s="18" t="s">
        <v>771</v>
      </c>
    </row>
    <row r="60" spans="1:4" x14ac:dyDescent="0.2">
      <c r="A60" s="46"/>
    </row>
    <row r="61" spans="1:4" x14ac:dyDescent="0.2">
      <c r="A61" s="47" t="s">
        <v>767</v>
      </c>
    </row>
    <row r="62" spans="1:4" x14ac:dyDescent="0.2">
      <c r="A62" s="48"/>
    </row>
    <row r="63" spans="1:4" x14ac:dyDescent="0.2">
      <c r="A63" s="49"/>
    </row>
    <row r="64" spans="1:4"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7" t="s">
        <v>778</v>
      </c>
    </row>
    <row r="76" spans="1:1" x14ac:dyDescent="0.2">
      <c r="A76" s="49"/>
    </row>
    <row r="77" spans="1:1" x14ac:dyDescent="0.2">
      <c r="A77" s="47" t="s">
        <v>768</v>
      </c>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sheetData>
  <mergeCells count="1">
    <mergeCell ref="A1:F1"/>
  </mergeCells>
  <conditionalFormatting sqref="F2:F3 F5:F58">
    <cfRule type="cellIs" dxfId="48" priority="2" stopIfTrue="1" operator="between">
      <formula>0.009</formula>
      <formula>-0.009</formula>
    </cfRule>
  </conditionalFormatting>
  <conditionalFormatting sqref="F59:F191">
    <cfRule type="cellIs" dxfId="47" priority="1" stopIfTrue="1" operator="between">
      <formula>0.009</formula>
      <formula>-0.009</formula>
    </cfRule>
  </conditionalFormatting>
  <hyperlinks>
    <hyperlink ref="A62"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8"/>
  <sheetViews>
    <sheetView workbookViewId="0">
      <selection sqref="A1:F1"/>
    </sheetView>
  </sheetViews>
  <sheetFormatPr defaultColWidth="9.109375" defaultRowHeight="10.199999999999999" x14ac:dyDescent="0.2"/>
  <cols>
    <col min="1" max="1" width="38.6640625" style="9" bestFit="1" customWidth="1"/>
    <col min="2" max="2" width="34.44140625" style="9" customWidth="1"/>
    <col min="3" max="3" width="24.66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5" customHeight="1" x14ac:dyDescent="0.2">
      <c r="A1" s="80" t="s">
        <v>1171</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5300000</v>
      </c>
      <c r="E7" s="28">
        <v>71444</v>
      </c>
      <c r="F7" s="29">
        <v>7.8656152168358</v>
      </c>
    </row>
    <row r="8" spans="1:6" x14ac:dyDescent="0.2">
      <c r="A8" s="26" t="s">
        <v>94</v>
      </c>
      <c r="B8" s="26" t="s">
        <v>93</v>
      </c>
      <c r="C8" s="26" t="s">
        <v>89</v>
      </c>
      <c r="D8" s="27">
        <v>10000000</v>
      </c>
      <c r="E8" s="28">
        <v>70720</v>
      </c>
      <c r="F8" s="29">
        <v>7.7859065580682403</v>
      </c>
    </row>
    <row r="9" spans="1:6" x14ac:dyDescent="0.2">
      <c r="A9" s="26" t="s">
        <v>91</v>
      </c>
      <c r="B9" s="26" t="s">
        <v>90</v>
      </c>
      <c r="C9" s="26" t="s">
        <v>92</v>
      </c>
      <c r="D9" s="27">
        <v>4000000</v>
      </c>
      <c r="E9" s="28">
        <v>58476</v>
      </c>
      <c r="F9" s="29">
        <v>6.43790542830315</v>
      </c>
    </row>
    <row r="10" spans="1:6" x14ac:dyDescent="0.2">
      <c r="A10" s="26" t="s">
        <v>99</v>
      </c>
      <c r="B10" s="26" t="s">
        <v>98</v>
      </c>
      <c r="C10" s="26" t="s">
        <v>89</v>
      </c>
      <c r="D10" s="27">
        <v>8800000</v>
      </c>
      <c r="E10" s="28">
        <v>56038.400000000001</v>
      </c>
      <c r="F10" s="29">
        <v>6.1695382644747099</v>
      </c>
    </row>
    <row r="11" spans="1:6" x14ac:dyDescent="0.2">
      <c r="A11" s="26" t="s">
        <v>101</v>
      </c>
      <c r="B11" s="26" t="s">
        <v>100</v>
      </c>
      <c r="C11" s="26" t="s">
        <v>102</v>
      </c>
      <c r="D11" s="27">
        <v>7000000</v>
      </c>
      <c r="E11" s="28">
        <v>47946.5</v>
      </c>
      <c r="F11" s="29">
        <v>5.2786618889482302</v>
      </c>
    </row>
    <row r="12" spans="1:6" x14ac:dyDescent="0.2">
      <c r="A12" s="26" t="s">
        <v>96</v>
      </c>
      <c r="B12" s="26" t="s">
        <v>95</v>
      </c>
      <c r="C12" s="26" t="s">
        <v>97</v>
      </c>
      <c r="D12" s="27">
        <v>2900000</v>
      </c>
      <c r="E12" s="28">
        <v>45189.25</v>
      </c>
      <c r="F12" s="29">
        <v>4.9751029118945898</v>
      </c>
    </row>
    <row r="13" spans="1:6" x14ac:dyDescent="0.2">
      <c r="A13" s="26" t="s">
        <v>107</v>
      </c>
      <c r="B13" s="26" t="s">
        <v>106</v>
      </c>
      <c r="C13" s="26" t="s">
        <v>89</v>
      </c>
      <c r="D13" s="27">
        <v>8000000</v>
      </c>
      <c r="E13" s="28">
        <v>37272</v>
      </c>
      <c r="F13" s="29">
        <v>4.1034545988733004</v>
      </c>
    </row>
    <row r="14" spans="1:6" x14ac:dyDescent="0.2">
      <c r="A14" s="26" t="s">
        <v>109</v>
      </c>
      <c r="B14" s="26" t="s">
        <v>108</v>
      </c>
      <c r="C14" s="26" t="s">
        <v>92</v>
      </c>
      <c r="D14" s="27">
        <v>2800000</v>
      </c>
      <c r="E14" s="28">
        <v>27251</v>
      </c>
      <c r="F14" s="29">
        <v>3.0001942818710101</v>
      </c>
    </row>
    <row r="15" spans="1:6" x14ac:dyDescent="0.2">
      <c r="A15" s="26" t="s">
        <v>119</v>
      </c>
      <c r="B15" s="26" t="s">
        <v>118</v>
      </c>
      <c r="C15" s="26" t="s">
        <v>120</v>
      </c>
      <c r="D15" s="27">
        <v>18000000</v>
      </c>
      <c r="E15" s="28">
        <v>25722</v>
      </c>
      <c r="F15" s="29">
        <v>2.8318592828992002</v>
      </c>
    </row>
    <row r="16" spans="1:6" x14ac:dyDescent="0.2">
      <c r="A16" s="26" t="s">
        <v>163</v>
      </c>
      <c r="B16" s="26" t="s">
        <v>162</v>
      </c>
      <c r="C16" s="26" t="s">
        <v>164</v>
      </c>
      <c r="D16" s="27">
        <v>3300000</v>
      </c>
      <c r="E16" s="28">
        <v>25071.75</v>
      </c>
      <c r="F16" s="29">
        <v>2.7602701180323499</v>
      </c>
    </row>
    <row r="17" spans="1:6" x14ac:dyDescent="0.2">
      <c r="A17" s="26" t="s">
        <v>531</v>
      </c>
      <c r="B17" s="26" t="s">
        <v>530</v>
      </c>
      <c r="C17" s="26" t="s">
        <v>164</v>
      </c>
      <c r="D17" s="27">
        <v>1700000</v>
      </c>
      <c r="E17" s="28">
        <v>24697.599999999999</v>
      </c>
      <c r="F17" s="29">
        <v>2.7190781364330601</v>
      </c>
    </row>
    <row r="18" spans="1:6" x14ac:dyDescent="0.2">
      <c r="A18" s="26" t="s">
        <v>137</v>
      </c>
      <c r="B18" s="26" t="s">
        <v>136</v>
      </c>
      <c r="C18" s="26" t="s">
        <v>138</v>
      </c>
      <c r="D18" s="27">
        <v>1650000</v>
      </c>
      <c r="E18" s="28">
        <v>21792.375</v>
      </c>
      <c r="F18" s="29">
        <v>2.3992278765325601</v>
      </c>
    </row>
    <row r="19" spans="1:6" x14ac:dyDescent="0.2">
      <c r="A19" s="26" t="s">
        <v>152</v>
      </c>
      <c r="B19" s="26" t="s">
        <v>151</v>
      </c>
      <c r="C19" s="26" t="s">
        <v>123</v>
      </c>
      <c r="D19" s="27">
        <v>5000000</v>
      </c>
      <c r="E19" s="28">
        <v>20590</v>
      </c>
      <c r="F19" s="29">
        <v>2.266852602243</v>
      </c>
    </row>
    <row r="20" spans="1:6" x14ac:dyDescent="0.2">
      <c r="A20" s="26" t="s">
        <v>147</v>
      </c>
      <c r="B20" s="26" t="s">
        <v>146</v>
      </c>
      <c r="C20" s="26" t="s">
        <v>148</v>
      </c>
      <c r="D20" s="27">
        <v>8500000</v>
      </c>
      <c r="E20" s="28">
        <v>20149.25</v>
      </c>
      <c r="F20" s="29">
        <v>2.21832830479577</v>
      </c>
    </row>
    <row r="21" spans="1:6" x14ac:dyDescent="0.2">
      <c r="A21" s="26" t="s">
        <v>224</v>
      </c>
      <c r="B21" s="26" t="s">
        <v>223</v>
      </c>
      <c r="C21" s="26" t="s">
        <v>184</v>
      </c>
      <c r="D21" s="27">
        <v>4000000</v>
      </c>
      <c r="E21" s="28">
        <v>19116</v>
      </c>
      <c r="F21" s="29">
        <v>2.1045728190615498</v>
      </c>
    </row>
    <row r="22" spans="1:6" x14ac:dyDescent="0.2">
      <c r="A22" s="26" t="s">
        <v>104</v>
      </c>
      <c r="B22" s="26" t="s">
        <v>103</v>
      </c>
      <c r="C22" s="26" t="s">
        <v>105</v>
      </c>
      <c r="D22" s="27">
        <v>700000</v>
      </c>
      <c r="E22" s="28">
        <v>18169.55</v>
      </c>
      <c r="F22" s="29">
        <v>2.00037356479283</v>
      </c>
    </row>
    <row r="23" spans="1:6" x14ac:dyDescent="0.2">
      <c r="A23" s="26" t="s">
        <v>117</v>
      </c>
      <c r="B23" s="26" t="s">
        <v>116</v>
      </c>
      <c r="C23" s="26" t="s">
        <v>89</v>
      </c>
      <c r="D23" s="27">
        <v>1000000</v>
      </c>
      <c r="E23" s="28">
        <v>16611</v>
      </c>
      <c r="F23" s="29">
        <v>1.82878526351911</v>
      </c>
    </row>
    <row r="24" spans="1:6" x14ac:dyDescent="0.2">
      <c r="A24" s="26" t="s">
        <v>122</v>
      </c>
      <c r="B24" s="26" t="s">
        <v>121</v>
      </c>
      <c r="C24" s="26" t="s">
        <v>123</v>
      </c>
      <c r="D24" s="27">
        <v>430000</v>
      </c>
      <c r="E24" s="28">
        <v>15938.38</v>
      </c>
      <c r="F24" s="29">
        <v>1.7547332772480699</v>
      </c>
    </row>
    <row r="25" spans="1:6" x14ac:dyDescent="0.2">
      <c r="A25" s="26" t="s">
        <v>235</v>
      </c>
      <c r="B25" s="26" t="s">
        <v>234</v>
      </c>
      <c r="C25" s="26" t="s">
        <v>132</v>
      </c>
      <c r="D25" s="27">
        <v>6500000</v>
      </c>
      <c r="E25" s="28">
        <v>15216.5</v>
      </c>
      <c r="F25" s="29">
        <v>1.67525801952553</v>
      </c>
    </row>
    <row r="26" spans="1:6" x14ac:dyDescent="0.2">
      <c r="A26" s="26" t="s">
        <v>111</v>
      </c>
      <c r="B26" s="26" t="s">
        <v>110</v>
      </c>
      <c r="C26" s="26" t="s">
        <v>112</v>
      </c>
      <c r="D26" s="27">
        <v>321077</v>
      </c>
      <c r="E26" s="28">
        <v>14107.481229999999</v>
      </c>
      <c r="F26" s="29">
        <v>1.5531607837454999</v>
      </c>
    </row>
    <row r="27" spans="1:6" x14ac:dyDescent="0.2">
      <c r="A27" s="26" t="s">
        <v>179</v>
      </c>
      <c r="B27" s="26" t="s">
        <v>178</v>
      </c>
      <c r="C27" s="26" t="s">
        <v>92</v>
      </c>
      <c r="D27" s="27">
        <v>1400000</v>
      </c>
      <c r="E27" s="28">
        <v>14000</v>
      </c>
      <c r="F27" s="29">
        <v>1.5413276557261799</v>
      </c>
    </row>
    <row r="28" spans="1:6" x14ac:dyDescent="0.2">
      <c r="A28" s="26" t="s">
        <v>125</v>
      </c>
      <c r="B28" s="26" t="s">
        <v>124</v>
      </c>
      <c r="C28" s="26" t="s">
        <v>126</v>
      </c>
      <c r="D28" s="27">
        <v>10200000</v>
      </c>
      <c r="E28" s="28">
        <v>13790.4</v>
      </c>
      <c r="F28" s="29">
        <v>1.5182517788233101</v>
      </c>
    </row>
    <row r="29" spans="1:6" x14ac:dyDescent="0.2">
      <c r="A29" s="26" t="s">
        <v>156</v>
      </c>
      <c r="B29" s="26" t="s">
        <v>155</v>
      </c>
      <c r="C29" s="26" t="s">
        <v>157</v>
      </c>
      <c r="D29" s="27">
        <v>9200000</v>
      </c>
      <c r="E29" s="28">
        <v>13767.8</v>
      </c>
      <c r="F29" s="29">
        <v>1.51576363560764</v>
      </c>
    </row>
    <row r="30" spans="1:6" x14ac:dyDescent="0.2">
      <c r="A30" s="26" t="s">
        <v>252</v>
      </c>
      <c r="B30" s="26" t="s">
        <v>251</v>
      </c>
      <c r="C30" s="26" t="s">
        <v>253</v>
      </c>
      <c r="D30" s="27">
        <v>1600000</v>
      </c>
      <c r="E30" s="28">
        <v>12891.2</v>
      </c>
      <c r="F30" s="29">
        <v>1.41925450539267</v>
      </c>
    </row>
    <row r="31" spans="1:6" x14ac:dyDescent="0.2">
      <c r="A31" s="26" t="s">
        <v>159</v>
      </c>
      <c r="B31" s="26" t="s">
        <v>158</v>
      </c>
      <c r="C31" s="26" t="s">
        <v>138</v>
      </c>
      <c r="D31" s="27">
        <v>220000</v>
      </c>
      <c r="E31" s="28">
        <v>12336.06</v>
      </c>
      <c r="F31" s="29">
        <v>1.35813646004982</v>
      </c>
    </row>
    <row r="32" spans="1:6" x14ac:dyDescent="0.2">
      <c r="A32" s="26" t="s">
        <v>583</v>
      </c>
      <c r="B32" s="26" t="s">
        <v>582</v>
      </c>
      <c r="C32" s="26" t="s">
        <v>167</v>
      </c>
      <c r="D32" s="27">
        <v>2300000</v>
      </c>
      <c r="E32" s="28">
        <v>11247</v>
      </c>
      <c r="F32" s="29">
        <v>1.23823658171088</v>
      </c>
    </row>
    <row r="33" spans="1:6" x14ac:dyDescent="0.2">
      <c r="A33" s="26" t="s">
        <v>140</v>
      </c>
      <c r="B33" s="26" t="s">
        <v>139</v>
      </c>
      <c r="C33" s="26" t="s">
        <v>129</v>
      </c>
      <c r="D33" s="27">
        <v>1100000</v>
      </c>
      <c r="E33" s="28">
        <v>10696.4</v>
      </c>
      <c r="F33" s="29">
        <v>1.17761836690782</v>
      </c>
    </row>
    <row r="34" spans="1:6" x14ac:dyDescent="0.2">
      <c r="A34" s="26" t="s">
        <v>150</v>
      </c>
      <c r="B34" s="26" t="s">
        <v>149</v>
      </c>
      <c r="C34" s="26" t="s">
        <v>115</v>
      </c>
      <c r="D34" s="27">
        <v>1900000</v>
      </c>
      <c r="E34" s="28">
        <v>9732.75</v>
      </c>
      <c r="F34" s="29">
        <v>1.0715254815192099</v>
      </c>
    </row>
    <row r="35" spans="1:6" x14ac:dyDescent="0.2">
      <c r="A35" s="26" t="s">
        <v>244</v>
      </c>
      <c r="B35" s="26" t="s">
        <v>243</v>
      </c>
      <c r="C35" s="26" t="s">
        <v>105</v>
      </c>
      <c r="D35" s="27">
        <v>12000000</v>
      </c>
      <c r="E35" s="28">
        <v>8910</v>
      </c>
      <c r="F35" s="29">
        <v>0.98094495803716097</v>
      </c>
    </row>
    <row r="36" spans="1:6" x14ac:dyDescent="0.2">
      <c r="A36" s="26" t="s">
        <v>233</v>
      </c>
      <c r="B36" s="26" t="s">
        <v>232</v>
      </c>
      <c r="C36" s="26" t="s">
        <v>123</v>
      </c>
      <c r="D36" s="27">
        <v>4000000</v>
      </c>
      <c r="E36" s="28">
        <v>7912</v>
      </c>
      <c r="F36" s="29">
        <v>0.87107031515039501</v>
      </c>
    </row>
    <row r="37" spans="1:6" x14ac:dyDescent="0.2">
      <c r="A37" s="26" t="s">
        <v>154</v>
      </c>
      <c r="B37" s="26" t="s">
        <v>153</v>
      </c>
      <c r="C37" s="26" t="s">
        <v>115</v>
      </c>
      <c r="D37" s="27">
        <v>1501744</v>
      </c>
      <c r="E37" s="28">
        <v>7468.172912</v>
      </c>
      <c r="F37" s="29">
        <v>0.82220724621505104</v>
      </c>
    </row>
    <row r="38" spans="1:6" x14ac:dyDescent="0.2">
      <c r="A38" s="26" t="s">
        <v>134</v>
      </c>
      <c r="B38" s="26" t="s">
        <v>133</v>
      </c>
      <c r="C38" s="26" t="s">
        <v>135</v>
      </c>
      <c r="D38" s="27">
        <v>950000</v>
      </c>
      <c r="E38" s="28">
        <v>7298.375</v>
      </c>
      <c r="F38" s="29">
        <v>0.80351337352575403</v>
      </c>
    </row>
    <row r="39" spans="1:6" x14ac:dyDescent="0.2">
      <c r="A39" s="26" t="s">
        <v>202</v>
      </c>
      <c r="B39" s="26" t="s">
        <v>201</v>
      </c>
      <c r="C39" s="26" t="s">
        <v>148</v>
      </c>
      <c r="D39" s="27">
        <v>13400000</v>
      </c>
      <c r="E39" s="28">
        <v>7215.9</v>
      </c>
      <c r="F39" s="29">
        <v>0.79443330221103803</v>
      </c>
    </row>
    <row r="40" spans="1:6" x14ac:dyDescent="0.2">
      <c r="A40" s="26" t="s">
        <v>175</v>
      </c>
      <c r="B40" s="26" t="s">
        <v>174</v>
      </c>
      <c r="C40" s="26" t="s">
        <v>112</v>
      </c>
      <c r="D40" s="27">
        <v>2000000</v>
      </c>
      <c r="E40" s="28">
        <v>7140</v>
      </c>
      <c r="F40" s="29">
        <v>0.78607710442035195</v>
      </c>
    </row>
    <row r="41" spans="1:6" x14ac:dyDescent="0.2">
      <c r="A41" s="26" t="s">
        <v>193</v>
      </c>
      <c r="B41" s="26" t="s">
        <v>192</v>
      </c>
      <c r="C41" s="26" t="s">
        <v>120</v>
      </c>
      <c r="D41" s="27">
        <v>3500000</v>
      </c>
      <c r="E41" s="28">
        <v>7077</v>
      </c>
      <c r="F41" s="29">
        <v>0.77914112996958396</v>
      </c>
    </row>
    <row r="42" spans="1:6" x14ac:dyDescent="0.2">
      <c r="A42" s="26" t="s">
        <v>250</v>
      </c>
      <c r="B42" s="26" t="s">
        <v>249</v>
      </c>
      <c r="C42" s="26" t="s">
        <v>138</v>
      </c>
      <c r="D42" s="27">
        <v>320000</v>
      </c>
      <c r="E42" s="28">
        <v>6790.24</v>
      </c>
      <c r="F42" s="29">
        <v>0.74757033578700904</v>
      </c>
    </row>
    <row r="43" spans="1:6" x14ac:dyDescent="0.2">
      <c r="A43" s="26" t="s">
        <v>263</v>
      </c>
      <c r="B43" s="26" t="s">
        <v>262</v>
      </c>
      <c r="C43" s="26" t="s">
        <v>112</v>
      </c>
      <c r="D43" s="27">
        <v>1000000</v>
      </c>
      <c r="E43" s="28">
        <v>6109.5</v>
      </c>
      <c r="F43" s="29">
        <v>0.67262437947564901</v>
      </c>
    </row>
    <row r="44" spans="1:6" x14ac:dyDescent="0.2">
      <c r="A44" s="26" t="s">
        <v>585</v>
      </c>
      <c r="B44" s="26" t="s">
        <v>584</v>
      </c>
      <c r="C44" s="26" t="s">
        <v>148</v>
      </c>
      <c r="D44" s="27">
        <v>2344642</v>
      </c>
      <c r="E44" s="28">
        <v>6038.6254710000003</v>
      </c>
      <c r="F44" s="29">
        <v>0.66482146007320198</v>
      </c>
    </row>
    <row r="45" spans="1:6" x14ac:dyDescent="0.2">
      <c r="A45" s="26" t="s">
        <v>533</v>
      </c>
      <c r="B45" s="26" t="s">
        <v>532</v>
      </c>
      <c r="C45" s="26" t="s">
        <v>129</v>
      </c>
      <c r="D45" s="27">
        <v>356305</v>
      </c>
      <c r="E45" s="28">
        <v>5561.3865930000002</v>
      </c>
      <c r="F45" s="29">
        <v>0.61227992571254997</v>
      </c>
    </row>
    <row r="46" spans="1:6" x14ac:dyDescent="0.2">
      <c r="A46" s="26" t="s">
        <v>200</v>
      </c>
      <c r="B46" s="26" t="s">
        <v>199</v>
      </c>
      <c r="C46" s="26" t="s">
        <v>129</v>
      </c>
      <c r="D46" s="27">
        <v>1500000</v>
      </c>
      <c r="E46" s="28">
        <v>5557.5</v>
      </c>
      <c r="F46" s="29">
        <v>0.61185203190701698</v>
      </c>
    </row>
    <row r="47" spans="1:6" x14ac:dyDescent="0.2">
      <c r="A47" s="26" t="s">
        <v>190</v>
      </c>
      <c r="B47" s="26" t="s">
        <v>189</v>
      </c>
      <c r="C47" s="26" t="s">
        <v>191</v>
      </c>
      <c r="D47" s="27">
        <v>4000000</v>
      </c>
      <c r="E47" s="28">
        <v>5398</v>
      </c>
      <c r="F47" s="29">
        <v>0.59429190611499405</v>
      </c>
    </row>
    <row r="48" spans="1:6" x14ac:dyDescent="0.2">
      <c r="A48" s="26" t="s">
        <v>161</v>
      </c>
      <c r="B48" s="26" t="s">
        <v>160</v>
      </c>
      <c r="C48" s="26" t="s">
        <v>89</v>
      </c>
      <c r="D48" s="27">
        <v>4000000</v>
      </c>
      <c r="E48" s="28">
        <v>5322</v>
      </c>
      <c r="F48" s="29">
        <v>0.58592469884105203</v>
      </c>
    </row>
    <row r="49" spans="1:9" x14ac:dyDescent="0.2">
      <c r="A49" s="26" t="s">
        <v>197</v>
      </c>
      <c r="B49" s="26" t="s">
        <v>196</v>
      </c>
      <c r="C49" s="26" t="s">
        <v>198</v>
      </c>
      <c r="D49" s="27">
        <v>400000</v>
      </c>
      <c r="E49" s="28">
        <v>5231.8</v>
      </c>
      <c r="F49" s="29">
        <v>0.575994144944873</v>
      </c>
    </row>
    <row r="50" spans="1:9" x14ac:dyDescent="0.2">
      <c r="A50" s="26" t="s">
        <v>511</v>
      </c>
      <c r="B50" s="26" t="s">
        <v>510</v>
      </c>
      <c r="C50" s="26" t="s">
        <v>173</v>
      </c>
      <c r="D50" s="27">
        <v>33000</v>
      </c>
      <c r="E50" s="28">
        <v>5025.768</v>
      </c>
      <c r="F50" s="29">
        <v>0.55331108640454596</v>
      </c>
    </row>
    <row r="51" spans="1:9" x14ac:dyDescent="0.2">
      <c r="A51" s="26" t="s">
        <v>186</v>
      </c>
      <c r="B51" s="26" t="s">
        <v>185</v>
      </c>
      <c r="C51" s="26" t="s">
        <v>126</v>
      </c>
      <c r="D51" s="27">
        <v>2300000</v>
      </c>
      <c r="E51" s="28">
        <v>5011.7</v>
      </c>
      <c r="F51" s="29">
        <v>0.55176227230020702</v>
      </c>
    </row>
    <row r="52" spans="1:9" x14ac:dyDescent="0.2">
      <c r="A52" s="26" t="s">
        <v>453</v>
      </c>
      <c r="B52" s="26" t="s">
        <v>452</v>
      </c>
      <c r="C52" s="26" t="s">
        <v>105</v>
      </c>
      <c r="D52" s="27">
        <v>974641</v>
      </c>
      <c r="E52" s="28">
        <v>3918.0568199999998</v>
      </c>
      <c r="F52" s="29">
        <v>0.43135780952661201</v>
      </c>
    </row>
    <row r="53" spans="1:9" x14ac:dyDescent="0.2">
      <c r="A53" s="26" t="s">
        <v>587</v>
      </c>
      <c r="B53" s="26" t="s">
        <v>586</v>
      </c>
      <c r="C53" s="26" t="s">
        <v>167</v>
      </c>
      <c r="D53" s="27">
        <v>368805</v>
      </c>
      <c r="E53" s="28">
        <v>2485.3768949999999</v>
      </c>
      <c r="F53" s="29">
        <v>0.27362715308331098</v>
      </c>
    </row>
    <row r="54" spans="1:9" x14ac:dyDescent="0.2">
      <c r="A54" s="26" t="s">
        <v>188</v>
      </c>
      <c r="B54" s="26" t="s">
        <v>187</v>
      </c>
      <c r="C54" s="26" t="s">
        <v>105</v>
      </c>
      <c r="D54" s="27">
        <v>1000000</v>
      </c>
      <c r="E54" s="28">
        <v>2172</v>
      </c>
      <c r="F54" s="29">
        <v>0.239125976302662</v>
      </c>
    </row>
    <row r="55" spans="1:9" x14ac:dyDescent="0.2">
      <c r="A55" s="26" t="s">
        <v>413</v>
      </c>
      <c r="B55" s="26" t="s">
        <v>412</v>
      </c>
      <c r="C55" s="26" t="s">
        <v>89</v>
      </c>
      <c r="D55" s="27">
        <v>4500000</v>
      </c>
      <c r="E55" s="28">
        <v>2022.75</v>
      </c>
      <c r="F55" s="29">
        <v>0.222694322544295</v>
      </c>
    </row>
    <row r="56" spans="1:9" x14ac:dyDescent="0.2">
      <c r="A56" s="26" t="s">
        <v>589</v>
      </c>
      <c r="B56" s="26" t="s">
        <v>588</v>
      </c>
      <c r="C56" s="26" t="s">
        <v>167</v>
      </c>
      <c r="D56" s="27">
        <v>1362797</v>
      </c>
      <c r="E56" s="28">
        <v>1218.340518</v>
      </c>
      <c r="F56" s="29">
        <v>0.13413299532036899</v>
      </c>
    </row>
    <row r="57" spans="1:9" x14ac:dyDescent="0.2">
      <c r="A57" s="26" t="s">
        <v>177</v>
      </c>
      <c r="B57" s="26" t="s">
        <v>176</v>
      </c>
      <c r="C57" s="26" t="s">
        <v>138</v>
      </c>
      <c r="D57" s="27">
        <v>154792</v>
      </c>
      <c r="E57" s="28">
        <v>985.71545600000002</v>
      </c>
      <c r="F57" s="29">
        <v>0.10852217807211</v>
      </c>
    </row>
    <row r="58" spans="1:9" x14ac:dyDescent="0.2">
      <c r="A58" s="30" t="s">
        <v>30</v>
      </c>
      <c r="B58" s="30"/>
      <c r="C58" s="30"/>
      <c r="D58" s="31"/>
      <c r="E58" s="32">
        <f>SUM(E7:E57)</f>
        <v>871850.85389500018</v>
      </c>
      <c r="F58" s="33">
        <f>SUM(F7:F57)</f>
        <v>95.986273769774911</v>
      </c>
      <c r="G58" s="18"/>
      <c r="H58" s="18"/>
      <c r="I58" s="18"/>
    </row>
    <row r="59" spans="1:9" x14ac:dyDescent="0.2">
      <c r="A59" s="26"/>
      <c r="B59" s="26"/>
      <c r="C59" s="26"/>
      <c r="D59" s="34"/>
      <c r="E59" s="28"/>
      <c r="F59" s="29"/>
    </row>
    <row r="60" spans="1:9" x14ac:dyDescent="0.2">
      <c r="A60" s="30" t="s">
        <v>228</v>
      </c>
      <c r="B60" s="26"/>
      <c r="C60" s="26"/>
      <c r="D60" s="34"/>
      <c r="E60" s="28"/>
      <c r="F60" s="29"/>
    </row>
    <row r="61" spans="1:9" x14ac:dyDescent="0.2">
      <c r="A61" s="26"/>
      <c r="B61" s="26" t="s">
        <v>229</v>
      </c>
      <c r="C61" s="26" t="s">
        <v>135</v>
      </c>
      <c r="D61" s="27">
        <v>73500</v>
      </c>
      <c r="E61" s="28">
        <v>7.3499999999999998E-3</v>
      </c>
      <c r="F61" s="29">
        <v>8.0919701925624399E-7</v>
      </c>
    </row>
    <row r="62" spans="1:9" x14ac:dyDescent="0.2">
      <c r="A62" s="26"/>
      <c r="B62" s="26" t="s">
        <v>590</v>
      </c>
      <c r="C62" s="26" t="s">
        <v>387</v>
      </c>
      <c r="D62" s="27">
        <v>45000</v>
      </c>
      <c r="E62" s="28">
        <v>4.4999999999999997E-3</v>
      </c>
      <c r="F62" s="29">
        <v>4.9542674648341503E-7</v>
      </c>
    </row>
    <row r="63" spans="1:9" x14ac:dyDescent="0.2">
      <c r="A63" s="26" t="s">
        <v>564</v>
      </c>
      <c r="B63" s="26" t="s">
        <v>563</v>
      </c>
      <c r="C63" s="26" t="s">
        <v>387</v>
      </c>
      <c r="D63" s="27">
        <v>38000</v>
      </c>
      <c r="E63" s="28">
        <v>3.8E-3</v>
      </c>
      <c r="F63" s="29">
        <v>4.1836036369710599E-7</v>
      </c>
    </row>
    <row r="64" spans="1:9" x14ac:dyDescent="0.2">
      <c r="A64" s="30" t="s">
        <v>30</v>
      </c>
      <c r="B64" s="30"/>
      <c r="C64" s="30"/>
      <c r="D64" s="31"/>
      <c r="E64" s="32">
        <f>SUM(E60:E63)</f>
        <v>1.5650000000000001E-2</v>
      </c>
      <c r="F64" s="33">
        <f>SUM(F60:F63)</f>
        <v>1.7229841294367651E-6</v>
      </c>
      <c r="G64" s="18"/>
      <c r="H64" s="18"/>
      <c r="I64" s="18"/>
    </row>
    <row r="65" spans="1:9" x14ac:dyDescent="0.2">
      <c r="A65" s="26"/>
      <c r="B65" s="26"/>
      <c r="C65" s="26"/>
      <c r="D65" s="34"/>
      <c r="E65" s="28"/>
      <c r="F65" s="29"/>
    </row>
    <row r="66" spans="1:9" x14ac:dyDescent="0.2">
      <c r="A66" s="30" t="s">
        <v>31</v>
      </c>
      <c r="B66" s="30"/>
      <c r="C66" s="30"/>
      <c r="D66" s="31"/>
      <c r="E66" s="32">
        <f>E58+E64</f>
        <v>871850.86954500014</v>
      </c>
      <c r="F66" s="33">
        <f>F58+F64</f>
        <v>95.986275492759034</v>
      </c>
      <c r="G66" s="18"/>
      <c r="H66" s="18"/>
      <c r="I66" s="18"/>
    </row>
    <row r="67" spans="1:9" x14ac:dyDescent="0.2">
      <c r="A67" s="30"/>
      <c r="B67" s="30"/>
      <c r="C67" s="30"/>
      <c r="D67" s="31"/>
      <c r="E67" s="32"/>
      <c r="F67" s="33"/>
      <c r="G67" s="18"/>
      <c r="H67" s="18"/>
      <c r="I67" s="18"/>
    </row>
    <row r="68" spans="1:9" x14ac:dyDescent="0.2">
      <c r="A68" s="30" t="s">
        <v>33</v>
      </c>
      <c r="B68" s="30"/>
      <c r="C68" s="30"/>
      <c r="D68" s="31"/>
      <c r="E68" s="32">
        <f>E70-(E58+E64)</f>
        <v>36456.974539199844</v>
      </c>
      <c r="F68" s="33">
        <f>F70-(F58+F64)</f>
        <v>4.0137245072409655</v>
      </c>
      <c r="G68" s="18"/>
      <c r="H68" s="18"/>
      <c r="I68" s="18"/>
    </row>
    <row r="69" spans="1:9" x14ac:dyDescent="0.2">
      <c r="A69" s="30"/>
      <c r="B69" s="30"/>
      <c r="C69" s="30"/>
      <c r="D69" s="31"/>
      <c r="E69" s="32"/>
      <c r="F69" s="33"/>
      <c r="G69" s="18"/>
      <c r="H69" s="18"/>
      <c r="I69" s="18"/>
    </row>
    <row r="70" spans="1:9" x14ac:dyDescent="0.2">
      <c r="A70" s="35" t="s">
        <v>32</v>
      </c>
      <c r="B70" s="35"/>
      <c r="C70" s="35"/>
      <c r="D70" s="36"/>
      <c r="E70" s="37">
        <v>908307.84408419998</v>
      </c>
      <c r="F70" s="38">
        <v>100</v>
      </c>
      <c r="G70" s="18"/>
      <c r="H70" s="18"/>
      <c r="I70" s="18"/>
    </row>
    <row r="71" spans="1:9" x14ac:dyDescent="0.2">
      <c r="F71" s="20" t="s">
        <v>556</v>
      </c>
    </row>
    <row r="72" spans="1:9" x14ac:dyDescent="0.2">
      <c r="A72" s="18" t="s">
        <v>35</v>
      </c>
      <c r="F72" s="20"/>
    </row>
    <row r="73" spans="1:9" x14ac:dyDescent="0.2">
      <c r="A73" s="18" t="s">
        <v>804</v>
      </c>
      <c r="F73" s="20"/>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56</v>
      </c>
      <c r="C78" s="40">
        <v>961.274</v>
      </c>
      <c r="D78" s="40">
        <v>861.07749999999999</v>
      </c>
    </row>
    <row r="79" spans="1:9" x14ac:dyDescent="0.2">
      <c r="A79" s="9" t="s">
        <v>80</v>
      </c>
      <c r="C79" s="40">
        <v>50.908499999999997</v>
      </c>
      <c r="D79" s="40">
        <v>42.349499999999999</v>
      </c>
    </row>
    <row r="80" spans="1:9" x14ac:dyDescent="0.2">
      <c r="A80" s="9" t="s">
        <v>59</v>
      </c>
      <c r="C80" s="40">
        <v>1041.4784</v>
      </c>
      <c r="D80" s="40">
        <v>936.26089999999999</v>
      </c>
    </row>
    <row r="81" spans="1:4" x14ac:dyDescent="0.2">
      <c r="A81" s="9" t="s">
        <v>81</v>
      </c>
      <c r="C81" s="40">
        <v>56.819499999999998</v>
      </c>
      <c r="D81" s="40">
        <v>47.817900000000002</v>
      </c>
    </row>
    <row r="83" spans="1:4" x14ac:dyDescent="0.2">
      <c r="A83" s="18" t="s">
        <v>42</v>
      </c>
    </row>
    <row r="84" spans="1:4" x14ac:dyDescent="0.2">
      <c r="A84" s="82" t="s">
        <v>53</v>
      </c>
      <c r="B84" s="83"/>
      <c r="C84" s="43" t="s">
        <v>54</v>
      </c>
    </row>
    <row r="85" spans="1:4" x14ac:dyDescent="0.2">
      <c r="A85" s="78" t="s">
        <v>80</v>
      </c>
      <c r="B85" s="79"/>
      <c r="C85" s="44">
        <v>3.5</v>
      </c>
    </row>
    <row r="86" spans="1:4" x14ac:dyDescent="0.2">
      <c r="A86" s="78" t="s">
        <v>81</v>
      </c>
      <c r="B86" s="79"/>
      <c r="C86" s="44">
        <v>3.5</v>
      </c>
    </row>
    <row r="87" spans="1:4" x14ac:dyDescent="0.2">
      <c r="A87" s="9" t="s">
        <v>55</v>
      </c>
    </row>
    <row r="88" spans="1:4" x14ac:dyDescent="0.2">
      <c r="A88" s="9" t="s">
        <v>41</v>
      </c>
    </row>
    <row r="90" spans="1:4" x14ac:dyDescent="0.2">
      <c r="A90" s="18" t="s">
        <v>225</v>
      </c>
      <c r="D90" s="45">
        <v>0.107537503010235</v>
      </c>
    </row>
    <row r="92" spans="1:4" x14ac:dyDescent="0.2">
      <c r="A92" s="84" t="s">
        <v>806</v>
      </c>
      <c r="B92" s="84"/>
      <c r="C92" s="84"/>
      <c r="D92" s="41" t="s">
        <v>43</v>
      </c>
    </row>
    <row r="93" spans="1:4" x14ac:dyDescent="0.2">
      <c r="A93" s="9" t="s">
        <v>807</v>
      </c>
    </row>
    <row r="94" spans="1:4" x14ac:dyDescent="0.2">
      <c r="A94" s="46" t="s">
        <v>808</v>
      </c>
    </row>
    <row r="96" spans="1:4" x14ac:dyDescent="0.2">
      <c r="A96" s="18" t="s">
        <v>774</v>
      </c>
    </row>
    <row r="97" spans="1:1" x14ac:dyDescent="0.2">
      <c r="A97" s="18"/>
    </row>
    <row r="98" spans="1:1" x14ac:dyDescent="0.2">
      <c r="A98" s="47" t="s">
        <v>767</v>
      </c>
    </row>
    <row r="99" spans="1:1" x14ac:dyDescent="0.2">
      <c r="A99" s="48"/>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7" t="s">
        <v>778</v>
      </c>
    </row>
    <row r="113" spans="1:1" x14ac:dyDescent="0.2">
      <c r="A113" s="49"/>
    </row>
    <row r="114" spans="1:1" x14ac:dyDescent="0.2">
      <c r="A114" s="47" t="s">
        <v>768</v>
      </c>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8" spans="1:1" x14ac:dyDescent="0.2">
      <c r="A128" s="18" t="s">
        <v>779</v>
      </c>
    </row>
  </sheetData>
  <mergeCells count="5">
    <mergeCell ref="A1:F1"/>
    <mergeCell ref="A84:B84"/>
    <mergeCell ref="A85:B85"/>
    <mergeCell ref="A86:B86"/>
    <mergeCell ref="A92:C92"/>
  </mergeCells>
  <conditionalFormatting sqref="F2:F3 F5:F95">
    <cfRule type="cellIs" dxfId="46" priority="2" stopIfTrue="1" operator="between">
      <formula>0.009</formula>
      <formula>-0.009</formula>
    </cfRule>
  </conditionalFormatting>
  <conditionalFormatting sqref="F96:F230">
    <cfRule type="cellIs" dxfId="45" priority="1" stopIfTrue="1" operator="between">
      <formula>0.009</formula>
      <formula>-0.009</formula>
    </cfRule>
  </conditionalFormatting>
  <hyperlinks>
    <hyperlink ref="A94"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workbookViewId="0">
      <selection sqref="A1:G1"/>
    </sheetView>
  </sheetViews>
  <sheetFormatPr defaultColWidth="9.109375" defaultRowHeight="10.199999999999999" x14ac:dyDescent="0.2"/>
  <cols>
    <col min="1" max="1" width="32.44140625" style="9" bestFit="1" customWidth="1"/>
    <col min="2" max="2" width="20"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109375" style="9"/>
  </cols>
  <sheetData>
    <row r="1" spans="1:9" s="1" customFormat="1" ht="13.8" x14ac:dyDescent="0.2">
      <c r="A1" s="80" t="s">
        <v>880</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30" t="s">
        <v>33</v>
      </c>
      <c r="B5" s="30"/>
      <c r="C5" s="30"/>
      <c r="D5" s="31"/>
      <c r="E5" s="32">
        <v>18692.382721400001</v>
      </c>
      <c r="F5" s="33">
        <v>100</v>
      </c>
      <c r="G5" s="32"/>
      <c r="H5" s="18"/>
      <c r="I5" s="18"/>
    </row>
    <row r="6" spans="1:9" x14ac:dyDescent="0.2">
      <c r="A6" s="30"/>
      <c r="B6" s="30"/>
      <c r="C6" s="30"/>
      <c r="D6" s="31"/>
      <c r="E6" s="32"/>
      <c r="F6" s="33"/>
      <c r="G6" s="32"/>
      <c r="H6" s="18"/>
      <c r="I6" s="18"/>
    </row>
    <row r="7" spans="1:9" x14ac:dyDescent="0.2">
      <c r="A7" s="35" t="s">
        <v>32</v>
      </c>
      <c r="B7" s="35"/>
      <c r="C7" s="35"/>
      <c r="D7" s="36"/>
      <c r="E7" s="37">
        <v>18692.382721400001</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56</v>
      </c>
      <c r="C12" s="40">
        <v>1099.5419999999999</v>
      </c>
      <c r="D12" s="40">
        <v>1119.2655999999999</v>
      </c>
    </row>
    <row r="13" spans="1:9" x14ac:dyDescent="0.2">
      <c r="A13" s="9" t="s">
        <v>881</v>
      </c>
      <c r="C13" s="40">
        <v>1000</v>
      </c>
      <c r="D13" s="40">
        <v>1000</v>
      </c>
    </row>
    <row r="14" spans="1:9" x14ac:dyDescent="0.2">
      <c r="A14" s="9" t="s">
        <v>882</v>
      </c>
      <c r="C14" s="40">
        <v>1000.4439</v>
      </c>
      <c r="D14" s="40">
        <v>1000.4935</v>
      </c>
    </row>
    <row r="15" spans="1:9" x14ac:dyDescent="0.2">
      <c r="A15" s="9" t="s">
        <v>59</v>
      </c>
      <c r="C15" s="40">
        <v>1101.1724999999999</v>
      </c>
      <c r="D15" s="40">
        <v>1121.2031999999999</v>
      </c>
    </row>
    <row r="16" spans="1:9" x14ac:dyDescent="0.2">
      <c r="A16" s="9" t="s">
        <v>883</v>
      </c>
      <c r="C16" s="40">
        <v>1000</v>
      </c>
      <c r="D16" s="40">
        <v>1000</v>
      </c>
    </row>
    <row r="17" spans="1:4" x14ac:dyDescent="0.2">
      <c r="A17" s="9" t="s">
        <v>884</v>
      </c>
      <c r="C17" s="40">
        <v>1000.4521999999999</v>
      </c>
      <c r="D17" s="40">
        <v>1000.4976</v>
      </c>
    </row>
    <row r="18" spans="1:4" x14ac:dyDescent="0.2">
      <c r="A18" s="9" t="s">
        <v>885</v>
      </c>
      <c r="C18" s="63" t="s">
        <v>886</v>
      </c>
      <c r="D18" s="40">
        <v>10.176299999999999</v>
      </c>
    </row>
    <row r="19" spans="1:4" x14ac:dyDescent="0.2">
      <c r="A19" s="9" t="s">
        <v>887</v>
      </c>
      <c r="C19" s="63" t="s">
        <v>886</v>
      </c>
      <c r="D19" s="40">
        <v>10.176299999999999</v>
      </c>
    </row>
    <row r="20" spans="1:4" x14ac:dyDescent="0.2">
      <c r="A20" s="9" t="s">
        <v>888</v>
      </c>
      <c r="C20" s="63" t="s">
        <v>886</v>
      </c>
      <c r="D20" s="40">
        <v>10</v>
      </c>
    </row>
    <row r="21" spans="1:4" x14ac:dyDescent="0.2">
      <c r="A21" s="9" t="s">
        <v>889</v>
      </c>
      <c r="C21" s="63" t="s">
        <v>886</v>
      </c>
      <c r="D21" s="40">
        <v>10</v>
      </c>
    </row>
    <row r="22" spans="1:4" x14ac:dyDescent="0.2">
      <c r="C22" s="63"/>
      <c r="D22" s="40"/>
    </row>
    <row r="23" spans="1:4" x14ac:dyDescent="0.2">
      <c r="A23" s="18" t="s">
        <v>890</v>
      </c>
      <c r="C23" s="63"/>
      <c r="D23" s="40"/>
    </row>
    <row r="25" spans="1:4" x14ac:dyDescent="0.2">
      <c r="A25" s="18" t="s">
        <v>42</v>
      </c>
    </row>
    <row r="26" spans="1:4" x14ac:dyDescent="0.2">
      <c r="A26" s="82" t="s">
        <v>53</v>
      </c>
      <c r="B26" s="83"/>
      <c r="C26" s="43" t="s">
        <v>54</v>
      </c>
    </row>
    <row r="27" spans="1:4" x14ac:dyDescent="0.2">
      <c r="A27" s="78" t="s">
        <v>881</v>
      </c>
      <c r="B27" s="79"/>
      <c r="C27" s="44">
        <v>17.88161062</v>
      </c>
    </row>
    <row r="28" spans="1:4" x14ac:dyDescent="0.2">
      <c r="A28" s="78" t="s">
        <v>882</v>
      </c>
      <c r="B28" s="79"/>
      <c r="C28" s="44">
        <v>18.334875950000001</v>
      </c>
    </row>
    <row r="29" spans="1:4" x14ac:dyDescent="0.2">
      <c r="A29" s="78" t="s">
        <v>883</v>
      </c>
      <c r="B29" s="79"/>
      <c r="C29" s="44">
        <v>18.200752789999999</v>
      </c>
    </row>
    <row r="30" spans="1:4" x14ac:dyDescent="0.2">
      <c r="A30" s="78" t="s">
        <v>884</v>
      </c>
      <c r="B30" s="79"/>
      <c r="C30" s="44">
        <v>18.61108342</v>
      </c>
    </row>
    <row r="31" spans="1:4" x14ac:dyDescent="0.2">
      <c r="A31" s="9" t="s">
        <v>55</v>
      </c>
    </row>
    <row r="32" spans="1:4" x14ac:dyDescent="0.2">
      <c r="A32" s="9" t="s">
        <v>41</v>
      </c>
    </row>
    <row r="34" spans="1:5" x14ac:dyDescent="0.2">
      <c r="A34" s="18" t="s">
        <v>874</v>
      </c>
      <c r="D34" s="64">
        <v>2.7397260273972599E-3</v>
      </c>
      <c r="E34" s="13" t="s">
        <v>44</v>
      </c>
    </row>
    <row r="36" spans="1:5" ht="24.75" customHeight="1" x14ac:dyDescent="0.3">
      <c r="A36" s="84" t="s">
        <v>806</v>
      </c>
      <c r="B36" s="85"/>
      <c r="C36" s="85"/>
      <c r="D36" s="41" t="s">
        <v>43</v>
      </c>
    </row>
    <row r="38" spans="1:5" x14ac:dyDescent="0.2">
      <c r="A38" s="18" t="s">
        <v>875</v>
      </c>
    </row>
    <row r="40" spans="1:5" x14ac:dyDescent="0.2">
      <c r="A40" s="47" t="s">
        <v>767</v>
      </c>
    </row>
    <row r="41" spans="1:5" x14ac:dyDescent="0.2">
      <c r="A41" s="48"/>
    </row>
    <row r="42" spans="1:5" x14ac:dyDescent="0.2">
      <c r="A42" s="49"/>
    </row>
    <row r="43" spans="1:5" x14ac:dyDescent="0.2">
      <c r="A43" s="49"/>
    </row>
    <row r="44" spans="1:5" x14ac:dyDescent="0.2">
      <c r="A44" s="49"/>
    </row>
    <row r="45" spans="1:5" x14ac:dyDescent="0.2">
      <c r="A45" s="49"/>
    </row>
    <row r="46" spans="1:5" x14ac:dyDescent="0.2">
      <c r="A46" s="49"/>
    </row>
    <row r="47" spans="1:5" x14ac:dyDescent="0.2">
      <c r="A47" s="49"/>
    </row>
    <row r="48" spans="1:5"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7" t="s">
        <v>891</v>
      </c>
    </row>
    <row r="55" spans="1:1" x14ac:dyDescent="0.2">
      <c r="A55" s="49"/>
    </row>
    <row r="56" spans="1:1" x14ac:dyDescent="0.2">
      <c r="A56" s="47" t="s">
        <v>768</v>
      </c>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sheetData>
  <mergeCells count="7">
    <mergeCell ref="A36:C36"/>
    <mergeCell ref="A1:G1"/>
    <mergeCell ref="A26:B26"/>
    <mergeCell ref="A27:B27"/>
    <mergeCell ref="A28:B28"/>
    <mergeCell ref="A29:B29"/>
    <mergeCell ref="A30:B30"/>
  </mergeCells>
  <conditionalFormatting sqref="F2:F3 F5:F37">
    <cfRule type="cellIs" dxfId="95" priority="2" stopIfTrue="1" operator="between">
      <formula>0.009</formula>
      <formula>-0.009</formula>
    </cfRule>
  </conditionalFormatting>
  <conditionalFormatting sqref="F38:F172">
    <cfRule type="cellIs" dxfId="9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17"/>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16</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1075000</v>
      </c>
      <c r="E7" s="28">
        <v>14491</v>
      </c>
      <c r="F7" s="29">
        <v>5.8083095339531301</v>
      </c>
    </row>
    <row r="8" spans="1:6" x14ac:dyDescent="0.2">
      <c r="A8" s="26" t="s">
        <v>94</v>
      </c>
      <c r="B8" s="26" t="s">
        <v>93</v>
      </c>
      <c r="C8" s="26" t="s">
        <v>89</v>
      </c>
      <c r="D8" s="27">
        <v>1800000</v>
      </c>
      <c r="E8" s="28">
        <v>12729.6</v>
      </c>
      <c r="F8" s="29">
        <v>5.1023019145269304</v>
      </c>
    </row>
    <row r="9" spans="1:6" x14ac:dyDescent="0.2">
      <c r="A9" s="26" t="s">
        <v>91</v>
      </c>
      <c r="B9" s="26" t="s">
        <v>90</v>
      </c>
      <c r="C9" s="26" t="s">
        <v>92</v>
      </c>
      <c r="D9" s="27">
        <v>675000</v>
      </c>
      <c r="E9" s="28">
        <v>9867.8250000000007</v>
      </c>
      <c r="F9" s="29">
        <v>3.9552399438879999</v>
      </c>
    </row>
    <row r="10" spans="1:6" x14ac:dyDescent="0.2">
      <c r="A10" s="26" t="s">
        <v>109</v>
      </c>
      <c r="B10" s="26" t="s">
        <v>108</v>
      </c>
      <c r="C10" s="26" t="s">
        <v>92</v>
      </c>
      <c r="D10" s="27">
        <v>1000000</v>
      </c>
      <c r="E10" s="28">
        <v>9732.5</v>
      </c>
      <c r="F10" s="29">
        <v>3.9009987260505699</v>
      </c>
    </row>
    <row r="11" spans="1:6" x14ac:dyDescent="0.2">
      <c r="A11" s="26" t="s">
        <v>531</v>
      </c>
      <c r="B11" s="26" t="s">
        <v>530</v>
      </c>
      <c r="C11" s="26" t="s">
        <v>164</v>
      </c>
      <c r="D11" s="27">
        <v>600000</v>
      </c>
      <c r="E11" s="28">
        <v>8716.7999999999993</v>
      </c>
      <c r="F11" s="29">
        <v>3.49388396560366</v>
      </c>
    </row>
    <row r="12" spans="1:6" x14ac:dyDescent="0.2">
      <c r="A12" s="26" t="s">
        <v>484</v>
      </c>
      <c r="B12" s="26" t="s">
        <v>483</v>
      </c>
      <c r="C12" s="26" t="s">
        <v>485</v>
      </c>
      <c r="D12" s="27">
        <v>5562748</v>
      </c>
      <c r="E12" s="28">
        <v>8221.7415440000004</v>
      </c>
      <c r="F12" s="29">
        <v>3.2954537158038599</v>
      </c>
    </row>
    <row r="13" spans="1:6" x14ac:dyDescent="0.2">
      <c r="A13" s="26" t="s">
        <v>513</v>
      </c>
      <c r="B13" s="26" t="s">
        <v>512</v>
      </c>
      <c r="C13" s="26" t="s">
        <v>167</v>
      </c>
      <c r="D13" s="27">
        <v>900000</v>
      </c>
      <c r="E13" s="28">
        <v>7041.15</v>
      </c>
      <c r="F13" s="29">
        <v>2.8222468204398599</v>
      </c>
    </row>
    <row r="14" spans="1:6" x14ac:dyDescent="0.2">
      <c r="A14" s="26" t="s">
        <v>117</v>
      </c>
      <c r="B14" s="26" t="s">
        <v>116</v>
      </c>
      <c r="C14" s="26" t="s">
        <v>89</v>
      </c>
      <c r="D14" s="27">
        <v>360000</v>
      </c>
      <c r="E14" s="28">
        <v>5979.96</v>
      </c>
      <c r="F14" s="29">
        <v>2.39689867370494</v>
      </c>
    </row>
    <row r="15" spans="1:6" x14ac:dyDescent="0.2">
      <c r="A15" s="26" t="s">
        <v>592</v>
      </c>
      <c r="B15" s="26" t="s">
        <v>591</v>
      </c>
      <c r="C15" s="26" t="s">
        <v>138</v>
      </c>
      <c r="D15" s="27">
        <v>450000</v>
      </c>
      <c r="E15" s="28">
        <v>5776.4250000000002</v>
      </c>
      <c r="F15" s="29">
        <v>2.3153173969819298</v>
      </c>
    </row>
    <row r="16" spans="1:6" x14ac:dyDescent="0.2">
      <c r="A16" s="26" t="s">
        <v>134</v>
      </c>
      <c r="B16" s="26" t="s">
        <v>133</v>
      </c>
      <c r="C16" s="26" t="s">
        <v>135</v>
      </c>
      <c r="D16" s="27">
        <v>700000</v>
      </c>
      <c r="E16" s="28">
        <v>5377.75</v>
      </c>
      <c r="F16" s="29">
        <v>2.1555197430278401</v>
      </c>
    </row>
    <row r="17" spans="1:6" x14ac:dyDescent="0.2">
      <c r="A17" s="26" t="s">
        <v>242</v>
      </c>
      <c r="B17" s="26" t="s">
        <v>241</v>
      </c>
      <c r="C17" s="26" t="s">
        <v>184</v>
      </c>
      <c r="D17" s="27">
        <v>700000</v>
      </c>
      <c r="E17" s="28">
        <v>5302.85</v>
      </c>
      <c r="F17" s="29">
        <v>2.1254981859170101</v>
      </c>
    </row>
    <row r="18" spans="1:6" x14ac:dyDescent="0.2">
      <c r="A18" s="26" t="s">
        <v>183</v>
      </c>
      <c r="B18" s="26" t="s">
        <v>182</v>
      </c>
      <c r="C18" s="26" t="s">
        <v>184</v>
      </c>
      <c r="D18" s="27">
        <v>1060000</v>
      </c>
      <c r="E18" s="28">
        <v>5257.07</v>
      </c>
      <c r="F18" s="29">
        <v>2.1071485612903902</v>
      </c>
    </row>
    <row r="19" spans="1:6" x14ac:dyDescent="0.2">
      <c r="A19" s="26" t="s">
        <v>594</v>
      </c>
      <c r="B19" s="26" t="s">
        <v>593</v>
      </c>
      <c r="C19" s="26" t="s">
        <v>135</v>
      </c>
      <c r="D19" s="27">
        <v>1600000</v>
      </c>
      <c r="E19" s="28">
        <v>5237.6000000000004</v>
      </c>
      <c r="F19" s="29">
        <v>2.0993445597289999</v>
      </c>
    </row>
    <row r="20" spans="1:6" x14ac:dyDescent="0.2">
      <c r="A20" s="26" t="s">
        <v>525</v>
      </c>
      <c r="B20" s="26" t="s">
        <v>524</v>
      </c>
      <c r="C20" s="26" t="s">
        <v>173</v>
      </c>
      <c r="D20" s="27">
        <v>240000</v>
      </c>
      <c r="E20" s="28">
        <v>5157.96</v>
      </c>
      <c r="F20" s="29">
        <v>2.0674231070146201</v>
      </c>
    </row>
    <row r="21" spans="1:6" x14ac:dyDescent="0.2">
      <c r="A21" s="26" t="s">
        <v>505</v>
      </c>
      <c r="B21" s="26" t="s">
        <v>504</v>
      </c>
      <c r="C21" s="26" t="s">
        <v>443</v>
      </c>
      <c r="D21" s="27">
        <v>140000</v>
      </c>
      <c r="E21" s="28">
        <v>5156.8999999999996</v>
      </c>
      <c r="F21" s="29">
        <v>2.0669982358459</v>
      </c>
    </row>
    <row r="22" spans="1:6" x14ac:dyDescent="0.2">
      <c r="A22" s="26" t="s">
        <v>596</v>
      </c>
      <c r="B22" s="26" t="s">
        <v>595</v>
      </c>
      <c r="C22" s="26" t="s">
        <v>135</v>
      </c>
      <c r="D22" s="27">
        <v>2900000</v>
      </c>
      <c r="E22" s="28">
        <v>5086.6000000000004</v>
      </c>
      <c r="F22" s="29">
        <v>2.0388204592785901</v>
      </c>
    </row>
    <row r="23" spans="1:6" x14ac:dyDescent="0.2">
      <c r="A23" s="26" t="s">
        <v>159</v>
      </c>
      <c r="B23" s="26" t="s">
        <v>158</v>
      </c>
      <c r="C23" s="26" t="s">
        <v>138</v>
      </c>
      <c r="D23" s="27">
        <v>90000</v>
      </c>
      <c r="E23" s="28">
        <v>5046.57</v>
      </c>
      <c r="F23" s="29">
        <v>2.02277556033137</v>
      </c>
    </row>
    <row r="24" spans="1:6" x14ac:dyDescent="0.2">
      <c r="A24" s="26" t="s">
        <v>491</v>
      </c>
      <c r="B24" s="26" t="s">
        <v>490</v>
      </c>
      <c r="C24" s="26" t="s">
        <v>112</v>
      </c>
      <c r="D24" s="27">
        <v>550000</v>
      </c>
      <c r="E24" s="28">
        <v>4936.25</v>
      </c>
      <c r="F24" s="29">
        <v>1.97855689303541</v>
      </c>
    </row>
    <row r="25" spans="1:6" x14ac:dyDescent="0.2">
      <c r="A25" s="26" t="s">
        <v>598</v>
      </c>
      <c r="B25" s="26" t="s">
        <v>597</v>
      </c>
      <c r="C25" s="26" t="s">
        <v>198</v>
      </c>
      <c r="D25" s="27">
        <v>1800000</v>
      </c>
      <c r="E25" s="28">
        <v>4882.5</v>
      </c>
      <c r="F25" s="29">
        <v>1.95701271820621</v>
      </c>
    </row>
    <row r="26" spans="1:6" x14ac:dyDescent="0.2">
      <c r="A26" s="26" t="s">
        <v>233</v>
      </c>
      <c r="B26" s="26" t="s">
        <v>232</v>
      </c>
      <c r="C26" s="26" t="s">
        <v>123</v>
      </c>
      <c r="D26" s="27">
        <v>2415915</v>
      </c>
      <c r="E26" s="28">
        <v>4778.6798699999999</v>
      </c>
      <c r="F26" s="29">
        <v>1.9153993408757799</v>
      </c>
    </row>
    <row r="27" spans="1:6" x14ac:dyDescent="0.2">
      <c r="A27" s="26" t="s">
        <v>600</v>
      </c>
      <c r="B27" s="26" t="s">
        <v>599</v>
      </c>
      <c r="C27" s="26" t="s">
        <v>92</v>
      </c>
      <c r="D27" s="27">
        <v>134192</v>
      </c>
      <c r="E27" s="28">
        <v>4749.4574560000001</v>
      </c>
      <c r="F27" s="29">
        <v>1.90368635862187</v>
      </c>
    </row>
    <row r="28" spans="1:6" x14ac:dyDescent="0.2">
      <c r="A28" s="26" t="s">
        <v>602</v>
      </c>
      <c r="B28" s="26" t="s">
        <v>601</v>
      </c>
      <c r="C28" s="26" t="s">
        <v>89</v>
      </c>
      <c r="D28" s="27">
        <v>800000</v>
      </c>
      <c r="E28" s="28">
        <v>4733.6000000000004</v>
      </c>
      <c r="F28" s="29">
        <v>1.8973303436561</v>
      </c>
    </row>
    <row r="29" spans="1:6" x14ac:dyDescent="0.2">
      <c r="A29" s="26" t="s">
        <v>604</v>
      </c>
      <c r="B29" s="26" t="s">
        <v>603</v>
      </c>
      <c r="C29" s="26" t="s">
        <v>112</v>
      </c>
      <c r="D29" s="27">
        <v>971909</v>
      </c>
      <c r="E29" s="28">
        <v>4516.461123</v>
      </c>
      <c r="F29" s="29">
        <v>1.81029633568764</v>
      </c>
    </row>
    <row r="30" spans="1:6" x14ac:dyDescent="0.2">
      <c r="A30" s="26" t="s">
        <v>606</v>
      </c>
      <c r="B30" s="26" t="s">
        <v>605</v>
      </c>
      <c r="C30" s="26" t="s">
        <v>112</v>
      </c>
      <c r="D30" s="27">
        <v>150000</v>
      </c>
      <c r="E30" s="28">
        <v>4497.8249999999998</v>
      </c>
      <c r="F30" s="29">
        <v>1.8028265702541399</v>
      </c>
    </row>
    <row r="31" spans="1:6" x14ac:dyDescent="0.2">
      <c r="A31" s="26" t="s">
        <v>571</v>
      </c>
      <c r="B31" s="26" t="s">
        <v>570</v>
      </c>
      <c r="C31" s="26" t="s">
        <v>358</v>
      </c>
      <c r="D31" s="27">
        <v>259432</v>
      </c>
      <c r="E31" s="28">
        <v>4166.9967839999999</v>
      </c>
      <c r="F31" s="29">
        <v>1.6702233902739101</v>
      </c>
    </row>
    <row r="32" spans="1:6" x14ac:dyDescent="0.2">
      <c r="A32" s="26" t="s">
        <v>166</v>
      </c>
      <c r="B32" s="26" t="s">
        <v>165</v>
      </c>
      <c r="C32" s="26" t="s">
        <v>167</v>
      </c>
      <c r="D32" s="27">
        <v>375000</v>
      </c>
      <c r="E32" s="28">
        <v>4056</v>
      </c>
      <c r="F32" s="29">
        <v>1.62573345315809</v>
      </c>
    </row>
    <row r="33" spans="1:6" x14ac:dyDescent="0.2">
      <c r="A33" s="26" t="s">
        <v>608</v>
      </c>
      <c r="B33" s="26" t="s">
        <v>607</v>
      </c>
      <c r="C33" s="26" t="s">
        <v>112</v>
      </c>
      <c r="D33" s="27">
        <v>150000</v>
      </c>
      <c r="E33" s="28">
        <v>4052.55</v>
      </c>
      <c r="F33" s="29">
        <v>1.6243506177504501</v>
      </c>
    </row>
    <row r="34" spans="1:6" x14ac:dyDescent="0.2">
      <c r="A34" s="26" t="s">
        <v>610</v>
      </c>
      <c r="B34" s="26" t="s">
        <v>609</v>
      </c>
      <c r="C34" s="26" t="s">
        <v>112</v>
      </c>
      <c r="D34" s="27">
        <v>140000</v>
      </c>
      <c r="E34" s="28">
        <v>4004.35</v>
      </c>
      <c r="F34" s="29">
        <v>1.60503100422919</v>
      </c>
    </row>
    <row r="35" spans="1:6" x14ac:dyDescent="0.2">
      <c r="A35" s="26" t="s">
        <v>277</v>
      </c>
      <c r="B35" s="26" t="s">
        <v>276</v>
      </c>
      <c r="C35" s="26" t="s">
        <v>92</v>
      </c>
      <c r="D35" s="27">
        <v>120000</v>
      </c>
      <c r="E35" s="28">
        <v>3920.52</v>
      </c>
      <c r="F35" s="29">
        <v>1.5714301079327799</v>
      </c>
    </row>
    <row r="36" spans="1:6" x14ac:dyDescent="0.2">
      <c r="A36" s="26" t="s">
        <v>257</v>
      </c>
      <c r="B36" s="26" t="s">
        <v>256</v>
      </c>
      <c r="C36" s="26" t="s">
        <v>89</v>
      </c>
      <c r="D36" s="27">
        <v>4300000</v>
      </c>
      <c r="E36" s="28">
        <v>3878.6</v>
      </c>
      <c r="F36" s="29">
        <v>1.55462765567529</v>
      </c>
    </row>
    <row r="37" spans="1:6" x14ac:dyDescent="0.2">
      <c r="A37" s="26" t="s">
        <v>111</v>
      </c>
      <c r="B37" s="26" t="s">
        <v>110</v>
      </c>
      <c r="C37" s="26" t="s">
        <v>112</v>
      </c>
      <c r="D37" s="27">
        <v>87500</v>
      </c>
      <c r="E37" s="28">
        <v>3844.5749999999998</v>
      </c>
      <c r="F37" s="29">
        <v>1.5409896919810799</v>
      </c>
    </row>
    <row r="38" spans="1:6" x14ac:dyDescent="0.2">
      <c r="A38" s="26" t="s">
        <v>612</v>
      </c>
      <c r="B38" s="26" t="s">
        <v>611</v>
      </c>
      <c r="C38" s="26" t="s">
        <v>358</v>
      </c>
      <c r="D38" s="27">
        <v>750000</v>
      </c>
      <c r="E38" s="28">
        <v>3801</v>
      </c>
      <c r="F38" s="29">
        <v>1.5235238795497801</v>
      </c>
    </row>
    <row r="39" spans="1:6" x14ac:dyDescent="0.2">
      <c r="A39" s="26" t="s">
        <v>147</v>
      </c>
      <c r="B39" s="26" t="s">
        <v>146</v>
      </c>
      <c r="C39" s="26" t="s">
        <v>148</v>
      </c>
      <c r="D39" s="27">
        <v>1600000</v>
      </c>
      <c r="E39" s="28">
        <v>3792.8</v>
      </c>
      <c r="F39" s="29">
        <v>1.5202371403200201</v>
      </c>
    </row>
    <row r="40" spans="1:6" x14ac:dyDescent="0.2">
      <c r="A40" s="26" t="s">
        <v>282</v>
      </c>
      <c r="B40" s="26" t="s">
        <v>281</v>
      </c>
      <c r="C40" s="26" t="s">
        <v>184</v>
      </c>
      <c r="D40" s="27">
        <v>250000</v>
      </c>
      <c r="E40" s="28">
        <v>3717.125</v>
      </c>
      <c r="F40" s="29">
        <v>1.48990494626979</v>
      </c>
    </row>
    <row r="41" spans="1:6" x14ac:dyDescent="0.2">
      <c r="A41" s="26" t="s">
        <v>509</v>
      </c>
      <c r="B41" s="26" t="s">
        <v>508</v>
      </c>
      <c r="C41" s="26" t="s">
        <v>443</v>
      </c>
      <c r="D41" s="27">
        <v>1000000</v>
      </c>
      <c r="E41" s="28">
        <v>3669.5</v>
      </c>
      <c r="F41" s="29">
        <v>1.4708158053164699</v>
      </c>
    </row>
    <row r="42" spans="1:6" x14ac:dyDescent="0.2">
      <c r="A42" s="26" t="s">
        <v>140</v>
      </c>
      <c r="B42" s="26" t="s">
        <v>139</v>
      </c>
      <c r="C42" s="26" t="s">
        <v>129</v>
      </c>
      <c r="D42" s="27">
        <v>376208</v>
      </c>
      <c r="E42" s="28">
        <v>3658.246592</v>
      </c>
      <c r="F42" s="29">
        <v>1.4663051934211</v>
      </c>
    </row>
    <row r="43" spans="1:6" x14ac:dyDescent="0.2">
      <c r="A43" s="26" t="s">
        <v>614</v>
      </c>
      <c r="B43" s="26" t="s">
        <v>613</v>
      </c>
      <c r="C43" s="26" t="s">
        <v>198</v>
      </c>
      <c r="D43" s="27">
        <v>200000</v>
      </c>
      <c r="E43" s="28">
        <v>3584.7</v>
      </c>
      <c r="F43" s="29">
        <v>1.43682611181849</v>
      </c>
    </row>
    <row r="44" spans="1:6" x14ac:dyDescent="0.2">
      <c r="A44" s="26" t="s">
        <v>527</v>
      </c>
      <c r="B44" s="26" t="s">
        <v>526</v>
      </c>
      <c r="C44" s="26" t="s">
        <v>173</v>
      </c>
      <c r="D44" s="27">
        <v>5069299</v>
      </c>
      <c r="E44" s="28">
        <v>3568.7864960000002</v>
      </c>
      <c r="F44" s="29">
        <v>1.43044763158926</v>
      </c>
    </row>
    <row r="45" spans="1:6" x14ac:dyDescent="0.2">
      <c r="A45" s="26" t="s">
        <v>323</v>
      </c>
      <c r="B45" s="26" t="s">
        <v>322</v>
      </c>
      <c r="C45" s="26" t="s">
        <v>92</v>
      </c>
      <c r="D45" s="27">
        <v>151059</v>
      </c>
      <c r="E45" s="28">
        <v>3465.3689899999999</v>
      </c>
      <c r="F45" s="29">
        <v>1.3889956347582999</v>
      </c>
    </row>
    <row r="46" spans="1:6" x14ac:dyDescent="0.2">
      <c r="A46" s="26" t="s">
        <v>311</v>
      </c>
      <c r="B46" s="26" t="s">
        <v>310</v>
      </c>
      <c r="C46" s="26" t="s">
        <v>170</v>
      </c>
      <c r="D46" s="27">
        <v>325000</v>
      </c>
      <c r="E46" s="28">
        <v>3445.9749999999999</v>
      </c>
      <c r="F46" s="29">
        <v>1.3812220996662801</v>
      </c>
    </row>
    <row r="47" spans="1:6" x14ac:dyDescent="0.2">
      <c r="A47" s="26" t="s">
        <v>616</v>
      </c>
      <c r="B47" s="26" t="s">
        <v>615</v>
      </c>
      <c r="C47" s="26" t="s">
        <v>173</v>
      </c>
      <c r="D47" s="27">
        <v>200000</v>
      </c>
      <c r="E47" s="28">
        <v>2823.4</v>
      </c>
      <c r="F47" s="29">
        <v>1.13168043186552</v>
      </c>
    </row>
    <row r="48" spans="1:6" x14ac:dyDescent="0.2">
      <c r="A48" s="26" t="s">
        <v>142</v>
      </c>
      <c r="B48" s="26" t="s">
        <v>141</v>
      </c>
      <c r="C48" s="26" t="s">
        <v>143</v>
      </c>
      <c r="D48" s="27">
        <v>113872</v>
      </c>
      <c r="E48" s="28">
        <v>2540.028832</v>
      </c>
      <c r="F48" s="29">
        <v>1.0180990740060301</v>
      </c>
    </row>
    <row r="49" spans="1:9" x14ac:dyDescent="0.2">
      <c r="A49" s="26" t="s">
        <v>567</v>
      </c>
      <c r="B49" s="26" t="s">
        <v>566</v>
      </c>
      <c r="C49" s="26" t="s">
        <v>112</v>
      </c>
      <c r="D49" s="27">
        <v>275000</v>
      </c>
      <c r="E49" s="28">
        <v>2522.3000000000002</v>
      </c>
      <c r="F49" s="29">
        <v>1.0109929706362599</v>
      </c>
    </row>
    <row r="50" spans="1:9" x14ac:dyDescent="0.2">
      <c r="A50" s="26" t="s">
        <v>424</v>
      </c>
      <c r="B50" s="26" t="s">
        <v>423</v>
      </c>
      <c r="C50" s="26" t="s">
        <v>135</v>
      </c>
      <c r="D50" s="27">
        <v>400000</v>
      </c>
      <c r="E50" s="28">
        <v>2478</v>
      </c>
      <c r="F50" s="29">
        <v>0.99323656235841895</v>
      </c>
    </row>
    <row r="51" spans="1:9" x14ac:dyDescent="0.2">
      <c r="A51" s="26" t="s">
        <v>618</v>
      </c>
      <c r="B51" s="26" t="s">
        <v>617</v>
      </c>
      <c r="C51" s="26" t="s">
        <v>92</v>
      </c>
      <c r="D51" s="27">
        <v>60000</v>
      </c>
      <c r="E51" s="28">
        <v>2385.27</v>
      </c>
      <c r="F51" s="29">
        <v>0.95606835153214997</v>
      </c>
    </row>
    <row r="52" spans="1:9" x14ac:dyDescent="0.2">
      <c r="A52" s="26" t="s">
        <v>202</v>
      </c>
      <c r="B52" s="26" t="s">
        <v>201</v>
      </c>
      <c r="C52" s="26" t="s">
        <v>148</v>
      </c>
      <c r="D52" s="27">
        <v>3500000</v>
      </c>
      <c r="E52" s="28">
        <v>1884.75</v>
      </c>
      <c r="F52" s="29">
        <v>0.75544899552261102</v>
      </c>
    </row>
    <row r="53" spans="1:9" x14ac:dyDescent="0.2">
      <c r="A53" s="26" t="s">
        <v>181</v>
      </c>
      <c r="B53" s="26" t="s">
        <v>180</v>
      </c>
      <c r="C53" s="26" t="s">
        <v>123</v>
      </c>
      <c r="D53" s="27">
        <v>20000</v>
      </c>
      <c r="E53" s="28">
        <v>1694.15</v>
      </c>
      <c r="F53" s="29">
        <v>0.67905234952361404</v>
      </c>
    </row>
    <row r="54" spans="1:9" x14ac:dyDescent="0.2">
      <c r="A54" s="26" t="s">
        <v>620</v>
      </c>
      <c r="B54" s="26" t="s">
        <v>619</v>
      </c>
      <c r="C54" s="26" t="s">
        <v>173</v>
      </c>
      <c r="D54" s="27">
        <v>1000000</v>
      </c>
      <c r="E54" s="28">
        <v>1181.5</v>
      </c>
      <c r="F54" s="29">
        <v>0.47357102438517901</v>
      </c>
    </row>
    <row r="55" spans="1:9" x14ac:dyDescent="0.2">
      <c r="A55" s="26" t="s">
        <v>150</v>
      </c>
      <c r="B55" s="26" t="s">
        <v>149</v>
      </c>
      <c r="C55" s="26" t="s">
        <v>115</v>
      </c>
      <c r="D55" s="27">
        <v>200000</v>
      </c>
      <c r="E55" s="28">
        <v>1024.5</v>
      </c>
      <c r="F55" s="29">
        <v>0.41064199279104102</v>
      </c>
    </row>
    <row r="56" spans="1:9" x14ac:dyDescent="0.2">
      <c r="A56" s="30" t="s">
        <v>30</v>
      </c>
      <c r="B56" s="30"/>
      <c r="C56" s="30"/>
      <c r="D56" s="31"/>
      <c r="E56" s="32">
        <f>SUM(E7:E55)</f>
        <v>236436.06768699997</v>
      </c>
      <c r="F56" s="33">
        <f>SUM(F7:F55)</f>
        <v>94.768743780055885</v>
      </c>
      <c r="G56" s="18"/>
      <c r="H56" s="18"/>
      <c r="I56" s="18"/>
    </row>
    <row r="57" spans="1:9" x14ac:dyDescent="0.2">
      <c r="A57" s="26"/>
      <c r="B57" s="26"/>
      <c r="C57" s="26"/>
      <c r="D57" s="34"/>
      <c r="E57" s="28"/>
      <c r="F57" s="29"/>
    </row>
    <row r="58" spans="1:9" x14ac:dyDescent="0.2">
      <c r="A58" s="30" t="s">
        <v>292</v>
      </c>
      <c r="B58" s="26"/>
      <c r="C58" s="26"/>
      <c r="D58" s="34"/>
      <c r="E58" s="28"/>
      <c r="F58" s="29"/>
    </row>
    <row r="59" spans="1:9" x14ac:dyDescent="0.2">
      <c r="A59" s="26" t="s">
        <v>327</v>
      </c>
      <c r="B59" s="26" t="s">
        <v>326</v>
      </c>
      <c r="C59" s="26" t="s">
        <v>115</v>
      </c>
      <c r="D59" s="27">
        <v>275000</v>
      </c>
      <c r="E59" s="28">
        <v>5477.1377380000004</v>
      </c>
      <c r="F59" s="29">
        <v>2.1953565207646002</v>
      </c>
    </row>
    <row r="60" spans="1:9" x14ac:dyDescent="0.2">
      <c r="A60" s="26" t="s">
        <v>329</v>
      </c>
      <c r="B60" s="26" t="s">
        <v>328</v>
      </c>
      <c r="C60" s="26" t="s">
        <v>170</v>
      </c>
      <c r="D60" s="27">
        <v>200000</v>
      </c>
      <c r="E60" s="28">
        <v>2065.9205999999999</v>
      </c>
      <c r="F60" s="29">
        <v>0.82806613190050105</v>
      </c>
    </row>
    <row r="61" spans="1:9" x14ac:dyDescent="0.2">
      <c r="A61" s="30" t="s">
        <v>30</v>
      </c>
      <c r="B61" s="30"/>
      <c r="C61" s="30"/>
      <c r="D61" s="31"/>
      <c r="E61" s="32">
        <f>SUM(E58:E60)</f>
        <v>7543.0583380000007</v>
      </c>
      <c r="F61" s="33">
        <f>SUM(F58:F60)</f>
        <v>3.0234226526651011</v>
      </c>
      <c r="G61" s="18"/>
      <c r="H61" s="18"/>
      <c r="I61" s="18"/>
    </row>
    <row r="62" spans="1:9" x14ac:dyDescent="0.2">
      <c r="A62" s="26"/>
      <c r="B62" s="26"/>
      <c r="C62" s="26"/>
      <c r="D62" s="34"/>
      <c r="E62" s="28"/>
      <c r="F62" s="29"/>
    </row>
    <row r="63" spans="1:9" x14ac:dyDescent="0.2">
      <c r="A63" s="30" t="s">
        <v>31</v>
      </c>
      <c r="B63" s="30"/>
      <c r="C63" s="30"/>
      <c r="D63" s="31"/>
      <c r="E63" s="32">
        <f>E56+E61</f>
        <v>243979.12602499998</v>
      </c>
      <c r="F63" s="33">
        <f>F56+F61</f>
        <v>97.79216643272099</v>
      </c>
      <c r="G63" s="18"/>
      <c r="H63" s="18"/>
      <c r="I63" s="18"/>
    </row>
    <row r="64" spans="1:9" x14ac:dyDescent="0.2">
      <c r="A64" s="30"/>
      <c r="B64" s="30"/>
      <c r="C64" s="30"/>
      <c r="D64" s="31"/>
      <c r="E64" s="32"/>
      <c r="F64" s="33"/>
      <c r="G64" s="18"/>
      <c r="H64" s="18"/>
      <c r="I64" s="18"/>
    </row>
    <row r="65" spans="1:9" x14ac:dyDescent="0.2">
      <c r="A65" s="30" t="s">
        <v>33</v>
      </c>
      <c r="B65" s="30"/>
      <c r="C65" s="30"/>
      <c r="D65" s="31"/>
      <c r="E65" s="32">
        <f>E67-(E56+E61)</f>
        <v>5508.2663960000209</v>
      </c>
      <c r="F65" s="33">
        <f>F67-(F56+F61)</f>
        <v>2.2078335672790104</v>
      </c>
      <c r="G65" s="18"/>
      <c r="H65" s="18"/>
      <c r="I65" s="18"/>
    </row>
    <row r="66" spans="1:9" x14ac:dyDescent="0.2">
      <c r="A66" s="30"/>
      <c r="B66" s="30"/>
      <c r="C66" s="30"/>
      <c r="D66" s="31"/>
      <c r="E66" s="32"/>
      <c r="F66" s="33"/>
      <c r="G66" s="18"/>
      <c r="H66" s="18"/>
      <c r="I66" s="18"/>
    </row>
    <row r="67" spans="1:9" x14ac:dyDescent="0.2">
      <c r="A67" s="35" t="s">
        <v>32</v>
      </c>
      <c r="B67" s="35"/>
      <c r="C67" s="35"/>
      <c r="D67" s="36"/>
      <c r="E67" s="37">
        <v>249487.392421</v>
      </c>
      <c r="F67" s="38">
        <v>100</v>
      </c>
      <c r="G67" s="18"/>
      <c r="H67" s="18"/>
      <c r="I67" s="18"/>
    </row>
    <row r="70" spans="1:9" x14ac:dyDescent="0.2">
      <c r="A70" s="18" t="s">
        <v>36</v>
      </c>
    </row>
    <row r="71" spans="1:9" x14ac:dyDescent="0.2">
      <c r="A71" s="18" t="s">
        <v>37</v>
      </c>
    </row>
    <row r="72" spans="1:9" x14ac:dyDescent="0.2">
      <c r="A72" s="18" t="s">
        <v>38</v>
      </c>
      <c r="B72" s="18"/>
      <c r="C72" s="39" t="s">
        <v>40</v>
      </c>
      <c r="D72" s="19" t="s">
        <v>39</v>
      </c>
    </row>
    <row r="73" spans="1:9" x14ac:dyDescent="0.2">
      <c r="A73" s="9" t="s">
        <v>56</v>
      </c>
      <c r="C73" s="40">
        <v>124.2931</v>
      </c>
      <c r="D73" s="40">
        <v>109.6931</v>
      </c>
    </row>
    <row r="74" spans="1:9" x14ac:dyDescent="0.2">
      <c r="A74" s="9" t="s">
        <v>80</v>
      </c>
      <c r="C74" s="40">
        <v>19.900400000000001</v>
      </c>
      <c r="D74" s="40">
        <v>16.153600000000001</v>
      </c>
    </row>
    <row r="75" spans="1:9" x14ac:dyDescent="0.2">
      <c r="A75" s="9" t="s">
        <v>59</v>
      </c>
      <c r="C75" s="40">
        <v>133.01320000000001</v>
      </c>
      <c r="D75" s="40">
        <v>117.8073</v>
      </c>
    </row>
    <row r="76" spans="1:9" x14ac:dyDescent="0.2">
      <c r="A76" s="9" t="s">
        <v>81</v>
      </c>
      <c r="C76" s="40">
        <v>21.999600000000001</v>
      </c>
      <c r="D76" s="40">
        <v>18.0715</v>
      </c>
    </row>
    <row r="78" spans="1:9" x14ac:dyDescent="0.2">
      <c r="A78" s="18" t="s">
        <v>42</v>
      </c>
    </row>
    <row r="79" spans="1:9" x14ac:dyDescent="0.2">
      <c r="A79" s="82" t="s">
        <v>53</v>
      </c>
      <c r="B79" s="83"/>
      <c r="C79" s="43" t="s">
        <v>54</v>
      </c>
    </row>
    <row r="80" spans="1:9" x14ac:dyDescent="0.2">
      <c r="A80" s="78" t="s">
        <v>80</v>
      </c>
      <c r="B80" s="79"/>
      <c r="C80" s="44">
        <v>1.5</v>
      </c>
    </row>
    <row r="81" spans="1:4" x14ac:dyDescent="0.2">
      <c r="A81" s="78" t="s">
        <v>81</v>
      </c>
      <c r="B81" s="79"/>
      <c r="C81" s="44">
        <v>1.5</v>
      </c>
    </row>
    <row r="82" spans="1:4" x14ac:dyDescent="0.2">
      <c r="A82" s="9" t="s">
        <v>55</v>
      </c>
    </row>
    <row r="83" spans="1:4" x14ac:dyDescent="0.2">
      <c r="A83" s="9" t="s">
        <v>41</v>
      </c>
    </row>
    <row r="85" spans="1:4" x14ac:dyDescent="0.2">
      <c r="A85" s="18" t="s">
        <v>225</v>
      </c>
      <c r="D85" s="45">
        <v>0.55390066606858201</v>
      </c>
    </row>
    <row r="87" spans="1:4" x14ac:dyDescent="0.2">
      <c r="A87" s="18" t="s">
        <v>771</v>
      </c>
    </row>
    <row r="88" spans="1:4" x14ac:dyDescent="0.2">
      <c r="A88" s="46"/>
    </row>
    <row r="89" spans="1:4" x14ac:dyDescent="0.2">
      <c r="A89" s="47" t="s">
        <v>767</v>
      </c>
    </row>
    <row r="90" spans="1:4" x14ac:dyDescent="0.2">
      <c r="A90" s="48"/>
    </row>
    <row r="91" spans="1:4" x14ac:dyDescent="0.2">
      <c r="A91" s="49"/>
    </row>
    <row r="92" spans="1:4" x14ac:dyDescent="0.2">
      <c r="A92" s="49"/>
    </row>
    <row r="93" spans="1:4" x14ac:dyDescent="0.2">
      <c r="A93" s="49"/>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7" t="s">
        <v>780</v>
      </c>
    </row>
    <row r="104" spans="1:1" x14ac:dyDescent="0.2">
      <c r="A104" s="49"/>
    </row>
    <row r="105" spans="1:1" x14ac:dyDescent="0.2">
      <c r="A105" s="47" t="s">
        <v>768</v>
      </c>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sheetData>
  <mergeCells count="4">
    <mergeCell ref="A1:F1"/>
    <mergeCell ref="A79:B79"/>
    <mergeCell ref="A80:B80"/>
    <mergeCell ref="A81:B81"/>
  </mergeCells>
  <conditionalFormatting sqref="F2:F3 F5:F86">
    <cfRule type="cellIs" dxfId="44" priority="2" stopIfTrue="1" operator="between">
      <formula>0.009</formula>
      <formula>-0.009</formula>
    </cfRule>
  </conditionalFormatting>
  <conditionalFormatting sqref="F87:F219">
    <cfRule type="cellIs" dxfId="43" priority="1" stopIfTrue="1" operator="between">
      <formula>0.009</formula>
      <formula>-0.009</formula>
    </cfRule>
  </conditionalFormatting>
  <hyperlinks>
    <hyperlink ref="A88"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5"/>
  <sheetViews>
    <sheetView workbookViewId="0">
      <selection sqref="A1:F1"/>
    </sheetView>
  </sheetViews>
  <sheetFormatPr defaultColWidth="9.109375" defaultRowHeight="10.199999999999999" x14ac:dyDescent="0.2"/>
  <cols>
    <col min="1" max="1" width="38.6640625" style="9" bestFit="1" customWidth="1"/>
    <col min="2" max="2" width="30.33203125"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17</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94</v>
      </c>
      <c r="B7" s="26" t="s">
        <v>93</v>
      </c>
      <c r="C7" s="26" t="s">
        <v>89</v>
      </c>
      <c r="D7" s="27">
        <v>7600000</v>
      </c>
      <c r="E7" s="28">
        <v>53747.199999999997</v>
      </c>
      <c r="F7" s="29">
        <v>9.0679544322989099</v>
      </c>
    </row>
    <row r="8" spans="1:6" x14ac:dyDescent="0.2">
      <c r="A8" s="26" t="s">
        <v>88</v>
      </c>
      <c r="B8" s="26" t="s">
        <v>87</v>
      </c>
      <c r="C8" s="26" t="s">
        <v>89</v>
      </c>
      <c r="D8" s="27">
        <v>3925000</v>
      </c>
      <c r="E8" s="28">
        <v>52909</v>
      </c>
      <c r="F8" s="29">
        <v>8.9265375881627893</v>
      </c>
    </row>
    <row r="9" spans="1:6" x14ac:dyDescent="0.2">
      <c r="A9" s="26" t="s">
        <v>109</v>
      </c>
      <c r="B9" s="26" t="s">
        <v>108</v>
      </c>
      <c r="C9" s="26" t="s">
        <v>92</v>
      </c>
      <c r="D9" s="27">
        <v>3400000</v>
      </c>
      <c r="E9" s="28">
        <v>33090.5</v>
      </c>
      <c r="F9" s="29">
        <v>5.5828609888884797</v>
      </c>
    </row>
    <row r="10" spans="1:6" x14ac:dyDescent="0.2">
      <c r="A10" s="26" t="s">
        <v>117</v>
      </c>
      <c r="B10" s="26" t="s">
        <v>116</v>
      </c>
      <c r="C10" s="26" t="s">
        <v>89</v>
      </c>
      <c r="D10" s="27">
        <v>1850000</v>
      </c>
      <c r="E10" s="28">
        <v>30730.35</v>
      </c>
      <c r="F10" s="29">
        <v>5.18466847554099</v>
      </c>
    </row>
    <row r="11" spans="1:6" x14ac:dyDescent="0.2">
      <c r="A11" s="26" t="s">
        <v>91</v>
      </c>
      <c r="B11" s="26" t="s">
        <v>90</v>
      </c>
      <c r="C11" s="26" t="s">
        <v>92</v>
      </c>
      <c r="D11" s="27">
        <v>2000000</v>
      </c>
      <c r="E11" s="28">
        <v>29238</v>
      </c>
      <c r="F11" s="29">
        <v>4.9328867678977799</v>
      </c>
    </row>
    <row r="12" spans="1:6" x14ac:dyDescent="0.2">
      <c r="A12" s="26" t="s">
        <v>277</v>
      </c>
      <c r="B12" s="26" t="s">
        <v>276</v>
      </c>
      <c r="C12" s="26" t="s">
        <v>92</v>
      </c>
      <c r="D12" s="27">
        <v>750000</v>
      </c>
      <c r="E12" s="28">
        <v>24503.25</v>
      </c>
      <c r="F12" s="29">
        <v>4.1340638106399696</v>
      </c>
    </row>
    <row r="13" spans="1:6" x14ac:dyDescent="0.2">
      <c r="A13" s="26" t="s">
        <v>104</v>
      </c>
      <c r="B13" s="26" t="s">
        <v>103</v>
      </c>
      <c r="C13" s="26" t="s">
        <v>105</v>
      </c>
      <c r="D13" s="27">
        <v>900000</v>
      </c>
      <c r="E13" s="28">
        <v>23360.85</v>
      </c>
      <c r="F13" s="29">
        <v>3.94132388849596</v>
      </c>
    </row>
    <row r="14" spans="1:6" x14ac:dyDescent="0.2">
      <c r="A14" s="26" t="s">
        <v>166</v>
      </c>
      <c r="B14" s="26" t="s">
        <v>165</v>
      </c>
      <c r="C14" s="26" t="s">
        <v>167</v>
      </c>
      <c r="D14" s="27">
        <v>2000000</v>
      </c>
      <c r="E14" s="28">
        <v>21632</v>
      </c>
      <c r="F14" s="29">
        <v>3.6496411027828399</v>
      </c>
    </row>
    <row r="15" spans="1:6" x14ac:dyDescent="0.2">
      <c r="A15" s="26" t="s">
        <v>134</v>
      </c>
      <c r="B15" s="26" t="s">
        <v>133</v>
      </c>
      <c r="C15" s="26" t="s">
        <v>135</v>
      </c>
      <c r="D15" s="27">
        <v>2500000</v>
      </c>
      <c r="E15" s="28">
        <v>19206.25</v>
      </c>
      <c r="F15" s="29">
        <v>3.2403808908248402</v>
      </c>
    </row>
    <row r="16" spans="1:6" x14ac:dyDescent="0.2">
      <c r="A16" s="26" t="s">
        <v>183</v>
      </c>
      <c r="B16" s="26" t="s">
        <v>182</v>
      </c>
      <c r="C16" s="26" t="s">
        <v>184</v>
      </c>
      <c r="D16" s="27">
        <v>3800000</v>
      </c>
      <c r="E16" s="28">
        <v>18846.099999999999</v>
      </c>
      <c r="F16" s="29">
        <v>3.1796182131636401</v>
      </c>
    </row>
    <row r="17" spans="1:6" x14ac:dyDescent="0.2">
      <c r="A17" s="26" t="s">
        <v>107</v>
      </c>
      <c r="B17" s="26" t="s">
        <v>106</v>
      </c>
      <c r="C17" s="26" t="s">
        <v>89</v>
      </c>
      <c r="D17" s="27">
        <v>3900000</v>
      </c>
      <c r="E17" s="28">
        <v>18170.099999999999</v>
      </c>
      <c r="F17" s="29">
        <v>3.0655669287016698</v>
      </c>
    </row>
    <row r="18" spans="1:6" x14ac:dyDescent="0.2">
      <c r="A18" s="26" t="s">
        <v>622</v>
      </c>
      <c r="B18" s="26" t="s">
        <v>621</v>
      </c>
      <c r="C18" s="26" t="s">
        <v>167</v>
      </c>
      <c r="D18" s="27">
        <v>3200000</v>
      </c>
      <c r="E18" s="28">
        <v>17600</v>
      </c>
      <c r="F18" s="29">
        <v>2.9693825540393002</v>
      </c>
    </row>
    <row r="19" spans="1:6" x14ac:dyDescent="0.2">
      <c r="A19" s="26" t="s">
        <v>242</v>
      </c>
      <c r="B19" s="26" t="s">
        <v>241</v>
      </c>
      <c r="C19" s="26" t="s">
        <v>184</v>
      </c>
      <c r="D19" s="27">
        <v>2293850</v>
      </c>
      <c r="E19" s="28">
        <v>17377.060679999999</v>
      </c>
      <c r="F19" s="29">
        <v>2.93176936498149</v>
      </c>
    </row>
    <row r="20" spans="1:6" x14ac:dyDescent="0.2">
      <c r="A20" s="26" t="s">
        <v>484</v>
      </c>
      <c r="B20" s="26" t="s">
        <v>483</v>
      </c>
      <c r="C20" s="26" t="s">
        <v>485</v>
      </c>
      <c r="D20" s="27">
        <v>9321884</v>
      </c>
      <c r="E20" s="28">
        <v>13777.744549999999</v>
      </c>
      <c r="F20" s="29">
        <v>2.3245110398170499</v>
      </c>
    </row>
    <row r="21" spans="1:6" x14ac:dyDescent="0.2">
      <c r="A21" s="26" t="s">
        <v>122</v>
      </c>
      <c r="B21" s="26" t="s">
        <v>121</v>
      </c>
      <c r="C21" s="26" t="s">
        <v>123</v>
      </c>
      <c r="D21" s="27">
        <v>353450</v>
      </c>
      <c r="E21" s="28">
        <v>13100.977699999999</v>
      </c>
      <c r="F21" s="29">
        <v>2.2103303763203299</v>
      </c>
    </row>
    <row r="22" spans="1:6" x14ac:dyDescent="0.2">
      <c r="A22" s="26" t="s">
        <v>259</v>
      </c>
      <c r="B22" s="26" t="s">
        <v>258</v>
      </c>
      <c r="C22" s="26" t="s">
        <v>120</v>
      </c>
      <c r="D22" s="27">
        <v>6000000</v>
      </c>
      <c r="E22" s="28">
        <v>12714</v>
      </c>
      <c r="F22" s="29">
        <v>2.1450414654576999</v>
      </c>
    </row>
    <row r="23" spans="1:6" x14ac:dyDescent="0.2">
      <c r="A23" s="26" t="s">
        <v>181</v>
      </c>
      <c r="B23" s="26" t="s">
        <v>180</v>
      </c>
      <c r="C23" s="26" t="s">
        <v>123</v>
      </c>
      <c r="D23" s="27">
        <v>150000</v>
      </c>
      <c r="E23" s="28">
        <v>12706.125</v>
      </c>
      <c r="F23" s="29">
        <v>2.1437128354796902</v>
      </c>
    </row>
    <row r="24" spans="1:6" x14ac:dyDescent="0.2">
      <c r="A24" s="26" t="s">
        <v>142</v>
      </c>
      <c r="B24" s="26" t="s">
        <v>141</v>
      </c>
      <c r="C24" s="26" t="s">
        <v>143</v>
      </c>
      <c r="D24" s="27">
        <v>536997</v>
      </c>
      <c r="E24" s="28">
        <v>11978.255080000001</v>
      </c>
      <c r="F24" s="29">
        <v>2.0209103217263999</v>
      </c>
    </row>
    <row r="25" spans="1:6" x14ac:dyDescent="0.2">
      <c r="A25" s="26" t="s">
        <v>159</v>
      </c>
      <c r="B25" s="26" t="s">
        <v>158</v>
      </c>
      <c r="C25" s="26" t="s">
        <v>138</v>
      </c>
      <c r="D25" s="27">
        <v>200000</v>
      </c>
      <c r="E25" s="28">
        <v>11214.6</v>
      </c>
      <c r="F25" s="29">
        <v>1.8920703176436999</v>
      </c>
    </row>
    <row r="26" spans="1:6" x14ac:dyDescent="0.2">
      <c r="A26" s="26" t="s">
        <v>505</v>
      </c>
      <c r="B26" s="26" t="s">
        <v>504</v>
      </c>
      <c r="C26" s="26" t="s">
        <v>443</v>
      </c>
      <c r="D26" s="27">
        <v>300000</v>
      </c>
      <c r="E26" s="28">
        <v>11050.5</v>
      </c>
      <c r="F26" s="29">
        <v>1.8643841996256401</v>
      </c>
    </row>
    <row r="27" spans="1:6" x14ac:dyDescent="0.2">
      <c r="A27" s="26" t="s">
        <v>111</v>
      </c>
      <c r="B27" s="26" t="s">
        <v>110</v>
      </c>
      <c r="C27" s="26" t="s">
        <v>112</v>
      </c>
      <c r="D27" s="27">
        <v>250000</v>
      </c>
      <c r="E27" s="28">
        <v>10984.5</v>
      </c>
      <c r="F27" s="29">
        <v>1.8532490150479899</v>
      </c>
    </row>
    <row r="28" spans="1:6" x14ac:dyDescent="0.2">
      <c r="A28" s="26" t="s">
        <v>571</v>
      </c>
      <c r="B28" s="26" t="s">
        <v>570</v>
      </c>
      <c r="C28" s="26" t="s">
        <v>358</v>
      </c>
      <c r="D28" s="27">
        <v>650000</v>
      </c>
      <c r="E28" s="28">
        <v>10440.299999999999</v>
      </c>
      <c r="F28" s="29">
        <v>1.76143435675775</v>
      </c>
    </row>
    <row r="29" spans="1:6" x14ac:dyDescent="0.2">
      <c r="A29" s="26" t="s">
        <v>323</v>
      </c>
      <c r="B29" s="26" t="s">
        <v>322</v>
      </c>
      <c r="C29" s="26" t="s">
        <v>92</v>
      </c>
      <c r="D29" s="27">
        <v>450000</v>
      </c>
      <c r="E29" s="28">
        <v>10323.225</v>
      </c>
      <c r="F29" s="29">
        <v>1.7416820577512699</v>
      </c>
    </row>
    <row r="30" spans="1:6" x14ac:dyDescent="0.2">
      <c r="A30" s="26" t="s">
        <v>152</v>
      </c>
      <c r="B30" s="26" t="s">
        <v>151</v>
      </c>
      <c r="C30" s="26" t="s">
        <v>123</v>
      </c>
      <c r="D30" s="27">
        <v>2500000</v>
      </c>
      <c r="E30" s="28">
        <v>10295</v>
      </c>
      <c r="F30" s="29">
        <v>1.73692007919515</v>
      </c>
    </row>
    <row r="31" spans="1:6" x14ac:dyDescent="0.2">
      <c r="A31" s="26" t="s">
        <v>567</v>
      </c>
      <c r="B31" s="26" t="s">
        <v>566</v>
      </c>
      <c r="C31" s="26" t="s">
        <v>112</v>
      </c>
      <c r="D31" s="27">
        <v>1000000</v>
      </c>
      <c r="E31" s="28">
        <v>9172</v>
      </c>
      <c r="F31" s="29">
        <v>1.5474532264573</v>
      </c>
    </row>
    <row r="32" spans="1:6" x14ac:dyDescent="0.2">
      <c r="A32" s="26" t="s">
        <v>101</v>
      </c>
      <c r="B32" s="26" t="s">
        <v>100</v>
      </c>
      <c r="C32" s="26" t="s">
        <v>102</v>
      </c>
      <c r="D32" s="27">
        <v>1300000</v>
      </c>
      <c r="E32" s="28">
        <v>8904.35</v>
      </c>
      <c r="F32" s="29">
        <v>1.5022966786965799</v>
      </c>
    </row>
    <row r="33" spans="1:9" x14ac:dyDescent="0.2">
      <c r="A33" s="26" t="s">
        <v>608</v>
      </c>
      <c r="B33" s="26" t="s">
        <v>607</v>
      </c>
      <c r="C33" s="26" t="s">
        <v>112</v>
      </c>
      <c r="D33" s="27">
        <v>325000</v>
      </c>
      <c r="E33" s="28">
        <v>8780.5249999999996</v>
      </c>
      <c r="F33" s="29">
        <v>1.48140555399465</v>
      </c>
    </row>
    <row r="34" spans="1:9" x14ac:dyDescent="0.2">
      <c r="A34" s="26" t="s">
        <v>531</v>
      </c>
      <c r="B34" s="26" t="s">
        <v>530</v>
      </c>
      <c r="C34" s="26" t="s">
        <v>164</v>
      </c>
      <c r="D34" s="27">
        <v>600000</v>
      </c>
      <c r="E34" s="28">
        <v>8716.7999999999993</v>
      </c>
      <c r="F34" s="29">
        <v>1.4706541958551</v>
      </c>
    </row>
    <row r="35" spans="1:9" x14ac:dyDescent="0.2">
      <c r="A35" s="26" t="s">
        <v>527</v>
      </c>
      <c r="B35" s="26" t="s">
        <v>526</v>
      </c>
      <c r="C35" s="26" t="s">
        <v>173</v>
      </c>
      <c r="D35" s="27">
        <v>9571399</v>
      </c>
      <c r="E35" s="28">
        <v>6738.2648959999997</v>
      </c>
      <c r="F35" s="29">
        <v>1.1368458083339701</v>
      </c>
    </row>
    <row r="36" spans="1:9" x14ac:dyDescent="0.2">
      <c r="A36" s="26" t="s">
        <v>96</v>
      </c>
      <c r="B36" s="26" t="s">
        <v>95</v>
      </c>
      <c r="C36" s="26" t="s">
        <v>97</v>
      </c>
      <c r="D36" s="27">
        <v>400000</v>
      </c>
      <c r="E36" s="28">
        <v>6233</v>
      </c>
      <c r="F36" s="29">
        <v>1.0516000829162999</v>
      </c>
    </row>
    <row r="37" spans="1:9" x14ac:dyDescent="0.2">
      <c r="A37" s="26" t="s">
        <v>610</v>
      </c>
      <c r="B37" s="26" t="s">
        <v>609</v>
      </c>
      <c r="C37" s="26" t="s">
        <v>112</v>
      </c>
      <c r="D37" s="27">
        <v>200000</v>
      </c>
      <c r="E37" s="28">
        <v>5720.5</v>
      </c>
      <c r="F37" s="29">
        <v>0.96513368752169304</v>
      </c>
    </row>
    <row r="38" spans="1:9" x14ac:dyDescent="0.2">
      <c r="A38" s="26" t="s">
        <v>202</v>
      </c>
      <c r="B38" s="26" t="s">
        <v>201</v>
      </c>
      <c r="C38" s="26" t="s">
        <v>148</v>
      </c>
      <c r="D38" s="27">
        <v>10500000</v>
      </c>
      <c r="E38" s="28">
        <v>5654.25</v>
      </c>
      <c r="F38" s="29">
        <v>0.95395632421458498</v>
      </c>
    </row>
    <row r="39" spans="1:9" x14ac:dyDescent="0.2">
      <c r="A39" s="26" t="s">
        <v>614</v>
      </c>
      <c r="B39" s="26" t="s">
        <v>613</v>
      </c>
      <c r="C39" s="26" t="s">
        <v>198</v>
      </c>
      <c r="D39" s="27">
        <v>300000</v>
      </c>
      <c r="E39" s="28">
        <v>5377.05</v>
      </c>
      <c r="F39" s="29">
        <v>0.90718854898846601</v>
      </c>
    </row>
    <row r="40" spans="1:9" x14ac:dyDescent="0.2">
      <c r="A40" s="26" t="s">
        <v>620</v>
      </c>
      <c r="B40" s="26" t="s">
        <v>619</v>
      </c>
      <c r="C40" s="26" t="s">
        <v>173</v>
      </c>
      <c r="D40" s="27">
        <v>4500000</v>
      </c>
      <c r="E40" s="28">
        <v>5316.75</v>
      </c>
      <c r="F40" s="29">
        <v>0.89701503944252403</v>
      </c>
    </row>
    <row r="41" spans="1:9" x14ac:dyDescent="0.2">
      <c r="A41" s="26" t="s">
        <v>612</v>
      </c>
      <c r="B41" s="26" t="s">
        <v>611</v>
      </c>
      <c r="C41" s="26" t="s">
        <v>358</v>
      </c>
      <c r="D41" s="27">
        <v>747188</v>
      </c>
      <c r="E41" s="28">
        <v>3786.7487839999999</v>
      </c>
      <c r="F41" s="29">
        <v>0.63888100998517705</v>
      </c>
    </row>
    <row r="42" spans="1:9" x14ac:dyDescent="0.2">
      <c r="A42" s="26" t="s">
        <v>309</v>
      </c>
      <c r="B42" s="26" t="s">
        <v>308</v>
      </c>
      <c r="C42" s="26" t="s">
        <v>148</v>
      </c>
      <c r="D42" s="27">
        <v>100000</v>
      </c>
      <c r="E42" s="28">
        <v>3758.8</v>
      </c>
      <c r="F42" s="29">
        <v>0.63416563318880104</v>
      </c>
    </row>
    <row r="43" spans="1:9" x14ac:dyDescent="0.2">
      <c r="A43" s="26" t="s">
        <v>602</v>
      </c>
      <c r="B43" s="26" t="s">
        <v>601</v>
      </c>
      <c r="C43" s="26" t="s">
        <v>89</v>
      </c>
      <c r="D43" s="27">
        <v>350000</v>
      </c>
      <c r="E43" s="28">
        <v>2070.9499999999998</v>
      </c>
      <c r="F43" s="29">
        <v>0.34940015910725503</v>
      </c>
    </row>
    <row r="44" spans="1:9" x14ac:dyDescent="0.2">
      <c r="A44" s="26" t="s">
        <v>600</v>
      </c>
      <c r="B44" s="26" t="s">
        <v>599</v>
      </c>
      <c r="C44" s="26" t="s">
        <v>92</v>
      </c>
      <c r="D44" s="27">
        <v>53310</v>
      </c>
      <c r="E44" s="28">
        <v>1886.8008299999999</v>
      </c>
      <c r="F44" s="29">
        <v>0.31833144701982202</v>
      </c>
    </row>
    <row r="45" spans="1:9" x14ac:dyDescent="0.2">
      <c r="A45" s="30" t="s">
        <v>30</v>
      </c>
      <c r="B45" s="30"/>
      <c r="C45" s="30"/>
      <c r="D45" s="31"/>
      <c r="E45" s="32">
        <f>SUM(E7:E44)</f>
        <v>571112.67752000003</v>
      </c>
      <c r="F45" s="33">
        <f>SUM(F7:F44)</f>
        <v>96.355228466963581</v>
      </c>
      <c r="G45" s="18"/>
      <c r="H45" s="18"/>
      <c r="I45" s="18"/>
    </row>
    <row r="46" spans="1:9" x14ac:dyDescent="0.2">
      <c r="A46" s="26"/>
      <c r="B46" s="26"/>
      <c r="C46" s="26"/>
      <c r="D46" s="34"/>
      <c r="E46" s="28"/>
      <c r="F46" s="29"/>
    </row>
    <row r="47" spans="1:9" x14ac:dyDescent="0.2">
      <c r="A47" s="30" t="s">
        <v>292</v>
      </c>
      <c r="B47" s="26"/>
      <c r="C47" s="26"/>
      <c r="D47" s="34"/>
      <c r="E47" s="28"/>
      <c r="F47" s="29"/>
    </row>
    <row r="48" spans="1:9" x14ac:dyDescent="0.2">
      <c r="A48" s="26" t="s">
        <v>329</v>
      </c>
      <c r="B48" s="26" t="s">
        <v>328</v>
      </c>
      <c r="C48" s="26" t="s">
        <v>170</v>
      </c>
      <c r="D48" s="27">
        <v>680000</v>
      </c>
      <c r="E48" s="28">
        <v>7024.13004</v>
      </c>
      <c r="F48" s="29">
        <v>1.18507552261814</v>
      </c>
    </row>
    <row r="49" spans="1:9" x14ac:dyDescent="0.2">
      <c r="A49" s="30" t="s">
        <v>30</v>
      </c>
      <c r="B49" s="30"/>
      <c r="C49" s="30"/>
      <c r="D49" s="31"/>
      <c r="E49" s="32">
        <f>SUM(E47:E48)</f>
        <v>7024.13004</v>
      </c>
      <c r="F49" s="33">
        <f>SUM(F47:F48)</f>
        <v>1.18507552261814</v>
      </c>
      <c r="G49" s="18"/>
      <c r="H49" s="18"/>
      <c r="I49" s="18"/>
    </row>
    <row r="50" spans="1:9" x14ac:dyDescent="0.2">
      <c r="A50" s="26"/>
      <c r="B50" s="26"/>
      <c r="C50" s="26"/>
      <c r="D50" s="34"/>
      <c r="E50" s="28"/>
      <c r="F50" s="29"/>
    </row>
    <row r="51" spans="1:9" x14ac:dyDescent="0.2">
      <c r="A51" s="30" t="s">
        <v>31</v>
      </c>
      <c r="B51" s="30"/>
      <c r="C51" s="30"/>
      <c r="D51" s="31"/>
      <c r="E51" s="32">
        <f>E45+E49</f>
        <v>578136.80755999999</v>
      </c>
      <c r="F51" s="33">
        <f>F45+F49</f>
        <v>97.540303989581716</v>
      </c>
      <c r="G51" s="18"/>
      <c r="H51" s="18"/>
      <c r="I51" s="18"/>
    </row>
    <row r="52" spans="1:9" x14ac:dyDescent="0.2">
      <c r="A52" s="30"/>
      <c r="B52" s="30"/>
      <c r="C52" s="30"/>
      <c r="D52" s="31"/>
      <c r="E52" s="32"/>
      <c r="F52" s="33"/>
      <c r="G52" s="18"/>
      <c r="H52" s="18"/>
      <c r="I52" s="18"/>
    </row>
    <row r="53" spans="1:9" x14ac:dyDescent="0.2">
      <c r="A53" s="30" t="s">
        <v>33</v>
      </c>
      <c r="B53" s="30"/>
      <c r="C53" s="30"/>
      <c r="D53" s="31"/>
      <c r="E53" s="32">
        <f>E55-(E45+E49)</f>
        <v>14579.007250000024</v>
      </c>
      <c r="F53" s="33">
        <f>F55-(F45+F49)</f>
        <v>2.4596960104182841</v>
      </c>
      <c r="G53" s="18"/>
      <c r="H53" s="18"/>
      <c r="I53" s="18"/>
    </row>
    <row r="54" spans="1:9" x14ac:dyDescent="0.2">
      <c r="A54" s="30"/>
      <c r="B54" s="30"/>
      <c r="C54" s="30"/>
      <c r="D54" s="31"/>
      <c r="E54" s="32"/>
      <c r="F54" s="33"/>
      <c r="G54" s="18"/>
      <c r="H54" s="18"/>
      <c r="I54" s="18"/>
    </row>
    <row r="55" spans="1:9" x14ac:dyDescent="0.2">
      <c r="A55" s="35" t="s">
        <v>32</v>
      </c>
      <c r="B55" s="35"/>
      <c r="C55" s="35"/>
      <c r="D55" s="36"/>
      <c r="E55" s="37">
        <v>592715.81481000001</v>
      </c>
      <c r="F55" s="38">
        <v>100</v>
      </c>
      <c r="G55" s="18"/>
      <c r="H55" s="18"/>
      <c r="I55" s="18"/>
    </row>
    <row r="58" spans="1:9" x14ac:dyDescent="0.2">
      <c r="A58" s="18" t="s">
        <v>36</v>
      </c>
    </row>
    <row r="59" spans="1:9" x14ac:dyDescent="0.2">
      <c r="A59" s="18" t="s">
        <v>37</v>
      </c>
    </row>
    <row r="60" spans="1:9" x14ac:dyDescent="0.2">
      <c r="A60" s="18" t="s">
        <v>38</v>
      </c>
      <c r="B60" s="18"/>
      <c r="C60" s="39" t="s">
        <v>40</v>
      </c>
      <c r="D60" s="19" t="s">
        <v>39</v>
      </c>
    </row>
    <row r="61" spans="1:9" x14ac:dyDescent="0.2">
      <c r="A61" s="9" t="s">
        <v>56</v>
      </c>
      <c r="C61" s="40">
        <v>710.04259999999999</v>
      </c>
      <c r="D61" s="40">
        <v>629.18269999999995</v>
      </c>
    </row>
    <row r="62" spans="1:9" x14ac:dyDescent="0.2">
      <c r="A62" s="9" t="s">
        <v>80</v>
      </c>
      <c r="C62" s="40">
        <v>47.8538</v>
      </c>
      <c r="D62" s="40">
        <v>38.781999999999996</v>
      </c>
    </row>
    <row r="63" spans="1:9" x14ac:dyDescent="0.2">
      <c r="A63" s="9" t="s">
        <v>59</v>
      </c>
      <c r="C63" s="40">
        <v>763.75220000000002</v>
      </c>
      <c r="D63" s="40">
        <v>679.24869999999999</v>
      </c>
    </row>
    <row r="64" spans="1:9" x14ac:dyDescent="0.2">
      <c r="A64" s="9" t="s">
        <v>81</v>
      </c>
      <c r="C64" s="40">
        <v>53.351999999999997</v>
      </c>
      <c r="D64" s="40">
        <v>43.813699999999997</v>
      </c>
    </row>
    <row r="66" spans="1:4" x14ac:dyDescent="0.2">
      <c r="A66" s="18" t="s">
        <v>42</v>
      </c>
    </row>
    <row r="67" spans="1:4" x14ac:dyDescent="0.2">
      <c r="A67" s="82" t="s">
        <v>53</v>
      </c>
      <c r="B67" s="83"/>
      <c r="C67" s="43" t="s">
        <v>54</v>
      </c>
    </row>
    <row r="68" spans="1:4" x14ac:dyDescent="0.2">
      <c r="A68" s="78" t="s">
        <v>80</v>
      </c>
      <c r="B68" s="79"/>
      <c r="C68" s="44">
        <v>4.25</v>
      </c>
    </row>
    <row r="69" spans="1:4" x14ac:dyDescent="0.2">
      <c r="A69" s="78" t="s">
        <v>81</v>
      </c>
      <c r="B69" s="79"/>
      <c r="C69" s="44">
        <v>4.25</v>
      </c>
    </row>
    <row r="70" spans="1:4" x14ac:dyDescent="0.2">
      <c r="A70" s="9" t="s">
        <v>55</v>
      </c>
    </row>
    <row r="71" spans="1:4" x14ac:dyDescent="0.2">
      <c r="A71" s="9" t="s">
        <v>41</v>
      </c>
    </row>
    <row r="73" spans="1:4" x14ac:dyDescent="0.2">
      <c r="A73" s="18" t="s">
        <v>225</v>
      </c>
      <c r="D73" s="45">
        <v>0.33392992803052601</v>
      </c>
    </row>
    <row r="75" spans="1:4" x14ac:dyDescent="0.2">
      <c r="A75" s="18" t="s">
        <v>771</v>
      </c>
    </row>
    <row r="76" spans="1:4" x14ac:dyDescent="0.2">
      <c r="A76" s="46"/>
    </row>
    <row r="77" spans="1:4" x14ac:dyDescent="0.2">
      <c r="A77" s="47" t="s">
        <v>767</v>
      </c>
    </row>
    <row r="78" spans="1:4" x14ac:dyDescent="0.2">
      <c r="A78" s="48"/>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7" t="s">
        <v>781</v>
      </c>
    </row>
    <row r="92" spans="1:1" x14ac:dyDescent="0.2">
      <c r="A92" s="49"/>
    </row>
    <row r="93" spans="1:1" x14ac:dyDescent="0.2">
      <c r="A93" s="47" t="s">
        <v>768</v>
      </c>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sheetData>
  <mergeCells count="4">
    <mergeCell ref="A1:F1"/>
    <mergeCell ref="A67:B67"/>
    <mergeCell ref="A68:B68"/>
    <mergeCell ref="A69:B69"/>
  </mergeCells>
  <conditionalFormatting sqref="F2:F3 F5:F74">
    <cfRule type="cellIs" dxfId="42" priority="2" stopIfTrue="1" operator="between">
      <formula>0.009</formula>
      <formula>-0.009</formula>
    </cfRule>
  </conditionalFormatting>
  <conditionalFormatting sqref="F75:F207">
    <cfRule type="cellIs" dxfId="41" priority="1"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94"/>
  <sheetViews>
    <sheetView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5.33203125" style="10" bestFit="1" customWidth="1"/>
    <col min="5" max="5" width="23" style="13" bestFit="1" customWidth="1"/>
    <col min="6" max="6" width="13.5546875" style="14" bestFit="1" customWidth="1"/>
    <col min="7" max="16384" width="9.109375" style="9"/>
  </cols>
  <sheetData>
    <row r="1" spans="1:6" s="1" customFormat="1" ht="13.8" x14ac:dyDescent="0.2">
      <c r="A1" s="80" t="s">
        <v>18</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96</v>
      </c>
      <c r="B7" s="26" t="s">
        <v>95</v>
      </c>
      <c r="C7" s="26" t="s">
        <v>97</v>
      </c>
      <c r="D7" s="27">
        <v>550000</v>
      </c>
      <c r="E7" s="28">
        <v>8570.375</v>
      </c>
      <c r="F7" s="29">
        <v>8.3389497398172505</v>
      </c>
    </row>
    <row r="8" spans="1:6" x14ac:dyDescent="0.2">
      <c r="A8" s="26" t="s">
        <v>94</v>
      </c>
      <c r="B8" s="26" t="s">
        <v>93</v>
      </c>
      <c r="C8" s="26" t="s">
        <v>89</v>
      </c>
      <c r="D8" s="27">
        <v>975000</v>
      </c>
      <c r="E8" s="28">
        <v>6895.2</v>
      </c>
      <c r="F8" s="29">
        <v>6.7090093777679396</v>
      </c>
    </row>
    <row r="9" spans="1:6" x14ac:dyDescent="0.2">
      <c r="A9" s="26" t="s">
        <v>104</v>
      </c>
      <c r="B9" s="26" t="s">
        <v>103</v>
      </c>
      <c r="C9" s="26" t="s">
        <v>105</v>
      </c>
      <c r="D9" s="27">
        <v>230000</v>
      </c>
      <c r="E9" s="28">
        <v>5969.9949999999999</v>
      </c>
      <c r="F9" s="29">
        <v>5.8087876262077502</v>
      </c>
    </row>
    <row r="10" spans="1:6" x14ac:dyDescent="0.2">
      <c r="A10" s="26" t="s">
        <v>101</v>
      </c>
      <c r="B10" s="26" t="s">
        <v>100</v>
      </c>
      <c r="C10" s="26" t="s">
        <v>102</v>
      </c>
      <c r="D10" s="27">
        <v>825000</v>
      </c>
      <c r="E10" s="28">
        <v>5650.8374999999996</v>
      </c>
      <c r="F10" s="29">
        <v>5.49824831473238</v>
      </c>
    </row>
    <row r="11" spans="1:6" x14ac:dyDescent="0.2">
      <c r="A11" s="26" t="s">
        <v>107</v>
      </c>
      <c r="B11" s="26" t="s">
        <v>106</v>
      </c>
      <c r="C11" s="26" t="s">
        <v>89</v>
      </c>
      <c r="D11" s="27">
        <v>965000</v>
      </c>
      <c r="E11" s="28">
        <v>4495.9350000000004</v>
      </c>
      <c r="F11" s="29">
        <v>4.3745315693286804</v>
      </c>
    </row>
    <row r="12" spans="1:6" x14ac:dyDescent="0.2">
      <c r="A12" s="26" t="s">
        <v>569</v>
      </c>
      <c r="B12" s="26" t="s">
        <v>568</v>
      </c>
      <c r="C12" s="26" t="s">
        <v>191</v>
      </c>
      <c r="D12" s="27">
        <v>390000</v>
      </c>
      <c r="E12" s="28">
        <v>4494.9449999999997</v>
      </c>
      <c r="F12" s="29">
        <v>4.3735683022321501</v>
      </c>
    </row>
    <row r="13" spans="1:6" x14ac:dyDescent="0.2">
      <c r="A13" s="26" t="s">
        <v>99</v>
      </c>
      <c r="B13" s="26" t="s">
        <v>98</v>
      </c>
      <c r="C13" s="26" t="s">
        <v>89</v>
      </c>
      <c r="D13" s="27">
        <v>650000</v>
      </c>
      <c r="E13" s="28">
        <v>4139.2</v>
      </c>
      <c r="F13" s="29">
        <v>4.0274294605605396</v>
      </c>
    </row>
    <row r="14" spans="1:6" x14ac:dyDescent="0.2">
      <c r="A14" s="26" t="s">
        <v>259</v>
      </c>
      <c r="B14" s="26" t="s">
        <v>258</v>
      </c>
      <c r="C14" s="26" t="s">
        <v>120</v>
      </c>
      <c r="D14" s="27">
        <v>1850000</v>
      </c>
      <c r="E14" s="28">
        <v>3920.15</v>
      </c>
      <c r="F14" s="29">
        <v>3.8142944529900502</v>
      </c>
    </row>
    <row r="15" spans="1:6" x14ac:dyDescent="0.2">
      <c r="A15" s="26" t="s">
        <v>119</v>
      </c>
      <c r="B15" s="26" t="s">
        <v>118</v>
      </c>
      <c r="C15" s="26" t="s">
        <v>120</v>
      </c>
      <c r="D15" s="27">
        <v>2600000</v>
      </c>
      <c r="E15" s="28">
        <v>3715.4</v>
      </c>
      <c r="F15" s="29">
        <v>3.61507330348054</v>
      </c>
    </row>
    <row r="16" spans="1:6" x14ac:dyDescent="0.2">
      <c r="A16" s="26" t="s">
        <v>250</v>
      </c>
      <c r="B16" s="26" t="s">
        <v>249</v>
      </c>
      <c r="C16" s="26" t="s">
        <v>138</v>
      </c>
      <c r="D16" s="27">
        <v>175000</v>
      </c>
      <c r="E16" s="28">
        <v>3713.4124999999999</v>
      </c>
      <c r="F16" s="29">
        <v>3.61313947180947</v>
      </c>
    </row>
    <row r="17" spans="1:6" x14ac:dyDescent="0.2">
      <c r="A17" s="26" t="s">
        <v>405</v>
      </c>
      <c r="B17" s="26" t="s">
        <v>404</v>
      </c>
      <c r="C17" s="26" t="s">
        <v>371</v>
      </c>
      <c r="D17" s="27">
        <v>540000</v>
      </c>
      <c r="E17" s="28">
        <v>3116.07</v>
      </c>
      <c r="F17" s="29">
        <v>3.0319269711946499</v>
      </c>
    </row>
    <row r="18" spans="1:6" x14ac:dyDescent="0.2">
      <c r="A18" s="26" t="s">
        <v>484</v>
      </c>
      <c r="B18" s="26" t="s">
        <v>483</v>
      </c>
      <c r="C18" s="26" t="s">
        <v>485</v>
      </c>
      <c r="D18" s="27">
        <v>1850000</v>
      </c>
      <c r="E18" s="28">
        <v>2734.3</v>
      </c>
      <c r="F18" s="29">
        <v>2.6604658808491202</v>
      </c>
    </row>
    <row r="19" spans="1:6" x14ac:dyDescent="0.2">
      <c r="A19" s="26" t="s">
        <v>571</v>
      </c>
      <c r="B19" s="26" t="s">
        <v>570</v>
      </c>
      <c r="C19" s="26" t="s">
        <v>358</v>
      </c>
      <c r="D19" s="27">
        <v>170000</v>
      </c>
      <c r="E19" s="28">
        <v>2730.54</v>
      </c>
      <c r="F19" s="29">
        <v>2.65680741187645</v>
      </c>
    </row>
    <row r="20" spans="1:6" x14ac:dyDescent="0.2">
      <c r="A20" s="26" t="s">
        <v>125</v>
      </c>
      <c r="B20" s="26" t="s">
        <v>124</v>
      </c>
      <c r="C20" s="26" t="s">
        <v>126</v>
      </c>
      <c r="D20" s="27">
        <v>1779883</v>
      </c>
      <c r="E20" s="28">
        <v>2406.4018160000001</v>
      </c>
      <c r="F20" s="29">
        <v>2.3414219094764199</v>
      </c>
    </row>
    <row r="21" spans="1:6" x14ac:dyDescent="0.2">
      <c r="A21" s="26" t="s">
        <v>499</v>
      </c>
      <c r="B21" s="26" t="s">
        <v>498</v>
      </c>
      <c r="C21" s="26" t="s">
        <v>358</v>
      </c>
      <c r="D21" s="27">
        <v>400000</v>
      </c>
      <c r="E21" s="28">
        <v>2377.1999999999998</v>
      </c>
      <c r="F21" s="29">
        <v>2.3130086281514601</v>
      </c>
    </row>
    <row r="22" spans="1:6" x14ac:dyDescent="0.2">
      <c r="A22" s="26" t="s">
        <v>261</v>
      </c>
      <c r="B22" s="26" t="s">
        <v>260</v>
      </c>
      <c r="C22" s="26" t="s">
        <v>126</v>
      </c>
      <c r="D22" s="27">
        <v>600000</v>
      </c>
      <c r="E22" s="28">
        <v>2135.4</v>
      </c>
      <c r="F22" s="29">
        <v>2.0777379373021301</v>
      </c>
    </row>
    <row r="23" spans="1:6" x14ac:dyDescent="0.2">
      <c r="A23" s="26" t="s">
        <v>279</v>
      </c>
      <c r="B23" s="26" t="s">
        <v>278</v>
      </c>
      <c r="C23" s="26" t="s">
        <v>280</v>
      </c>
      <c r="D23" s="27">
        <v>1400000</v>
      </c>
      <c r="E23" s="28">
        <v>2121.6999999999998</v>
      </c>
      <c r="F23" s="29">
        <v>2.0644078774814698</v>
      </c>
    </row>
    <row r="24" spans="1:6" x14ac:dyDescent="0.2">
      <c r="A24" s="26" t="s">
        <v>181</v>
      </c>
      <c r="B24" s="26" t="s">
        <v>180</v>
      </c>
      <c r="C24" s="26" t="s">
        <v>123</v>
      </c>
      <c r="D24" s="27">
        <v>25000</v>
      </c>
      <c r="E24" s="28">
        <v>2117.6875</v>
      </c>
      <c r="F24" s="29">
        <v>2.06050372674932</v>
      </c>
    </row>
    <row r="25" spans="1:6" x14ac:dyDescent="0.2">
      <c r="A25" s="26" t="s">
        <v>409</v>
      </c>
      <c r="B25" s="26" t="s">
        <v>408</v>
      </c>
      <c r="C25" s="26" t="s">
        <v>191</v>
      </c>
      <c r="D25" s="27">
        <v>250000</v>
      </c>
      <c r="E25" s="28">
        <v>2094.5</v>
      </c>
      <c r="F25" s="29">
        <v>2.03794235725359</v>
      </c>
    </row>
    <row r="26" spans="1:6" x14ac:dyDescent="0.2">
      <c r="A26" s="26" t="s">
        <v>417</v>
      </c>
      <c r="B26" s="26" t="s">
        <v>416</v>
      </c>
      <c r="C26" s="26" t="s">
        <v>358</v>
      </c>
      <c r="D26" s="27">
        <v>3000000</v>
      </c>
      <c r="E26" s="28">
        <v>2016</v>
      </c>
      <c r="F26" s="29">
        <v>1.96156208747827</v>
      </c>
    </row>
    <row r="27" spans="1:6" x14ac:dyDescent="0.2">
      <c r="A27" s="26" t="s">
        <v>579</v>
      </c>
      <c r="B27" s="26" t="s">
        <v>578</v>
      </c>
      <c r="C27" s="26" t="s">
        <v>129</v>
      </c>
      <c r="D27" s="27">
        <v>350000</v>
      </c>
      <c r="E27" s="28">
        <v>1966.125</v>
      </c>
      <c r="F27" s="29">
        <v>1.91303385875159</v>
      </c>
    </row>
    <row r="28" spans="1:6" x14ac:dyDescent="0.2">
      <c r="A28" s="26" t="s">
        <v>535</v>
      </c>
      <c r="B28" s="26" t="s">
        <v>534</v>
      </c>
      <c r="C28" s="26" t="s">
        <v>191</v>
      </c>
      <c r="D28" s="27">
        <v>300000</v>
      </c>
      <c r="E28" s="28">
        <v>1955.4</v>
      </c>
      <c r="F28" s="29">
        <v>1.9025984652058601</v>
      </c>
    </row>
    <row r="29" spans="1:6" x14ac:dyDescent="0.2">
      <c r="A29" s="26" t="s">
        <v>197</v>
      </c>
      <c r="B29" s="26" t="s">
        <v>196</v>
      </c>
      <c r="C29" s="26" t="s">
        <v>198</v>
      </c>
      <c r="D29" s="27">
        <v>147077</v>
      </c>
      <c r="E29" s="28">
        <v>1923.693622</v>
      </c>
      <c r="F29" s="29">
        <v>1.87174825240027</v>
      </c>
    </row>
    <row r="30" spans="1:6" x14ac:dyDescent="0.2">
      <c r="A30" s="26" t="s">
        <v>445</v>
      </c>
      <c r="B30" s="26" t="s">
        <v>444</v>
      </c>
      <c r="C30" s="26" t="s">
        <v>97</v>
      </c>
      <c r="D30" s="27">
        <v>105084</v>
      </c>
      <c r="E30" s="28">
        <v>1842.805566</v>
      </c>
      <c r="F30" s="29">
        <v>1.7930444111406401</v>
      </c>
    </row>
    <row r="31" spans="1:6" x14ac:dyDescent="0.2">
      <c r="A31" s="26" t="s">
        <v>235</v>
      </c>
      <c r="B31" s="26" t="s">
        <v>234</v>
      </c>
      <c r="C31" s="26" t="s">
        <v>132</v>
      </c>
      <c r="D31" s="27">
        <v>693687</v>
      </c>
      <c r="E31" s="28">
        <v>1623.9212669999999</v>
      </c>
      <c r="F31" s="29">
        <v>1.5800706301571801</v>
      </c>
    </row>
    <row r="32" spans="1:6" x14ac:dyDescent="0.2">
      <c r="A32" s="26" t="s">
        <v>624</v>
      </c>
      <c r="B32" s="26" t="s">
        <v>623</v>
      </c>
      <c r="C32" s="26" t="s">
        <v>191</v>
      </c>
      <c r="D32" s="27">
        <v>1200000</v>
      </c>
      <c r="E32" s="28">
        <v>1619.4</v>
      </c>
      <c r="F32" s="29">
        <v>1.57567145062615</v>
      </c>
    </row>
    <row r="33" spans="1:9" x14ac:dyDescent="0.2">
      <c r="A33" s="26" t="s">
        <v>190</v>
      </c>
      <c r="B33" s="26" t="s">
        <v>189</v>
      </c>
      <c r="C33" s="26" t="s">
        <v>191</v>
      </c>
      <c r="D33" s="27">
        <v>1200000</v>
      </c>
      <c r="E33" s="28">
        <v>1619.4</v>
      </c>
      <c r="F33" s="29">
        <v>1.57567145062615</v>
      </c>
    </row>
    <row r="34" spans="1:9" x14ac:dyDescent="0.2">
      <c r="A34" s="26" t="s">
        <v>255</v>
      </c>
      <c r="B34" s="26" t="s">
        <v>254</v>
      </c>
      <c r="C34" s="26" t="s">
        <v>191</v>
      </c>
      <c r="D34" s="27">
        <v>425000</v>
      </c>
      <c r="E34" s="28">
        <v>1599.2750000000001</v>
      </c>
      <c r="F34" s="29">
        <v>1.5560898846487099</v>
      </c>
    </row>
    <row r="35" spans="1:9" x14ac:dyDescent="0.2">
      <c r="A35" s="26" t="s">
        <v>521</v>
      </c>
      <c r="B35" s="26" t="s">
        <v>520</v>
      </c>
      <c r="C35" s="26" t="s">
        <v>191</v>
      </c>
      <c r="D35" s="27">
        <v>155000</v>
      </c>
      <c r="E35" s="28">
        <v>1587.51</v>
      </c>
      <c r="F35" s="29">
        <v>1.54464257415309</v>
      </c>
    </row>
    <row r="36" spans="1:9" x14ac:dyDescent="0.2">
      <c r="A36" s="26" t="s">
        <v>507</v>
      </c>
      <c r="B36" s="26" t="s">
        <v>506</v>
      </c>
      <c r="C36" s="26" t="s">
        <v>474</v>
      </c>
      <c r="D36" s="27">
        <v>775210</v>
      </c>
      <c r="E36" s="28">
        <v>1485.689965</v>
      </c>
      <c r="F36" s="29">
        <v>1.44557197871573</v>
      </c>
    </row>
    <row r="37" spans="1:9" x14ac:dyDescent="0.2">
      <c r="A37" s="26" t="s">
        <v>626</v>
      </c>
      <c r="B37" s="26" t="s">
        <v>625</v>
      </c>
      <c r="C37" s="26" t="s">
        <v>371</v>
      </c>
      <c r="D37" s="27">
        <v>1600000</v>
      </c>
      <c r="E37" s="28">
        <v>1324.8</v>
      </c>
      <c r="F37" s="29">
        <v>1.28902651462858</v>
      </c>
    </row>
    <row r="38" spans="1:9" x14ac:dyDescent="0.2">
      <c r="A38" s="26" t="s">
        <v>447</v>
      </c>
      <c r="B38" s="26" t="s">
        <v>446</v>
      </c>
      <c r="C38" s="26" t="s">
        <v>138</v>
      </c>
      <c r="D38" s="27">
        <v>304685</v>
      </c>
      <c r="E38" s="28">
        <v>1280.438713</v>
      </c>
      <c r="F38" s="29">
        <v>1.2458631124802899</v>
      </c>
    </row>
    <row r="39" spans="1:9" x14ac:dyDescent="0.2">
      <c r="A39" s="26" t="s">
        <v>246</v>
      </c>
      <c r="B39" s="26" t="s">
        <v>245</v>
      </c>
      <c r="C39" s="26" t="s">
        <v>105</v>
      </c>
      <c r="D39" s="27">
        <v>400000</v>
      </c>
      <c r="E39" s="28">
        <v>1233.5999999999999</v>
      </c>
      <c r="F39" s="29">
        <v>1.2002891820998001</v>
      </c>
    </row>
    <row r="40" spans="1:9" x14ac:dyDescent="0.2">
      <c r="A40" s="26" t="s">
        <v>577</v>
      </c>
      <c r="B40" s="26" t="s">
        <v>576</v>
      </c>
      <c r="C40" s="26" t="s">
        <v>97</v>
      </c>
      <c r="D40" s="27">
        <v>1800000</v>
      </c>
      <c r="E40" s="28">
        <v>1148.4000000000001</v>
      </c>
      <c r="F40" s="29">
        <v>1.1173898319742299</v>
      </c>
    </row>
    <row r="41" spans="1:9" x14ac:dyDescent="0.2">
      <c r="A41" s="30" t="s">
        <v>30</v>
      </c>
      <c r="B41" s="30"/>
      <c r="C41" s="30"/>
      <c r="D41" s="31"/>
      <c r="E41" s="32">
        <f>SUM(E7:E40)</f>
        <v>97625.708448999969</v>
      </c>
      <c r="F41" s="33">
        <f>SUM(F7:F40)</f>
        <v>94.989528004347875</v>
      </c>
      <c r="G41" s="18"/>
      <c r="H41" s="18"/>
      <c r="I41" s="18"/>
    </row>
    <row r="42" spans="1:9" x14ac:dyDescent="0.2">
      <c r="A42" s="26"/>
      <c r="B42" s="26"/>
      <c r="C42" s="26"/>
      <c r="D42" s="34"/>
      <c r="E42" s="28"/>
      <c r="F42" s="29"/>
    </row>
    <row r="43" spans="1:9" x14ac:dyDescent="0.2">
      <c r="A43" s="30" t="s">
        <v>31</v>
      </c>
      <c r="B43" s="30"/>
      <c r="C43" s="30"/>
      <c r="D43" s="31"/>
      <c r="E43" s="32">
        <f>E41</f>
        <v>97625.708448999969</v>
      </c>
      <c r="F43" s="33">
        <f>F41</f>
        <v>94.989528004347875</v>
      </c>
      <c r="G43" s="18"/>
      <c r="H43" s="18"/>
      <c r="I43" s="18"/>
    </row>
    <row r="44" spans="1:9" x14ac:dyDescent="0.2">
      <c r="A44" s="30"/>
      <c r="B44" s="30"/>
      <c r="C44" s="30"/>
      <c r="D44" s="31"/>
      <c r="E44" s="32"/>
      <c r="F44" s="33"/>
      <c r="G44" s="18"/>
      <c r="H44" s="18"/>
      <c r="I44" s="18"/>
    </row>
    <row r="45" spans="1:9" x14ac:dyDescent="0.2">
      <c r="A45" s="30" t="s">
        <v>33</v>
      </c>
      <c r="B45" s="30"/>
      <c r="C45" s="30"/>
      <c r="D45" s="31"/>
      <c r="E45" s="32">
        <f>E47-(E41)</f>
        <v>5149.5242530000251</v>
      </c>
      <c r="F45" s="33">
        <f>F47-(F41)</f>
        <v>5.0104719956521251</v>
      </c>
      <c r="G45" s="18"/>
      <c r="H45" s="18"/>
      <c r="I45" s="18"/>
    </row>
    <row r="46" spans="1:9" x14ac:dyDescent="0.2">
      <c r="A46" s="30"/>
      <c r="B46" s="30"/>
      <c r="C46" s="30"/>
      <c r="D46" s="31"/>
      <c r="E46" s="32"/>
      <c r="F46" s="33"/>
      <c r="G46" s="18"/>
      <c r="H46" s="18"/>
      <c r="I46" s="18"/>
    </row>
    <row r="47" spans="1:9" x14ac:dyDescent="0.2">
      <c r="A47" s="35" t="s">
        <v>32</v>
      </c>
      <c r="B47" s="35"/>
      <c r="C47" s="35"/>
      <c r="D47" s="36"/>
      <c r="E47" s="37">
        <v>102775.23270199999</v>
      </c>
      <c r="F47" s="38">
        <v>100</v>
      </c>
      <c r="G47" s="18"/>
      <c r="H47" s="18"/>
      <c r="I47" s="18"/>
    </row>
    <row r="50" spans="1:4" x14ac:dyDescent="0.2">
      <c r="A50" s="18" t="s">
        <v>36</v>
      </c>
    </row>
    <row r="51" spans="1:4" x14ac:dyDescent="0.2">
      <c r="A51" s="18" t="s">
        <v>37</v>
      </c>
    </row>
    <row r="52" spans="1:4" x14ac:dyDescent="0.2">
      <c r="A52" s="18" t="s">
        <v>38</v>
      </c>
      <c r="B52" s="18"/>
      <c r="C52" s="39" t="s">
        <v>40</v>
      </c>
      <c r="D52" s="19" t="s">
        <v>39</v>
      </c>
    </row>
    <row r="53" spans="1:4" x14ac:dyDescent="0.2">
      <c r="A53" s="9" t="s">
        <v>56</v>
      </c>
      <c r="C53" s="40">
        <v>64.336200000000005</v>
      </c>
      <c r="D53" s="40">
        <v>59.082799999999999</v>
      </c>
    </row>
    <row r="54" spans="1:4" x14ac:dyDescent="0.2">
      <c r="A54" s="9" t="s">
        <v>80</v>
      </c>
      <c r="C54" s="40">
        <v>25.922000000000001</v>
      </c>
      <c r="D54" s="40">
        <v>23.805299999999999</v>
      </c>
    </row>
    <row r="55" spans="1:4" x14ac:dyDescent="0.2">
      <c r="A55" s="9" t="s">
        <v>59</v>
      </c>
      <c r="C55" s="40">
        <v>71.303299999999993</v>
      </c>
      <c r="D55" s="40">
        <v>65.809600000000003</v>
      </c>
    </row>
    <row r="56" spans="1:4" x14ac:dyDescent="0.2">
      <c r="A56" s="9" t="s">
        <v>81</v>
      </c>
      <c r="C56" s="40">
        <v>30.337299999999999</v>
      </c>
      <c r="D56" s="40">
        <v>27.998899999999999</v>
      </c>
    </row>
    <row r="58" spans="1:4" x14ac:dyDescent="0.2">
      <c r="A58" s="9" t="s">
        <v>41</v>
      </c>
    </row>
    <row r="60" spans="1:4" x14ac:dyDescent="0.2">
      <c r="A60" s="18" t="s">
        <v>42</v>
      </c>
      <c r="D60" s="41" t="s">
        <v>43</v>
      </c>
    </row>
    <row r="62" spans="1:4" x14ac:dyDescent="0.2">
      <c r="A62" s="18" t="s">
        <v>225</v>
      </c>
      <c r="D62" s="45">
        <v>9.6403554074579997E-2</v>
      </c>
    </row>
    <row r="64" spans="1:4" x14ac:dyDescent="0.2">
      <c r="A64" s="18" t="s">
        <v>771</v>
      </c>
    </row>
    <row r="65" spans="1:1" x14ac:dyDescent="0.2">
      <c r="A65" s="46"/>
    </row>
    <row r="66" spans="1:1" x14ac:dyDescent="0.2">
      <c r="A66" s="47" t="s">
        <v>767</v>
      </c>
    </row>
    <row r="67" spans="1:1" x14ac:dyDescent="0.2">
      <c r="A67" s="48"/>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7" t="s">
        <v>782</v>
      </c>
    </row>
    <row r="81" spans="1:1" x14ac:dyDescent="0.2">
      <c r="A81" s="49"/>
    </row>
    <row r="82" spans="1:1" x14ac:dyDescent="0.2">
      <c r="A82" s="47" t="s">
        <v>768</v>
      </c>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sheetData>
  <mergeCells count="1">
    <mergeCell ref="A1:F1"/>
  </mergeCells>
  <conditionalFormatting sqref="F2:F3 F5:F63">
    <cfRule type="cellIs" dxfId="40" priority="2" stopIfTrue="1" operator="between">
      <formula>0.009</formula>
      <formula>-0.009</formula>
    </cfRule>
  </conditionalFormatting>
  <conditionalFormatting sqref="F64:F196">
    <cfRule type="cellIs" dxfId="39" priority="1"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19"/>
  <sheetViews>
    <sheetView workbookViewId="0">
      <selection sqref="A1:F1"/>
    </sheetView>
  </sheetViews>
  <sheetFormatPr defaultColWidth="9.109375" defaultRowHeight="10.199999999999999" x14ac:dyDescent="0.2"/>
  <cols>
    <col min="1" max="1" width="38.6640625" style="9" bestFit="1" customWidth="1"/>
    <col min="2" max="2" width="39.5546875" style="9" bestFit="1" customWidth="1"/>
    <col min="3" max="3" width="25.554687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0" t="s">
        <v>19</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94</v>
      </c>
      <c r="B7" s="26" t="s">
        <v>93</v>
      </c>
      <c r="C7" s="26" t="s">
        <v>89</v>
      </c>
      <c r="D7" s="27">
        <v>146845</v>
      </c>
      <c r="E7" s="28">
        <v>1038.48784</v>
      </c>
      <c r="F7" s="29">
        <v>3.56049541707179</v>
      </c>
    </row>
    <row r="8" spans="1:6" x14ac:dyDescent="0.2">
      <c r="A8" s="26" t="s">
        <v>117</v>
      </c>
      <c r="B8" s="26" t="s">
        <v>116</v>
      </c>
      <c r="C8" s="26" t="s">
        <v>89</v>
      </c>
      <c r="D8" s="27">
        <v>36549</v>
      </c>
      <c r="E8" s="28">
        <v>607.11543900000004</v>
      </c>
      <c r="F8" s="29">
        <v>2.0815185839759298</v>
      </c>
    </row>
    <row r="9" spans="1:6" x14ac:dyDescent="0.2">
      <c r="A9" s="26" t="s">
        <v>88</v>
      </c>
      <c r="B9" s="26" t="s">
        <v>87</v>
      </c>
      <c r="C9" s="26" t="s">
        <v>89</v>
      </c>
      <c r="D9" s="27">
        <v>37797</v>
      </c>
      <c r="E9" s="28">
        <v>509.50355999999999</v>
      </c>
      <c r="F9" s="29">
        <v>1.74685251043648</v>
      </c>
    </row>
    <row r="10" spans="1:6" x14ac:dyDescent="0.2">
      <c r="A10" s="26" t="s">
        <v>96</v>
      </c>
      <c r="B10" s="26" t="s">
        <v>95</v>
      </c>
      <c r="C10" s="26" t="s">
        <v>97</v>
      </c>
      <c r="D10" s="27">
        <v>29029</v>
      </c>
      <c r="E10" s="28">
        <v>452.34439250000003</v>
      </c>
      <c r="F10" s="29">
        <v>1.5508801108681001</v>
      </c>
    </row>
    <row r="11" spans="1:6" x14ac:dyDescent="0.2">
      <c r="A11" s="26" t="s">
        <v>628</v>
      </c>
      <c r="B11" s="26" t="s">
        <v>627</v>
      </c>
      <c r="C11" s="26" t="s">
        <v>378</v>
      </c>
      <c r="D11" s="27">
        <v>41584</v>
      </c>
      <c r="E11" s="28">
        <v>293.72858400000001</v>
      </c>
      <c r="F11" s="29">
        <v>1.00705972367956</v>
      </c>
    </row>
    <row r="12" spans="1:6" x14ac:dyDescent="0.2">
      <c r="A12" s="26" t="s">
        <v>622</v>
      </c>
      <c r="B12" s="26" t="s">
        <v>621</v>
      </c>
      <c r="C12" s="26" t="s">
        <v>167</v>
      </c>
      <c r="D12" s="27">
        <v>48121</v>
      </c>
      <c r="E12" s="28">
        <v>264.66550000000001</v>
      </c>
      <c r="F12" s="29">
        <v>0.90741582473128801</v>
      </c>
    </row>
    <row r="13" spans="1:6" x14ac:dyDescent="0.2">
      <c r="A13" s="26" t="s">
        <v>630</v>
      </c>
      <c r="B13" s="26" t="s">
        <v>629</v>
      </c>
      <c r="C13" s="26" t="s">
        <v>198</v>
      </c>
      <c r="D13" s="27">
        <v>32972</v>
      </c>
      <c r="E13" s="28">
        <v>252.73038</v>
      </c>
      <c r="F13" s="29">
        <v>0.86649580773599799</v>
      </c>
    </row>
    <row r="14" spans="1:6" x14ac:dyDescent="0.2">
      <c r="A14" s="26" t="s">
        <v>163</v>
      </c>
      <c r="B14" s="26" t="s">
        <v>162</v>
      </c>
      <c r="C14" s="26" t="s">
        <v>164</v>
      </c>
      <c r="D14" s="27">
        <v>31928</v>
      </c>
      <c r="E14" s="28">
        <v>242.57298</v>
      </c>
      <c r="F14" s="29">
        <v>0.83167077199040396</v>
      </c>
    </row>
    <row r="15" spans="1:6" x14ac:dyDescent="0.2">
      <c r="A15" s="26" t="s">
        <v>493</v>
      </c>
      <c r="B15" s="26" t="s">
        <v>492</v>
      </c>
      <c r="C15" s="26" t="s">
        <v>371</v>
      </c>
      <c r="D15" s="27">
        <v>27579</v>
      </c>
      <c r="E15" s="28">
        <v>203.43649350000001</v>
      </c>
      <c r="F15" s="29">
        <v>0.69748982594914599</v>
      </c>
    </row>
    <row r="16" spans="1:6" x14ac:dyDescent="0.2">
      <c r="A16" s="26" t="s">
        <v>632</v>
      </c>
      <c r="B16" s="26" t="s">
        <v>631</v>
      </c>
      <c r="C16" s="26" t="s">
        <v>371</v>
      </c>
      <c r="D16" s="27">
        <v>15153</v>
      </c>
      <c r="E16" s="28">
        <v>179.25241349999999</v>
      </c>
      <c r="F16" s="29">
        <v>0.61457377947324598</v>
      </c>
    </row>
    <row r="17" spans="1:9" x14ac:dyDescent="0.2">
      <c r="A17" s="26" t="s">
        <v>309</v>
      </c>
      <c r="B17" s="26" t="s">
        <v>308</v>
      </c>
      <c r="C17" s="26" t="s">
        <v>148</v>
      </c>
      <c r="D17" s="27">
        <v>3461</v>
      </c>
      <c r="E17" s="28">
        <v>130.09206800000001</v>
      </c>
      <c r="F17" s="29">
        <v>0.44602564813025802</v>
      </c>
    </row>
    <row r="18" spans="1:9" x14ac:dyDescent="0.2">
      <c r="A18" s="26" t="s">
        <v>202</v>
      </c>
      <c r="B18" s="26" t="s">
        <v>201</v>
      </c>
      <c r="C18" s="26" t="s">
        <v>148</v>
      </c>
      <c r="D18" s="27">
        <v>159505</v>
      </c>
      <c r="E18" s="28">
        <v>85.893442500000006</v>
      </c>
      <c r="F18" s="29">
        <v>0.294488964240322</v>
      </c>
    </row>
    <row r="19" spans="1:9" x14ac:dyDescent="0.2">
      <c r="A19" s="26" t="s">
        <v>380</v>
      </c>
      <c r="B19" s="26" t="s">
        <v>379</v>
      </c>
      <c r="C19" s="26" t="s">
        <v>173</v>
      </c>
      <c r="D19" s="27">
        <v>4520</v>
      </c>
      <c r="E19" s="28">
        <v>83.226759999999999</v>
      </c>
      <c r="F19" s="29">
        <v>0.28534614094059502</v>
      </c>
    </row>
    <row r="20" spans="1:9" x14ac:dyDescent="0.2">
      <c r="A20" s="26" t="s">
        <v>634</v>
      </c>
      <c r="B20" s="26" t="s">
        <v>633</v>
      </c>
      <c r="C20" s="26" t="s">
        <v>129</v>
      </c>
      <c r="D20" s="27">
        <v>3617</v>
      </c>
      <c r="E20" s="28">
        <v>70.2150125</v>
      </c>
      <c r="F20" s="29">
        <v>0.24073486524010601</v>
      </c>
    </row>
    <row r="21" spans="1:9" x14ac:dyDescent="0.2">
      <c r="A21" s="26" t="s">
        <v>277</v>
      </c>
      <c r="B21" s="26" t="s">
        <v>276</v>
      </c>
      <c r="C21" s="26" t="s">
        <v>92</v>
      </c>
      <c r="D21" s="27">
        <v>1977</v>
      </c>
      <c r="E21" s="28">
        <v>64.590566999999993</v>
      </c>
      <c r="F21" s="29">
        <v>0.22145123797460001</v>
      </c>
    </row>
    <row r="22" spans="1:9" x14ac:dyDescent="0.2">
      <c r="A22" s="30" t="s">
        <v>30</v>
      </c>
      <c r="B22" s="30"/>
      <c r="C22" s="30"/>
      <c r="D22" s="31"/>
      <c r="E22" s="32">
        <f>SUM(E7:E21)</f>
        <v>4477.8554324999996</v>
      </c>
      <c r="F22" s="33">
        <f>SUM(F7:F21)</f>
        <v>15.352499212437825</v>
      </c>
      <c r="G22" s="18"/>
      <c r="H22" s="18"/>
      <c r="I22" s="18"/>
    </row>
    <row r="23" spans="1:9" x14ac:dyDescent="0.2">
      <c r="A23" s="26"/>
      <c r="B23" s="26"/>
      <c r="C23" s="26"/>
      <c r="D23" s="34"/>
      <c r="E23" s="28"/>
      <c r="F23" s="29"/>
    </row>
    <row r="24" spans="1:9" x14ac:dyDescent="0.2">
      <c r="A24" s="30" t="s">
        <v>292</v>
      </c>
      <c r="B24" s="26"/>
      <c r="C24" s="26"/>
      <c r="D24" s="34"/>
      <c r="E24" s="28"/>
      <c r="F24" s="29"/>
    </row>
    <row r="25" spans="1:9" x14ac:dyDescent="0.2">
      <c r="A25" s="26" t="s">
        <v>636</v>
      </c>
      <c r="B25" s="26" t="s">
        <v>635</v>
      </c>
      <c r="C25" s="26" t="s">
        <v>303</v>
      </c>
      <c r="D25" s="27">
        <v>191714</v>
      </c>
      <c r="E25" s="28">
        <v>2422.3399949999998</v>
      </c>
      <c r="F25" s="29">
        <v>8.3050856433592894</v>
      </c>
    </row>
    <row r="26" spans="1:9" x14ac:dyDescent="0.2">
      <c r="A26" s="26" t="s">
        <v>334</v>
      </c>
      <c r="B26" s="26" t="s">
        <v>333</v>
      </c>
      <c r="C26" s="26" t="s">
        <v>303</v>
      </c>
      <c r="D26" s="27">
        <v>67581</v>
      </c>
      <c r="E26" s="28">
        <v>2342.4204089999998</v>
      </c>
      <c r="F26" s="29">
        <v>8.0310782754085306</v>
      </c>
    </row>
    <row r="27" spans="1:9" x14ac:dyDescent="0.2">
      <c r="A27" s="26" t="s">
        <v>638</v>
      </c>
      <c r="B27" s="26" t="s">
        <v>637</v>
      </c>
      <c r="C27" s="26" t="s">
        <v>167</v>
      </c>
      <c r="D27" s="27">
        <v>185400</v>
      </c>
      <c r="E27" s="28">
        <v>1587.1369340000001</v>
      </c>
      <c r="F27" s="29">
        <v>5.4415598932505302</v>
      </c>
    </row>
    <row r="28" spans="1:9" x14ac:dyDescent="0.2">
      <c r="A28" s="26" t="s">
        <v>346</v>
      </c>
      <c r="B28" s="26" t="s">
        <v>345</v>
      </c>
      <c r="C28" s="26" t="s">
        <v>92</v>
      </c>
      <c r="D28" s="27">
        <v>41200</v>
      </c>
      <c r="E28" s="28">
        <v>1469.6749090000001</v>
      </c>
      <c r="F28" s="29">
        <v>5.0388368322925201</v>
      </c>
    </row>
    <row r="29" spans="1:9" x14ac:dyDescent="0.2">
      <c r="A29" s="26" t="s">
        <v>338</v>
      </c>
      <c r="B29" s="26" t="s">
        <v>337</v>
      </c>
      <c r="C29" s="26" t="s">
        <v>148</v>
      </c>
      <c r="D29" s="27">
        <v>129404</v>
      </c>
      <c r="E29" s="28">
        <v>1457.498572</v>
      </c>
      <c r="F29" s="29">
        <v>4.9970897935547098</v>
      </c>
    </row>
    <row r="30" spans="1:9" x14ac:dyDescent="0.2">
      <c r="A30" s="26" t="s">
        <v>364</v>
      </c>
      <c r="B30" s="26" t="s">
        <v>363</v>
      </c>
      <c r="C30" s="26" t="s">
        <v>148</v>
      </c>
      <c r="D30" s="27">
        <v>37312</v>
      </c>
      <c r="E30" s="28">
        <v>949.41469340000003</v>
      </c>
      <c r="F30" s="29">
        <v>3.2551047152861399</v>
      </c>
    </row>
    <row r="31" spans="1:9" x14ac:dyDescent="0.2">
      <c r="A31" s="26" t="s">
        <v>640</v>
      </c>
      <c r="B31" s="26" t="s">
        <v>639</v>
      </c>
      <c r="C31" s="26" t="s">
        <v>300</v>
      </c>
      <c r="D31" s="27">
        <v>102284</v>
      </c>
      <c r="E31" s="28">
        <v>803.84743839999999</v>
      </c>
      <c r="F31" s="29">
        <v>2.75602179458172</v>
      </c>
    </row>
    <row r="32" spans="1:9" x14ac:dyDescent="0.2">
      <c r="A32" s="26" t="s">
        <v>642</v>
      </c>
      <c r="B32" s="26" t="s">
        <v>641</v>
      </c>
      <c r="C32" s="26" t="s">
        <v>148</v>
      </c>
      <c r="D32" s="27">
        <v>40500</v>
      </c>
      <c r="E32" s="28">
        <v>791.65252099999998</v>
      </c>
      <c r="F32" s="29">
        <v>2.7142110522293899</v>
      </c>
    </row>
    <row r="33" spans="1:6" x14ac:dyDescent="0.2">
      <c r="A33" s="26" t="s">
        <v>644</v>
      </c>
      <c r="B33" s="26" t="s">
        <v>643</v>
      </c>
      <c r="C33" s="26" t="s">
        <v>89</v>
      </c>
      <c r="D33" s="27">
        <v>1984545</v>
      </c>
      <c r="E33" s="28">
        <v>762.71352920000004</v>
      </c>
      <c r="F33" s="29">
        <v>2.61499260815153</v>
      </c>
    </row>
    <row r="34" spans="1:6" x14ac:dyDescent="0.2">
      <c r="A34" s="26" t="s">
        <v>646</v>
      </c>
      <c r="B34" s="26" t="s">
        <v>645</v>
      </c>
      <c r="C34" s="26" t="s">
        <v>647</v>
      </c>
      <c r="D34" s="27">
        <v>154000</v>
      </c>
      <c r="E34" s="28">
        <v>606.85206989999995</v>
      </c>
      <c r="F34" s="29">
        <v>2.0806156129083599</v>
      </c>
    </row>
    <row r="35" spans="1:6" x14ac:dyDescent="0.2">
      <c r="A35" s="26" t="s">
        <v>649</v>
      </c>
      <c r="B35" s="26" t="s">
        <v>648</v>
      </c>
      <c r="C35" s="26" t="s">
        <v>89</v>
      </c>
      <c r="D35" s="27">
        <v>35800</v>
      </c>
      <c r="E35" s="28">
        <v>603.09595750000005</v>
      </c>
      <c r="F35" s="29">
        <v>2.06773763738367</v>
      </c>
    </row>
    <row r="36" spans="1:6" x14ac:dyDescent="0.2">
      <c r="A36" s="26" t="s">
        <v>651</v>
      </c>
      <c r="B36" s="26" t="s">
        <v>650</v>
      </c>
      <c r="C36" s="26" t="s">
        <v>89</v>
      </c>
      <c r="D36" s="27">
        <v>113500</v>
      </c>
      <c r="E36" s="28">
        <v>599.77107220000005</v>
      </c>
      <c r="F36" s="29">
        <v>2.05633814052202</v>
      </c>
    </row>
    <row r="37" spans="1:6" x14ac:dyDescent="0.2">
      <c r="A37" s="26" t="s">
        <v>653</v>
      </c>
      <c r="B37" s="26" t="s">
        <v>652</v>
      </c>
      <c r="C37" s="26" t="s">
        <v>164</v>
      </c>
      <c r="D37" s="27">
        <v>238400</v>
      </c>
      <c r="E37" s="28">
        <v>563.90307610000002</v>
      </c>
      <c r="F37" s="29">
        <v>1.9333633392633001</v>
      </c>
    </row>
    <row r="38" spans="1:6" x14ac:dyDescent="0.2">
      <c r="A38" s="26" t="s">
        <v>655</v>
      </c>
      <c r="B38" s="26" t="s">
        <v>654</v>
      </c>
      <c r="C38" s="26" t="s">
        <v>297</v>
      </c>
      <c r="D38" s="27">
        <v>14700</v>
      </c>
      <c r="E38" s="28">
        <v>552.70246659999998</v>
      </c>
      <c r="F38" s="29">
        <v>1.8949616197081101</v>
      </c>
    </row>
    <row r="39" spans="1:6" x14ac:dyDescent="0.2">
      <c r="A39" s="26" t="s">
        <v>657</v>
      </c>
      <c r="B39" s="26" t="s">
        <v>656</v>
      </c>
      <c r="C39" s="26" t="s">
        <v>303</v>
      </c>
      <c r="D39" s="27">
        <v>8399</v>
      </c>
      <c r="E39" s="28">
        <v>464.76599770000001</v>
      </c>
      <c r="F39" s="29">
        <v>1.59346806104311</v>
      </c>
    </row>
    <row r="40" spans="1:6" x14ac:dyDescent="0.2">
      <c r="A40" s="26" t="s">
        <v>659</v>
      </c>
      <c r="B40" s="26" t="s">
        <v>658</v>
      </c>
      <c r="C40" s="26" t="s">
        <v>371</v>
      </c>
      <c r="D40" s="27">
        <v>126000</v>
      </c>
      <c r="E40" s="28">
        <v>464.17525089999998</v>
      </c>
      <c r="F40" s="29">
        <v>1.59144266296618</v>
      </c>
    </row>
    <row r="41" spans="1:6" x14ac:dyDescent="0.2">
      <c r="A41" s="26" t="s">
        <v>661</v>
      </c>
      <c r="B41" s="26" t="s">
        <v>660</v>
      </c>
      <c r="C41" s="26" t="s">
        <v>148</v>
      </c>
      <c r="D41" s="27">
        <v>56021</v>
      </c>
      <c r="E41" s="28">
        <v>461.52995220000003</v>
      </c>
      <c r="F41" s="29">
        <v>1.58237315484547</v>
      </c>
    </row>
    <row r="42" spans="1:6" x14ac:dyDescent="0.2">
      <c r="A42" s="26" t="s">
        <v>663</v>
      </c>
      <c r="B42" s="26" t="s">
        <v>662</v>
      </c>
      <c r="C42" s="26" t="s">
        <v>355</v>
      </c>
      <c r="D42" s="27">
        <v>63030</v>
      </c>
      <c r="E42" s="28">
        <v>461.37620629999998</v>
      </c>
      <c r="F42" s="29">
        <v>1.5818460311264899</v>
      </c>
    </row>
    <row r="43" spans="1:6" x14ac:dyDescent="0.2">
      <c r="A43" s="26" t="s">
        <v>665</v>
      </c>
      <c r="B43" s="26" t="s">
        <v>664</v>
      </c>
      <c r="C43" s="26" t="s">
        <v>129</v>
      </c>
      <c r="D43" s="27">
        <v>64700</v>
      </c>
      <c r="E43" s="28">
        <v>460.85619050000003</v>
      </c>
      <c r="F43" s="29">
        <v>1.58006313699775</v>
      </c>
    </row>
    <row r="44" spans="1:6" x14ac:dyDescent="0.2">
      <c r="A44" s="26" t="s">
        <v>667</v>
      </c>
      <c r="B44" s="26" t="s">
        <v>666</v>
      </c>
      <c r="C44" s="26" t="s">
        <v>115</v>
      </c>
      <c r="D44" s="27">
        <v>3070</v>
      </c>
      <c r="E44" s="28">
        <v>448.03814569999997</v>
      </c>
      <c r="F44" s="29">
        <v>1.5361159784386</v>
      </c>
    </row>
    <row r="45" spans="1:6" x14ac:dyDescent="0.2">
      <c r="A45" s="26" t="s">
        <v>669</v>
      </c>
      <c r="B45" s="26" t="s">
        <v>668</v>
      </c>
      <c r="C45" s="26" t="s">
        <v>167</v>
      </c>
      <c r="D45" s="27">
        <v>82810</v>
      </c>
      <c r="E45" s="28">
        <v>444.6799608</v>
      </c>
      <c r="F45" s="29">
        <v>1.5246023126203001</v>
      </c>
    </row>
    <row r="46" spans="1:6" x14ac:dyDescent="0.2">
      <c r="A46" s="26" t="s">
        <v>671</v>
      </c>
      <c r="B46" s="26" t="s">
        <v>670</v>
      </c>
      <c r="C46" s="26" t="s">
        <v>164</v>
      </c>
      <c r="D46" s="27">
        <v>1700</v>
      </c>
      <c r="E46" s="28">
        <v>410.05144730000001</v>
      </c>
      <c r="F46" s="29">
        <v>1.4058771250275801</v>
      </c>
    </row>
    <row r="47" spans="1:6" x14ac:dyDescent="0.2">
      <c r="A47" s="26" t="s">
        <v>354</v>
      </c>
      <c r="B47" s="26" t="s">
        <v>353</v>
      </c>
      <c r="C47" s="26" t="s">
        <v>355</v>
      </c>
      <c r="D47" s="27">
        <v>1291</v>
      </c>
      <c r="E47" s="28">
        <v>405.08048179999997</v>
      </c>
      <c r="F47" s="29">
        <v>1.38883397902293</v>
      </c>
    </row>
    <row r="48" spans="1:6" x14ac:dyDescent="0.2">
      <c r="A48" s="26" t="s">
        <v>673</v>
      </c>
      <c r="B48" s="26" t="s">
        <v>672</v>
      </c>
      <c r="C48" s="26" t="s">
        <v>97</v>
      </c>
      <c r="D48" s="27">
        <v>57650</v>
      </c>
      <c r="E48" s="28">
        <v>349.98513209999999</v>
      </c>
      <c r="F48" s="29">
        <v>1.19993745799211</v>
      </c>
    </row>
    <row r="49" spans="1:6" x14ac:dyDescent="0.2">
      <c r="A49" s="26" t="s">
        <v>675</v>
      </c>
      <c r="B49" s="26" t="s">
        <v>674</v>
      </c>
      <c r="C49" s="26" t="s">
        <v>387</v>
      </c>
      <c r="D49" s="27">
        <v>98190</v>
      </c>
      <c r="E49" s="28">
        <v>345.41786100000002</v>
      </c>
      <c r="F49" s="29">
        <v>1.18427839373183</v>
      </c>
    </row>
    <row r="50" spans="1:6" x14ac:dyDescent="0.2">
      <c r="A50" s="26" t="s">
        <v>307</v>
      </c>
      <c r="B50" s="26" t="s">
        <v>306</v>
      </c>
      <c r="C50" s="26" t="s">
        <v>303</v>
      </c>
      <c r="D50" s="27">
        <v>19000</v>
      </c>
      <c r="E50" s="28">
        <v>328.32874609999999</v>
      </c>
      <c r="F50" s="29">
        <v>1.12568770740924</v>
      </c>
    </row>
    <row r="51" spans="1:6" x14ac:dyDescent="0.2">
      <c r="A51" s="26" t="s">
        <v>677</v>
      </c>
      <c r="B51" s="26" t="s">
        <v>676</v>
      </c>
      <c r="C51" s="26" t="s">
        <v>115</v>
      </c>
      <c r="D51" s="27">
        <v>14738</v>
      </c>
      <c r="E51" s="28">
        <v>324.72718070000002</v>
      </c>
      <c r="F51" s="29">
        <v>1.1133396022056401</v>
      </c>
    </row>
    <row r="52" spans="1:6" x14ac:dyDescent="0.2">
      <c r="A52" s="26" t="s">
        <v>679</v>
      </c>
      <c r="B52" s="26" t="s">
        <v>678</v>
      </c>
      <c r="C52" s="26" t="s">
        <v>115</v>
      </c>
      <c r="D52" s="27">
        <v>409146</v>
      </c>
      <c r="E52" s="28">
        <v>310.72934650000002</v>
      </c>
      <c r="F52" s="29">
        <v>1.06534749040775</v>
      </c>
    </row>
    <row r="53" spans="1:6" x14ac:dyDescent="0.2">
      <c r="A53" s="26" t="s">
        <v>681</v>
      </c>
      <c r="B53" s="26" t="s">
        <v>680</v>
      </c>
      <c r="C53" s="26" t="s">
        <v>138</v>
      </c>
      <c r="D53" s="27">
        <v>582900</v>
      </c>
      <c r="E53" s="28">
        <v>292.77619779999998</v>
      </c>
      <c r="F53" s="29">
        <v>1.0037944310398501</v>
      </c>
    </row>
    <row r="54" spans="1:6" x14ac:dyDescent="0.2">
      <c r="A54" s="26" t="s">
        <v>683</v>
      </c>
      <c r="B54" s="26" t="s">
        <v>682</v>
      </c>
      <c r="C54" s="26" t="s">
        <v>138</v>
      </c>
      <c r="D54" s="27">
        <v>733200</v>
      </c>
      <c r="E54" s="28">
        <v>276.9298799</v>
      </c>
      <c r="F54" s="29">
        <v>0.94946472193087095</v>
      </c>
    </row>
    <row r="55" spans="1:6" x14ac:dyDescent="0.2">
      <c r="A55" s="26" t="s">
        <v>327</v>
      </c>
      <c r="B55" s="26" t="s">
        <v>326</v>
      </c>
      <c r="C55" s="26" t="s">
        <v>115</v>
      </c>
      <c r="D55" s="27">
        <v>13900</v>
      </c>
      <c r="E55" s="28">
        <v>276.84441659999999</v>
      </c>
      <c r="F55" s="29">
        <v>0.94917170772670101</v>
      </c>
    </row>
    <row r="56" spans="1:6" x14ac:dyDescent="0.2">
      <c r="A56" s="26" t="s">
        <v>685</v>
      </c>
      <c r="B56" s="26" t="s">
        <v>684</v>
      </c>
      <c r="C56" s="26" t="s">
        <v>138</v>
      </c>
      <c r="D56" s="27">
        <v>32112</v>
      </c>
      <c r="E56" s="28">
        <v>268.26499219999999</v>
      </c>
      <c r="F56" s="29">
        <v>0.919756821889122</v>
      </c>
    </row>
    <row r="57" spans="1:6" x14ac:dyDescent="0.2">
      <c r="A57" s="26" t="s">
        <v>687</v>
      </c>
      <c r="B57" s="26" t="s">
        <v>686</v>
      </c>
      <c r="C57" s="26" t="s">
        <v>135</v>
      </c>
      <c r="D57" s="27">
        <v>22425</v>
      </c>
      <c r="E57" s="28">
        <v>251.92174349999999</v>
      </c>
      <c r="F57" s="29">
        <v>0.86372336645991399</v>
      </c>
    </row>
    <row r="58" spans="1:6" x14ac:dyDescent="0.2">
      <c r="A58" s="26" t="s">
        <v>689</v>
      </c>
      <c r="B58" s="26" t="s">
        <v>688</v>
      </c>
      <c r="C58" s="26" t="s">
        <v>112</v>
      </c>
      <c r="D58" s="27">
        <v>34500</v>
      </c>
      <c r="E58" s="28">
        <v>249.3296283</v>
      </c>
      <c r="F58" s="29">
        <v>0.85483620001016303</v>
      </c>
    </row>
    <row r="59" spans="1:6" x14ac:dyDescent="0.2">
      <c r="A59" s="26" t="s">
        <v>691</v>
      </c>
      <c r="B59" s="26" t="s">
        <v>690</v>
      </c>
      <c r="C59" s="26" t="s">
        <v>112</v>
      </c>
      <c r="D59" s="27">
        <v>56700</v>
      </c>
      <c r="E59" s="28">
        <v>248.04815869999999</v>
      </c>
      <c r="F59" s="29">
        <v>0.85044263230318196</v>
      </c>
    </row>
    <row r="60" spans="1:6" x14ac:dyDescent="0.2">
      <c r="A60" s="26" t="s">
        <v>693</v>
      </c>
      <c r="B60" s="26" t="s">
        <v>692</v>
      </c>
      <c r="C60" s="26" t="s">
        <v>191</v>
      </c>
      <c r="D60" s="27">
        <v>175000</v>
      </c>
      <c r="E60" s="28">
        <v>219.47569920000001</v>
      </c>
      <c r="F60" s="29">
        <v>0.75248085828354705</v>
      </c>
    </row>
    <row r="61" spans="1:6" x14ac:dyDescent="0.2">
      <c r="A61" s="26" t="s">
        <v>695</v>
      </c>
      <c r="B61" s="26" t="s">
        <v>694</v>
      </c>
      <c r="C61" s="26" t="s">
        <v>303</v>
      </c>
      <c r="D61" s="27">
        <v>9600</v>
      </c>
      <c r="E61" s="28">
        <v>195.92450410000001</v>
      </c>
      <c r="F61" s="29">
        <v>0.67173468197770403</v>
      </c>
    </row>
    <row r="62" spans="1:6" x14ac:dyDescent="0.2">
      <c r="A62" s="26" t="s">
        <v>697</v>
      </c>
      <c r="B62" s="26" t="s">
        <v>696</v>
      </c>
      <c r="C62" s="26" t="s">
        <v>92</v>
      </c>
      <c r="D62" s="27">
        <v>2600</v>
      </c>
      <c r="E62" s="28">
        <v>141.47133650000001</v>
      </c>
      <c r="F62" s="29">
        <v>0.48503990692396598</v>
      </c>
    </row>
    <row r="63" spans="1:6" x14ac:dyDescent="0.2">
      <c r="A63" s="26" t="s">
        <v>699</v>
      </c>
      <c r="B63" s="26" t="s">
        <v>698</v>
      </c>
      <c r="C63" s="26" t="s">
        <v>115</v>
      </c>
      <c r="D63" s="27">
        <v>8388</v>
      </c>
      <c r="E63" s="28">
        <v>2.2296178000000002</v>
      </c>
      <c r="F63" s="29">
        <v>7.6443302010369999E-3</v>
      </c>
    </row>
    <row r="64" spans="1:6" x14ac:dyDescent="0.2">
      <c r="A64" s="26" t="s">
        <v>701</v>
      </c>
      <c r="B64" s="26" t="s">
        <v>700</v>
      </c>
      <c r="C64" s="26" t="s">
        <v>115</v>
      </c>
      <c r="D64" s="27">
        <v>7501</v>
      </c>
      <c r="E64" s="28">
        <v>0.92152449999999997</v>
      </c>
      <c r="F64" s="29">
        <v>3.1594821167760302E-3</v>
      </c>
    </row>
    <row r="65" spans="1:9" x14ac:dyDescent="0.2">
      <c r="A65" s="26" t="s">
        <v>703</v>
      </c>
      <c r="B65" s="26" t="s">
        <v>702</v>
      </c>
      <c r="C65" s="26" t="s">
        <v>115</v>
      </c>
      <c r="D65" s="27">
        <v>6798</v>
      </c>
      <c r="E65" s="28">
        <v>0.61649880000000001</v>
      </c>
      <c r="F65" s="29">
        <v>2.1136897973020601E-3</v>
      </c>
    </row>
    <row r="66" spans="1:9" x14ac:dyDescent="0.2">
      <c r="A66" s="30" t="s">
        <v>30</v>
      </c>
      <c r="B66" s="30"/>
      <c r="C66" s="30"/>
      <c r="D66" s="31"/>
      <c r="E66" s="32">
        <f>SUM(E24:E65)</f>
        <v>23617.519740799995</v>
      </c>
      <c r="F66" s="33">
        <f>SUM(F24:F65)</f>
        <v>80.973572882394961</v>
      </c>
      <c r="G66" s="18"/>
      <c r="H66" s="18"/>
      <c r="I66" s="18"/>
    </row>
    <row r="67" spans="1:9" x14ac:dyDescent="0.2">
      <c r="A67" s="26"/>
      <c r="B67" s="26"/>
      <c r="C67" s="26"/>
      <c r="D67" s="34"/>
      <c r="E67" s="28"/>
      <c r="F67" s="29"/>
    </row>
    <row r="68" spans="1:9" x14ac:dyDescent="0.2">
      <c r="A68" s="30" t="s">
        <v>31</v>
      </c>
      <c r="B68" s="30"/>
      <c r="C68" s="30"/>
      <c r="D68" s="31"/>
      <c r="E68" s="32">
        <f>E22+E66</f>
        <v>28095.375173299995</v>
      </c>
      <c r="F68" s="33">
        <f>F22+F66</f>
        <v>96.326072094832782</v>
      </c>
      <c r="G68" s="18"/>
      <c r="H68" s="18"/>
      <c r="I68" s="18"/>
    </row>
    <row r="69" spans="1:9" x14ac:dyDescent="0.2">
      <c r="A69" s="30"/>
      <c r="B69" s="30"/>
      <c r="C69" s="30"/>
      <c r="D69" s="31"/>
      <c r="E69" s="32"/>
      <c r="F69" s="33"/>
      <c r="G69" s="18"/>
      <c r="H69" s="18"/>
      <c r="I69" s="18"/>
    </row>
    <row r="70" spans="1:9" x14ac:dyDescent="0.2">
      <c r="A70" s="30" t="s">
        <v>33</v>
      </c>
      <c r="B70" s="30"/>
      <c r="C70" s="30"/>
      <c r="D70" s="31"/>
      <c r="E70" s="32">
        <f>E72-(E22+E66)</f>
        <v>1071.5726346000047</v>
      </c>
      <c r="F70" s="33">
        <f>F72-(F22+F66)</f>
        <v>3.6739279051672185</v>
      </c>
      <c r="G70" s="18"/>
      <c r="H70" s="18"/>
      <c r="I70" s="18"/>
    </row>
    <row r="71" spans="1:9" x14ac:dyDescent="0.2">
      <c r="A71" s="30"/>
      <c r="B71" s="30"/>
      <c r="C71" s="30"/>
      <c r="D71" s="31"/>
      <c r="E71" s="32"/>
      <c r="F71" s="33"/>
      <c r="G71" s="18"/>
      <c r="H71" s="18"/>
      <c r="I71" s="18"/>
    </row>
    <row r="72" spans="1:9" x14ac:dyDescent="0.2">
      <c r="A72" s="35" t="s">
        <v>32</v>
      </c>
      <c r="B72" s="35"/>
      <c r="C72" s="35"/>
      <c r="D72" s="36"/>
      <c r="E72" s="37">
        <v>29166.9478079</v>
      </c>
      <c r="F72" s="38">
        <v>100</v>
      </c>
      <c r="G72" s="18"/>
      <c r="H72" s="18"/>
      <c r="I72" s="18"/>
    </row>
    <row r="73" spans="1:9" x14ac:dyDescent="0.2">
      <c r="F73" s="20" t="s">
        <v>556</v>
      </c>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56</v>
      </c>
      <c r="C78" s="40">
        <v>29.180499999999999</v>
      </c>
      <c r="D78" s="40">
        <v>25.306699999999999</v>
      </c>
    </row>
    <row r="79" spans="1:9" x14ac:dyDescent="0.2">
      <c r="A79" s="9" t="s">
        <v>80</v>
      </c>
      <c r="C79" s="40">
        <v>14.593299999999999</v>
      </c>
      <c r="D79" s="40">
        <v>12.656000000000001</v>
      </c>
    </row>
    <row r="80" spans="1:9" x14ac:dyDescent="0.2">
      <c r="A80" s="9" t="s">
        <v>59</v>
      </c>
      <c r="C80" s="40">
        <v>30.912600000000001</v>
      </c>
      <c r="D80" s="40">
        <v>26.925000000000001</v>
      </c>
    </row>
    <row r="81" spans="1:4" x14ac:dyDescent="0.2">
      <c r="A81" s="9" t="s">
        <v>81</v>
      </c>
      <c r="C81" s="40">
        <v>15.6633</v>
      </c>
      <c r="D81" s="40">
        <v>13.642200000000001</v>
      </c>
    </row>
    <row r="83" spans="1:4" x14ac:dyDescent="0.2">
      <c r="A83" s="9" t="s">
        <v>41</v>
      </c>
    </row>
    <row r="85" spans="1:4" x14ac:dyDescent="0.2">
      <c r="A85" s="18" t="s">
        <v>42</v>
      </c>
      <c r="D85" s="41" t="s">
        <v>43</v>
      </c>
    </row>
    <row r="87" spans="1:4" x14ac:dyDescent="0.2">
      <c r="A87" s="18" t="s">
        <v>225</v>
      </c>
      <c r="D87" s="45">
        <v>5.0514354677932298E-2</v>
      </c>
    </row>
    <row r="89" spans="1:4" x14ac:dyDescent="0.2">
      <c r="A89" s="18" t="s">
        <v>771</v>
      </c>
    </row>
    <row r="90" spans="1:4" x14ac:dyDescent="0.2">
      <c r="A90" s="46"/>
    </row>
    <row r="91" spans="1:4" x14ac:dyDescent="0.2">
      <c r="A91" s="47" t="s">
        <v>767</v>
      </c>
    </row>
    <row r="92" spans="1:4" x14ac:dyDescent="0.2">
      <c r="A92" s="48"/>
    </row>
    <row r="93" spans="1:4" x14ac:dyDescent="0.2">
      <c r="A93" s="49"/>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7" t="s">
        <v>783</v>
      </c>
    </row>
    <row r="106" spans="1:1" x14ac:dyDescent="0.2">
      <c r="A106" s="49"/>
    </row>
    <row r="107" spans="1:1" x14ac:dyDescent="0.2">
      <c r="A107" s="47" t="s">
        <v>768</v>
      </c>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sheetData>
  <mergeCells count="1">
    <mergeCell ref="A1:F1"/>
  </mergeCells>
  <conditionalFormatting sqref="F2:F3 F5:F88">
    <cfRule type="cellIs" dxfId="38" priority="2" stopIfTrue="1" operator="between">
      <formula>0.009</formula>
      <formula>-0.009</formula>
    </cfRule>
  </conditionalFormatting>
  <conditionalFormatting sqref="F89:F221">
    <cfRule type="cellIs" dxfId="37"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4"/>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5.554687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0" t="s">
        <v>1172</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104</v>
      </c>
      <c r="B7" s="26" t="s">
        <v>103</v>
      </c>
      <c r="C7" s="26" t="s">
        <v>105</v>
      </c>
      <c r="D7" s="27">
        <v>215596</v>
      </c>
      <c r="E7" s="28">
        <v>5596.1175739999999</v>
      </c>
      <c r="F7" s="29">
        <v>12.7388827641623</v>
      </c>
    </row>
    <row r="8" spans="1:6" x14ac:dyDescent="0.2">
      <c r="A8" s="26" t="s">
        <v>88</v>
      </c>
      <c r="B8" s="26" t="s">
        <v>87</v>
      </c>
      <c r="C8" s="26" t="s">
        <v>89</v>
      </c>
      <c r="D8" s="27">
        <v>275609</v>
      </c>
      <c r="E8" s="28">
        <v>3715.2093199999999</v>
      </c>
      <c r="F8" s="29">
        <v>8.4572233063313291</v>
      </c>
    </row>
    <row r="9" spans="1:6" x14ac:dyDescent="0.2">
      <c r="A9" s="26" t="s">
        <v>91</v>
      </c>
      <c r="B9" s="26" t="s">
        <v>90</v>
      </c>
      <c r="C9" s="26" t="s">
        <v>92</v>
      </c>
      <c r="D9" s="27">
        <v>225842</v>
      </c>
      <c r="E9" s="28">
        <v>3301.584198</v>
      </c>
      <c r="F9" s="29">
        <v>7.5156558950333503</v>
      </c>
    </row>
    <row r="10" spans="1:6" x14ac:dyDescent="0.2">
      <c r="A10" s="26" t="s">
        <v>94</v>
      </c>
      <c r="B10" s="26" t="s">
        <v>93</v>
      </c>
      <c r="C10" s="26" t="s">
        <v>89</v>
      </c>
      <c r="D10" s="27">
        <v>436236</v>
      </c>
      <c r="E10" s="28">
        <v>3085.0609920000002</v>
      </c>
      <c r="F10" s="29">
        <v>7.0227670840888399</v>
      </c>
    </row>
    <row r="11" spans="1:6" x14ac:dyDescent="0.2">
      <c r="A11" s="26" t="s">
        <v>248</v>
      </c>
      <c r="B11" s="26" t="s">
        <v>247</v>
      </c>
      <c r="C11" s="26" t="s">
        <v>135</v>
      </c>
      <c r="D11" s="27">
        <v>113306</v>
      </c>
      <c r="E11" s="28">
        <v>2459.703301</v>
      </c>
      <c r="F11" s="29">
        <v>5.5992161658006703</v>
      </c>
    </row>
    <row r="12" spans="1:6" x14ac:dyDescent="0.2">
      <c r="A12" s="26" t="s">
        <v>277</v>
      </c>
      <c r="B12" s="26" t="s">
        <v>276</v>
      </c>
      <c r="C12" s="26" t="s">
        <v>92</v>
      </c>
      <c r="D12" s="27">
        <v>63687</v>
      </c>
      <c r="E12" s="28">
        <v>2080.7179769999998</v>
      </c>
      <c r="F12" s="29">
        <v>4.7365020523223098</v>
      </c>
    </row>
    <row r="13" spans="1:6" x14ac:dyDescent="0.2">
      <c r="A13" s="26" t="s">
        <v>117</v>
      </c>
      <c r="B13" s="26" t="s">
        <v>116</v>
      </c>
      <c r="C13" s="26" t="s">
        <v>89</v>
      </c>
      <c r="D13" s="27">
        <v>92305</v>
      </c>
      <c r="E13" s="28">
        <v>1533.2783549999999</v>
      </c>
      <c r="F13" s="29">
        <v>3.49032216548148</v>
      </c>
    </row>
    <row r="14" spans="1:6" x14ac:dyDescent="0.2">
      <c r="A14" s="26" t="s">
        <v>237</v>
      </c>
      <c r="B14" s="26" t="s">
        <v>236</v>
      </c>
      <c r="C14" s="26" t="s">
        <v>143</v>
      </c>
      <c r="D14" s="27">
        <v>544927</v>
      </c>
      <c r="E14" s="28">
        <v>1490.3753449999999</v>
      </c>
      <c r="F14" s="29">
        <v>3.3926586679954802</v>
      </c>
    </row>
    <row r="15" spans="1:6" x14ac:dyDescent="0.2">
      <c r="A15" s="26" t="s">
        <v>142</v>
      </c>
      <c r="B15" s="26" t="s">
        <v>141</v>
      </c>
      <c r="C15" s="26" t="s">
        <v>143</v>
      </c>
      <c r="D15" s="27">
        <v>56164</v>
      </c>
      <c r="E15" s="28">
        <v>1252.7941840000001</v>
      </c>
      <c r="F15" s="29">
        <v>2.8518339771394499</v>
      </c>
    </row>
    <row r="16" spans="1:6" x14ac:dyDescent="0.2">
      <c r="A16" s="26" t="s">
        <v>96</v>
      </c>
      <c r="B16" s="26" t="s">
        <v>95</v>
      </c>
      <c r="C16" s="26" t="s">
        <v>97</v>
      </c>
      <c r="D16" s="27">
        <v>76154</v>
      </c>
      <c r="E16" s="28">
        <v>1186.669705</v>
      </c>
      <c r="F16" s="29">
        <v>2.7013096225876501</v>
      </c>
    </row>
    <row r="17" spans="1:6" x14ac:dyDescent="0.2">
      <c r="A17" s="26" t="s">
        <v>107</v>
      </c>
      <c r="B17" s="26" t="s">
        <v>106</v>
      </c>
      <c r="C17" s="26" t="s">
        <v>89</v>
      </c>
      <c r="D17" s="27">
        <v>236190</v>
      </c>
      <c r="E17" s="28">
        <v>1100.40921</v>
      </c>
      <c r="F17" s="29">
        <v>2.5049480704128002</v>
      </c>
    </row>
    <row r="18" spans="1:6" x14ac:dyDescent="0.2">
      <c r="A18" s="26" t="s">
        <v>99</v>
      </c>
      <c r="B18" s="26" t="s">
        <v>98</v>
      </c>
      <c r="C18" s="26" t="s">
        <v>89</v>
      </c>
      <c r="D18" s="27">
        <v>165910</v>
      </c>
      <c r="E18" s="28">
        <v>1056.5148799999999</v>
      </c>
      <c r="F18" s="29">
        <v>2.4050279532087999</v>
      </c>
    </row>
    <row r="19" spans="1:6" x14ac:dyDescent="0.2">
      <c r="A19" s="26" t="s">
        <v>101</v>
      </c>
      <c r="B19" s="26" t="s">
        <v>100</v>
      </c>
      <c r="C19" s="26" t="s">
        <v>102</v>
      </c>
      <c r="D19" s="27">
        <v>148389</v>
      </c>
      <c r="E19" s="28">
        <v>1016.390456</v>
      </c>
      <c r="F19" s="29">
        <v>2.3136895696676198</v>
      </c>
    </row>
    <row r="20" spans="1:6" x14ac:dyDescent="0.2">
      <c r="A20" s="26" t="s">
        <v>705</v>
      </c>
      <c r="B20" s="26" t="s">
        <v>704</v>
      </c>
      <c r="C20" s="26" t="s">
        <v>135</v>
      </c>
      <c r="D20" s="27">
        <v>16568</v>
      </c>
      <c r="E20" s="28">
        <v>894.75483999999994</v>
      </c>
      <c r="F20" s="29">
        <v>2.0368008460693598</v>
      </c>
    </row>
    <row r="21" spans="1:6" x14ac:dyDescent="0.2">
      <c r="A21" s="26" t="s">
        <v>220</v>
      </c>
      <c r="B21" s="26" t="s">
        <v>219</v>
      </c>
      <c r="C21" s="26" t="s">
        <v>129</v>
      </c>
      <c r="D21" s="27">
        <v>27695</v>
      </c>
      <c r="E21" s="28">
        <v>746.43564000000003</v>
      </c>
      <c r="F21" s="29">
        <v>1.6991701806143</v>
      </c>
    </row>
    <row r="22" spans="1:6" x14ac:dyDescent="0.2">
      <c r="A22" s="26" t="s">
        <v>181</v>
      </c>
      <c r="B22" s="26" t="s">
        <v>180</v>
      </c>
      <c r="C22" s="26" t="s">
        <v>123</v>
      </c>
      <c r="D22" s="27">
        <v>8353</v>
      </c>
      <c r="E22" s="28">
        <v>707.56174750000002</v>
      </c>
      <c r="F22" s="29">
        <v>1.6106784803246399</v>
      </c>
    </row>
    <row r="23" spans="1:6" x14ac:dyDescent="0.2">
      <c r="A23" s="26" t="s">
        <v>109</v>
      </c>
      <c r="B23" s="26" t="s">
        <v>108</v>
      </c>
      <c r="C23" s="26" t="s">
        <v>92</v>
      </c>
      <c r="D23" s="27">
        <v>69783</v>
      </c>
      <c r="E23" s="28">
        <v>679.16304749999995</v>
      </c>
      <c r="F23" s="29">
        <v>1.54603228496316</v>
      </c>
    </row>
    <row r="24" spans="1:6" x14ac:dyDescent="0.2">
      <c r="A24" s="26" t="s">
        <v>218</v>
      </c>
      <c r="B24" s="26" t="s">
        <v>217</v>
      </c>
      <c r="C24" s="26" t="s">
        <v>123</v>
      </c>
      <c r="D24" s="27">
        <v>60160</v>
      </c>
      <c r="E24" s="28">
        <v>657.63904000000002</v>
      </c>
      <c r="F24" s="29">
        <v>1.49703549307455</v>
      </c>
    </row>
    <row r="25" spans="1:6" x14ac:dyDescent="0.2">
      <c r="A25" s="26" t="s">
        <v>581</v>
      </c>
      <c r="B25" s="26" t="s">
        <v>580</v>
      </c>
      <c r="C25" s="26" t="s">
        <v>112</v>
      </c>
      <c r="D25" s="27">
        <v>65915</v>
      </c>
      <c r="E25" s="28">
        <v>547.48999000000003</v>
      </c>
      <c r="F25" s="29">
        <v>1.24629454348244</v>
      </c>
    </row>
    <row r="26" spans="1:6" x14ac:dyDescent="0.2">
      <c r="A26" s="26" t="s">
        <v>634</v>
      </c>
      <c r="B26" s="26" t="s">
        <v>633</v>
      </c>
      <c r="C26" s="26" t="s">
        <v>129</v>
      </c>
      <c r="D26" s="27">
        <v>25690</v>
      </c>
      <c r="E26" s="28">
        <v>498.70712500000002</v>
      </c>
      <c r="F26" s="29">
        <v>1.1352462694036001</v>
      </c>
    </row>
    <row r="27" spans="1:6" x14ac:dyDescent="0.2">
      <c r="A27" s="26" t="s">
        <v>152</v>
      </c>
      <c r="B27" s="26" t="s">
        <v>151</v>
      </c>
      <c r="C27" s="26" t="s">
        <v>123</v>
      </c>
      <c r="D27" s="27">
        <v>113052</v>
      </c>
      <c r="E27" s="28">
        <v>465.548136</v>
      </c>
      <c r="F27" s="29">
        <v>1.05976385362812</v>
      </c>
    </row>
    <row r="28" spans="1:6" x14ac:dyDescent="0.2">
      <c r="A28" s="26" t="s">
        <v>259</v>
      </c>
      <c r="B28" s="26" t="s">
        <v>258</v>
      </c>
      <c r="C28" s="26" t="s">
        <v>120</v>
      </c>
      <c r="D28" s="27">
        <v>208910</v>
      </c>
      <c r="E28" s="28">
        <v>442.68029000000001</v>
      </c>
      <c r="F28" s="29">
        <v>1.00770797642204</v>
      </c>
    </row>
    <row r="29" spans="1:6" x14ac:dyDescent="0.2">
      <c r="A29" s="26" t="s">
        <v>119</v>
      </c>
      <c r="B29" s="26" t="s">
        <v>118</v>
      </c>
      <c r="C29" s="26" t="s">
        <v>120</v>
      </c>
      <c r="D29" s="27">
        <v>289476</v>
      </c>
      <c r="E29" s="28">
        <v>413.661204</v>
      </c>
      <c r="F29" s="29">
        <v>0.94164954759369501</v>
      </c>
    </row>
    <row r="30" spans="1:6" x14ac:dyDescent="0.2">
      <c r="A30" s="26" t="s">
        <v>707</v>
      </c>
      <c r="B30" s="26" t="s">
        <v>706</v>
      </c>
      <c r="C30" s="26" t="s">
        <v>708</v>
      </c>
      <c r="D30" s="27">
        <v>47257</v>
      </c>
      <c r="E30" s="28">
        <v>409.74181850000002</v>
      </c>
      <c r="F30" s="29">
        <v>0.93272754198322905</v>
      </c>
    </row>
    <row r="31" spans="1:6" x14ac:dyDescent="0.2">
      <c r="A31" s="26" t="s">
        <v>710</v>
      </c>
      <c r="B31" s="26" t="s">
        <v>709</v>
      </c>
      <c r="C31" s="26" t="s">
        <v>135</v>
      </c>
      <c r="D31" s="27">
        <v>3690</v>
      </c>
      <c r="E31" s="28">
        <v>403.381575</v>
      </c>
      <c r="F31" s="29">
        <v>0.91824921924847103</v>
      </c>
    </row>
    <row r="32" spans="1:6" x14ac:dyDescent="0.2">
      <c r="A32" s="26" t="s">
        <v>159</v>
      </c>
      <c r="B32" s="26" t="s">
        <v>158</v>
      </c>
      <c r="C32" s="26" t="s">
        <v>138</v>
      </c>
      <c r="D32" s="27">
        <v>7060</v>
      </c>
      <c r="E32" s="28">
        <v>395.87538000000001</v>
      </c>
      <c r="F32" s="29">
        <v>0.901162276945078</v>
      </c>
    </row>
    <row r="33" spans="1:6" x14ac:dyDescent="0.2">
      <c r="A33" s="26" t="s">
        <v>179</v>
      </c>
      <c r="B33" s="26" t="s">
        <v>178</v>
      </c>
      <c r="C33" s="26" t="s">
        <v>92</v>
      </c>
      <c r="D33" s="27">
        <v>38390</v>
      </c>
      <c r="E33" s="28">
        <v>383.9</v>
      </c>
      <c r="F33" s="29">
        <v>0.87390177716839901</v>
      </c>
    </row>
    <row r="34" spans="1:6" x14ac:dyDescent="0.2">
      <c r="A34" s="26" t="s">
        <v>712</v>
      </c>
      <c r="B34" s="26" t="s">
        <v>711</v>
      </c>
      <c r="C34" s="26" t="s">
        <v>297</v>
      </c>
      <c r="D34" s="27">
        <v>2172</v>
      </c>
      <c r="E34" s="28">
        <v>379.44839999999999</v>
      </c>
      <c r="F34" s="29">
        <v>0.86376824981428901</v>
      </c>
    </row>
    <row r="35" spans="1:6" x14ac:dyDescent="0.2">
      <c r="A35" s="26" t="s">
        <v>714</v>
      </c>
      <c r="B35" s="26" t="s">
        <v>713</v>
      </c>
      <c r="C35" s="26" t="s">
        <v>92</v>
      </c>
      <c r="D35" s="27">
        <v>89611</v>
      </c>
      <c r="E35" s="28">
        <v>372.82656550000002</v>
      </c>
      <c r="F35" s="29">
        <v>0.84869444690294504</v>
      </c>
    </row>
    <row r="36" spans="1:6" x14ac:dyDescent="0.2">
      <c r="A36" s="26" t="s">
        <v>111</v>
      </c>
      <c r="B36" s="26" t="s">
        <v>110</v>
      </c>
      <c r="C36" s="26" t="s">
        <v>112</v>
      </c>
      <c r="D36" s="27">
        <v>7607</v>
      </c>
      <c r="E36" s="28">
        <v>334.23636599999998</v>
      </c>
      <c r="F36" s="29">
        <v>0.76084853931155905</v>
      </c>
    </row>
    <row r="37" spans="1:6" x14ac:dyDescent="0.2">
      <c r="A37" s="26" t="s">
        <v>716</v>
      </c>
      <c r="B37" s="26" t="s">
        <v>715</v>
      </c>
      <c r="C37" s="26" t="s">
        <v>708</v>
      </c>
      <c r="D37" s="27">
        <v>58090</v>
      </c>
      <c r="E37" s="28">
        <v>327.91804999999999</v>
      </c>
      <c r="F37" s="29">
        <v>0.74646565944411503</v>
      </c>
    </row>
    <row r="38" spans="1:6" x14ac:dyDescent="0.2">
      <c r="A38" s="26" t="s">
        <v>622</v>
      </c>
      <c r="B38" s="26" t="s">
        <v>621</v>
      </c>
      <c r="C38" s="26" t="s">
        <v>167</v>
      </c>
      <c r="D38" s="27">
        <v>58109</v>
      </c>
      <c r="E38" s="28">
        <v>319.59949999999998</v>
      </c>
      <c r="F38" s="29">
        <v>0.72752948953407603</v>
      </c>
    </row>
    <row r="39" spans="1:6" x14ac:dyDescent="0.2">
      <c r="A39" s="26" t="s">
        <v>279</v>
      </c>
      <c r="B39" s="26" t="s">
        <v>278</v>
      </c>
      <c r="C39" s="26" t="s">
        <v>280</v>
      </c>
      <c r="D39" s="27">
        <v>210884</v>
      </c>
      <c r="E39" s="28">
        <v>319.59470199999998</v>
      </c>
      <c r="F39" s="29">
        <v>0.72751856746914501</v>
      </c>
    </row>
    <row r="40" spans="1:6" x14ac:dyDescent="0.2">
      <c r="A40" s="26" t="s">
        <v>573</v>
      </c>
      <c r="B40" s="26" t="s">
        <v>572</v>
      </c>
      <c r="C40" s="26" t="s">
        <v>89</v>
      </c>
      <c r="D40" s="27">
        <v>40158</v>
      </c>
      <c r="E40" s="28">
        <v>318.99507299999999</v>
      </c>
      <c r="F40" s="29">
        <v>0.72615358479464198</v>
      </c>
    </row>
    <row r="41" spans="1:6" x14ac:dyDescent="0.2">
      <c r="A41" s="26" t="s">
        <v>137</v>
      </c>
      <c r="B41" s="26" t="s">
        <v>136</v>
      </c>
      <c r="C41" s="26" t="s">
        <v>138</v>
      </c>
      <c r="D41" s="27">
        <v>23591</v>
      </c>
      <c r="E41" s="28">
        <v>311.57813249999998</v>
      </c>
      <c r="F41" s="29">
        <v>0.70926981953258905</v>
      </c>
    </row>
    <row r="42" spans="1:6" x14ac:dyDescent="0.2">
      <c r="A42" s="26" t="s">
        <v>718</v>
      </c>
      <c r="B42" s="26" t="s">
        <v>717</v>
      </c>
      <c r="C42" s="26" t="s">
        <v>719</v>
      </c>
      <c r="D42" s="27">
        <v>45258</v>
      </c>
      <c r="E42" s="28">
        <v>304.15638899999999</v>
      </c>
      <c r="F42" s="29">
        <v>0.692375120823712</v>
      </c>
    </row>
    <row r="43" spans="1:6" x14ac:dyDescent="0.2">
      <c r="A43" s="26" t="s">
        <v>122</v>
      </c>
      <c r="B43" s="26" t="s">
        <v>121</v>
      </c>
      <c r="C43" s="26" t="s">
        <v>123</v>
      </c>
      <c r="D43" s="27">
        <v>8007</v>
      </c>
      <c r="E43" s="28">
        <v>296.787462</v>
      </c>
      <c r="F43" s="29">
        <v>0.67560065246964995</v>
      </c>
    </row>
    <row r="44" spans="1:6" x14ac:dyDescent="0.2">
      <c r="A44" s="26" t="s">
        <v>567</v>
      </c>
      <c r="B44" s="26" t="s">
        <v>566</v>
      </c>
      <c r="C44" s="26" t="s">
        <v>112</v>
      </c>
      <c r="D44" s="27">
        <v>32228</v>
      </c>
      <c r="E44" s="28">
        <v>295.59521599999999</v>
      </c>
      <c r="F44" s="29">
        <v>0.67288664908798301</v>
      </c>
    </row>
    <row r="45" spans="1:6" x14ac:dyDescent="0.2">
      <c r="A45" s="26" t="s">
        <v>721</v>
      </c>
      <c r="B45" s="26" t="s">
        <v>720</v>
      </c>
      <c r="C45" s="26" t="s">
        <v>112</v>
      </c>
      <c r="D45" s="27">
        <v>7962</v>
      </c>
      <c r="E45" s="28">
        <v>289.05244800000003</v>
      </c>
      <c r="F45" s="29">
        <v>0.65799283147193599</v>
      </c>
    </row>
    <row r="46" spans="1:6" x14ac:dyDescent="0.2">
      <c r="A46" s="26" t="s">
        <v>166</v>
      </c>
      <c r="B46" s="26" t="s">
        <v>165</v>
      </c>
      <c r="C46" s="26" t="s">
        <v>167</v>
      </c>
      <c r="D46" s="27">
        <v>26694</v>
      </c>
      <c r="E46" s="28">
        <v>288.72230400000001</v>
      </c>
      <c r="F46" s="29">
        <v>0.65724129870735803</v>
      </c>
    </row>
    <row r="47" spans="1:6" x14ac:dyDescent="0.2">
      <c r="A47" s="26" t="s">
        <v>723</v>
      </c>
      <c r="B47" s="26" t="s">
        <v>722</v>
      </c>
      <c r="C47" s="26" t="s">
        <v>724</v>
      </c>
      <c r="D47" s="27">
        <v>85095</v>
      </c>
      <c r="E47" s="28">
        <v>288.1742175</v>
      </c>
      <c r="F47" s="29">
        <v>0.65599364628122603</v>
      </c>
    </row>
    <row r="48" spans="1:6" x14ac:dyDescent="0.2">
      <c r="A48" s="26" t="s">
        <v>628</v>
      </c>
      <c r="B48" s="26" t="s">
        <v>627</v>
      </c>
      <c r="C48" s="26" t="s">
        <v>378</v>
      </c>
      <c r="D48" s="27">
        <v>36777</v>
      </c>
      <c r="E48" s="28">
        <v>259.7743395</v>
      </c>
      <c r="F48" s="29">
        <v>0.59134476934565505</v>
      </c>
    </row>
    <row r="49" spans="1:9" x14ac:dyDescent="0.2">
      <c r="A49" s="26" t="s">
        <v>726</v>
      </c>
      <c r="B49" s="26" t="s">
        <v>725</v>
      </c>
      <c r="C49" s="26" t="s">
        <v>297</v>
      </c>
      <c r="D49" s="27">
        <v>7053</v>
      </c>
      <c r="E49" s="28">
        <v>244.48519200000001</v>
      </c>
      <c r="F49" s="29">
        <v>0.55654087986495804</v>
      </c>
    </row>
    <row r="50" spans="1:9" x14ac:dyDescent="0.2">
      <c r="A50" s="26" t="s">
        <v>239</v>
      </c>
      <c r="B50" s="26" t="s">
        <v>238</v>
      </c>
      <c r="C50" s="26" t="s">
        <v>240</v>
      </c>
      <c r="D50" s="27">
        <v>131550</v>
      </c>
      <c r="E50" s="28">
        <v>244.1568</v>
      </c>
      <c r="F50" s="29">
        <v>0.55579333531583597</v>
      </c>
    </row>
    <row r="51" spans="1:9" x14ac:dyDescent="0.2">
      <c r="A51" s="26" t="s">
        <v>728</v>
      </c>
      <c r="B51" s="26" t="s">
        <v>727</v>
      </c>
      <c r="C51" s="26" t="s">
        <v>123</v>
      </c>
      <c r="D51" s="27">
        <v>8724</v>
      </c>
      <c r="E51" s="28">
        <v>243.77909399999999</v>
      </c>
      <c r="F51" s="29">
        <v>0.55493353342824203</v>
      </c>
    </row>
    <row r="52" spans="1:9" x14ac:dyDescent="0.2">
      <c r="A52" s="26" t="s">
        <v>505</v>
      </c>
      <c r="B52" s="26" t="s">
        <v>504</v>
      </c>
      <c r="C52" s="26" t="s">
        <v>443</v>
      </c>
      <c r="D52" s="27">
        <v>6428</v>
      </c>
      <c r="E52" s="28">
        <v>236.77538000000001</v>
      </c>
      <c r="F52" s="29">
        <v>0.53899042816286302</v>
      </c>
    </row>
    <row r="53" spans="1:9" x14ac:dyDescent="0.2">
      <c r="A53" s="26" t="s">
        <v>730</v>
      </c>
      <c r="B53" s="26" t="s">
        <v>729</v>
      </c>
      <c r="C53" s="26" t="s">
        <v>266</v>
      </c>
      <c r="D53" s="27">
        <v>31988</v>
      </c>
      <c r="E53" s="28">
        <v>202.292112</v>
      </c>
      <c r="F53" s="29">
        <v>0.46049345189879898</v>
      </c>
    </row>
    <row r="54" spans="1:9" x14ac:dyDescent="0.2">
      <c r="A54" s="26" t="s">
        <v>275</v>
      </c>
      <c r="B54" s="26" t="s">
        <v>274</v>
      </c>
      <c r="C54" s="26" t="s">
        <v>123</v>
      </c>
      <c r="D54" s="27">
        <v>7354</v>
      </c>
      <c r="E54" s="28">
        <v>200.00673800000001</v>
      </c>
      <c r="F54" s="29">
        <v>0.45529107523796403</v>
      </c>
    </row>
    <row r="55" spans="1:9" x14ac:dyDescent="0.2">
      <c r="A55" s="26" t="s">
        <v>246</v>
      </c>
      <c r="B55" s="26" t="s">
        <v>245</v>
      </c>
      <c r="C55" s="26" t="s">
        <v>105</v>
      </c>
      <c r="D55" s="27">
        <v>56105</v>
      </c>
      <c r="E55" s="28">
        <v>173.02781999999999</v>
      </c>
      <c r="F55" s="29">
        <v>0.393876841358619</v>
      </c>
    </row>
    <row r="56" spans="1:9" x14ac:dyDescent="0.2">
      <c r="A56" s="26" t="s">
        <v>732</v>
      </c>
      <c r="B56" s="26" t="s">
        <v>731</v>
      </c>
      <c r="C56" s="26" t="s">
        <v>138</v>
      </c>
      <c r="D56" s="27">
        <v>816</v>
      </c>
      <c r="E56" s="28">
        <v>155.11915200000001</v>
      </c>
      <c r="F56" s="29">
        <v>0.353109931246822</v>
      </c>
    </row>
    <row r="57" spans="1:9" x14ac:dyDescent="0.2">
      <c r="A57" s="26" t="s">
        <v>734</v>
      </c>
      <c r="B57" s="26" t="s">
        <v>733</v>
      </c>
      <c r="C57" s="26" t="s">
        <v>89</v>
      </c>
      <c r="D57" s="27">
        <v>92088</v>
      </c>
      <c r="E57" s="28">
        <v>9.2088000000000003E-5</v>
      </c>
      <c r="F57" s="29">
        <v>2.09627160343536E-7</v>
      </c>
    </row>
    <row r="58" spans="1:9" x14ac:dyDescent="0.2">
      <c r="A58" s="30" t="s">
        <v>30</v>
      </c>
      <c r="B58" s="30"/>
      <c r="C58" s="30"/>
      <c r="D58" s="31"/>
      <c r="E58" s="32">
        <f>SUM(E7:E57)</f>
        <v>42927.46687558799</v>
      </c>
      <c r="F58" s="33">
        <f>SUM(F7:F57)</f>
        <v>97.719170596285281</v>
      </c>
      <c r="G58" s="18"/>
      <c r="H58" s="18"/>
      <c r="I58" s="18"/>
    </row>
    <row r="59" spans="1:9" x14ac:dyDescent="0.2">
      <c r="A59" s="26"/>
      <c r="B59" s="26"/>
      <c r="C59" s="26"/>
      <c r="D59" s="34"/>
      <c r="E59" s="28"/>
      <c r="F59" s="29"/>
    </row>
    <row r="60" spans="1:9" x14ac:dyDescent="0.2">
      <c r="A60" s="30" t="s">
        <v>31</v>
      </c>
      <c r="B60" s="30"/>
      <c r="C60" s="30"/>
      <c r="D60" s="31"/>
      <c r="E60" s="32">
        <f>E58</f>
        <v>42927.46687558799</v>
      </c>
      <c r="F60" s="33">
        <f>F58</f>
        <v>97.719170596285281</v>
      </c>
      <c r="G60" s="18"/>
      <c r="H60" s="18"/>
      <c r="I60" s="18"/>
    </row>
    <row r="61" spans="1:9" x14ac:dyDescent="0.2">
      <c r="A61" s="30"/>
      <c r="B61" s="30"/>
      <c r="C61" s="30"/>
      <c r="D61" s="31"/>
      <c r="E61" s="32"/>
      <c r="F61" s="33"/>
      <c r="G61" s="18"/>
      <c r="H61" s="18"/>
      <c r="I61" s="18"/>
    </row>
    <row r="62" spans="1:9" x14ac:dyDescent="0.2">
      <c r="A62" s="30" t="s">
        <v>33</v>
      </c>
      <c r="B62" s="30"/>
      <c r="C62" s="30"/>
      <c r="D62" s="31"/>
      <c r="E62" s="32">
        <f>E64-(E58)</f>
        <v>1001.9551750120081</v>
      </c>
      <c r="F62" s="33">
        <f>F64-(F58)</f>
        <v>2.2808294037147192</v>
      </c>
      <c r="G62" s="18"/>
      <c r="H62" s="18"/>
      <c r="I62" s="18"/>
    </row>
    <row r="63" spans="1:9" x14ac:dyDescent="0.2">
      <c r="A63" s="30"/>
      <c r="B63" s="30"/>
      <c r="C63" s="30"/>
      <c r="D63" s="31"/>
      <c r="E63" s="32"/>
      <c r="F63" s="33"/>
      <c r="G63" s="18"/>
      <c r="H63" s="18"/>
      <c r="I63" s="18"/>
    </row>
    <row r="64" spans="1:9" x14ac:dyDescent="0.2">
      <c r="A64" s="35" t="s">
        <v>32</v>
      </c>
      <c r="B64" s="35"/>
      <c r="C64" s="35"/>
      <c r="D64" s="36"/>
      <c r="E64" s="37">
        <v>43929.422050599998</v>
      </c>
      <c r="F64" s="38">
        <v>100</v>
      </c>
      <c r="G64" s="18"/>
      <c r="H64" s="18"/>
      <c r="I64" s="18"/>
    </row>
    <row r="65" spans="1:6" x14ac:dyDescent="0.2">
      <c r="F65" s="20" t="s">
        <v>556</v>
      </c>
    </row>
    <row r="67" spans="1:6" x14ac:dyDescent="0.2">
      <c r="A67" s="18" t="s">
        <v>36</v>
      </c>
    </row>
    <row r="68" spans="1:6" x14ac:dyDescent="0.2">
      <c r="A68" s="18" t="s">
        <v>37</v>
      </c>
    </row>
    <row r="69" spans="1:6" x14ac:dyDescent="0.2">
      <c r="A69" s="18" t="s">
        <v>38</v>
      </c>
      <c r="B69" s="18"/>
      <c r="C69" s="39" t="s">
        <v>40</v>
      </c>
      <c r="D69" s="19" t="s">
        <v>39</v>
      </c>
    </row>
    <row r="70" spans="1:6" x14ac:dyDescent="0.2">
      <c r="A70" s="9" t="s">
        <v>56</v>
      </c>
      <c r="C70" s="40">
        <v>137.2294</v>
      </c>
      <c r="D70" s="40">
        <v>125.40519999999999</v>
      </c>
    </row>
    <row r="71" spans="1:6" x14ac:dyDescent="0.2">
      <c r="A71" s="9" t="s">
        <v>80</v>
      </c>
      <c r="C71" s="40">
        <v>137.2294</v>
      </c>
      <c r="D71" s="40">
        <v>125.40519999999999</v>
      </c>
    </row>
    <row r="72" spans="1:6" x14ac:dyDescent="0.2">
      <c r="A72" s="9" t="s">
        <v>59</v>
      </c>
      <c r="C72" s="40">
        <v>142.2208</v>
      </c>
      <c r="D72" s="40">
        <v>130.21279999999999</v>
      </c>
    </row>
    <row r="73" spans="1:6" x14ac:dyDescent="0.2">
      <c r="A73" s="9" t="s">
        <v>81</v>
      </c>
      <c r="C73" s="40">
        <v>142.2208</v>
      </c>
      <c r="D73" s="40">
        <v>130.21279999999999</v>
      </c>
    </row>
    <row r="75" spans="1:6" x14ac:dyDescent="0.2">
      <c r="A75" s="9" t="s">
        <v>41</v>
      </c>
    </row>
    <row r="77" spans="1:6" x14ac:dyDescent="0.2">
      <c r="A77" s="18" t="s">
        <v>42</v>
      </c>
      <c r="D77" s="41" t="s">
        <v>43</v>
      </c>
    </row>
    <row r="79" spans="1:6" x14ac:dyDescent="0.2">
      <c r="A79" s="18" t="s">
        <v>225</v>
      </c>
      <c r="D79" s="45">
        <v>1.8332353676139401E-2</v>
      </c>
    </row>
    <row r="81" spans="1:1" x14ac:dyDescent="0.2">
      <c r="A81" s="18" t="s">
        <v>771</v>
      </c>
    </row>
    <row r="82" spans="1:1" x14ac:dyDescent="0.2">
      <c r="A82" s="18"/>
    </row>
    <row r="83" spans="1:1" x14ac:dyDescent="0.2">
      <c r="A83" s="47" t="s">
        <v>767</v>
      </c>
    </row>
    <row r="84" spans="1:1" x14ac:dyDescent="0.2">
      <c r="A84" s="48"/>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7" t="s">
        <v>784</v>
      </c>
    </row>
    <row r="98" spans="1:1" x14ac:dyDescent="0.2">
      <c r="A98" s="49"/>
    </row>
    <row r="99" spans="1:1" x14ac:dyDescent="0.2">
      <c r="A99" s="47" t="s">
        <v>768</v>
      </c>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4" spans="1:1" x14ac:dyDescent="0.2">
      <c r="A114" s="18" t="s">
        <v>1173</v>
      </c>
    </row>
  </sheetData>
  <mergeCells count="1">
    <mergeCell ref="A1:F1"/>
  </mergeCells>
  <conditionalFormatting sqref="F2:F3 F5:F80">
    <cfRule type="cellIs" dxfId="36" priority="2" stopIfTrue="1" operator="between">
      <formula>0.009</formula>
      <formula>-0.009</formula>
    </cfRule>
  </conditionalFormatting>
  <conditionalFormatting sqref="F81:F213">
    <cfRule type="cellIs" dxfId="35"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6"/>
  <sheetViews>
    <sheetView showGridLines="0" workbookViewId="0">
      <selection sqref="A1:F1"/>
    </sheetView>
  </sheetViews>
  <sheetFormatPr defaultColWidth="9.109375" defaultRowHeight="10.199999999999999" x14ac:dyDescent="0.2"/>
  <cols>
    <col min="1" max="1" width="38.6640625" style="9" bestFit="1" customWidth="1"/>
    <col min="2" max="2" width="34" style="9" customWidth="1"/>
    <col min="3" max="3" width="24.6640625" style="9" bestFit="1" customWidth="1"/>
    <col min="4" max="4" width="15.33203125" style="10" bestFit="1" customWidth="1"/>
    <col min="5" max="5" width="23" style="13" bestFit="1" customWidth="1"/>
    <col min="6" max="6" width="14.6640625" style="14" bestFit="1" customWidth="1"/>
    <col min="7" max="16384" width="9.109375" style="9"/>
  </cols>
  <sheetData>
    <row r="1" spans="1:6" s="1" customFormat="1" ht="13.8" x14ac:dyDescent="0.2">
      <c r="A1" s="80" t="s">
        <v>20</v>
      </c>
      <c r="B1" s="81"/>
      <c r="C1" s="81"/>
      <c r="D1" s="81"/>
      <c r="E1" s="81"/>
      <c r="F1" s="81"/>
    </row>
    <row r="2" spans="1:6" s="1" customFormat="1" ht="11.4" x14ac:dyDescent="0.2">
      <c r="D2" s="6"/>
      <c r="E2" s="7"/>
      <c r="F2" s="12"/>
    </row>
    <row r="3" spans="1:6" s="1" customFormat="1" ht="12" x14ac:dyDescent="0.2">
      <c r="A3" s="11" t="s">
        <v>6</v>
      </c>
      <c r="B3" s="2"/>
      <c r="C3" s="3"/>
      <c r="D3" s="4"/>
      <c r="E3" s="5"/>
      <c r="F3" s="12"/>
    </row>
    <row r="4" spans="1:6" s="1" customFormat="1" ht="30.6" x14ac:dyDescent="0.2">
      <c r="A4" s="8" t="s">
        <v>2</v>
      </c>
      <c r="B4" s="8" t="s">
        <v>0</v>
      </c>
      <c r="C4" s="17" t="s">
        <v>267</v>
      </c>
      <c r="D4" s="16" t="s">
        <v>1</v>
      </c>
      <c r="E4" s="51" t="s">
        <v>794</v>
      </c>
      <c r="F4" s="15" t="s">
        <v>3</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2600000</v>
      </c>
      <c r="E7" s="28">
        <v>35048</v>
      </c>
      <c r="F7" s="29">
        <v>8.1277812786908292</v>
      </c>
    </row>
    <row r="8" spans="1:6" x14ac:dyDescent="0.2">
      <c r="A8" s="26" t="s">
        <v>94</v>
      </c>
      <c r="B8" s="26" t="s">
        <v>93</v>
      </c>
      <c r="C8" s="26" t="s">
        <v>89</v>
      </c>
      <c r="D8" s="27">
        <v>4900000</v>
      </c>
      <c r="E8" s="28">
        <v>34652.800000000003</v>
      </c>
      <c r="F8" s="29">
        <v>8.0361327064088499</v>
      </c>
    </row>
    <row r="9" spans="1:6" x14ac:dyDescent="0.2">
      <c r="A9" s="26" t="s">
        <v>91</v>
      </c>
      <c r="B9" s="26" t="s">
        <v>90</v>
      </c>
      <c r="C9" s="26" t="s">
        <v>92</v>
      </c>
      <c r="D9" s="27">
        <v>2000000</v>
      </c>
      <c r="E9" s="28">
        <v>29238</v>
      </c>
      <c r="F9" s="29">
        <v>6.7804173997478401</v>
      </c>
    </row>
    <row r="10" spans="1:6" x14ac:dyDescent="0.2">
      <c r="A10" s="26" t="s">
        <v>99</v>
      </c>
      <c r="B10" s="26" t="s">
        <v>98</v>
      </c>
      <c r="C10" s="26" t="s">
        <v>89</v>
      </c>
      <c r="D10" s="27">
        <v>4300000</v>
      </c>
      <c r="E10" s="28">
        <v>27382.400000000001</v>
      </c>
      <c r="F10" s="29">
        <v>6.3500958139016097</v>
      </c>
    </row>
    <row r="11" spans="1:6" x14ac:dyDescent="0.2">
      <c r="A11" s="26" t="s">
        <v>101</v>
      </c>
      <c r="B11" s="26" t="s">
        <v>100</v>
      </c>
      <c r="C11" s="26" t="s">
        <v>102</v>
      </c>
      <c r="D11" s="27">
        <v>3200000</v>
      </c>
      <c r="E11" s="28">
        <v>21918.400000000001</v>
      </c>
      <c r="F11" s="29">
        <v>5.0829708165617697</v>
      </c>
    </row>
    <row r="12" spans="1:6" x14ac:dyDescent="0.2">
      <c r="A12" s="26" t="s">
        <v>96</v>
      </c>
      <c r="B12" s="26" t="s">
        <v>95</v>
      </c>
      <c r="C12" s="26" t="s">
        <v>97</v>
      </c>
      <c r="D12" s="27">
        <v>1350000</v>
      </c>
      <c r="E12" s="28">
        <v>21036.375</v>
      </c>
      <c r="F12" s="29">
        <v>4.8784254421513298</v>
      </c>
    </row>
    <row r="13" spans="1:6" x14ac:dyDescent="0.2">
      <c r="A13" s="26" t="s">
        <v>107</v>
      </c>
      <c r="B13" s="26" t="s">
        <v>106</v>
      </c>
      <c r="C13" s="26" t="s">
        <v>89</v>
      </c>
      <c r="D13" s="27">
        <v>3000000</v>
      </c>
      <c r="E13" s="28">
        <v>13977</v>
      </c>
      <c r="F13" s="29">
        <v>3.2413261507721298</v>
      </c>
    </row>
    <row r="14" spans="1:6" x14ac:dyDescent="0.2">
      <c r="A14" s="26" t="s">
        <v>109</v>
      </c>
      <c r="B14" s="26" t="s">
        <v>108</v>
      </c>
      <c r="C14" s="26" t="s">
        <v>92</v>
      </c>
      <c r="D14" s="27">
        <v>1350000</v>
      </c>
      <c r="E14" s="28">
        <v>13138.875</v>
      </c>
      <c r="F14" s="29">
        <v>3.04696137434544</v>
      </c>
    </row>
    <row r="15" spans="1:6" x14ac:dyDescent="0.2">
      <c r="A15" s="26" t="s">
        <v>163</v>
      </c>
      <c r="B15" s="26" t="s">
        <v>162</v>
      </c>
      <c r="C15" s="26" t="s">
        <v>164</v>
      </c>
      <c r="D15" s="27">
        <v>1600000</v>
      </c>
      <c r="E15" s="28">
        <v>12156</v>
      </c>
      <c r="F15" s="29">
        <v>2.81902845308622</v>
      </c>
    </row>
    <row r="16" spans="1:6" x14ac:dyDescent="0.2">
      <c r="A16" s="26" t="s">
        <v>531</v>
      </c>
      <c r="B16" s="26" t="s">
        <v>530</v>
      </c>
      <c r="C16" s="26" t="s">
        <v>164</v>
      </c>
      <c r="D16" s="27">
        <v>800000</v>
      </c>
      <c r="E16" s="28">
        <v>11622.4</v>
      </c>
      <c r="F16" s="29">
        <v>2.6952843281629799</v>
      </c>
    </row>
    <row r="17" spans="1:6" x14ac:dyDescent="0.2">
      <c r="A17" s="26" t="s">
        <v>137</v>
      </c>
      <c r="B17" s="26" t="s">
        <v>136</v>
      </c>
      <c r="C17" s="26" t="s">
        <v>138</v>
      </c>
      <c r="D17" s="27">
        <v>850000</v>
      </c>
      <c r="E17" s="28">
        <v>11226.375</v>
      </c>
      <c r="F17" s="29">
        <v>2.6034444348482899</v>
      </c>
    </row>
    <row r="18" spans="1:6" x14ac:dyDescent="0.2">
      <c r="A18" s="26" t="s">
        <v>104</v>
      </c>
      <c r="B18" s="26" t="s">
        <v>103</v>
      </c>
      <c r="C18" s="26" t="s">
        <v>105</v>
      </c>
      <c r="D18" s="27">
        <v>350000</v>
      </c>
      <c r="E18" s="28">
        <v>9084.7749999999996</v>
      </c>
      <c r="F18" s="29">
        <v>2.1067982243243102</v>
      </c>
    </row>
    <row r="19" spans="1:6" x14ac:dyDescent="0.2">
      <c r="A19" s="26" t="s">
        <v>152</v>
      </c>
      <c r="B19" s="26" t="s">
        <v>151</v>
      </c>
      <c r="C19" s="26" t="s">
        <v>123</v>
      </c>
      <c r="D19" s="27">
        <v>2200000</v>
      </c>
      <c r="E19" s="28">
        <v>9059.6</v>
      </c>
      <c r="F19" s="29">
        <v>2.1009600340226902</v>
      </c>
    </row>
    <row r="20" spans="1:6" x14ac:dyDescent="0.2">
      <c r="A20" s="26" t="s">
        <v>117</v>
      </c>
      <c r="B20" s="26" t="s">
        <v>116</v>
      </c>
      <c r="C20" s="26" t="s">
        <v>89</v>
      </c>
      <c r="D20" s="27">
        <v>500000</v>
      </c>
      <c r="E20" s="28">
        <v>8305.5</v>
      </c>
      <c r="F20" s="29">
        <v>1.9260810148986101</v>
      </c>
    </row>
    <row r="21" spans="1:6" x14ac:dyDescent="0.2">
      <c r="A21" s="26" t="s">
        <v>193</v>
      </c>
      <c r="B21" s="26" t="s">
        <v>192</v>
      </c>
      <c r="C21" s="26" t="s">
        <v>120</v>
      </c>
      <c r="D21" s="27">
        <v>4000000</v>
      </c>
      <c r="E21" s="28">
        <v>8088</v>
      </c>
      <c r="F21" s="29">
        <v>1.8756418335440399</v>
      </c>
    </row>
    <row r="22" spans="1:6" x14ac:dyDescent="0.2">
      <c r="A22" s="26" t="s">
        <v>161</v>
      </c>
      <c r="B22" s="26" t="s">
        <v>160</v>
      </c>
      <c r="C22" s="26" t="s">
        <v>89</v>
      </c>
      <c r="D22" s="27">
        <v>5900000</v>
      </c>
      <c r="E22" s="28">
        <v>7849.95</v>
      </c>
      <c r="F22" s="29">
        <v>1.8204370191925101</v>
      </c>
    </row>
    <row r="23" spans="1:6" x14ac:dyDescent="0.2">
      <c r="A23" s="26" t="s">
        <v>147</v>
      </c>
      <c r="B23" s="26" t="s">
        <v>146</v>
      </c>
      <c r="C23" s="26" t="s">
        <v>148</v>
      </c>
      <c r="D23" s="27">
        <v>3300000</v>
      </c>
      <c r="E23" s="28">
        <v>7822.65</v>
      </c>
      <c r="F23" s="29">
        <v>1.81410603229145</v>
      </c>
    </row>
    <row r="24" spans="1:6" x14ac:dyDescent="0.2">
      <c r="A24" s="26" t="s">
        <v>235</v>
      </c>
      <c r="B24" s="26" t="s">
        <v>234</v>
      </c>
      <c r="C24" s="26" t="s">
        <v>132</v>
      </c>
      <c r="D24" s="27">
        <v>3200000</v>
      </c>
      <c r="E24" s="28">
        <v>7491.2</v>
      </c>
      <c r="F24" s="29">
        <v>1.7372413579927199</v>
      </c>
    </row>
    <row r="25" spans="1:6" x14ac:dyDescent="0.2">
      <c r="A25" s="26" t="s">
        <v>122</v>
      </c>
      <c r="B25" s="26" t="s">
        <v>121</v>
      </c>
      <c r="C25" s="26" t="s">
        <v>123</v>
      </c>
      <c r="D25" s="27">
        <v>200000</v>
      </c>
      <c r="E25" s="28">
        <v>7413.2</v>
      </c>
      <c r="F25" s="29">
        <v>1.7191528239897</v>
      </c>
    </row>
    <row r="26" spans="1:6" x14ac:dyDescent="0.2">
      <c r="A26" s="26" t="s">
        <v>119</v>
      </c>
      <c r="B26" s="26" t="s">
        <v>118</v>
      </c>
      <c r="C26" s="26" t="s">
        <v>120</v>
      </c>
      <c r="D26" s="27">
        <v>5000000</v>
      </c>
      <c r="E26" s="28">
        <v>7145</v>
      </c>
      <c r="F26" s="29">
        <v>1.6569560955331499</v>
      </c>
    </row>
    <row r="27" spans="1:6" x14ac:dyDescent="0.2">
      <c r="A27" s="26" t="s">
        <v>125</v>
      </c>
      <c r="B27" s="26" t="s">
        <v>124</v>
      </c>
      <c r="C27" s="26" t="s">
        <v>126</v>
      </c>
      <c r="D27" s="27">
        <v>5000000</v>
      </c>
      <c r="E27" s="28">
        <v>6760</v>
      </c>
      <c r="F27" s="29">
        <v>1.5676729469285</v>
      </c>
    </row>
    <row r="28" spans="1:6" x14ac:dyDescent="0.2">
      <c r="A28" s="26" t="s">
        <v>179</v>
      </c>
      <c r="B28" s="26" t="s">
        <v>178</v>
      </c>
      <c r="C28" s="26" t="s">
        <v>92</v>
      </c>
      <c r="D28" s="27">
        <v>675000</v>
      </c>
      <c r="E28" s="28">
        <v>6750</v>
      </c>
      <c r="F28" s="29">
        <v>1.5653539041075999</v>
      </c>
    </row>
    <row r="29" spans="1:6" x14ac:dyDescent="0.2">
      <c r="A29" s="26" t="s">
        <v>111</v>
      </c>
      <c r="B29" s="26" t="s">
        <v>110</v>
      </c>
      <c r="C29" s="26" t="s">
        <v>112</v>
      </c>
      <c r="D29" s="27">
        <v>152702</v>
      </c>
      <c r="E29" s="28">
        <v>6709.4204760000002</v>
      </c>
      <c r="F29" s="29">
        <v>1.55594333872682</v>
      </c>
    </row>
    <row r="30" spans="1:6" x14ac:dyDescent="0.2">
      <c r="A30" s="26" t="s">
        <v>224</v>
      </c>
      <c r="B30" s="26" t="s">
        <v>223</v>
      </c>
      <c r="C30" s="26" t="s">
        <v>184</v>
      </c>
      <c r="D30" s="27">
        <v>1300000</v>
      </c>
      <c r="E30" s="28">
        <v>6212.7</v>
      </c>
      <c r="F30" s="29">
        <v>1.4407517333406299</v>
      </c>
    </row>
    <row r="31" spans="1:6" x14ac:dyDescent="0.2">
      <c r="A31" s="26" t="s">
        <v>159</v>
      </c>
      <c r="B31" s="26" t="s">
        <v>158</v>
      </c>
      <c r="C31" s="26" t="s">
        <v>138</v>
      </c>
      <c r="D31" s="27">
        <v>110000</v>
      </c>
      <c r="E31" s="28">
        <v>6168.03</v>
      </c>
      <c r="F31" s="29">
        <v>1.4303925690596699</v>
      </c>
    </row>
    <row r="32" spans="1:6" x14ac:dyDescent="0.2">
      <c r="A32" s="26" t="s">
        <v>156</v>
      </c>
      <c r="B32" s="26" t="s">
        <v>155</v>
      </c>
      <c r="C32" s="26" t="s">
        <v>157</v>
      </c>
      <c r="D32" s="27">
        <v>3600000</v>
      </c>
      <c r="E32" s="28">
        <v>5387.4</v>
      </c>
      <c r="F32" s="29">
        <v>1.2493611293317399</v>
      </c>
    </row>
    <row r="33" spans="1:6" x14ac:dyDescent="0.2">
      <c r="A33" s="26" t="s">
        <v>583</v>
      </c>
      <c r="B33" s="26" t="s">
        <v>582</v>
      </c>
      <c r="C33" s="26" t="s">
        <v>167</v>
      </c>
      <c r="D33" s="27">
        <v>1100000</v>
      </c>
      <c r="E33" s="28">
        <v>5379</v>
      </c>
      <c r="F33" s="29">
        <v>1.2474131333621901</v>
      </c>
    </row>
    <row r="34" spans="1:6" x14ac:dyDescent="0.2">
      <c r="A34" s="26" t="s">
        <v>252</v>
      </c>
      <c r="B34" s="26" t="s">
        <v>251</v>
      </c>
      <c r="C34" s="26" t="s">
        <v>253</v>
      </c>
      <c r="D34" s="27">
        <v>662034</v>
      </c>
      <c r="E34" s="28">
        <v>5334.0079379999997</v>
      </c>
      <c r="F34" s="29">
        <v>1.2369792815243299</v>
      </c>
    </row>
    <row r="35" spans="1:6" x14ac:dyDescent="0.2">
      <c r="A35" s="26" t="s">
        <v>244</v>
      </c>
      <c r="B35" s="26" t="s">
        <v>243</v>
      </c>
      <c r="C35" s="26" t="s">
        <v>105</v>
      </c>
      <c r="D35" s="27">
        <v>6750000</v>
      </c>
      <c r="E35" s="28">
        <v>5011.875</v>
      </c>
      <c r="F35" s="29">
        <v>1.16227527379989</v>
      </c>
    </row>
    <row r="36" spans="1:6" x14ac:dyDescent="0.2">
      <c r="A36" s="26" t="s">
        <v>150</v>
      </c>
      <c r="B36" s="26" t="s">
        <v>149</v>
      </c>
      <c r="C36" s="26" t="s">
        <v>115</v>
      </c>
      <c r="D36" s="27">
        <v>900000</v>
      </c>
      <c r="E36" s="28">
        <v>4610.25</v>
      </c>
      <c r="F36" s="29">
        <v>1.0691367165054899</v>
      </c>
    </row>
    <row r="37" spans="1:6" x14ac:dyDescent="0.2">
      <c r="A37" s="26" t="s">
        <v>186</v>
      </c>
      <c r="B37" s="26" t="s">
        <v>185</v>
      </c>
      <c r="C37" s="26" t="s">
        <v>126</v>
      </c>
      <c r="D37" s="27">
        <v>2000000</v>
      </c>
      <c r="E37" s="28">
        <v>4358</v>
      </c>
      <c r="F37" s="29">
        <v>1.01063886134828</v>
      </c>
    </row>
    <row r="38" spans="1:6" x14ac:dyDescent="0.2">
      <c r="A38" s="26" t="s">
        <v>233</v>
      </c>
      <c r="B38" s="26" t="s">
        <v>232</v>
      </c>
      <c r="C38" s="26" t="s">
        <v>123</v>
      </c>
      <c r="D38" s="27">
        <v>2000000</v>
      </c>
      <c r="E38" s="28">
        <v>3956</v>
      </c>
      <c r="F38" s="29">
        <v>0.91741333994809704</v>
      </c>
    </row>
    <row r="39" spans="1:6" x14ac:dyDescent="0.2">
      <c r="A39" s="26" t="s">
        <v>202</v>
      </c>
      <c r="B39" s="26" t="s">
        <v>201</v>
      </c>
      <c r="C39" s="26" t="s">
        <v>148</v>
      </c>
      <c r="D39" s="27">
        <v>7000000</v>
      </c>
      <c r="E39" s="28">
        <v>3769.5</v>
      </c>
      <c r="F39" s="29">
        <v>0.874163191338309</v>
      </c>
    </row>
    <row r="40" spans="1:6" x14ac:dyDescent="0.2">
      <c r="A40" s="26" t="s">
        <v>134</v>
      </c>
      <c r="B40" s="26" t="s">
        <v>133</v>
      </c>
      <c r="C40" s="26" t="s">
        <v>135</v>
      </c>
      <c r="D40" s="27">
        <v>470000</v>
      </c>
      <c r="E40" s="28">
        <v>3610.7750000000001</v>
      </c>
      <c r="F40" s="29">
        <v>0.83735418416357199</v>
      </c>
    </row>
    <row r="41" spans="1:6" x14ac:dyDescent="0.2">
      <c r="A41" s="26" t="s">
        <v>154</v>
      </c>
      <c r="B41" s="26" t="s">
        <v>153</v>
      </c>
      <c r="C41" s="26" t="s">
        <v>115</v>
      </c>
      <c r="D41" s="27">
        <v>720873</v>
      </c>
      <c r="E41" s="28">
        <v>3584.901429</v>
      </c>
      <c r="F41" s="29">
        <v>0.83135399225571205</v>
      </c>
    </row>
    <row r="42" spans="1:6" x14ac:dyDescent="0.2">
      <c r="A42" s="26" t="s">
        <v>175</v>
      </c>
      <c r="B42" s="26" t="s">
        <v>174</v>
      </c>
      <c r="C42" s="26" t="s">
        <v>112</v>
      </c>
      <c r="D42" s="27">
        <v>950000</v>
      </c>
      <c r="E42" s="28">
        <v>3391.5</v>
      </c>
      <c r="F42" s="29">
        <v>0.78650337270828397</v>
      </c>
    </row>
    <row r="43" spans="1:6" x14ac:dyDescent="0.2">
      <c r="A43" s="26" t="s">
        <v>263</v>
      </c>
      <c r="B43" s="26" t="s">
        <v>262</v>
      </c>
      <c r="C43" s="26" t="s">
        <v>112</v>
      </c>
      <c r="D43" s="27">
        <v>520000</v>
      </c>
      <c r="E43" s="28">
        <v>3176.94</v>
      </c>
      <c r="F43" s="29">
        <v>0.73674598994305096</v>
      </c>
    </row>
    <row r="44" spans="1:6" x14ac:dyDescent="0.2">
      <c r="A44" s="26" t="s">
        <v>250</v>
      </c>
      <c r="B44" s="26" t="s">
        <v>249</v>
      </c>
      <c r="C44" s="26" t="s">
        <v>138</v>
      </c>
      <c r="D44" s="27">
        <v>140000</v>
      </c>
      <c r="E44" s="28">
        <v>2970.73</v>
      </c>
      <c r="F44" s="29">
        <v>0.68892500793326905</v>
      </c>
    </row>
    <row r="45" spans="1:6" x14ac:dyDescent="0.2">
      <c r="A45" s="26" t="s">
        <v>140</v>
      </c>
      <c r="B45" s="26" t="s">
        <v>139</v>
      </c>
      <c r="C45" s="26" t="s">
        <v>129</v>
      </c>
      <c r="D45" s="27">
        <v>300000</v>
      </c>
      <c r="E45" s="28">
        <v>2917.2</v>
      </c>
      <c r="F45" s="29">
        <v>0.67651117171299002</v>
      </c>
    </row>
    <row r="46" spans="1:6" x14ac:dyDescent="0.2">
      <c r="A46" s="26" t="s">
        <v>255</v>
      </c>
      <c r="B46" s="26" t="s">
        <v>254</v>
      </c>
      <c r="C46" s="26" t="s">
        <v>191</v>
      </c>
      <c r="D46" s="27">
        <v>770000</v>
      </c>
      <c r="E46" s="28">
        <v>2897.51</v>
      </c>
      <c r="F46" s="29">
        <v>0.67194497639863804</v>
      </c>
    </row>
    <row r="47" spans="1:6" x14ac:dyDescent="0.2">
      <c r="A47" s="26" t="s">
        <v>533</v>
      </c>
      <c r="B47" s="26" t="s">
        <v>532</v>
      </c>
      <c r="C47" s="26" t="s">
        <v>129</v>
      </c>
      <c r="D47" s="27">
        <v>173153</v>
      </c>
      <c r="E47" s="28">
        <v>2702.6586010000001</v>
      </c>
      <c r="F47" s="29">
        <v>0.62675810259930798</v>
      </c>
    </row>
    <row r="48" spans="1:6" x14ac:dyDescent="0.2">
      <c r="A48" s="26" t="s">
        <v>197</v>
      </c>
      <c r="B48" s="26" t="s">
        <v>196</v>
      </c>
      <c r="C48" s="26" t="s">
        <v>198</v>
      </c>
      <c r="D48" s="27">
        <v>200000</v>
      </c>
      <c r="E48" s="28">
        <v>2615.9</v>
      </c>
      <c r="F48" s="29">
        <v>0.60663841151926901</v>
      </c>
    </row>
    <row r="49" spans="1:9" x14ac:dyDescent="0.2">
      <c r="A49" s="26" t="s">
        <v>200</v>
      </c>
      <c r="B49" s="26" t="s">
        <v>199</v>
      </c>
      <c r="C49" s="26" t="s">
        <v>129</v>
      </c>
      <c r="D49" s="27">
        <v>700000</v>
      </c>
      <c r="E49" s="28">
        <v>2593.5</v>
      </c>
      <c r="F49" s="29">
        <v>0.60144375560045205</v>
      </c>
    </row>
    <row r="50" spans="1:9" x14ac:dyDescent="0.2">
      <c r="A50" s="26" t="s">
        <v>190</v>
      </c>
      <c r="B50" s="26" t="s">
        <v>189</v>
      </c>
      <c r="C50" s="26" t="s">
        <v>191</v>
      </c>
      <c r="D50" s="27">
        <v>1900000</v>
      </c>
      <c r="E50" s="28">
        <v>2564.0500000000002</v>
      </c>
      <c r="F50" s="29">
        <v>0.59461417449290199</v>
      </c>
    </row>
    <row r="51" spans="1:9" x14ac:dyDescent="0.2">
      <c r="A51" s="26" t="s">
        <v>573</v>
      </c>
      <c r="B51" s="26" t="s">
        <v>572</v>
      </c>
      <c r="C51" s="26" t="s">
        <v>89</v>
      </c>
      <c r="D51" s="27">
        <v>300000</v>
      </c>
      <c r="E51" s="28">
        <v>2383.0500000000002</v>
      </c>
      <c r="F51" s="29">
        <v>0.55263949943460899</v>
      </c>
    </row>
    <row r="52" spans="1:9" x14ac:dyDescent="0.2">
      <c r="A52" s="26" t="s">
        <v>511</v>
      </c>
      <c r="B52" s="26" t="s">
        <v>510</v>
      </c>
      <c r="C52" s="26" t="s">
        <v>173</v>
      </c>
      <c r="D52" s="27">
        <v>15000</v>
      </c>
      <c r="E52" s="28">
        <v>2284.44</v>
      </c>
      <c r="F52" s="29">
        <v>0.529771418177713</v>
      </c>
    </row>
    <row r="53" spans="1:9" x14ac:dyDescent="0.2">
      <c r="A53" s="26" t="s">
        <v>736</v>
      </c>
      <c r="B53" s="26" t="s">
        <v>735</v>
      </c>
      <c r="C53" s="26" t="s">
        <v>135</v>
      </c>
      <c r="D53" s="27">
        <v>600000</v>
      </c>
      <c r="E53" s="28">
        <v>1981.8</v>
      </c>
      <c r="F53" s="29">
        <v>0.459587906245991</v>
      </c>
    </row>
    <row r="54" spans="1:9" x14ac:dyDescent="0.2">
      <c r="A54" s="26" t="s">
        <v>188</v>
      </c>
      <c r="B54" s="26" t="s">
        <v>187</v>
      </c>
      <c r="C54" s="26" t="s">
        <v>105</v>
      </c>
      <c r="D54" s="27">
        <v>500000</v>
      </c>
      <c r="E54" s="28">
        <v>1086</v>
      </c>
      <c r="F54" s="29">
        <v>0.25184805034975599</v>
      </c>
    </row>
    <row r="55" spans="1:9" x14ac:dyDescent="0.2">
      <c r="A55" s="26" t="s">
        <v>587</v>
      </c>
      <c r="B55" s="26" t="s">
        <v>586</v>
      </c>
      <c r="C55" s="26" t="s">
        <v>167</v>
      </c>
      <c r="D55" s="27">
        <v>158070</v>
      </c>
      <c r="E55" s="28">
        <v>1065.2337299999999</v>
      </c>
      <c r="F55" s="29">
        <v>0.24703226341371801</v>
      </c>
    </row>
    <row r="56" spans="1:9" x14ac:dyDescent="0.2">
      <c r="A56" s="26" t="s">
        <v>207</v>
      </c>
      <c r="B56" s="26" t="s">
        <v>206</v>
      </c>
      <c r="C56" s="26" t="s">
        <v>208</v>
      </c>
      <c r="D56" s="27">
        <v>813915</v>
      </c>
      <c r="E56" s="28">
        <v>832.63504499999999</v>
      </c>
      <c r="F56" s="29">
        <v>0.19309163235371199</v>
      </c>
    </row>
    <row r="57" spans="1:9" x14ac:dyDescent="0.2">
      <c r="A57" s="26" t="s">
        <v>177</v>
      </c>
      <c r="B57" s="26" t="s">
        <v>176</v>
      </c>
      <c r="C57" s="26" t="s">
        <v>138</v>
      </c>
      <c r="D57" s="27">
        <v>77396</v>
      </c>
      <c r="E57" s="28">
        <v>492.85772800000001</v>
      </c>
      <c r="F57" s="29">
        <v>0.114295817584356</v>
      </c>
    </row>
    <row r="58" spans="1:9" x14ac:dyDescent="0.2">
      <c r="A58" s="30" t="s">
        <v>30</v>
      </c>
      <c r="B58" s="30"/>
      <c r="C58" s="30"/>
      <c r="D58" s="31"/>
      <c r="E58" s="32">
        <f>SUM(E7:E57)</f>
        <v>417214.36494700011</v>
      </c>
      <c r="F58" s="33">
        <f>SUM(F7:F57)</f>
        <v>96.753797780675285</v>
      </c>
      <c r="G58" s="18"/>
      <c r="H58" s="18"/>
      <c r="I58" s="18"/>
    </row>
    <row r="59" spans="1:9" x14ac:dyDescent="0.2">
      <c r="A59" s="26"/>
      <c r="B59" s="26"/>
      <c r="C59" s="26"/>
      <c r="D59" s="34"/>
      <c r="E59" s="28"/>
      <c r="F59" s="29"/>
    </row>
    <row r="60" spans="1:9" x14ac:dyDescent="0.2">
      <c r="A60" s="30" t="s">
        <v>228</v>
      </c>
      <c r="B60" s="26"/>
      <c r="C60" s="26"/>
      <c r="D60" s="34"/>
      <c r="E60" s="28"/>
      <c r="F60" s="29"/>
    </row>
    <row r="61" spans="1:9" x14ac:dyDescent="0.2">
      <c r="A61" s="26" t="s">
        <v>564</v>
      </c>
      <c r="B61" s="26" t="s">
        <v>563</v>
      </c>
      <c r="C61" s="26" t="s">
        <v>387</v>
      </c>
      <c r="D61" s="27">
        <v>3500</v>
      </c>
      <c r="E61" s="28">
        <v>3.5E-4</v>
      </c>
      <c r="F61" s="29">
        <v>8.1166498731505098E-8</v>
      </c>
    </row>
    <row r="62" spans="1:9" x14ac:dyDescent="0.2">
      <c r="A62" s="26" t="s">
        <v>231</v>
      </c>
      <c r="B62" s="26" t="s">
        <v>230</v>
      </c>
      <c r="C62" s="26" t="s">
        <v>170</v>
      </c>
      <c r="D62" s="27">
        <v>3000</v>
      </c>
      <c r="E62" s="28">
        <v>2.9999999999999997E-4</v>
      </c>
      <c r="F62" s="29">
        <v>6.95712846270043E-8</v>
      </c>
    </row>
    <row r="63" spans="1:9" x14ac:dyDescent="0.2">
      <c r="A63" s="26"/>
      <c r="B63" s="26" t="s">
        <v>229</v>
      </c>
      <c r="C63" s="26" t="s">
        <v>135</v>
      </c>
      <c r="D63" s="27">
        <v>2900</v>
      </c>
      <c r="E63" s="28">
        <v>2.9E-4</v>
      </c>
      <c r="F63" s="29">
        <v>6.7252241806104196E-8</v>
      </c>
    </row>
    <row r="64" spans="1:9" x14ac:dyDescent="0.2">
      <c r="A64" s="30" t="s">
        <v>30</v>
      </c>
      <c r="B64" s="30"/>
      <c r="C64" s="30"/>
      <c r="D64" s="31"/>
      <c r="E64" s="32">
        <f>SUM(E60:E63)</f>
        <v>9.3999999999999997E-4</v>
      </c>
      <c r="F64" s="33">
        <f>SUM(F60:F63)</f>
        <v>2.1799002516461359E-7</v>
      </c>
      <c r="G64" s="18"/>
      <c r="H64" s="18"/>
      <c r="I64" s="18"/>
    </row>
    <row r="65" spans="1:9" x14ac:dyDescent="0.2">
      <c r="A65" s="26"/>
      <c r="B65" s="26"/>
      <c r="C65" s="26"/>
      <c r="D65" s="34"/>
      <c r="E65" s="28"/>
      <c r="F65" s="29"/>
    </row>
    <row r="66" spans="1:9" x14ac:dyDescent="0.2">
      <c r="A66" s="30" t="s">
        <v>31</v>
      </c>
      <c r="B66" s="30"/>
      <c r="C66" s="30"/>
      <c r="D66" s="31"/>
      <c r="E66" s="32">
        <f>E58+E64</f>
        <v>417214.36588700011</v>
      </c>
      <c r="F66" s="33">
        <f>F58+F64</f>
        <v>96.753797998665306</v>
      </c>
      <c r="G66" s="18"/>
      <c r="H66" s="18"/>
      <c r="I66" s="18"/>
    </row>
    <row r="67" spans="1:9" x14ac:dyDescent="0.2">
      <c r="A67" s="30"/>
      <c r="B67" s="30"/>
      <c r="C67" s="30"/>
      <c r="D67" s="31"/>
      <c r="E67" s="32"/>
      <c r="F67" s="33"/>
      <c r="G67" s="18"/>
      <c r="H67" s="18"/>
      <c r="I67" s="18"/>
    </row>
    <row r="68" spans="1:9" x14ac:dyDescent="0.2">
      <c r="A68" s="30" t="s">
        <v>33</v>
      </c>
      <c r="B68" s="30"/>
      <c r="C68" s="30"/>
      <c r="D68" s="31"/>
      <c r="E68" s="32">
        <f>E70-(E58+E64)</f>
        <v>13998.025271799881</v>
      </c>
      <c r="F68" s="33">
        <f>F70-(F58+F64)</f>
        <v>3.2462020013346944</v>
      </c>
      <c r="G68" s="18"/>
      <c r="H68" s="18"/>
      <c r="I68" s="18"/>
    </row>
    <row r="69" spans="1:9" x14ac:dyDescent="0.2">
      <c r="A69" s="30"/>
      <c r="B69" s="30"/>
      <c r="C69" s="30"/>
      <c r="D69" s="31"/>
      <c r="E69" s="32"/>
      <c r="F69" s="33"/>
      <c r="G69" s="18"/>
      <c r="H69" s="18"/>
      <c r="I69" s="18"/>
    </row>
    <row r="70" spans="1:9" x14ac:dyDescent="0.2">
      <c r="A70" s="35" t="s">
        <v>32</v>
      </c>
      <c r="B70" s="35"/>
      <c r="C70" s="35"/>
      <c r="D70" s="36"/>
      <c r="E70" s="37">
        <v>431212.39115879999</v>
      </c>
      <c r="F70" s="38">
        <v>100</v>
      </c>
      <c r="G70" s="18"/>
      <c r="H70" s="18"/>
      <c r="I70" s="18"/>
    </row>
    <row r="71" spans="1:9" x14ac:dyDescent="0.2">
      <c r="F71" s="20" t="s">
        <v>556</v>
      </c>
    </row>
    <row r="72" spans="1:9" x14ac:dyDescent="0.2">
      <c r="A72" s="55" t="s">
        <v>35</v>
      </c>
      <c r="F72" s="20"/>
    </row>
    <row r="73" spans="1:9" x14ac:dyDescent="0.2">
      <c r="A73" s="55" t="s">
        <v>804</v>
      </c>
      <c r="F73" s="20"/>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56</v>
      </c>
      <c r="C78" s="40">
        <v>865.31460000000004</v>
      </c>
      <c r="D78" s="40">
        <v>772.35929999999996</v>
      </c>
    </row>
    <row r="79" spans="1:9" x14ac:dyDescent="0.2">
      <c r="A79" s="9" t="s">
        <v>80</v>
      </c>
      <c r="C79" s="40">
        <v>52.9876</v>
      </c>
      <c r="D79" s="40">
        <v>43.697499999999998</v>
      </c>
    </row>
    <row r="80" spans="1:9" x14ac:dyDescent="0.2">
      <c r="A80" s="9" t="s">
        <v>59</v>
      </c>
      <c r="C80" s="40">
        <v>937.1721</v>
      </c>
      <c r="D80" s="40">
        <v>839.90319999999997</v>
      </c>
    </row>
    <row r="81" spans="1:4" x14ac:dyDescent="0.2">
      <c r="A81" s="9" t="s">
        <v>81</v>
      </c>
      <c r="C81" s="40">
        <v>59.2776</v>
      </c>
      <c r="D81" s="40">
        <v>49.512500000000003</v>
      </c>
    </row>
    <row r="83" spans="1:4" x14ac:dyDescent="0.2">
      <c r="A83" s="18" t="s">
        <v>42</v>
      </c>
    </row>
    <row r="84" spans="1:4" x14ac:dyDescent="0.2">
      <c r="A84" s="82" t="s">
        <v>53</v>
      </c>
      <c r="B84" s="83"/>
      <c r="C84" s="43" t="s">
        <v>54</v>
      </c>
    </row>
    <row r="85" spans="1:4" x14ac:dyDescent="0.2">
      <c r="A85" s="78" t="s">
        <v>80</v>
      </c>
      <c r="B85" s="79"/>
      <c r="C85" s="44">
        <v>4.25</v>
      </c>
    </row>
    <row r="86" spans="1:4" x14ac:dyDescent="0.2">
      <c r="A86" s="78" t="s">
        <v>81</v>
      </c>
      <c r="B86" s="79"/>
      <c r="C86" s="44">
        <v>4.25</v>
      </c>
    </row>
    <row r="87" spans="1:4" x14ac:dyDescent="0.2">
      <c r="A87" s="9" t="s">
        <v>55</v>
      </c>
    </row>
    <row r="88" spans="1:4" x14ac:dyDescent="0.2">
      <c r="A88" s="9" t="s">
        <v>41</v>
      </c>
    </row>
    <row r="90" spans="1:4" x14ac:dyDescent="0.2">
      <c r="A90" s="18" t="s">
        <v>225</v>
      </c>
      <c r="D90" s="45">
        <v>0.17792441926927599</v>
      </c>
    </row>
    <row r="92" spans="1:4" x14ac:dyDescent="0.2">
      <c r="A92" s="84" t="s">
        <v>806</v>
      </c>
      <c r="B92" s="84"/>
      <c r="C92" s="84"/>
      <c r="D92" s="41" t="s">
        <v>43</v>
      </c>
    </row>
    <row r="93" spans="1:4" x14ac:dyDescent="0.2">
      <c r="A93" s="9" t="s">
        <v>807</v>
      </c>
    </row>
    <row r="94" spans="1:4" x14ac:dyDescent="0.2">
      <c r="A94" s="46" t="s">
        <v>808</v>
      </c>
    </row>
    <row r="96" spans="1:4" x14ac:dyDescent="0.2">
      <c r="A96" s="18" t="s">
        <v>774</v>
      </c>
    </row>
    <row r="97" spans="1:1" x14ac:dyDescent="0.2">
      <c r="A97" s="46"/>
    </row>
    <row r="98" spans="1:1" x14ac:dyDescent="0.2">
      <c r="A98" s="47" t="s">
        <v>767</v>
      </c>
    </row>
    <row r="99" spans="1:1" x14ac:dyDescent="0.2">
      <c r="A99" s="48"/>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7" t="s">
        <v>778</v>
      </c>
    </row>
    <row r="113" spans="1:1" x14ac:dyDescent="0.2">
      <c r="A113" s="49"/>
    </row>
    <row r="114" spans="1:1" x14ac:dyDescent="0.2">
      <c r="A114" s="47" t="s">
        <v>768</v>
      </c>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sheetData>
  <mergeCells count="5">
    <mergeCell ref="A1:F1"/>
    <mergeCell ref="A84:B84"/>
    <mergeCell ref="A85:B85"/>
    <mergeCell ref="A86:B86"/>
    <mergeCell ref="A92:C92"/>
  </mergeCells>
  <conditionalFormatting sqref="F2:F3 F5:F95">
    <cfRule type="cellIs" dxfId="34" priority="2" stopIfTrue="1" operator="between">
      <formula>0.009</formula>
      <formula>-0.009</formula>
    </cfRule>
  </conditionalFormatting>
  <conditionalFormatting sqref="F96:F228">
    <cfRule type="cellIs" dxfId="33" priority="1" stopIfTrue="1" operator="between">
      <formula>0.009</formula>
      <formula>-0.009</formula>
    </cfRule>
  </conditionalFormatting>
  <hyperlinks>
    <hyperlink ref="A94" r:id="rId1"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60"/>
  <sheetViews>
    <sheetView workbookViewId="0">
      <selection sqref="A1:E1"/>
    </sheetView>
  </sheetViews>
  <sheetFormatPr defaultColWidth="9.109375" defaultRowHeight="10.199999999999999" x14ac:dyDescent="0.2"/>
  <cols>
    <col min="1" max="1" width="32.44140625" style="9" bestFit="1" customWidth="1"/>
    <col min="2" max="2" width="33.5546875" style="9" bestFit="1" customWidth="1"/>
    <col min="3" max="3" width="18.88671875" style="9" bestFit="1" customWidth="1"/>
    <col min="4" max="4" width="18.44140625" style="10" customWidth="1"/>
    <col min="5" max="5" width="13.5546875" style="13" customWidth="1"/>
    <col min="6" max="16384" width="9.109375" style="9"/>
  </cols>
  <sheetData>
    <row r="1" spans="1:8" s="1" customFormat="1" ht="13.8" x14ac:dyDescent="0.2">
      <c r="A1" s="80" t="s">
        <v>21</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365</v>
      </c>
      <c r="B5" s="22"/>
      <c r="C5" s="23"/>
      <c r="D5" s="24"/>
      <c r="E5" s="25"/>
    </row>
    <row r="6" spans="1:8" x14ac:dyDescent="0.2">
      <c r="A6" s="26" t="s">
        <v>738</v>
      </c>
      <c r="B6" s="26" t="s">
        <v>737</v>
      </c>
      <c r="C6" s="27">
        <v>6366324.602</v>
      </c>
      <c r="D6" s="28">
        <v>285972.48720999999</v>
      </c>
      <c r="E6" s="29">
        <v>99.012449459877999</v>
      </c>
    </row>
    <row r="7" spans="1:8" x14ac:dyDescent="0.2">
      <c r="A7" s="30" t="s">
        <v>30</v>
      </c>
      <c r="B7" s="30"/>
      <c r="C7" s="31"/>
      <c r="D7" s="32">
        <f>SUM(D6:D6)</f>
        <v>285972.48720999999</v>
      </c>
      <c r="E7" s="33">
        <f>SUM(E6:E6)</f>
        <v>99.012449459877999</v>
      </c>
      <c r="F7" s="18"/>
      <c r="G7" s="18"/>
      <c r="H7" s="18"/>
    </row>
    <row r="8" spans="1:8" x14ac:dyDescent="0.2">
      <c r="A8" s="26"/>
      <c r="B8" s="26"/>
      <c r="C8" s="34"/>
      <c r="D8" s="28"/>
      <c r="E8" s="29"/>
    </row>
    <row r="9" spans="1:8" x14ac:dyDescent="0.2">
      <c r="A9" s="30" t="s">
        <v>31</v>
      </c>
      <c r="B9" s="30"/>
      <c r="C9" s="31"/>
      <c r="D9" s="32">
        <f>D7</f>
        <v>285972.48720999999</v>
      </c>
      <c r="E9" s="33">
        <f>E7</f>
        <v>99.012449459877999</v>
      </c>
      <c r="F9" s="18"/>
      <c r="G9" s="18"/>
      <c r="H9" s="18"/>
    </row>
    <row r="10" spans="1:8" x14ac:dyDescent="0.2">
      <c r="A10" s="30"/>
      <c r="B10" s="30"/>
      <c r="C10" s="31"/>
      <c r="D10" s="32"/>
      <c r="E10" s="33"/>
      <c r="F10" s="18"/>
      <c r="G10" s="18"/>
      <c r="H10" s="18"/>
    </row>
    <row r="11" spans="1:8" x14ac:dyDescent="0.2">
      <c r="A11" s="30" t="s">
        <v>33</v>
      </c>
      <c r="B11" s="30"/>
      <c r="C11" s="31"/>
      <c r="D11" s="32">
        <f>D13-(D7)</f>
        <v>2852.2906538000097</v>
      </c>
      <c r="E11" s="33">
        <f>E13-(E7)</f>
        <v>0.98755054012200105</v>
      </c>
      <c r="F11" s="18"/>
      <c r="G11" s="18"/>
      <c r="H11" s="18"/>
    </row>
    <row r="12" spans="1:8" x14ac:dyDescent="0.2">
      <c r="A12" s="30"/>
      <c r="B12" s="30"/>
      <c r="C12" s="31"/>
      <c r="D12" s="32"/>
      <c r="E12" s="33"/>
      <c r="F12" s="18"/>
      <c r="G12" s="18"/>
      <c r="H12" s="18"/>
    </row>
    <row r="13" spans="1:8" x14ac:dyDescent="0.2">
      <c r="A13" s="35" t="s">
        <v>32</v>
      </c>
      <c r="B13" s="35"/>
      <c r="C13" s="36"/>
      <c r="D13" s="37">
        <v>288824.7778638</v>
      </c>
      <c r="E13" s="38">
        <v>100</v>
      </c>
      <c r="F13" s="18"/>
      <c r="G13" s="18"/>
      <c r="H13" s="18"/>
    </row>
    <row r="16" spans="1:8" x14ac:dyDescent="0.2">
      <c r="A16" s="18" t="s">
        <v>36</v>
      </c>
    </row>
    <row r="17" spans="1:4" x14ac:dyDescent="0.2">
      <c r="A17" s="18" t="s">
        <v>37</v>
      </c>
    </row>
    <row r="18" spans="1:4" x14ac:dyDescent="0.2">
      <c r="A18" s="18" t="s">
        <v>38</v>
      </c>
      <c r="B18" s="18"/>
      <c r="C18" s="39" t="s">
        <v>40</v>
      </c>
      <c r="D18" s="41" t="s">
        <v>39</v>
      </c>
    </row>
    <row r="19" spans="1:4" x14ac:dyDescent="0.2">
      <c r="A19" s="9" t="s">
        <v>56</v>
      </c>
      <c r="C19" s="40">
        <v>59.249200000000002</v>
      </c>
      <c r="D19" s="40">
        <v>41.188099999999999</v>
      </c>
    </row>
    <row r="20" spans="1:4" x14ac:dyDescent="0.2">
      <c r="A20" s="9" t="s">
        <v>80</v>
      </c>
      <c r="C20" s="40">
        <v>59.249200000000002</v>
      </c>
      <c r="D20" s="40">
        <v>41.188099999999999</v>
      </c>
    </row>
    <row r="21" spans="1:4" x14ac:dyDescent="0.2">
      <c r="A21" s="9" t="s">
        <v>59</v>
      </c>
      <c r="C21" s="40">
        <v>64.673500000000004</v>
      </c>
      <c r="D21" s="40">
        <v>45.1935</v>
      </c>
    </row>
    <row r="22" spans="1:4" x14ac:dyDescent="0.2">
      <c r="A22" s="9" t="s">
        <v>81</v>
      </c>
      <c r="C22" s="40">
        <v>64.673500000000004</v>
      </c>
      <c r="D22" s="40">
        <v>45.1935</v>
      </c>
    </row>
    <row r="24" spans="1:4" x14ac:dyDescent="0.2">
      <c r="A24" s="9" t="s">
        <v>41</v>
      </c>
    </row>
    <row r="26" spans="1:4" x14ac:dyDescent="0.2">
      <c r="A26" s="18" t="s">
        <v>42</v>
      </c>
      <c r="D26" s="41" t="s">
        <v>43</v>
      </c>
    </row>
    <row r="28" spans="1:4" x14ac:dyDescent="0.2">
      <c r="A28" s="18" t="s">
        <v>225</v>
      </c>
      <c r="D28" s="45">
        <v>2.0098258663184099E-2</v>
      </c>
    </row>
    <row r="30" spans="1:4" x14ac:dyDescent="0.2">
      <c r="A30" s="18" t="s">
        <v>771</v>
      </c>
    </row>
    <row r="31" spans="1:4" x14ac:dyDescent="0.2">
      <c r="A31" s="46"/>
    </row>
    <row r="32" spans="1:4" x14ac:dyDescent="0.2">
      <c r="A32" s="47" t="s">
        <v>767</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785</v>
      </c>
    </row>
    <row r="47" spans="1:1" x14ac:dyDescent="0.2">
      <c r="A47" s="49"/>
    </row>
    <row r="48" spans="1:1" x14ac:dyDescent="0.2">
      <c r="A48" s="47" t="s">
        <v>768</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sheetData>
  <mergeCells count="1">
    <mergeCell ref="A1:E1"/>
  </mergeCells>
  <conditionalFormatting sqref="E5:E13">
    <cfRule type="cellIs" dxfId="32"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3"/>
  <sheetViews>
    <sheetView workbookViewId="0">
      <selection sqref="A1:E1"/>
    </sheetView>
  </sheetViews>
  <sheetFormatPr defaultColWidth="9.109375" defaultRowHeight="10.199999999999999" x14ac:dyDescent="0.2"/>
  <cols>
    <col min="1" max="1" width="32.44140625" style="9" bestFit="1" customWidth="1"/>
    <col min="2" max="2" width="60.5546875" style="9" customWidth="1"/>
    <col min="3" max="3" width="19.6640625" style="9" customWidth="1"/>
    <col min="4" max="4" width="22.6640625" style="10" customWidth="1"/>
    <col min="5" max="5" width="13.5546875" style="13" customWidth="1"/>
    <col min="6" max="16384" width="9.109375" style="9"/>
  </cols>
  <sheetData>
    <row r="1" spans="1:8" s="1" customFormat="1" ht="15" customHeight="1" x14ac:dyDescent="0.2">
      <c r="A1" s="80" t="s">
        <v>1174</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365</v>
      </c>
      <c r="B5" s="22"/>
      <c r="C5" s="23"/>
      <c r="D5" s="24"/>
      <c r="E5" s="25"/>
    </row>
    <row r="6" spans="1:8" x14ac:dyDescent="0.2">
      <c r="A6" s="26" t="s">
        <v>740</v>
      </c>
      <c r="B6" s="26" t="s">
        <v>739</v>
      </c>
      <c r="C6" s="27">
        <v>83643.934999999998</v>
      </c>
      <c r="D6" s="28">
        <v>1914.62267</v>
      </c>
      <c r="E6" s="29">
        <v>98.787670403082601</v>
      </c>
    </row>
    <row r="7" spans="1:8" x14ac:dyDescent="0.2">
      <c r="A7" s="30" t="s">
        <v>30</v>
      </c>
      <c r="B7" s="30"/>
      <c r="C7" s="31"/>
      <c r="D7" s="32">
        <f>SUM(D6:D6)</f>
        <v>1914.62267</v>
      </c>
      <c r="E7" s="33">
        <f>SUM(E6:E6)</f>
        <v>98.787670403082601</v>
      </c>
      <c r="F7" s="18"/>
      <c r="G7" s="18"/>
      <c r="H7" s="18"/>
    </row>
    <row r="8" spans="1:8" x14ac:dyDescent="0.2">
      <c r="A8" s="26"/>
      <c r="B8" s="26"/>
      <c r="C8" s="34"/>
      <c r="D8" s="28"/>
      <c r="E8" s="29"/>
    </row>
    <row r="9" spans="1:8" x14ac:dyDescent="0.2">
      <c r="A9" s="30" t="s">
        <v>31</v>
      </c>
      <c r="B9" s="30"/>
      <c r="C9" s="31"/>
      <c r="D9" s="32">
        <f>D7</f>
        <v>1914.62267</v>
      </c>
      <c r="E9" s="33">
        <f>E7</f>
        <v>98.787670403082601</v>
      </c>
      <c r="F9" s="18"/>
      <c r="G9" s="18"/>
      <c r="H9" s="18"/>
    </row>
    <row r="10" spans="1:8" x14ac:dyDescent="0.2">
      <c r="A10" s="30"/>
      <c r="B10" s="30"/>
      <c r="C10" s="31"/>
      <c r="D10" s="32"/>
      <c r="E10" s="33"/>
      <c r="F10" s="18"/>
      <c r="G10" s="18"/>
      <c r="H10" s="18"/>
    </row>
    <row r="11" spans="1:8" x14ac:dyDescent="0.2">
      <c r="A11" s="30" t="s">
        <v>33</v>
      </c>
      <c r="B11" s="30"/>
      <c r="C11" s="31"/>
      <c r="D11" s="32">
        <f>D13-(D7)</f>
        <v>23.496391000000131</v>
      </c>
      <c r="E11" s="33">
        <f>E13-(E7)</f>
        <v>1.2123295969173995</v>
      </c>
      <c r="F11" s="18"/>
      <c r="G11" s="18"/>
      <c r="H11" s="18"/>
    </row>
    <row r="12" spans="1:8" x14ac:dyDescent="0.2">
      <c r="A12" s="30"/>
      <c r="B12" s="30"/>
      <c r="C12" s="31"/>
      <c r="D12" s="32"/>
      <c r="E12" s="33"/>
      <c r="F12" s="18"/>
      <c r="G12" s="18"/>
      <c r="H12" s="18"/>
    </row>
    <row r="13" spans="1:8" x14ac:dyDescent="0.2">
      <c r="A13" s="35" t="s">
        <v>32</v>
      </c>
      <c r="B13" s="35"/>
      <c r="C13" s="36"/>
      <c r="D13" s="37">
        <v>1938.1190610000001</v>
      </c>
      <c r="E13" s="38">
        <v>100</v>
      </c>
      <c r="F13" s="18"/>
      <c r="G13" s="18"/>
      <c r="H13" s="18"/>
    </row>
    <row r="16" spans="1:8" x14ac:dyDescent="0.2">
      <c r="A16" s="18" t="s">
        <v>36</v>
      </c>
    </row>
    <row r="17" spans="1:4" x14ac:dyDescent="0.2">
      <c r="A17" s="18" t="s">
        <v>37</v>
      </c>
    </row>
    <row r="18" spans="1:4" x14ac:dyDescent="0.2">
      <c r="A18" s="18" t="s">
        <v>38</v>
      </c>
      <c r="B18" s="18"/>
      <c r="C18" s="39" t="s">
        <v>40</v>
      </c>
      <c r="D18" s="41" t="s">
        <v>39</v>
      </c>
    </row>
    <row r="19" spans="1:4" x14ac:dyDescent="0.2">
      <c r="A19" s="9" t="s">
        <v>56</v>
      </c>
      <c r="C19" s="40">
        <v>9.5376999999999992</v>
      </c>
      <c r="D19" s="40">
        <v>8.4670000000000005</v>
      </c>
    </row>
    <row r="20" spans="1:4" x14ac:dyDescent="0.2">
      <c r="A20" s="9" t="s">
        <v>80</v>
      </c>
      <c r="C20" s="40">
        <v>9.5376999999999992</v>
      </c>
      <c r="D20" s="40">
        <v>8.4670000000000005</v>
      </c>
    </row>
    <row r="21" spans="1:4" x14ac:dyDescent="0.2">
      <c r="A21" s="9" t="s">
        <v>59</v>
      </c>
      <c r="C21" s="40">
        <v>10.4175</v>
      </c>
      <c r="D21" s="40">
        <v>9.2904</v>
      </c>
    </row>
    <row r="22" spans="1:4" x14ac:dyDescent="0.2">
      <c r="A22" s="9" t="s">
        <v>81</v>
      </c>
      <c r="C22" s="40">
        <v>10.4175</v>
      </c>
      <c r="D22" s="40">
        <v>9.2904</v>
      </c>
    </row>
    <row r="24" spans="1:4" x14ac:dyDescent="0.2">
      <c r="A24" s="9" t="s">
        <v>41</v>
      </c>
    </row>
    <row r="26" spans="1:4" x14ac:dyDescent="0.2">
      <c r="A26" s="18" t="s">
        <v>42</v>
      </c>
      <c r="D26" s="41" t="s">
        <v>43</v>
      </c>
    </row>
    <row r="28" spans="1:4" x14ac:dyDescent="0.2">
      <c r="A28" s="18" t="s">
        <v>225</v>
      </c>
      <c r="D28" s="45">
        <v>1.53751705247654E-2</v>
      </c>
    </row>
    <row r="30" spans="1:4" x14ac:dyDescent="0.2">
      <c r="A30" s="18" t="s">
        <v>771</v>
      </c>
    </row>
    <row r="31" spans="1:4" x14ac:dyDescent="0.2">
      <c r="A31" s="46"/>
    </row>
    <row r="32" spans="1:4" x14ac:dyDescent="0.2">
      <c r="A32" s="47" t="s">
        <v>767</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786</v>
      </c>
    </row>
    <row r="47" spans="1:1" x14ac:dyDescent="0.2">
      <c r="A47" s="49"/>
    </row>
    <row r="48" spans="1:1" x14ac:dyDescent="0.2">
      <c r="A48" s="47" t="s">
        <v>768</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2" spans="1:1" x14ac:dyDescent="0.2">
      <c r="A62" s="46"/>
    </row>
    <row r="63" spans="1:1" x14ac:dyDescent="0.2">
      <c r="A63" s="18" t="s">
        <v>787</v>
      </c>
    </row>
  </sheetData>
  <mergeCells count="1">
    <mergeCell ref="A1:E1"/>
  </mergeCells>
  <conditionalFormatting sqref="E5:E13">
    <cfRule type="cellIs" dxfId="3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0"/>
  <sheetViews>
    <sheetView showGridLines="0" workbookViewId="0">
      <selection sqref="A1:E1"/>
    </sheetView>
  </sheetViews>
  <sheetFormatPr defaultColWidth="9.109375" defaultRowHeight="10.199999999999999" x14ac:dyDescent="0.2"/>
  <cols>
    <col min="1" max="1" width="32.44140625" style="9" bestFit="1" customWidth="1"/>
    <col min="2" max="2" width="64.6640625" style="9" customWidth="1"/>
    <col min="3" max="3" width="15.33203125" style="9" bestFit="1" customWidth="1"/>
    <col min="4" max="4" width="21.33203125" style="10" customWidth="1"/>
    <col min="5" max="5" width="13.5546875" style="13" customWidth="1"/>
    <col min="6" max="16384" width="9.109375" style="9"/>
  </cols>
  <sheetData>
    <row r="1" spans="1:8" s="1" customFormat="1" ht="13.8" x14ac:dyDescent="0.2">
      <c r="A1" s="80" t="s">
        <v>22</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742</v>
      </c>
      <c r="B6" s="57" t="s">
        <v>741</v>
      </c>
      <c r="C6" s="27">
        <v>248533.83199999999</v>
      </c>
      <c r="D6" s="28">
        <v>1688.1628229999999</v>
      </c>
      <c r="E6" s="29">
        <v>36.254936468982301</v>
      </c>
    </row>
    <row r="7" spans="1:8" x14ac:dyDescent="0.2">
      <c r="A7" s="26" t="s">
        <v>744</v>
      </c>
      <c r="B7" s="57" t="s">
        <v>743</v>
      </c>
      <c r="C7" s="27">
        <v>2891339</v>
      </c>
      <c r="D7" s="28">
        <v>1265.2499459999999</v>
      </c>
      <c r="E7" s="29">
        <v>27.172471626934598</v>
      </c>
    </row>
    <row r="8" spans="1:8" ht="20.399999999999999" x14ac:dyDescent="0.2">
      <c r="A8" s="26" t="s">
        <v>746</v>
      </c>
      <c r="B8" s="57" t="s">
        <v>745</v>
      </c>
      <c r="C8" s="27">
        <v>2330.23</v>
      </c>
      <c r="D8" s="28">
        <v>58.918870499999997</v>
      </c>
      <c r="E8" s="29">
        <v>1.26533997651108</v>
      </c>
    </row>
    <row r="9" spans="1:8" ht="20.399999999999999" x14ac:dyDescent="0.2">
      <c r="A9" s="26" t="s">
        <v>747</v>
      </c>
      <c r="B9" s="60" t="s">
        <v>815</v>
      </c>
      <c r="C9" s="27">
        <v>20869.901999999998</v>
      </c>
      <c r="D9" s="28">
        <v>9.9512909999999994</v>
      </c>
      <c r="E9" s="29">
        <v>0.213713640695046</v>
      </c>
    </row>
    <row r="10" spans="1:8" ht="20.399999999999999" x14ac:dyDescent="0.2">
      <c r="A10" s="26" t="s">
        <v>748</v>
      </c>
      <c r="B10" s="57" t="s">
        <v>816</v>
      </c>
      <c r="C10" s="27">
        <v>23973.544999999998</v>
      </c>
      <c r="D10" s="28">
        <v>0</v>
      </c>
      <c r="E10" s="28">
        <v>0</v>
      </c>
    </row>
    <row r="11" spans="1:8" x14ac:dyDescent="0.2">
      <c r="A11" s="30" t="s">
        <v>30</v>
      </c>
      <c r="B11" s="30"/>
      <c r="C11" s="31"/>
      <c r="D11" s="32">
        <f>SUM(D6:D10)</f>
        <v>3022.2829304999996</v>
      </c>
      <c r="E11" s="33">
        <f>SUM(E6:E10)</f>
        <v>64.906461713123036</v>
      </c>
      <c r="F11" s="18"/>
      <c r="G11" s="18"/>
      <c r="H11" s="18"/>
    </row>
    <row r="12" spans="1:8" x14ac:dyDescent="0.2">
      <c r="A12" s="26"/>
      <c r="B12" s="26"/>
      <c r="C12" s="34"/>
      <c r="D12" s="28"/>
      <c r="E12" s="29"/>
    </row>
    <row r="13" spans="1:8" x14ac:dyDescent="0.2">
      <c r="A13" s="30" t="s">
        <v>31</v>
      </c>
      <c r="B13" s="30"/>
      <c r="C13" s="31"/>
      <c r="D13" s="32">
        <f>D11</f>
        <v>3022.2829304999996</v>
      </c>
      <c r="E13" s="33">
        <f>E11</f>
        <v>64.906461713123036</v>
      </c>
      <c r="F13" s="18"/>
      <c r="G13" s="18"/>
      <c r="H13" s="18"/>
    </row>
    <row r="14" spans="1:8" x14ac:dyDescent="0.2">
      <c r="A14" s="30"/>
      <c r="B14" s="30"/>
      <c r="C14" s="31"/>
      <c r="D14" s="32"/>
      <c r="E14" s="33"/>
      <c r="F14" s="18"/>
      <c r="G14" s="18"/>
      <c r="H14" s="18"/>
    </row>
    <row r="15" spans="1:8" x14ac:dyDescent="0.2">
      <c r="A15" s="30" t="s">
        <v>33</v>
      </c>
      <c r="B15" s="30"/>
      <c r="C15" s="31"/>
      <c r="D15" s="32">
        <f>D17-(D11)</f>
        <v>1634.0838637000006</v>
      </c>
      <c r="E15" s="33">
        <f>E17-(E11)</f>
        <v>35.093538286876964</v>
      </c>
      <c r="F15" s="18"/>
      <c r="G15" s="18"/>
      <c r="H15" s="18"/>
    </row>
    <row r="16" spans="1:8" x14ac:dyDescent="0.2">
      <c r="A16" s="30"/>
      <c r="B16" s="30"/>
      <c r="C16" s="31"/>
      <c r="D16" s="32"/>
      <c r="E16" s="33"/>
      <c r="F16" s="18"/>
      <c r="G16" s="18"/>
      <c r="H16" s="18"/>
    </row>
    <row r="17" spans="1:8" x14ac:dyDescent="0.2">
      <c r="A17" s="35" t="s">
        <v>32</v>
      </c>
      <c r="B17" s="35"/>
      <c r="C17" s="36"/>
      <c r="D17" s="37">
        <v>4656.3667942000002</v>
      </c>
      <c r="E17" s="38">
        <v>100</v>
      </c>
      <c r="F17" s="18"/>
      <c r="G17" s="18"/>
      <c r="H17" s="18"/>
    </row>
    <row r="19" spans="1:8" x14ac:dyDescent="0.2">
      <c r="A19" s="18" t="s">
        <v>809</v>
      </c>
    </row>
    <row r="20" spans="1:8" ht="14.4" x14ac:dyDescent="0.3">
      <c r="A20" s="91" t="s">
        <v>810</v>
      </c>
      <c r="B20" s="92"/>
      <c r="C20" s="92"/>
      <c r="D20" s="92"/>
      <c r="E20" s="92"/>
    </row>
    <row r="21" spans="1:8" ht="14.4" x14ac:dyDescent="0.3">
      <c r="A21" s="58"/>
      <c r="B21" s="59"/>
      <c r="C21" s="59"/>
      <c r="D21" s="59"/>
      <c r="E21" s="59"/>
    </row>
    <row r="22" spans="1:8" x14ac:dyDescent="0.2">
      <c r="A22" s="18" t="s">
        <v>36</v>
      </c>
    </row>
    <row r="23" spans="1:8" x14ac:dyDescent="0.2">
      <c r="A23" s="18" t="s">
        <v>37</v>
      </c>
    </row>
    <row r="24" spans="1:8" x14ac:dyDescent="0.2">
      <c r="A24" s="18" t="s">
        <v>38</v>
      </c>
      <c r="B24" s="18"/>
      <c r="C24" s="39" t="s">
        <v>40</v>
      </c>
      <c r="D24" s="41" t="s">
        <v>39</v>
      </c>
    </row>
    <row r="25" spans="1:8" x14ac:dyDescent="0.2">
      <c r="A25" s="9" t="s">
        <v>56</v>
      </c>
      <c r="C25" s="40">
        <v>14.1921</v>
      </c>
      <c r="D25" s="40">
        <v>13.98</v>
      </c>
    </row>
    <row r="26" spans="1:8" x14ac:dyDescent="0.2">
      <c r="A26" s="9" t="s">
        <v>80</v>
      </c>
      <c r="C26" s="40">
        <v>14.1921</v>
      </c>
      <c r="D26" s="40">
        <v>13.98</v>
      </c>
    </row>
    <row r="27" spans="1:8" x14ac:dyDescent="0.2">
      <c r="A27" s="9" t="s">
        <v>59</v>
      </c>
      <c r="C27" s="40">
        <v>15.475300000000001</v>
      </c>
      <c r="D27" s="40">
        <v>15.3201</v>
      </c>
    </row>
    <row r="28" spans="1:8" x14ac:dyDescent="0.2">
      <c r="A28" s="9" t="s">
        <v>81</v>
      </c>
      <c r="C28" s="40">
        <v>15.475300000000001</v>
      </c>
      <c r="D28" s="40">
        <v>15.3201</v>
      </c>
    </row>
    <row r="30" spans="1:8" x14ac:dyDescent="0.2">
      <c r="A30" s="9" t="s">
        <v>41</v>
      </c>
    </row>
    <row r="32" spans="1:8" x14ac:dyDescent="0.2">
      <c r="A32" s="18" t="s">
        <v>42</v>
      </c>
      <c r="D32" s="41" t="s">
        <v>43</v>
      </c>
    </row>
    <row r="34" spans="1:4" x14ac:dyDescent="0.2">
      <c r="A34" s="18" t="s">
        <v>225</v>
      </c>
      <c r="D34" s="45">
        <v>0.31210412809669502</v>
      </c>
    </row>
    <row r="36" spans="1:4" x14ac:dyDescent="0.2">
      <c r="A36" s="18" t="s">
        <v>806</v>
      </c>
      <c r="D36" s="41" t="s">
        <v>43</v>
      </c>
    </row>
    <row r="37" spans="1:4" x14ac:dyDescent="0.2">
      <c r="A37" s="9" t="s">
        <v>807</v>
      </c>
    </row>
    <row r="38" spans="1:4" x14ac:dyDescent="0.2">
      <c r="A38" s="46" t="s">
        <v>808</v>
      </c>
    </row>
    <row r="40" spans="1:4" x14ac:dyDescent="0.2">
      <c r="A40" s="18" t="s">
        <v>774</v>
      </c>
    </row>
    <row r="41" spans="1:4" x14ac:dyDescent="0.2">
      <c r="A41" s="18"/>
    </row>
    <row r="42" spans="1:4" x14ac:dyDescent="0.2">
      <c r="A42" s="47" t="s">
        <v>767</v>
      </c>
    </row>
    <row r="43" spans="1:4" x14ac:dyDescent="0.2">
      <c r="A43" s="48"/>
    </row>
    <row r="44" spans="1:4" x14ac:dyDescent="0.2">
      <c r="A44" s="49"/>
    </row>
    <row r="45" spans="1:4" x14ac:dyDescent="0.2">
      <c r="A45" s="49"/>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7" t="s">
        <v>770</v>
      </c>
    </row>
    <row r="57" spans="1:1" x14ac:dyDescent="0.2">
      <c r="A57" s="49"/>
    </row>
    <row r="58" spans="1:1" x14ac:dyDescent="0.2">
      <c r="A58" s="47" t="s">
        <v>768</v>
      </c>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sheetData>
  <mergeCells count="2">
    <mergeCell ref="A1:E1"/>
    <mergeCell ref="A20:E20"/>
  </mergeCells>
  <conditionalFormatting sqref="E5:E9 E11:E17">
    <cfRule type="cellIs" dxfId="30" priority="1" stopIfTrue="1" operator="between">
      <formula>0.009</formula>
      <formula>-0.009</formula>
    </cfRule>
  </conditionalFormatting>
  <hyperlinks>
    <hyperlink ref="A38" r:id="rId1"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64"/>
  <sheetViews>
    <sheetView workbookViewId="0">
      <selection sqref="A1:E1"/>
    </sheetView>
  </sheetViews>
  <sheetFormatPr defaultColWidth="9.109375" defaultRowHeight="10.199999999999999" x14ac:dyDescent="0.2"/>
  <cols>
    <col min="1" max="1" width="32.44140625" style="9" bestFit="1" customWidth="1"/>
    <col min="2" max="2" width="34.44140625" style="9" bestFit="1" customWidth="1"/>
    <col min="3" max="3" width="24.6640625" style="9" bestFit="1" customWidth="1"/>
    <col min="4" max="4" width="22" style="10" customWidth="1"/>
    <col min="5" max="5" width="13.5546875" style="13" customWidth="1"/>
    <col min="6" max="16384" width="9.109375" style="9"/>
  </cols>
  <sheetData>
    <row r="1" spans="1:8" s="1" customFormat="1" ht="13.8" x14ac:dyDescent="0.2">
      <c r="A1" s="80" t="s">
        <v>23</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750</v>
      </c>
      <c r="B6" s="26" t="s">
        <v>749</v>
      </c>
      <c r="C6" s="27">
        <v>3591260.9339999999</v>
      </c>
      <c r="D6" s="28">
        <v>1500.4288180000001</v>
      </c>
      <c r="E6" s="29">
        <v>80.850929424239496</v>
      </c>
    </row>
    <row r="7" spans="1:8" x14ac:dyDescent="0.2">
      <c r="A7" s="26" t="s">
        <v>752</v>
      </c>
      <c r="B7" s="26" t="s">
        <v>751</v>
      </c>
      <c r="C7" s="27">
        <v>43952.724999999999</v>
      </c>
      <c r="D7" s="28">
        <v>176.4816625</v>
      </c>
      <c r="E7" s="29">
        <v>9.5097523243251594</v>
      </c>
    </row>
    <row r="8" spans="1:8" x14ac:dyDescent="0.2">
      <c r="A8" s="26" t="s">
        <v>742</v>
      </c>
      <c r="B8" s="26" t="s">
        <v>741</v>
      </c>
      <c r="C8" s="27">
        <v>25717.534</v>
      </c>
      <c r="D8" s="28">
        <v>174.6860154</v>
      </c>
      <c r="E8" s="29">
        <v>9.4129934943085107</v>
      </c>
    </row>
    <row r="9" spans="1:8" x14ac:dyDescent="0.2">
      <c r="A9" s="30" t="s">
        <v>30</v>
      </c>
      <c r="B9" s="30"/>
      <c r="C9" s="31"/>
      <c r="D9" s="32">
        <f>SUM(D6:D8)</f>
        <v>1851.5964959000003</v>
      </c>
      <c r="E9" s="33">
        <f>SUM(E6:E8)</f>
        <v>99.773675242873168</v>
      </c>
      <c r="F9" s="18"/>
      <c r="G9" s="18"/>
      <c r="H9" s="18"/>
    </row>
    <row r="10" spans="1:8" x14ac:dyDescent="0.2">
      <c r="A10" s="26"/>
      <c r="B10" s="26"/>
      <c r="C10" s="34"/>
      <c r="D10" s="28"/>
      <c r="E10" s="29"/>
    </row>
    <row r="11" spans="1:8" x14ac:dyDescent="0.2">
      <c r="A11" s="30" t="s">
        <v>31</v>
      </c>
      <c r="B11" s="30"/>
      <c r="C11" s="31"/>
      <c r="D11" s="32">
        <f>D9</f>
        <v>1851.5964959000003</v>
      </c>
      <c r="E11" s="33">
        <f>E9</f>
        <v>99.773675242873168</v>
      </c>
      <c r="F11" s="18"/>
      <c r="G11" s="18"/>
      <c r="H11" s="18"/>
    </row>
    <row r="12" spans="1:8" x14ac:dyDescent="0.2">
      <c r="A12" s="30"/>
      <c r="B12" s="30"/>
      <c r="C12" s="31"/>
      <c r="D12" s="32"/>
      <c r="E12" s="33"/>
      <c r="F12" s="18"/>
      <c r="G12" s="18"/>
      <c r="H12" s="18"/>
    </row>
    <row r="13" spans="1:8" x14ac:dyDescent="0.2">
      <c r="A13" s="30" t="s">
        <v>33</v>
      </c>
      <c r="B13" s="30"/>
      <c r="C13" s="31"/>
      <c r="D13" s="32">
        <f>D15-(D9)</f>
        <v>4.2001271999997698</v>
      </c>
      <c r="E13" s="33">
        <f>E15-(E9)</f>
        <v>0.22632475712683231</v>
      </c>
      <c r="F13" s="18"/>
      <c r="G13" s="18"/>
      <c r="H13" s="18"/>
    </row>
    <row r="14" spans="1:8" x14ac:dyDescent="0.2">
      <c r="A14" s="30"/>
      <c r="B14" s="30"/>
      <c r="C14" s="31"/>
      <c r="D14" s="32"/>
      <c r="E14" s="33"/>
      <c r="F14" s="18"/>
      <c r="G14" s="18"/>
      <c r="H14" s="18"/>
    </row>
    <row r="15" spans="1:8" x14ac:dyDescent="0.2">
      <c r="A15" s="35" t="s">
        <v>32</v>
      </c>
      <c r="B15" s="35"/>
      <c r="C15" s="36"/>
      <c r="D15" s="37">
        <v>1855.7966231</v>
      </c>
      <c r="E15" s="38">
        <v>100</v>
      </c>
      <c r="F15" s="18"/>
      <c r="G15" s="18"/>
      <c r="H15" s="18"/>
    </row>
    <row r="17" spans="1:4" x14ac:dyDescent="0.2">
      <c r="A17" s="18" t="s">
        <v>36</v>
      </c>
    </row>
    <row r="18" spans="1:4" x14ac:dyDescent="0.2">
      <c r="A18" s="18" t="s">
        <v>37</v>
      </c>
    </row>
    <row r="19" spans="1:4" x14ac:dyDescent="0.2">
      <c r="A19" s="18" t="s">
        <v>38</v>
      </c>
      <c r="B19" s="18"/>
      <c r="C19" s="39" t="s">
        <v>40</v>
      </c>
      <c r="D19" s="41" t="s">
        <v>39</v>
      </c>
    </row>
    <row r="20" spans="1:4" x14ac:dyDescent="0.2">
      <c r="A20" s="9" t="s">
        <v>74</v>
      </c>
      <c r="C20" s="40">
        <v>46.435299999999998</v>
      </c>
      <c r="D20" s="40">
        <v>46.258600000000001</v>
      </c>
    </row>
    <row r="21" spans="1:4" x14ac:dyDescent="0.2">
      <c r="A21" s="9" t="s">
        <v>753</v>
      </c>
      <c r="C21" s="40">
        <v>14.217700000000001</v>
      </c>
      <c r="D21" s="40">
        <v>13.632899999999999</v>
      </c>
    </row>
    <row r="22" spans="1:4" x14ac:dyDescent="0.2">
      <c r="A22" s="9" t="s">
        <v>75</v>
      </c>
      <c r="C22" s="40">
        <v>48.377499999999998</v>
      </c>
      <c r="D22" s="40">
        <v>48.334099999999999</v>
      </c>
    </row>
    <row r="23" spans="1:4" x14ac:dyDescent="0.2">
      <c r="A23" s="9" t="s">
        <v>754</v>
      </c>
      <c r="C23" s="40">
        <v>14.8728</v>
      </c>
      <c r="D23" s="40">
        <v>14.305999999999999</v>
      </c>
    </row>
    <row r="25" spans="1:4" x14ac:dyDescent="0.2">
      <c r="A25" s="18" t="s">
        <v>42</v>
      </c>
    </row>
    <row r="26" spans="1:4" x14ac:dyDescent="0.2">
      <c r="A26" s="82" t="s">
        <v>53</v>
      </c>
      <c r="B26" s="83"/>
      <c r="C26" s="43" t="s">
        <v>54</v>
      </c>
    </row>
    <row r="27" spans="1:4" x14ac:dyDescent="0.2">
      <c r="A27" s="78" t="s">
        <v>753</v>
      </c>
      <c r="B27" s="79"/>
      <c r="C27" s="44">
        <v>0.53</v>
      </c>
    </row>
    <row r="28" spans="1:4" x14ac:dyDescent="0.2">
      <c r="A28" s="78" t="s">
        <v>754</v>
      </c>
      <c r="B28" s="79"/>
      <c r="C28" s="44">
        <v>0.53</v>
      </c>
    </row>
    <row r="29" spans="1:4" x14ac:dyDescent="0.2">
      <c r="A29" s="9" t="s">
        <v>55</v>
      </c>
    </row>
    <row r="30" spans="1:4" x14ac:dyDescent="0.2">
      <c r="A30" s="9" t="s">
        <v>41</v>
      </c>
    </row>
    <row r="32" spans="1:4" x14ac:dyDescent="0.2">
      <c r="A32" s="18" t="s">
        <v>811</v>
      </c>
      <c r="D32" s="45">
        <v>4.0455614113692633E-2</v>
      </c>
    </row>
    <row r="34" spans="1:1" x14ac:dyDescent="0.2">
      <c r="A34" s="18" t="s">
        <v>771</v>
      </c>
    </row>
    <row r="35" spans="1:1" x14ac:dyDescent="0.2">
      <c r="A35" s="46"/>
    </row>
    <row r="36" spans="1:1" x14ac:dyDescent="0.2">
      <c r="A36" s="47" t="s">
        <v>767</v>
      </c>
    </row>
    <row r="37" spans="1:1" x14ac:dyDescent="0.2">
      <c r="A37" s="48"/>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row r="50" spans="1:1" ht="20.399999999999999" x14ac:dyDescent="0.2">
      <c r="A50" s="50" t="s">
        <v>788</v>
      </c>
    </row>
    <row r="51" spans="1:1" x14ac:dyDescent="0.2">
      <c r="A51" s="49"/>
    </row>
    <row r="52" spans="1:1" x14ac:dyDescent="0.2">
      <c r="A52" s="47" t="s">
        <v>768</v>
      </c>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4">
    <mergeCell ref="A1:E1"/>
    <mergeCell ref="A26:B26"/>
    <mergeCell ref="A27:B27"/>
    <mergeCell ref="A28:B28"/>
  </mergeCells>
  <conditionalFormatting sqref="E5:E15">
    <cfRule type="cellIs" dxfId="29"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2"/>
  <sheetViews>
    <sheetView workbookViewId="0">
      <selection sqref="A1:G1"/>
    </sheetView>
  </sheetViews>
  <sheetFormatPr defaultColWidth="9.109375" defaultRowHeight="10.199999999999999" x14ac:dyDescent="0.2"/>
  <cols>
    <col min="1" max="1" width="32.44140625" style="9" bestFit="1" customWidth="1"/>
    <col min="2" max="2" width="49" style="9" bestFit="1" customWidth="1"/>
    <col min="3" max="3" width="24.6640625" style="9" bestFit="1" customWidth="1"/>
    <col min="4" max="4" width="15.33203125" style="10" bestFit="1" customWidth="1"/>
    <col min="5" max="5" width="23" style="13" bestFit="1" customWidth="1"/>
    <col min="6" max="6" width="13.5546875" style="14" bestFit="1" customWidth="1"/>
    <col min="7" max="7" width="14.33203125" style="13" customWidth="1"/>
    <col min="8" max="16384" width="9.109375" style="9"/>
  </cols>
  <sheetData>
    <row r="1" spans="1:9" s="1" customFormat="1" ht="13.8" x14ac:dyDescent="0.2">
      <c r="A1" s="80" t="s">
        <v>892</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47</v>
      </c>
      <c r="B5" s="22"/>
      <c r="C5" s="22"/>
      <c r="D5" s="23"/>
      <c r="E5" s="24"/>
      <c r="F5" s="25"/>
      <c r="G5" s="24"/>
    </row>
    <row r="6" spans="1:9" x14ac:dyDescent="0.2">
      <c r="A6" s="30" t="s">
        <v>825</v>
      </c>
      <c r="B6" s="26"/>
      <c r="C6" s="26"/>
      <c r="D6" s="34"/>
      <c r="E6" s="28"/>
      <c r="F6" s="29"/>
      <c r="G6" s="28"/>
    </row>
    <row r="7" spans="1:9" x14ac:dyDescent="0.2">
      <c r="A7" s="26" t="s">
        <v>893</v>
      </c>
      <c r="B7" s="26" t="s">
        <v>894</v>
      </c>
      <c r="C7" s="26" t="s">
        <v>48</v>
      </c>
      <c r="D7" s="27">
        <v>1000</v>
      </c>
      <c r="E7" s="28">
        <v>4873.5749999999998</v>
      </c>
      <c r="F7" s="29">
        <v>5.78743466218517</v>
      </c>
      <c r="G7" s="28">
        <v>5.9550000000000001</v>
      </c>
    </row>
    <row r="8" spans="1:9" x14ac:dyDescent="0.2">
      <c r="A8" s="26" t="s">
        <v>895</v>
      </c>
      <c r="B8" s="26" t="s">
        <v>896</v>
      </c>
      <c r="C8" s="26" t="s">
        <v>48</v>
      </c>
      <c r="D8" s="27">
        <v>1000</v>
      </c>
      <c r="E8" s="28">
        <v>4822.8050000000003</v>
      </c>
      <c r="F8" s="29">
        <v>5.7271446168285003</v>
      </c>
      <c r="G8" s="28">
        <v>6.1798999999999999</v>
      </c>
    </row>
    <row r="9" spans="1:9" x14ac:dyDescent="0.2">
      <c r="A9" s="26" t="s">
        <v>897</v>
      </c>
      <c r="B9" s="26" t="s">
        <v>898</v>
      </c>
      <c r="C9" s="26" t="s">
        <v>48</v>
      </c>
      <c r="D9" s="27">
        <v>1000</v>
      </c>
      <c r="E9" s="28">
        <v>4817.7250000000004</v>
      </c>
      <c r="F9" s="29">
        <v>5.72111204975322</v>
      </c>
      <c r="G9" s="28">
        <v>6.165</v>
      </c>
    </row>
    <row r="10" spans="1:9" x14ac:dyDescent="0.2">
      <c r="A10" s="26" t="s">
        <v>899</v>
      </c>
      <c r="B10" s="26" t="s">
        <v>900</v>
      </c>
      <c r="C10" s="26" t="s">
        <v>48</v>
      </c>
      <c r="D10" s="27">
        <v>1000</v>
      </c>
      <c r="E10" s="28">
        <v>4817.1549999999997</v>
      </c>
      <c r="F10" s="29">
        <v>5.7204351672270599</v>
      </c>
      <c r="G10" s="28">
        <v>6.1849999999999996</v>
      </c>
    </row>
    <row r="11" spans="1:9" x14ac:dyDescent="0.2">
      <c r="A11" s="26" t="s">
        <v>901</v>
      </c>
      <c r="B11" s="26" t="s">
        <v>902</v>
      </c>
      <c r="C11" s="26" t="s">
        <v>48</v>
      </c>
      <c r="D11" s="27">
        <v>1000</v>
      </c>
      <c r="E11" s="28">
        <v>4814.4449999999997</v>
      </c>
      <c r="F11" s="29">
        <v>5.7172170064447796</v>
      </c>
      <c r="G11" s="28">
        <v>6.1700999999999997</v>
      </c>
    </row>
    <row r="12" spans="1:9" x14ac:dyDescent="0.2">
      <c r="A12" s="26" t="s">
        <v>903</v>
      </c>
      <c r="B12" s="26" t="s">
        <v>904</v>
      </c>
      <c r="C12" s="26" t="s">
        <v>48</v>
      </c>
      <c r="D12" s="27">
        <v>1000</v>
      </c>
      <c r="E12" s="28">
        <v>4795.8249999999998</v>
      </c>
      <c r="F12" s="29">
        <v>5.6951055105901096</v>
      </c>
      <c r="G12" s="28">
        <v>6.07</v>
      </c>
    </row>
    <row r="13" spans="1:9" x14ac:dyDescent="0.2">
      <c r="A13" s="26" t="s">
        <v>905</v>
      </c>
      <c r="B13" s="26" t="s">
        <v>906</v>
      </c>
      <c r="C13" s="26" t="s">
        <v>48</v>
      </c>
      <c r="D13" s="27">
        <v>1000</v>
      </c>
      <c r="E13" s="28">
        <v>4784.8549999999996</v>
      </c>
      <c r="F13" s="29">
        <v>5.6820784907444803</v>
      </c>
      <c r="G13" s="28">
        <v>6.1699000000000002</v>
      </c>
    </row>
    <row r="14" spans="1:9" x14ac:dyDescent="0.2">
      <c r="A14" s="30" t="s">
        <v>30</v>
      </c>
      <c r="B14" s="30"/>
      <c r="C14" s="30"/>
      <c r="D14" s="31"/>
      <c r="E14" s="32">
        <f>SUM(E6:E13)</f>
        <v>33726.385000000002</v>
      </c>
      <c r="F14" s="33">
        <f>SUM(F6:F13)</f>
        <v>40.050527503773317</v>
      </c>
      <c r="G14" s="32"/>
      <c r="H14" s="18"/>
      <c r="I14" s="18"/>
    </row>
    <row r="15" spans="1:9" x14ac:dyDescent="0.2">
      <c r="A15" s="26"/>
      <c r="B15" s="26"/>
      <c r="C15" s="26"/>
      <c r="D15" s="34"/>
      <c r="E15" s="28"/>
      <c r="F15" s="29"/>
      <c r="G15" s="28"/>
    </row>
    <row r="16" spans="1:9" x14ac:dyDescent="0.2">
      <c r="A16" s="30" t="s">
        <v>49</v>
      </c>
      <c r="B16" s="26"/>
      <c r="C16" s="26"/>
      <c r="D16" s="34"/>
      <c r="E16" s="28"/>
      <c r="F16" s="29"/>
      <c r="G16" s="28"/>
    </row>
    <row r="17" spans="1:9" x14ac:dyDescent="0.2">
      <c r="A17" s="26" t="s">
        <v>835</v>
      </c>
      <c r="B17" s="26" t="s">
        <v>836</v>
      </c>
      <c r="C17" s="26" t="s">
        <v>50</v>
      </c>
      <c r="D17" s="27">
        <v>1000</v>
      </c>
      <c r="E17" s="28">
        <v>4990.7150000000001</v>
      </c>
      <c r="F17" s="29">
        <v>5.9265399588777203</v>
      </c>
      <c r="G17" s="28">
        <v>4.8505000000000003</v>
      </c>
    </row>
    <row r="18" spans="1:9" x14ac:dyDescent="0.2">
      <c r="A18" s="26" t="s">
        <v>907</v>
      </c>
      <c r="B18" s="26" t="s">
        <v>908</v>
      </c>
      <c r="C18" s="26" t="s">
        <v>48</v>
      </c>
      <c r="D18" s="27">
        <v>1000</v>
      </c>
      <c r="E18" s="28">
        <v>4982.4750000000004</v>
      </c>
      <c r="F18" s="29">
        <v>5.9167548500784504</v>
      </c>
      <c r="G18" s="28">
        <v>5.35</v>
      </c>
    </row>
    <row r="19" spans="1:9" x14ac:dyDescent="0.2">
      <c r="A19" s="26" t="s">
        <v>909</v>
      </c>
      <c r="B19" s="26" t="s">
        <v>910</v>
      </c>
      <c r="C19" s="26" t="s">
        <v>834</v>
      </c>
      <c r="D19" s="27">
        <v>1000</v>
      </c>
      <c r="E19" s="28">
        <v>4950.2</v>
      </c>
      <c r="F19" s="29">
        <v>5.8784278614259602</v>
      </c>
      <c r="G19" s="28">
        <v>5.4001999999999999</v>
      </c>
    </row>
    <row r="20" spans="1:9" x14ac:dyDescent="0.2">
      <c r="A20" s="26" t="s">
        <v>911</v>
      </c>
      <c r="B20" s="26" t="s">
        <v>912</v>
      </c>
      <c r="C20" s="26" t="s">
        <v>48</v>
      </c>
      <c r="D20" s="27">
        <v>1000</v>
      </c>
      <c r="E20" s="28">
        <v>4794.9799999999996</v>
      </c>
      <c r="F20" s="29">
        <v>5.6941020619329104</v>
      </c>
      <c r="G20" s="28">
        <v>6.37</v>
      </c>
    </row>
    <row r="21" spans="1:9" x14ac:dyDescent="0.2">
      <c r="A21" s="26" t="s">
        <v>913</v>
      </c>
      <c r="B21" s="26" t="s">
        <v>914</v>
      </c>
      <c r="C21" s="26" t="s">
        <v>48</v>
      </c>
      <c r="D21" s="27">
        <v>1000</v>
      </c>
      <c r="E21" s="28">
        <v>4773.5349999999999</v>
      </c>
      <c r="F21" s="29">
        <v>5.6686358412775197</v>
      </c>
      <c r="G21" s="28">
        <v>6.5099</v>
      </c>
    </row>
    <row r="22" spans="1:9" x14ac:dyDescent="0.2">
      <c r="A22" s="26" t="s">
        <v>915</v>
      </c>
      <c r="B22" s="26" t="s">
        <v>916</v>
      </c>
      <c r="C22" s="26" t="s">
        <v>48</v>
      </c>
      <c r="D22" s="27">
        <v>700</v>
      </c>
      <c r="E22" s="28">
        <v>3455.3890000000001</v>
      </c>
      <c r="F22" s="29">
        <v>4.1033200617479704</v>
      </c>
      <c r="G22" s="28">
        <v>5.6101999999999999</v>
      </c>
    </row>
    <row r="23" spans="1:9" x14ac:dyDescent="0.2">
      <c r="A23" s="26" t="s">
        <v>917</v>
      </c>
      <c r="B23" s="26" t="s">
        <v>918</v>
      </c>
      <c r="C23" s="26" t="s">
        <v>48</v>
      </c>
      <c r="D23" s="27">
        <v>300</v>
      </c>
      <c r="E23" s="28">
        <v>1480.008</v>
      </c>
      <c r="F23" s="29">
        <v>1.75752904172222</v>
      </c>
      <c r="G23" s="28">
        <v>5.5397999999999996</v>
      </c>
    </row>
    <row r="24" spans="1:9" x14ac:dyDescent="0.2">
      <c r="A24" s="30" t="s">
        <v>30</v>
      </c>
      <c r="B24" s="30"/>
      <c r="C24" s="30"/>
      <c r="D24" s="31"/>
      <c r="E24" s="32">
        <f>SUM(E16:E23)</f>
        <v>29427.302</v>
      </c>
      <c r="F24" s="33">
        <f>SUM(F16:F23)</f>
        <v>34.945309677062752</v>
      </c>
      <c r="G24" s="32"/>
      <c r="H24" s="18"/>
      <c r="I24" s="18"/>
    </row>
    <row r="25" spans="1:9" x14ac:dyDescent="0.2">
      <c r="A25" s="26"/>
      <c r="B25" s="26"/>
      <c r="C25" s="26"/>
      <c r="D25" s="34"/>
      <c r="E25" s="28"/>
      <c r="F25" s="29"/>
      <c r="G25" s="28"/>
    </row>
    <row r="26" spans="1:9" x14ac:dyDescent="0.2">
      <c r="A26" s="30" t="s">
        <v>51</v>
      </c>
      <c r="B26" s="26"/>
      <c r="C26" s="26"/>
      <c r="D26" s="34"/>
      <c r="E26" s="28"/>
      <c r="F26" s="29"/>
      <c r="G26" s="28"/>
    </row>
    <row r="27" spans="1:9" x14ac:dyDescent="0.2">
      <c r="A27" s="26" t="s">
        <v>919</v>
      </c>
      <c r="B27" s="26" t="s">
        <v>920</v>
      </c>
      <c r="C27" s="26" t="s">
        <v>65</v>
      </c>
      <c r="D27" s="27">
        <v>6955100</v>
      </c>
      <c r="E27" s="28">
        <v>6875.3667340000002</v>
      </c>
      <c r="F27" s="29">
        <v>8.1645887775578405</v>
      </c>
      <c r="G27" s="28">
        <v>5.0998999999999999</v>
      </c>
    </row>
    <row r="28" spans="1:9" x14ac:dyDescent="0.2">
      <c r="A28" s="26" t="s">
        <v>921</v>
      </c>
      <c r="B28" s="26" t="s">
        <v>922</v>
      </c>
      <c r="C28" s="26" t="s">
        <v>65</v>
      </c>
      <c r="D28" s="27">
        <v>4677200</v>
      </c>
      <c r="E28" s="28">
        <v>4537.4499409999999</v>
      </c>
      <c r="F28" s="29">
        <v>5.3882817164962997</v>
      </c>
      <c r="G28" s="28">
        <v>5.7649999999999997</v>
      </c>
    </row>
    <row r="29" spans="1:9" x14ac:dyDescent="0.2">
      <c r="A29" s="26" t="s">
        <v>923</v>
      </c>
      <c r="B29" s="26" t="s">
        <v>924</v>
      </c>
      <c r="C29" s="26" t="s">
        <v>65</v>
      </c>
      <c r="D29" s="27">
        <v>3727600</v>
      </c>
      <c r="E29" s="28">
        <v>3602.2631780000002</v>
      </c>
      <c r="F29" s="29">
        <v>4.2777350874195097</v>
      </c>
      <c r="G29" s="28">
        <v>5.8795000000000002</v>
      </c>
    </row>
    <row r="30" spans="1:9" x14ac:dyDescent="0.2">
      <c r="A30" s="30" t="s">
        <v>30</v>
      </c>
      <c r="B30" s="30"/>
      <c r="C30" s="30"/>
      <c r="D30" s="31"/>
      <c r="E30" s="32">
        <f>SUM(E26:E29)</f>
        <v>15015.079852999999</v>
      </c>
      <c r="F30" s="33">
        <f>SUM(F26:F29)</f>
        <v>17.830605581473648</v>
      </c>
      <c r="G30" s="32"/>
      <c r="H30" s="18"/>
      <c r="I30" s="18"/>
    </row>
    <row r="31" spans="1:9" x14ac:dyDescent="0.2">
      <c r="A31" s="26"/>
      <c r="B31" s="26"/>
      <c r="C31" s="26"/>
      <c r="D31" s="34"/>
      <c r="E31" s="28"/>
      <c r="F31" s="29"/>
      <c r="G31" s="28"/>
    </row>
    <row r="32" spans="1:9" x14ac:dyDescent="0.2">
      <c r="A32" s="30" t="s">
        <v>31</v>
      </c>
      <c r="B32" s="30"/>
      <c r="C32" s="30"/>
      <c r="D32" s="31"/>
      <c r="E32" s="32">
        <f>E14+E24+E30</f>
        <v>78168.766853000008</v>
      </c>
      <c r="F32" s="33">
        <f>F14+F24+F30</f>
        <v>92.826442762309725</v>
      </c>
      <c r="G32" s="32"/>
      <c r="H32" s="18"/>
      <c r="I32" s="18"/>
    </row>
    <row r="33" spans="1:9" x14ac:dyDescent="0.2">
      <c r="A33" s="30"/>
      <c r="B33" s="30"/>
      <c r="C33" s="30"/>
      <c r="D33" s="31"/>
      <c r="E33" s="32"/>
      <c r="F33" s="33"/>
      <c r="G33" s="32"/>
      <c r="H33" s="18"/>
      <c r="I33" s="18"/>
    </row>
    <row r="34" spans="1:9" x14ac:dyDescent="0.2">
      <c r="A34" s="30" t="s">
        <v>33</v>
      </c>
      <c r="B34" s="30"/>
      <c r="C34" s="30"/>
      <c r="D34" s="31"/>
      <c r="E34" s="32">
        <f>E36-(E14+E24+E30)</f>
        <v>6040.8231375999894</v>
      </c>
      <c r="F34" s="33">
        <f>F36-(F14+F24+F30)</f>
        <v>7.1735572376902752</v>
      </c>
      <c r="G34" s="32"/>
      <c r="H34" s="18"/>
      <c r="I34" s="18"/>
    </row>
    <row r="35" spans="1:9" x14ac:dyDescent="0.2">
      <c r="A35" s="30"/>
      <c r="B35" s="30"/>
      <c r="C35" s="30"/>
      <c r="D35" s="31"/>
      <c r="E35" s="32"/>
      <c r="F35" s="33"/>
      <c r="G35" s="32"/>
      <c r="H35" s="18"/>
      <c r="I35" s="18"/>
    </row>
    <row r="36" spans="1:9" x14ac:dyDescent="0.2">
      <c r="A36" s="35" t="s">
        <v>32</v>
      </c>
      <c r="B36" s="35"/>
      <c r="C36" s="35"/>
      <c r="D36" s="36"/>
      <c r="E36" s="37">
        <v>84209.589990599998</v>
      </c>
      <c r="F36" s="38">
        <v>100</v>
      </c>
      <c r="G36" s="37"/>
      <c r="H36" s="18"/>
      <c r="I36" s="18"/>
    </row>
    <row r="38" spans="1:9" x14ac:dyDescent="0.2">
      <c r="A38" s="18" t="s">
        <v>52</v>
      </c>
    </row>
    <row r="39" spans="1:9" x14ac:dyDescent="0.2">
      <c r="A39" s="18" t="s">
        <v>35</v>
      </c>
    </row>
    <row r="41" spans="1:9" x14ac:dyDescent="0.2">
      <c r="A41" s="18" t="s">
        <v>36</v>
      </c>
    </row>
    <row r="42" spans="1:9" x14ac:dyDescent="0.2">
      <c r="A42" s="18" t="s">
        <v>37</v>
      </c>
    </row>
    <row r="43" spans="1:9" x14ac:dyDescent="0.2">
      <c r="A43" s="18" t="s">
        <v>38</v>
      </c>
      <c r="B43" s="18"/>
      <c r="C43" s="39" t="s">
        <v>40</v>
      </c>
      <c r="D43" s="19" t="s">
        <v>39</v>
      </c>
    </row>
    <row r="44" spans="1:9" x14ac:dyDescent="0.2">
      <c r="A44" s="9" t="s">
        <v>925</v>
      </c>
      <c r="C44" s="40">
        <v>39.990099999999998</v>
      </c>
      <c r="D44" s="40">
        <v>40.629899999999999</v>
      </c>
    </row>
    <row r="45" spans="1:9" x14ac:dyDescent="0.2">
      <c r="A45" s="9" t="s">
        <v>926</v>
      </c>
      <c r="C45" s="40">
        <v>10.105</v>
      </c>
      <c r="D45" s="40">
        <v>10.0609</v>
      </c>
    </row>
    <row r="46" spans="1:9" x14ac:dyDescent="0.2">
      <c r="A46" s="9" t="s">
        <v>927</v>
      </c>
      <c r="C46" s="40">
        <v>10.1311</v>
      </c>
      <c r="D46" s="40">
        <v>10.111800000000001</v>
      </c>
    </row>
    <row r="47" spans="1:9" x14ac:dyDescent="0.2">
      <c r="A47" s="9" t="s">
        <v>928</v>
      </c>
      <c r="C47" s="40">
        <v>10.301500000000001</v>
      </c>
      <c r="D47" s="40">
        <v>10.3156</v>
      </c>
    </row>
    <row r="48" spans="1:9" x14ac:dyDescent="0.2">
      <c r="A48" s="9" t="s">
        <v>929</v>
      </c>
      <c r="C48" s="40">
        <v>41.089100000000002</v>
      </c>
      <c r="D48" s="40">
        <v>41.78</v>
      </c>
    </row>
    <row r="49" spans="1:5" x14ac:dyDescent="0.2">
      <c r="A49" s="9" t="s">
        <v>930</v>
      </c>
      <c r="C49" s="40">
        <v>10.1152</v>
      </c>
      <c r="D49" s="40">
        <v>10.0716</v>
      </c>
    </row>
    <row r="50" spans="1:5" x14ac:dyDescent="0.2">
      <c r="A50" s="9" t="s">
        <v>931</v>
      </c>
      <c r="C50" s="40">
        <v>10.498900000000001</v>
      </c>
      <c r="D50" s="40">
        <v>10.4933</v>
      </c>
    </row>
    <row r="51" spans="1:5" x14ac:dyDescent="0.2">
      <c r="A51" s="9" t="s">
        <v>932</v>
      </c>
      <c r="C51" s="40">
        <v>10.721</v>
      </c>
      <c r="D51" s="40">
        <v>10.7498</v>
      </c>
    </row>
    <row r="53" spans="1:5" x14ac:dyDescent="0.2">
      <c r="A53" s="18" t="s">
        <v>42</v>
      </c>
    </row>
    <row r="54" spans="1:5" x14ac:dyDescent="0.2">
      <c r="A54" s="82" t="s">
        <v>53</v>
      </c>
      <c r="B54" s="83"/>
      <c r="C54" s="43" t="s">
        <v>54</v>
      </c>
    </row>
    <row r="55" spans="1:5" x14ac:dyDescent="0.2">
      <c r="A55" s="78" t="s">
        <v>926</v>
      </c>
      <c r="B55" s="79"/>
      <c r="C55" s="44">
        <v>0.20435418999999999</v>
      </c>
    </row>
    <row r="56" spans="1:5" x14ac:dyDescent="0.2">
      <c r="A56" s="78" t="s">
        <v>927</v>
      </c>
      <c r="B56" s="79"/>
      <c r="C56" s="44">
        <v>0.18</v>
      </c>
    </row>
    <row r="57" spans="1:5" x14ac:dyDescent="0.2">
      <c r="A57" s="78" t="s">
        <v>928</v>
      </c>
      <c r="B57" s="79"/>
      <c r="C57" s="44">
        <v>0.15</v>
      </c>
    </row>
    <row r="58" spans="1:5" x14ac:dyDescent="0.2">
      <c r="A58" s="78" t="s">
        <v>930</v>
      </c>
      <c r="B58" s="79"/>
      <c r="C58" s="44">
        <v>0.21159233999999999</v>
      </c>
    </row>
    <row r="59" spans="1:5" x14ac:dyDescent="0.2">
      <c r="A59" s="78" t="s">
        <v>931</v>
      </c>
      <c r="B59" s="79"/>
      <c r="C59" s="44">
        <v>0.18</v>
      </c>
    </row>
    <row r="60" spans="1:5" x14ac:dyDescent="0.2">
      <c r="A60" s="78" t="s">
        <v>932</v>
      </c>
      <c r="B60" s="79"/>
      <c r="C60" s="44">
        <v>0.15</v>
      </c>
    </row>
    <row r="61" spans="1:5" x14ac:dyDescent="0.2">
      <c r="A61" s="9" t="s">
        <v>55</v>
      </c>
    </row>
    <row r="62" spans="1:5" x14ac:dyDescent="0.2">
      <c r="A62" s="9" t="s">
        <v>41</v>
      </c>
    </row>
    <row r="64" spans="1:5" x14ac:dyDescent="0.2">
      <c r="A64" s="18" t="s">
        <v>874</v>
      </c>
      <c r="D64" s="42">
        <v>0.43212918741416301</v>
      </c>
      <c r="E64" s="13" t="s">
        <v>44</v>
      </c>
    </row>
    <row r="66" spans="1:4" x14ac:dyDescent="0.2">
      <c r="A66" s="18" t="s">
        <v>806</v>
      </c>
      <c r="D66" s="41" t="s">
        <v>43</v>
      </c>
    </row>
    <row r="68" spans="1:4" x14ac:dyDescent="0.2">
      <c r="A68" s="18" t="s">
        <v>875</v>
      </c>
    </row>
    <row r="69" spans="1:4" x14ac:dyDescent="0.2">
      <c r="A69" s="47"/>
    </row>
    <row r="70" spans="1:4" x14ac:dyDescent="0.2">
      <c r="A70" s="47" t="s">
        <v>767</v>
      </c>
    </row>
    <row r="71" spans="1:4" x14ac:dyDescent="0.2">
      <c r="A71" s="49"/>
    </row>
    <row r="72" spans="1:4" x14ac:dyDescent="0.2">
      <c r="A72" s="49"/>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7" t="s">
        <v>933</v>
      </c>
    </row>
    <row r="85" spans="1:1" x14ac:dyDescent="0.2">
      <c r="A85" s="49"/>
    </row>
    <row r="86" spans="1:1" x14ac:dyDescent="0.2">
      <c r="A86" s="47" t="s">
        <v>877</v>
      </c>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18" t="s">
        <v>934</v>
      </c>
    </row>
    <row r="102" spans="1:1" x14ac:dyDescent="0.2">
      <c r="A102" s="47" t="s">
        <v>879</v>
      </c>
    </row>
  </sheetData>
  <mergeCells count="8">
    <mergeCell ref="A59:B59"/>
    <mergeCell ref="A60:B60"/>
    <mergeCell ref="A1:G1"/>
    <mergeCell ref="A54:B54"/>
    <mergeCell ref="A55:B55"/>
    <mergeCell ref="A56:B56"/>
    <mergeCell ref="A57:B57"/>
    <mergeCell ref="A58:B58"/>
  </mergeCells>
  <conditionalFormatting sqref="F2:F3 F5:F67">
    <cfRule type="cellIs" dxfId="93" priority="4" stopIfTrue="1" operator="between">
      <formula>0.009</formula>
      <formula>-0.009</formula>
    </cfRule>
  </conditionalFormatting>
  <conditionalFormatting sqref="F68 F119:F204">
    <cfRule type="cellIs" dxfId="92" priority="3" stopIfTrue="1" operator="between">
      <formula>0.009</formula>
      <formula>-0.009</formula>
    </cfRule>
  </conditionalFormatting>
  <conditionalFormatting sqref="F105:F118">
    <cfRule type="cellIs" dxfId="91" priority="2" stopIfTrue="1" operator="between">
      <formula>0.009</formula>
      <formula>-0.009</formula>
    </cfRule>
  </conditionalFormatting>
  <conditionalFormatting sqref="F69:F101">
    <cfRule type="cellIs" dxfId="90"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workbookViewId="0">
      <selection sqref="A1:E1"/>
    </sheetView>
  </sheetViews>
  <sheetFormatPr defaultColWidth="9.109375" defaultRowHeight="10.199999999999999" x14ac:dyDescent="0.2"/>
  <cols>
    <col min="1" max="1" width="32.44140625" style="9" bestFit="1" customWidth="1"/>
    <col min="2" max="2" width="64.6640625" style="9" customWidth="1"/>
    <col min="3" max="3" width="24.6640625" style="9" bestFit="1" customWidth="1"/>
    <col min="4" max="4" width="15.33203125" style="10" bestFit="1" customWidth="1"/>
    <col min="5" max="5" width="13.5546875" style="13" customWidth="1"/>
    <col min="6" max="16384" width="9.109375" style="9"/>
  </cols>
  <sheetData>
    <row r="1" spans="1:8" s="1" customFormat="1" ht="13.8" x14ac:dyDescent="0.2">
      <c r="A1" s="80" t="s">
        <v>24</v>
      </c>
      <c r="B1" s="81"/>
      <c r="C1" s="81"/>
      <c r="D1" s="81"/>
      <c r="E1" s="81"/>
    </row>
    <row r="2" spans="1:8" s="1" customFormat="1" ht="11.4" x14ac:dyDescent="0.2">
      <c r="D2" s="6"/>
      <c r="E2" s="7"/>
    </row>
    <row r="3" spans="1:8" s="1" customFormat="1" ht="12" x14ac:dyDescent="0.2">
      <c r="A3" s="11" t="s">
        <v>6</v>
      </c>
      <c r="B3" s="2"/>
      <c r="C3" s="3"/>
      <c r="D3" s="4"/>
      <c r="E3" s="5"/>
    </row>
    <row r="4" spans="1:8" s="1" customFormat="1" ht="40.799999999999997" x14ac:dyDescent="0.2">
      <c r="A4" s="8" t="s">
        <v>2</v>
      </c>
      <c r="B4" s="8" t="s">
        <v>0</v>
      </c>
      <c r="C4" s="16" t="s">
        <v>1</v>
      </c>
      <c r="D4" s="51" t="s">
        <v>794</v>
      </c>
      <c r="E4" s="15" t="s">
        <v>3</v>
      </c>
    </row>
    <row r="5" spans="1:8" x14ac:dyDescent="0.2">
      <c r="A5" s="21" t="s">
        <v>28</v>
      </c>
      <c r="B5" s="22"/>
      <c r="C5" s="23"/>
      <c r="D5" s="24"/>
      <c r="E5" s="25"/>
    </row>
    <row r="6" spans="1:8" x14ac:dyDescent="0.2">
      <c r="A6" s="26" t="s">
        <v>756</v>
      </c>
      <c r="B6" s="57" t="s">
        <v>755</v>
      </c>
      <c r="C6" s="27">
        <v>1297746.598</v>
      </c>
      <c r="D6" s="28">
        <v>1106.9233429999999</v>
      </c>
      <c r="E6" s="29">
        <v>79.385989841602907</v>
      </c>
    </row>
    <row r="7" spans="1:8" x14ac:dyDescent="0.2">
      <c r="A7" s="26" t="s">
        <v>752</v>
      </c>
      <c r="B7" s="57" t="s">
        <v>751</v>
      </c>
      <c r="C7" s="27">
        <v>33726.222000000002</v>
      </c>
      <c r="D7" s="28">
        <v>135.41958389999999</v>
      </c>
      <c r="E7" s="29">
        <v>9.7119803099495101</v>
      </c>
    </row>
    <row r="8" spans="1:8" x14ac:dyDescent="0.2">
      <c r="A8" s="26" t="s">
        <v>742</v>
      </c>
      <c r="B8" s="57" t="s">
        <v>741</v>
      </c>
      <c r="C8" s="27">
        <v>19687.249</v>
      </c>
      <c r="D8" s="28">
        <v>133.7253829</v>
      </c>
      <c r="E8" s="29">
        <v>9.5904761206791704</v>
      </c>
    </row>
    <row r="9" spans="1:8" ht="20.399999999999999" x14ac:dyDescent="0.2">
      <c r="A9" s="26" t="s">
        <v>758</v>
      </c>
      <c r="B9" s="57" t="s">
        <v>757</v>
      </c>
      <c r="C9" s="27">
        <v>12403.706</v>
      </c>
      <c r="D9" s="28">
        <v>9.5213452000000007</v>
      </c>
      <c r="E9" s="29">
        <v>0.68284892364546901</v>
      </c>
    </row>
    <row r="10" spans="1:8" ht="20.399999999999999" x14ac:dyDescent="0.2">
      <c r="A10" s="26" t="s">
        <v>759</v>
      </c>
      <c r="B10" s="57" t="s">
        <v>814</v>
      </c>
      <c r="C10" s="27">
        <v>338628.01899999997</v>
      </c>
      <c r="D10" s="28">
        <v>1.3924384000000001</v>
      </c>
      <c r="E10" s="29">
        <v>9.9862471395598507E-2</v>
      </c>
    </row>
    <row r="11" spans="1:8" ht="20.399999999999999" x14ac:dyDescent="0.2">
      <c r="A11" s="26" t="s">
        <v>760</v>
      </c>
      <c r="B11" s="57" t="s">
        <v>813</v>
      </c>
      <c r="C11" s="27">
        <v>489502.28</v>
      </c>
      <c r="D11" s="28">
        <v>0</v>
      </c>
      <c r="E11" s="28">
        <v>0</v>
      </c>
    </row>
    <row r="12" spans="1:8" x14ac:dyDescent="0.2">
      <c r="A12" s="30" t="s">
        <v>30</v>
      </c>
      <c r="B12" s="30"/>
      <c r="C12" s="31"/>
      <c r="D12" s="32">
        <f>SUM(D6:D11)</f>
        <v>1386.9820933999999</v>
      </c>
      <c r="E12" s="33">
        <f>SUM(E6:E11)</f>
        <v>99.471157667272649</v>
      </c>
      <c r="F12" s="18"/>
      <c r="G12" s="18"/>
      <c r="H12" s="18"/>
    </row>
    <row r="13" spans="1:8" x14ac:dyDescent="0.2">
      <c r="A13" s="26"/>
      <c r="B13" s="26"/>
      <c r="C13" s="34"/>
      <c r="D13" s="28"/>
      <c r="E13" s="29"/>
    </row>
    <row r="14" spans="1:8" x14ac:dyDescent="0.2">
      <c r="A14" s="30" t="s">
        <v>31</v>
      </c>
      <c r="B14" s="30"/>
      <c r="C14" s="31"/>
      <c r="D14" s="32">
        <f>D12</f>
        <v>1386.9820933999999</v>
      </c>
      <c r="E14" s="33">
        <f>E12</f>
        <v>99.471157667272649</v>
      </c>
      <c r="F14" s="18"/>
      <c r="G14" s="18"/>
      <c r="H14" s="18"/>
    </row>
    <row r="15" spans="1:8" x14ac:dyDescent="0.2">
      <c r="A15" s="30"/>
      <c r="B15" s="30"/>
      <c r="C15" s="31"/>
      <c r="D15" s="32"/>
      <c r="E15" s="33"/>
      <c r="F15" s="18"/>
      <c r="G15" s="18"/>
      <c r="H15" s="18"/>
    </row>
    <row r="16" spans="1:8" x14ac:dyDescent="0.2">
      <c r="A16" s="30" t="s">
        <v>33</v>
      </c>
      <c r="B16" s="30"/>
      <c r="C16" s="31"/>
      <c r="D16" s="32">
        <f>D18-(D12)</f>
        <v>7.3739450000000488</v>
      </c>
      <c r="E16" s="33">
        <f>E18-(E12)</f>
        <v>0.52884233272735059</v>
      </c>
      <c r="F16" s="18"/>
      <c r="G16" s="18"/>
      <c r="H16" s="18"/>
    </row>
    <row r="17" spans="1:8" x14ac:dyDescent="0.2">
      <c r="A17" s="30"/>
      <c r="B17" s="30"/>
      <c r="C17" s="31"/>
      <c r="D17" s="32"/>
      <c r="E17" s="33"/>
      <c r="F17" s="18"/>
      <c r="G17" s="18"/>
      <c r="H17" s="18"/>
    </row>
    <row r="18" spans="1:8" x14ac:dyDescent="0.2">
      <c r="A18" s="35" t="s">
        <v>32</v>
      </c>
      <c r="B18" s="35"/>
      <c r="C18" s="36"/>
      <c r="D18" s="37">
        <v>1394.3560384</v>
      </c>
      <c r="E18" s="38">
        <v>100</v>
      </c>
      <c r="F18" s="18"/>
      <c r="G18" s="18"/>
      <c r="H18" s="18"/>
    </row>
    <row r="20" spans="1:8" x14ac:dyDescent="0.2">
      <c r="A20" s="18" t="s">
        <v>809</v>
      </c>
    </row>
    <row r="21" spans="1:8" ht="14.4" x14ac:dyDescent="0.2">
      <c r="A21" s="93" t="s">
        <v>810</v>
      </c>
      <c r="B21" s="94"/>
      <c r="C21" s="94"/>
      <c r="D21" s="94"/>
      <c r="E21" s="94"/>
    </row>
    <row r="23" spans="1:8" x14ac:dyDescent="0.2">
      <c r="A23" s="18" t="s">
        <v>36</v>
      </c>
    </row>
    <row r="24" spans="1:8" x14ac:dyDescent="0.2">
      <c r="A24" s="18" t="s">
        <v>37</v>
      </c>
    </row>
    <row r="25" spans="1:8" x14ac:dyDescent="0.2">
      <c r="A25" s="18" t="s">
        <v>38</v>
      </c>
      <c r="B25" s="18"/>
      <c r="C25" s="39" t="s">
        <v>40</v>
      </c>
      <c r="D25" s="19" t="s">
        <v>39</v>
      </c>
    </row>
    <row r="26" spans="1:8" x14ac:dyDescent="0.2">
      <c r="A26" s="9" t="s">
        <v>74</v>
      </c>
      <c r="C26" s="40">
        <v>36.060400000000001</v>
      </c>
      <c r="D26" s="40">
        <v>35.753500000000003</v>
      </c>
    </row>
    <row r="27" spans="1:8" x14ac:dyDescent="0.2">
      <c r="A27" s="9" t="s">
        <v>753</v>
      </c>
      <c r="C27" s="40">
        <v>11.417999999999999</v>
      </c>
      <c r="D27" s="40">
        <v>10.881600000000001</v>
      </c>
    </row>
    <row r="28" spans="1:8" x14ac:dyDescent="0.2">
      <c r="A28" s="9" t="s">
        <v>75</v>
      </c>
      <c r="C28" s="40">
        <v>38.356000000000002</v>
      </c>
      <c r="D28" s="40">
        <v>38.1755</v>
      </c>
    </row>
    <row r="29" spans="1:8" x14ac:dyDescent="0.2">
      <c r="A29" s="9" t="s">
        <v>754</v>
      </c>
      <c r="C29" s="40">
        <v>12.2209</v>
      </c>
      <c r="D29" s="40">
        <v>11.723100000000001</v>
      </c>
    </row>
    <row r="31" spans="1:8" x14ac:dyDescent="0.2">
      <c r="A31" s="18" t="s">
        <v>42</v>
      </c>
    </row>
    <row r="32" spans="1:8" x14ac:dyDescent="0.2">
      <c r="A32" s="82" t="s">
        <v>53</v>
      </c>
      <c r="B32" s="83"/>
      <c r="C32" s="43" t="s">
        <v>54</v>
      </c>
    </row>
    <row r="33" spans="1:4" x14ac:dyDescent="0.2">
      <c r="A33" s="78" t="s">
        <v>753</v>
      </c>
      <c r="B33" s="79"/>
      <c r="C33" s="44">
        <v>0.44</v>
      </c>
    </row>
    <row r="34" spans="1:4" x14ac:dyDescent="0.2">
      <c r="A34" s="78" t="s">
        <v>754</v>
      </c>
      <c r="B34" s="79"/>
      <c r="C34" s="44">
        <v>0.44</v>
      </c>
    </row>
    <row r="35" spans="1:4" x14ac:dyDescent="0.2">
      <c r="A35" s="9" t="s">
        <v>55</v>
      </c>
    </row>
    <row r="36" spans="1:4" x14ac:dyDescent="0.2">
      <c r="A36" s="9" t="s">
        <v>41</v>
      </c>
    </row>
    <row r="38" spans="1:4" x14ac:dyDescent="0.2">
      <c r="A38" s="18" t="s">
        <v>225</v>
      </c>
      <c r="D38" s="45">
        <v>2.5140896399592601E-2</v>
      </c>
    </row>
    <row r="40" spans="1:4" x14ac:dyDescent="0.2">
      <c r="A40" s="18" t="s">
        <v>806</v>
      </c>
      <c r="D40" s="41" t="s">
        <v>812</v>
      </c>
    </row>
    <row r="41" spans="1:4" x14ac:dyDescent="0.2">
      <c r="A41" s="9" t="s">
        <v>807</v>
      </c>
    </row>
    <row r="42" spans="1:4" x14ac:dyDescent="0.2">
      <c r="A42" s="46" t="s">
        <v>808</v>
      </c>
    </row>
    <row r="44" spans="1:4" x14ac:dyDescent="0.2">
      <c r="A44" s="18" t="s">
        <v>774</v>
      </c>
    </row>
    <row r="45" spans="1:4" x14ac:dyDescent="0.2">
      <c r="A45" s="46"/>
    </row>
    <row r="46" spans="1:4" x14ac:dyDescent="0.2">
      <c r="A46" s="47" t="s">
        <v>767</v>
      </c>
    </row>
    <row r="47" spans="1:4" x14ac:dyDescent="0.2">
      <c r="A47" s="48"/>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ht="20.399999999999999" x14ac:dyDescent="0.2">
      <c r="A60" s="50" t="s">
        <v>789</v>
      </c>
    </row>
    <row r="61" spans="1:1" x14ac:dyDescent="0.2">
      <c r="A61" s="49"/>
    </row>
    <row r="62" spans="1:1" x14ac:dyDescent="0.2">
      <c r="A62" s="47" t="s">
        <v>768</v>
      </c>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sheetData>
  <mergeCells count="5">
    <mergeCell ref="A1:E1"/>
    <mergeCell ref="A32:B32"/>
    <mergeCell ref="A33:B33"/>
    <mergeCell ref="A34:B34"/>
    <mergeCell ref="A21:E21"/>
  </mergeCells>
  <conditionalFormatting sqref="E5:E10 E12:E18">
    <cfRule type="cellIs" dxfId="28" priority="1" stopIfTrue="1" operator="between">
      <formula>0.009</formula>
      <formula>-0.009</formula>
    </cfRule>
  </conditionalFormatting>
  <hyperlinks>
    <hyperlink ref="A42"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2"/>
  <sheetViews>
    <sheetView workbookViewId="0">
      <selection sqref="A1:E1"/>
    </sheetView>
  </sheetViews>
  <sheetFormatPr defaultColWidth="9.109375" defaultRowHeight="10.199999999999999" x14ac:dyDescent="0.2"/>
  <cols>
    <col min="1" max="1" width="32.44140625" style="9" bestFit="1" customWidth="1"/>
    <col min="2" max="2" width="68" style="9" customWidth="1"/>
    <col min="3" max="3" width="15.33203125" style="9" bestFit="1" customWidth="1"/>
    <col min="4" max="4" width="18.44140625" style="10" customWidth="1"/>
    <col min="5" max="5" width="13.5546875" style="13" customWidth="1"/>
    <col min="6" max="16384" width="9.109375" style="9"/>
  </cols>
  <sheetData>
    <row r="1" spans="1:8" s="1" customFormat="1" ht="13.8" x14ac:dyDescent="0.2">
      <c r="A1" s="80" t="s">
        <v>25</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756</v>
      </c>
      <c r="B6" s="57" t="s">
        <v>755</v>
      </c>
      <c r="C6" s="27">
        <v>1262923.6359999999</v>
      </c>
      <c r="D6" s="28">
        <v>1077.2208189999999</v>
      </c>
      <c r="E6" s="29">
        <v>65.252577053807897</v>
      </c>
    </row>
    <row r="7" spans="1:8" x14ac:dyDescent="0.2">
      <c r="A7" s="26" t="s">
        <v>742</v>
      </c>
      <c r="B7" s="57" t="s">
        <v>741</v>
      </c>
      <c r="C7" s="27">
        <v>34812.972000000002</v>
      </c>
      <c r="D7" s="28">
        <v>236.46665970000001</v>
      </c>
      <c r="E7" s="29">
        <v>14.323951654642901</v>
      </c>
    </row>
    <row r="8" spans="1:8" x14ac:dyDescent="0.2">
      <c r="A8" s="26" t="s">
        <v>752</v>
      </c>
      <c r="B8" s="57" t="s">
        <v>751</v>
      </c>
      <c r="C8" s="27">
        <v>39847.012000000002</v>
      </c>
      <c r="D8" s="28">
        <v>159.9961533</v>
      </c>
      <c r="E8" s="29">
        <v>9.6917559866814305</v>
      </c>
    </row>
    <row r="9" spans="1:8" x14ac:dyDescent="0.2">
      <c r="A9" s="26" t="s">
        <v>762</v>
      </c>
      <c r="B9" s="57" t="s">
        <v>761</v>
      </c>
      <c r="C9" s="27">
        <v>11051.225</v>
      </c>
      <c r="D9" s="28">
        <v>155.80207089999999</v>
      </c>
      <c r="E9" s="29">
        <v>9.4376997336375208</v>
      </c>
    </row>
    <row r="10" spans="1:8" ht="20.399999999999999" x14ac:dyDescent="0.2">
      <c r="A10" s="26" t="s">
        <v>758</v>
      </c>
      <c r="B10" s="57" t="s">
        <v>757</v>
      </c>
      <c r="C10" s="27">
        <v>16146.995000000001</v>
      </c>
      <c r="D10" s="28">
        <v>12.394772400000001</v>
      </c>
      <c r="E10" s="29">
        <v>0.75081248601027295</v>
      </c>
    </row>
    <row r="11" spans="1:8" ht="20.399999999999999" x14ac:dyDescent="0.2">
      <c r="A11" s="26" t="s">
        <v>759</v>
      </c>
      <c r="B11" s="61" t="s">
        <v>814</v>
      </c>
      <c r="C11" s="27">
        <v>533448.80299999996</v>
      </c>
      <c r="D11" s="28">
        <v>2.1935414999999998</v>
      </c>
      <c r="E11" s="29">
        <v>0.13287362556021601</v>
      </c>
    </row>
    <row r="12" spans="1:8" ht="20.399999999999999" x14ac:dyDescent="0.2">
      <c r="A12" s="26" t="s">
        <v>760</v>
      </c>
      <c r="B12" s="57" t="s">
        <v>813</v>
      </c>
      <c r="C12" s="27">
        <v>631308.71</v>
      </c>
      <c r="D12" s="28">
        <v>0</v>
      </c>
      <c r="E12" s="28">
        <v>0</v>
      </c>
    </row>
    <row r="13" spans="1:8" x14ac:dyDescent="0.2">
      <c r="A13" s="30" t="s">
        <v>30</v>
      </c>
      <c r="B13" s="30"/>
      <c r="C13" s="31"/>
      <c r="D13" s="32">
        <f>SUM(D6:D12)</f>
        <v>1644.0740168</v>
      </c>
      <c r="E13" s="33">
        <f>SUM(E6:E12)</f>
        <v>99.589670540340236</v>
      </c>
      <c r="F13" s="18"/>
      <c r="G13" s="18"/>
      <c r="H13" s="18"/>
    </row>
    <row r="14" spans="1:8" x14ac:dyDescent="0.2">
      <c r="A14" s="26"/>
      <c r="B14" s="26"/>
      <c r="C14" s="34"/>
      <c r="D14" s="28"/>
      <c r="E14" s="29"/>
    </row>
    <row r="15" spans="1:8" x14ac:dyDescent="0.2">
      <c r="A15" s="30" t="s">
        <v>31</v>
      </c>
      <c r="B15" s="30"/>
      <c r="C15" s="31"/>
      <c r="D15" s="32">
        <f>D13</f>
        <v>1644.0740168</v>
      </c>
      <c r="E15" s="33">
        <f>E13</f>
        <v>99.589670540340236</v>
      </c>
      <c r="F15" s="18"/>
      <c r="G15" s="18"/>
      <c r="H15" s="18"/>
    </row>
    <row r="16" spans="1:8" x14ac:dyDescent="0.2">
      <c r="A16" s="30"/>
      <c r="B16" s="30"/>
      <c r="C16" s="31"/>
      <c r="D16" s="32"/>
      <c r="E16" s="33"/>
      <c r="F16" s="18"/>
      <c r="G16" s="18"/>
      <c r="H16" s="18"/>
    </row>
    <row r="17" spans="1:8" x14ac:dyDescent="0.2">
      <c r="A17" s="30" t="s">
        <v>33</v>
      </c>
      <c r="B17" s="30"/>
      <c r="C17" s="31"/>
      <c r="D17" s="32">
        <f>D19-(D13)</f>
        <v>6.7739154000000781</v>
      </c>
      <c r="E17" s="33">
        <f>E19-(E13)</f>
        <v>0.41032945965976353</v>
      </c>
      <c r="F17" s="18"/>
      <c r="G17" s="18"/>
      <c r="H17" s="18"/>
    </row>
    <row r="18" spans="1:8" x14ac:dyDescent="0.2">
      <c r="A18" s="30"/>
      <c r="B18" s="30"/>
      <c r="C18" s="31"/>
      <c r="D18" s="32"/>
      <c r="E18" s="33"/>
      <c r="F18" s="18"/>
      <c r="G18" s="18"/>
      <c r="H18" s="18"/>
    </row>
    <row r="19" spans="1:8" x14ac:dyDescent="0.2">
      <c r="A19" s="35" t="s">
        <v>32</v>
      </c>
      <c r="B19" s="35"/>
      <c r="C19" s="36"/>
      <c r="D19" s="37">
        <v>1650.8479322000001</v>
      </c>
      <c r="E19" s="38">
        <v>100</v>
      </c>
      <c r="F19" s="18"/>
      <c r="G19" s="18"/>
      <c r="H19" s="18"/>
    </row>
    <row r="21" spans="1:8" x14ac:dyDescent="0.2">
      <c r="A21" s="18" t="s">
        <v>809</v>
      </c>
    </row>
    <row r="22" spans="1:8" ht="14.4" x14ac:dyDescent="0.3">
      <c r="A22" s="91" t="s">
        <v>810</v>
      </c>
      <c r="B22" s="92"/>
      <c r="C22" s="92"/>
      <c r="D22" s="92"/>
      <c r="E22" s="92"/>
    </row>
    <row r="24" spans="1:8" x14ac:dyDescent="0.2">
      <c r="A24" s="18" t="s">
        <v>36</v>
      </c>
    </row>
    <row r="25" spans="1:8" x14ac:dyDescent="0.2">
      <c r="A25" s="18" t="s">
        <v>37</v>
      </c>
    </row>
    <row r="26" spans="1:8" x14ac:dyDescent="0.2">
      <c r="A26" s="18" t="s">
        <v>38</v>
      </c>
      <c r="B26" s="18"/>
      <c r="C26" s="39" t="s">
        <v>40</v>
      </c>
      <c r="D26" s="41" t="s">
        <v>39</v>
      </c>
    </row>
    <row r="27" spans="1:8" x14ac:dyDescent="0.2">
      <c r="A27" s="9" t="s">
        <v>74</v>
      </c>
      <c r="C27" s="40">
        <v>57.171199999999999</v>
      </c>
      <c r="D27" s="40">
        <v>55.488199999999999</v>
      </c>
    </row>
    <row r="28" spans="1:8" x14ac:dyDescent="0.2">
      <c r="A28" s="9" t="s">
        <v>753</v>
      </c>
      <c r="C28" s="40">
        <v>13.719799999999999</v>
      </c>
      <c r="D28" s="40">
        <v>13.315899999999999</v>
      </c>
    </row>
    <row r="29" spans="1:8" x14ac:dyDescent="0.2">
      <c r="A29" s="9" t="s">
        <v>75</v>
      </c>
      <c r="C29" s="40">
        <v>60.721699999999998</v>
      </c>
      <c r="D29" s="40">
        <v>59.142000000000003</v>
      </c>
    </row>
    <row r="30" spans="1:8" x14ac:dyDescent="0.2">
      <c r="A30" s="9" t="s">
        <v>754</v>
      </c>
      <c r="C30" s="40">
        <v>14.6228</v>
      </c>
      <c r="D30" s="40">
        <v>14.233000000000001</v>
      </c>
    </row>
    <row r="32" spans="1:8" x14ac:dyDescent="0.2">
      <c r="A32" s="9" t="s">
        <v>41</v>
      </c>
    </row>
    <row r="34" spans="1:4" x14ac:dyDescent="0.2">
      <c r="A34" s="18" t="s">
        <v>42</v>
      </c>
      <c r="D34" s="41" t="s">
        <v>43</v>
      </c>
    </row>
    <row r="36" spans="1:4" x14ac:dyDescent="0.2">
      <c r="A36" s="18" t="s">
        <v>225</v>
      </c>
      <c r="D36" s="45">
        <v>4.5887209099437498E-2</v>
      </c>
    </row>
    <row r="38" spans="1:4" x14ac:dyDescent="0.2">
      <c r="A38" s="18" t="s">
        <v>806</v>
      </c>
      <c r="D38" s="41" t="s">
        <v>43</v>
      </c>
    </row>
    <row r="39" spans="1:4" x14ac:dyDescent="0.2">
      <c r="A39" s="9" t="s">
        <v>807</v>
      </c>
    </row>
    <row r="40" spans="1:4" x14ac:dyDescent="0.2">
      <c r="A40" s="46" t="s">
        <v>808</v>
      </c>
    </row>
    <row r="42" spans="1:4" x14ac:dyDescent="0.2">
      <c r="A42" s="18" t="s">
        <v>774</v>
      </c>
    </row>
    <row r="43" spans="1:4" x14ac:dyDescent="0.2">
      <c r="A43" s="46"/>
    </row>
    <row r="44" spans="1:4" x14ac:dyDescent="0.2">
      <c r="A44" s="47" t="s">
        <v>767</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790</v>
      </c>
    </row>
    <row r="59" spans="1:1" x14ac:dyDescent="0.2">
      <c r="A59" s="49"/>
    </row>
    <row r="60" spans="1:1" x14ac:dyDescent="0.2">
      <c r="A60" s="47" t="s">
        <v>768</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7" priority="1" stopIfTrue="1" operator="between">
      <formula>0.009</formula>
      <formula>-0.009</formula>
    </cfRule>
  </conditionalFormatting>
  <hyperlinks>
    <hyperlink ref="A40" r:id="rId1"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2"/>
  <sheetViews>
    <sheetView workbookViewId="0">
      <selection sqref="A1:E1"/>
    </sheetView>
  </sheetViews>
  <sheetFormatPr defaultColWidth="9.109375" defaultRowHeight="10.199999999999999" x14ac:dyDescent="0.2"/>
  <cols>
    <col min="1" max="1" width="32.44140625" style="9" bestFit="1" customWidth="1"/>
    <col min="2" max="2" width="66.5546875" style="9" customWidth="1"/>
    <col min="3" max="3" width="15.33203125" style="9" bestFit="1" customWidth="1"/>
    <col min="4" max="4" width="20" style="10" customWidth="1"/>
    <col min="5" max="5" width="13.5546875" style="13" customWidth="1"/>
    <col min="6" max="16384" width="9.109375" style="9"/>
  </cols>
  <sheetData>
    <row r="1" spans="1:8" s="1" customFormat="1" ht="13.8" x14ac:dyDescent="0.2">
      <c r="A1" s="80" t="s">
        <v>26</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756</v>
      </c>
      <c r="B6" s="57" t="s">
        <v>755</v>
      </c>
      <c r="C6" s="27">
        <v>285240.10100000002</v>
      </c>
      <c r="D6" s="28">
        <v>243.29782610000001</v>
      </c>
      <c r="E6" s="29">
        <v>44.187528406359903</v>
      </c>
    </row>
    <row r="7" spans="1:8" x14ac:dyDescent="0.2">
      <c r="A7" s="26" t="s">
        <v>742</v>
      </c>
      <c r="B7" s="57" t="s">
        <v>741</v>
      </c>
      <c r="C7" s="27">
        <v>27965.853999999999</v>
      </c>
      <c r="D7" s="28">
        <v>189.95769970000001</v>
      </c>
      <c r="E7" s="29">
        <v>34.499943489221899</v>
      </c>
    </row>
    <row r="8" spans="1:8" x14ac:dyDescent="0.2">
      <c r="A8" s="26" t="s">
        <v>752</v>
      </c>
      <c r="B8" s="57" t="s">
        <v>751</v>
      </c>
      <c r="C8" s="27">
        <v>13292.352000000001</v>
      </c>
      <c r="D8" s="28">
        <v>53.372262599999999</v>
      </c>
      <c r="E8" s="29">
        <v>9.6934214643572592</v>
      </c>
    </row>
    <row r="9" spans="1:8" x14ac:dyDescent="0.2">
      <c r="A9" s="26" t="s">
        <v>762</v>
      </c>
      <c r="B9" s="57" t="s">
        <v>761</v>
      </c>
      <c r="C9" s="27">
        <v>3694.002</v>
      </c>
      <c r="D9" s="28">
        <v>52.078675599999997</v>
      </c>
      <c r="E9" s="29">
        <v>9.4584813778597194</v>
      </c>
    </row>
    <row r="10" spans="1:8" ht="20.399999999999999" x14ac:dyDescent="0.2">
      <c r="A10" s="26" t="s">
        <v>758</v>
      </c>
      <c r="B10" s="57" t="s">
        <v>757</v>
      </c>
      <c r="C10" s="27">
        <v>4814.4089999999997</v>
      </c>
      <c r="D10" s="28">
        <v>3.6956414999999998</v>
      </c>
      <c r="E10" s="29">
        <v>0.67119902540293397</v>
      </c>
    </row>
    <row r="11" spans="1:8" ht="20.399999999999999" x14ac:dyDescent="0.2">
      <c r="A11" s="26" t="s">
        <v>759</v>
      </c>
      <c r="B11" s="61" t="s">
        <v>814</v>
      </c>
      <c r="C11" s="27">
        <v>161743.72099999999</v>
      </c>
      <c r="D11" s="28">
        <v>0.66509019999999996</v>
      </c>
      <c r="E11" s="29">
        <v>0.120793073149829</v>
      </c>
    </row>
    <row r="12" spans="1:8" ht="20.399999999999999" x14ac:dyDescent="0.2">
      <c r="A12" s="26" t="s">
        <v>760</v>
      </c>
      <c r="B12" s="57" t="s">
        <v>813</v>
      </c>
      <c r="C12" s="27">
        <v>196087.27</v>
      </c>
      <c r="D12" s="28">
        <v>0</v>
      </c>
      <c r="E12" s="28">
        <v>0</v>
      </c>
    </row>
    <row r="13" spans="1:8" x14ac:dyDescent="0.2">
      <c r="A13" s="30" t="s">
        <v>30</v>
      </c>
      <c r="B13" s="30"/>
      <c r="C13" s="31"/>
      <c r="D13" s="32">
        <f>SUM(D6:D12)</f>
        <v>543.06719569999996</v>
      </c>
      <c r="E13" s="33">
        <f>SUM(E6:E12)</f>
        <v>98.631366836351532</v>
      </c>
      <c r="F13" s="18"/>
      <c r="G13" s="18"/>
      <c r="H13" s="18"/>
    </row>
    <row r="14" spans="1:8" x14ac:dyDescent="0.2">
      <c r="A14" s="26"/>
      <c r="B14" s="26"/>
      <c r="C14" s="34"/>
      <c r="D14" s="28"/>
      <c r="E14" s="29"/>
    </row>
    <row r="15" spans="1:8" x14ac:dyDescent="0.2">
      <c r="A15" s="30" t="s">
        <v>31</v>
      </c>
      <c r="B15" s="30"/>
      <c r="C15" s="31"/>
      <c r="D15" s="32">
        <f>D13</f>
        <v>543.06719569999996</v>
      </c>
      <c r="E15" s="33">
        <f>E13</f>
        <v>98.631366836351532</v>
      </c>
      <c r="F15" s="18"/>
      <c r="G15" s="18"/>
      <c r="H15" s="18"/>
    </row>
    <row r="16" spans="1:8" x14ac:dyDescent="0.2">
      <c r="A16" s="30"/>
      <c r="B16" s="30"/>
      <c r="C16" s="31"/>
      <c r="D16" s="32"/>
      <c r="E16" s="33"/>
      <c r="F16" s="18"/>
      <c r="G16" s="18"/>
      <c r="H16" s="18"/>
    </row>
    <row r="17" spans="1:8" x14ac:dyDescent="0.2">
      <c r="A17" s="30" t="s">
        <v>33</v>
      </c>
      <c r="B17" s="30"/>
      <c r="C17" s="31"/>
      <c r="D17" s="32">
        <f>D19-(D13)</f>
        <v>7.5357343000000583</v>
      </c>
      <c r="E17" s="33">
        <f>E19-(E13)</f>
        <v>1.3686331636484681</v>
      </c>
      <c r="F17" s="18"/>
      <c r="G17" s="18"/>
      <c r="H17" s="18"/>
    </row>
    <row r="18" spans="1:8" x14ac:dyDescent="0.2">
      <c r="A18" s="30"/>
      <c r="B18" s="30"/>
      <c r="C18" s="31"/>
      <c r="D18" s="32"/>
      <c r="E18" s="33"/>
      <c r="F18" s="18"/>
      <c r="G18" s="18"/>
      <c r="H18" s="18"/>
    </row>
    <row r="19" spans="1:8" x14ac:dyDescent="0.2">
      <c r="A19" s="35" t="s">
        <v>32</v>
      </c>
      <c r="B19" s="35"/>
      <c r="C19" s="36"/>
      <c r="D19" s="37">
        <v>550.60293000000001</v>
      </c>
      <c r="E19" s="38">
        <v>100</v>
      </c>
      <c r="F19" s="18"/>
      <c r="G19" s="18"/>
      <c r="H19" s="18"/>
    </row>
    <row r="21" spans="1:8" x14ac:dyDescent="0.2">
      <c r="A21" s="18" t="s">
        <v>809</v>
      </c>
    </row>
    <row r="22" spans="1:8" ht="14.4" x14ac:dyDescent="0.3">
      <c r="A22" s="91" t="s">
        <v>810</v>
      </c>
      <c r="B22" s="92"/>
      <c r="C22" s="92"/>
      <c r="D22" s="92"/>
      <c r="E22" s="92"/>
    </row>
    <row r="24" spans="1:8" x14ac:dyDescent="0.2">
      <c r="A24" s="18" t="s">
        <v>36</v>
      </c>
    </row>
    <row r="25" spans="1:8" x14ac:dyDescent="0.2">
      <c r="A25" s="18" t="s">
        <v>37</v>
      </c>
    </row>
    <row r="26" spans="1:8" x14ac:dyDescent="0.2">
      <c r="A26" s="18" t="s">
        <v>38</v>
      </c>
      <c r="B26" s="18"/>
      <c r="C26" s="39" t="s">
        <v>40</v>
      </c>
      <c r="D26" s="41" t="s">
        <v>39</v>
      </c>
    </row>
    <row r="27" spans="1:8" x14ac:dyDescent="0.2">
      <c r="A27" s="9" t="s">
        <v>74</v>
      </c>
      <c r="C27" s="40">
        <v>78.695499999999996</v>
      </c>
      <c r="D27" s="40">
        <v>74.488100000000003</v>
      </c>
    </row>
    <row r="28" spans="1:8" x14ac:dyDescent="0.2">
      <c r="A28" s="9" t="s">
        <v>753</v>
      </c>
      <c r="C28" s="40">
        <v>23.578900000000001</v>
      </c>
      <c r="D28" s="40">
        <v>22.318300000000001</v>
      </c>
    </row>
    <row r="29" spans="1:8" x14ac:dyDescent="0.2">
      <c r="A29" s="9" t="s">
        <v>75</v>
      </c>
      <c r="C29" s="40">
        <v>82.875699999999995</v>
      </c>
      <c r="D29" s="40">
        <v>78.604399999999998</v>
      </c>
    </row>
    <row r="30" spans="1:8" x14ac:dyDescent="0.2">
      <c r="A30" s="9" t="s">
        <v>754</v>
      </c>
      <c r="C30" s="40">
        <v>25.350100000000001</v>
      </c>
      <c r="D30" s="40">
        <v>24.035</v>
      </c>
    </row>
    <row r="32" spans="1:8" x14ac:dyDescent="0.2">
      <c r="A32" s="9" t="s">
        <v>41</v>
      </c>
    </row>
    <row r="34" spans="1:4" x14ac:dyDescent="0.2">
      <c r="A34" s="18" t="s">
        <v>42</v>
      </c>
      <c r="D34" s="41" t="s">
        <v>43</v>
      </c>
    </row>
    <row r="36" spans="1:4" x14ac:dyDescent="0.2">
      <c r="A36" s="18" t="s">
        <v>225</v>
      </c>
      <c r="D36" s="45">
        <v>8.4352681851590394E-2</v>
      </c>
    </row>
    <row r="38" spans="1:4" x14ac:dyDescent="0.2">
      <c r="A38" s="18" t="s">
        <v>806</v>
      </c>
      <c r="D38" s="41" t="s">
        <v>43</v>
      </c>
    </row>
    <row r="39" spans="1:4" x14ac:dyDescent="0.2">
      <c r="A39" s="9" t="s">
        <v>807</v>
      </c>
    </row>
    <row r="40" spans="1:4" x14ac:dyDescent="0.2">
      <c r="A40" s="46" t="s">
        <v>808</v>
      </c>
    </row>
    <row r="42" spans="1:4" x14ac:dyDescent="0.2">
      <c r="A42" s="18" t="s">
        <v>774</v>
      </c>
    </row>
    <row r="43" spans="1:4" x14ac:dyDescent="0.2">
      <c r="A43" s="46"/>
    </row>
    <row r="44" spans="1:4" x14ac:dyDescent="0.2">
      <c r="A44" s="47" t="s">
        <v>767</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791</v>
      </c>
    </row>
    <row r="59" spans="1:1" x14ac:dyDescent="0.2">
      <c r="A59" s="49"/>
    </row>
    <row r="60" spans="1:1" x14ac:dyDescent="0.2">
      <c r="A60" s="47" t="s">
        <v>768</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6" priority="1" stopIfTrue="1" operator="between">
      <formula>0.009</formula>
      <formula>-0.009</formula>
    </cfRule>
  </conditionalFormatting>
  <hyperlinks>
    <hyperlink ref="A40" r:id="rId1"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2"/>
  <sheetViews>
    <sheetView workbookViewId="0">
      <selection sqref="A1:E1"/>
    </sheetView>
  </sheetViews>
  <sheetFormatPr defaultColWidth="9.109375" defaultRowHeight="10.199999999999999" x14ac:dyDescent="0.2"/>
  <cols>
    <col min="1" max="1" width="32.44140625" style="9" bestFit="1" customWidth="1"/>
    <col min="2" max="2" width="65.6640625" style="9" customWidth="1"/>
    <col min="3" max="3" width="15.33203125" style="9" bestFit="1" customWidth="1"/>
    <col min="4" max="4" width="20.6640625" style="10" customWidth="1"/>
    <col min="5" max="5" width="13.5546875" style="13" customWidth="1"/>
    <col min="6" max="16384" width="9.109375" style="9"/>
  </cols>
  <sheetData>
    <row r="1" spans="1:8" s="1" customFormat="1" ht="13.8" x14ac:dyDescent="0.2">
      <c r="A1" s="80" t="s">
        <v>27</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742</v>
      </c>
      <c r="B6" s="57" t="s">
        <v>741</v>
      </c>
      <c r="C6" s="27">
        <v>75345.884000000005</v>
      </c>
      <c r="D6" s="28">
        <v>511.78593760000001</v>
      </c>
      <c r="E6" s="29">
        <v>50.090501072245402</v>
      </c>
    </row>
    <row r="7" spans="1:8" x14ac:dyDescent="0.2">
      <c r="A7" s="26" t="s">
        <v>756</v>
      </c>
      <c r="B7" s="57" t="s">
        <v>755</v>
      </c>
      <c r="C7" s="27">
        <v>210257.49799999999</v>
      </c>
      <c r="D7" s="28">
        <v>179.34081499999999</v>
      </c>
      <c r="E7" s="29">
        <v>17.5527903876796</v>
      </c>
    </row>
    <row r="8" spans="1:8" x14ac:dyDescent="0.2">
      <c r="A8" s="26" t="s">
        <v>762</v>
      </c>
      <c r="B8" s="57" t="s">
        <v>761</v>
      </c>
      <c r="C8" s="27">
        <v>11027.281999999999</v>
      </c>
      <c r="D8" s="28">
        <v>155.46451830000001</v>
      </c>
      <c r="E8" s="29">
        <v>15.215923393910501</v>
      </c>
    </row>
    <row r="9" spans="1:8" x14ac:dyDescent="0.2">
      <c r="A9" s="26" t="s">
        <v>752</v>
      </c>
      <c r="B9" s="57" t="s">
        <v>751</v>
      </c>
      <c r="C9" s="27">
        <v>38342.976000000002</v>
      </c>
      <c r="D9" s="28">
        <v>153.95705620000001</v>
      </c>
      <c r="E9" s="29">
        <v>15.0683821537379</v>
      </c>
    </row>
    <row r="10" spans="1:8" ht="20.399999999999999" x14ac:dyDescent="0.2">
      <c r="A10" s="26" t="s">
        <v>758</v>
      </c>
      <c r="B10" s="57" t="s">
        <v>757</v>
      </c>
      <c r="C10" s="27">
        <v>3707.953</v>
      </c>
      <c r="D10" s="28">
        <v>2.8463026</v>
      </c>
      <c r="E10" s="29">
        <v>0.27857882165700698</v>
      </c>
    </row>
    <row r="11" spans="1:8" ht="20.399999999999999" x14ac:dyDescent="0.2">
      <c r="A11" s="26" t="s">
        <v>759</v>
      </c>
      <c r="B11" s="61" t="s">
        <v>814</v>
      </c>
      <c r="C11" s="27">
        <v>134545.87</v>
      </c>
      <c r="D11" s="28">
        <v>0.55325259999999998</v>
      </c>
      <c r="E11" s="29">
        <v>5.4149006288606E-2</v>
      </c>
    </row>
    <row r="12" spans="1:8" ht="20.399999999999999" x14ac:dyDescent="0.2">
      <c r="A12" s="26" t="s">
        <v>760</v>
      </c>
      <c r="B12" s="57" t="s">
        <v>813</v>
      </c>
      <c r="C12" s="27">
        <v>167004.62</v>
      </c>
      <c r="D12" s="28">
        <v>0</v>
      </c>
      <c r="E12" s="28">
        <v>0</v>
      </c>
    </row>
    <row r="13" spans="1:8" x14ac:dyDescent="0.2">
      <c r="A13" s="30" t="s">
        <v>30</v>
      </c>
      <c r="B13" s="30"/>
      <c r="C13" s="31"/>
      <c r="D13" s="32">
        <f>SUM(D6:D12)</f>
        <v>1003.9478822999999</v>
      </c>
      <c r="E13" s="33">
        <f>SUM(E6:E12)</f>
        <v>98.260324835519015</v>
      </c>
      <c r="F13" s="18"/>
      <c r="G13" s="18"/>
      <c r="H13" s="18"/>
    </row>
    <row r="14" spans="1:8" x14ac:dyDescent="0.2">
      <c r="A14" s="26"/>
      <c r="B14" s="26"/>
      <c r="C14" s="34"/>
      <c r="D14" s="28"/>
      <c r="E14" s="29"/>
    </row>
    <row r="15" spans="1:8" x14ac:dyDescent="0.2">
      <c r="A15" s="30" t="s">
        <v>31</v>
      </c>
      <c r="B15" s="30"/>
      <c r="C15" s="31"/>
      <c r="D15" s="32">
        <f>D13</f>
        <v>1003.9478822999999</v>
      </c>
      <c r="E15" s="33">
        <f>E13</f>
        <v>98.260324835519015</v>
      </c>
      <c r="F15" s="18"/>
      <c r="G15" s="18"/>
      <c r="H15" s="18"/>
    </row>
    <row r="16" spans="1:8" x14ac:dyDescent="0.2">
      <c r="A16" s="30"/>
      <c r="B16" s="30"/>
      <c r="C16" s="31"/>
      <c r="D16" s="32"/>
      <c r="E16" s="33"/>
      <c r="F16" s="18"/>
      <c r="G16" s="18"/>
      <c r="H16" s="18"/>
    </row>
    <row r="17" spans="1:8" x14ac:dyDescent="0.2">
      <c r="A17" s="30" t="s">
        <v>33</v>
      </c>
      <c r="B17" s="30"/>
      <c r="C17" s="31"/>
      <c r="D17" s="32">
        <f>D19-(D13)</f>
        <v>17.774653200000103</v>
      </c>
      <c r="E17" s="33">
        <f>E19-(E13)</f>
        <v>1.7396751644809854</v>
      </c>
      <c r="F17" s="18"/>
      <c r="G17" s="18"/>
      <c r="H17" s="18"/>
    </row>
    <row r="18" spans="1:8" x14ac:dyDescent="0.2">
      <c r="A18" s="30"/>
      <c r="B18" s="30"/>
      <c r="C18" s="31"/>
      <c r="D18" s="32"/>
      <c r="E18" s="33"/>
      <c r="F18" s="18"/>
      <c r="G18" s="18"/>
      <c r="H18" s="18"/>
    </row>
    <row r="19" spans="1:8" x14ac:dyDescent="0.2">
      <c r="A19" s="35" t="s">
        <v>32</v>
      </c>
      <c r="B19" s="35"/>
      <c r="C19" s="36"/>
      <c r="D19" s="37">
        <v>1021.7225355</v>
      </c>
      <c r="E19" s="38">
        <v>100</v>
      </c>
      <c r="F19" s="18"/>
      <c r="G19" s="18"/>
      <c r="H19" s="18"/>
    </row>
    <row r="21" spans="1:8" x14ac:dyDescent="0.2">
      <c r="A21" s="18" t="s">
        <v>809</v>
      </c>
    </row>
    <row r="22" spans="1:8" ht="14.4" x14ac:dyDescent="0.3">
      <c r="A22" s="91" t="s">
        <v>810</v>
      </c>
      <c r="B22" s="92"/>
      <c r="C22" s="92"/>
      <c r="D22" s="92"/>
      <c r="E22" s="92"/>
    </row>
    <row r="24" spans="1:8" x14ac:dyDescent="0.2">
      <c r="A24" s="18" t="s">
        <v>36</v>
      </c>
    </row>
    <row r="25" spans="1:8" x14ac:dyDescent="0.2">
      <c r="A25" s="18" t="s">
        <v>37</v>
      </c>
    </row>
    <row r="26" spans="1:8" x14ac:dyDescent="0.2">
      <c r="A26" s="18" t="s">
        <v>38</v>
      </c>
      <c r="B26" s="18"/>
      <c r="C26" s="39" t="s">
        <v>40</v>
      </c>
      <c r="D26" s="41" t="s">
        <v>39</v>
      </c>
    </row>
    <row r="27" spans="1:8" x14ac:dyDescent="0.2">
      <c r="A27" s="9" t="s">
        <v>56</v>
      </c>
      <c r="C27" s="40">
        <v>118.06480000000001</v>
      </c>
      <c r="D27" s="40">
        <v>108.03319999999999</v>
      </c>
    </row>
    <row r="28" spans="1:8" x14ac:dyDescent="0.2">
      <c r="A28" s="9" t="s">
        <v>80</v>
      </c>
      <c r="C28" s="40">
        <v>32.602600000000002</v>
      </c>
      <c r="D28" s="40">
        <v>29.8325</v>
      </c>
    </row>
    <row r="29" spans="1:8" x14ac:dyDescent="0.2">
      <c r="A29" s="9" t="s">
        <v>59</v>
      </c>
      <c r="C29" s="40">
        <v>123.2321</v>
      </c>
      <c r="D29" s="40">
        <v>113.0232</v>
      </c>
    </row>
    <row r="30" spans="1:8" x14ac:dyDescent="0.2">
      <c r="A30" s="9" t="s">
        <v>81</v>
      </c>
      <c r="C30" s="40">
        <v>34.5901</v>
      </c>
      <c r="D30" s="40">
        <v>31.706700000000001</v>
      </c>
    </row>
    <row r="32" spans="1:8" x14ac:dyDescent="0.2">
      <c r="A32" s="9" t="s">
        <v>41</v>
      </c>
    </row>
    <row r="34" spans="1:4" x14ac:dyDescent="0.2">
      <c r="A34" s="18" t="s">
        <v>42</v>
      </c>
      <c r="D34" s="41" t="s">
        <v>43</v>
      </c>
    </row>
    <row r="36" spans="1:4" x14ac:dyDescent="0.2">
      <c r="A36" s="18" t="s">
        <v>225</v>
      </c>
      <c r="D36" s="45">
        <v>4.6205694879571102E-2</v>
      </c>
    </row>
    <row r="38" spans="1:4" x14ac:dyDescent="0.2">
      <c r="A38" s="18" t="s">
        <v>806</v>
      </c>
      <c r="D38" s="41" t="s">
        <v>43</v>
      </c>
    </row>
    <row r="39" spans="1:4" x14ac:dyDescent="0.2">
      <c r="A39" s="9" t="s">
        <v>807</v>
      </c>
    </row>
    <row r="40" spans="1:4" x14ac:dyDescent="0.2">
      <c r="A40" s="46" t="s">
        <v>808</v>
      </c>
    </row>
    <row r="42" spans="1:4" x14ac:dyDescent="0.2">
      <c r="A42" s="18" t="s">
        <v>774</v>
      </c>
    </row>
    <row r="43" spans="1:4" x14ac:dyDescent="0.2">
      <c r="A43" s="46"/>
    </row>
    <row r="44" spans="1:4" x14ac:dyDescent="0.2">
      <c r="A44" s="47" t="s">
        <v>767</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792</v>
      </c>
    </row>
    <row r="59" spans="1:1" x14ac:dyDescent="0.2">
      <c r="A59" s="49"/>
    </row>
    <row r="60" spans="1:1" x14ac:dyDescent="0.2">
      <c r="A60" s="47" t="s">
        <v>768</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5" priority="1" stopIfTrue="1" operator="between">
      <formula>0.009</formula>
      <formula>-0.009</formula>
    </cfRule>
  </conditionalFormatting>
  <hyperlinks>
    <hyperlink ref="A40"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workbookViewId="0">
      <selection sqref="A1:E1"/>
    </sheetView>
  </sheetViews>
  <sheetFormatPr defaultColWidth="9.109375" defaultRowHeight="10.199999999999999" x14ac:dyDescent="0.2"/>
  <cols>
    <col min="1" max="1" width="32.44140625" style="9" bestFit="1" customWidth="1"/>
    <col min="2" max="2" width="65.6640625" style="9" customWidth="1"/>
    <col min="3" max="3" width="24.6640625" style="9" bestFit="1" customWidth="1"/>
    <col min="4" max="4" width="18.5546875" style="10" customWidth="1"/>
    <col min="5" max="5" width="13.5546875" style="13" customWidth="1"/>
    <col min="6" max="16384" width="9.109375" style="9"/>
  </cols>
  <sheetData>
    <row r="1" spans="1:8" s="1" customFormat="1" ht="15" customHeight="1" x14ac:dyDescent="0.2">
      <c r="A1" s="80" t="s">
        <v>817</v>
      </c>
      <c r="B1" s="81"/>
      <c r="C1" s="81"/>
      <c r="D1" s="81"/>
      <c r="E1" s="81"/>
    </row>
    <row r="2" spans="1:8" s="1" customFormat="1" ht="11.4" x14ac:dyDescent="0.2">
      <c r="D2" s="6"/>
      <c r="E2" s="7"/>
    </row>
    <row r="3" spans="1:8" s="1" customFormat="1" ht="12" x14ac:dyDescent="0.2">
      <c r="A3" s="11" t="s">
        <v>6</v>
      </c>
      <c r="B3" s="2"/>
      <c r="C3" s="3"/>
      <c r="D3" s="4"/>
      <c r="E3" s="5"/>
    </row>
    <row r="4" spans="1:8" s="1" customFormat="1" ht="30.6" x14ac:dyDescent="0.2">
      <c r="A4" s="8" t="s">
        <v>2</v>
      </c>
      <c r="B4" s="8" t="s">
        <v>0</v>
      </c>
      <c r="C4" s="16" t="s">
        <v>1</v>
      </c>
      <c r="D4" s="51" t="s">
        <v>794</v>
      </c>
      <c r="E4" s="15" t="s">
        <v>3</v>
      </c>
    </row>
    <row r="5" spans="1:8" x14ac:dyDescent="0.2">
      <c r="A5" s="21" t="s">
        <v>28</v>
      </c>
      <c r="B5" s="22"/>
      <c r="C5" s="23"/>
      <c r="D5" s="24"/>
      <c r="E5" s="25"/>
    </row>
    <row r="6" spans="1:8" x14ac:dyDescent="0.2">
      <c r="A6" s="26" t="s">
        <v>764</v>
      </c>
      <c r="B6" s="57" t="s">
        <v>763</v>
      </c>
      <c r="C6" s="27">
        <v>6166616.9900000002</v>
      </c>
      <c r="D6" s="28">
        <v>57735.623729999999</v>
      </c>
      <c r="E6" s="29">
        <v>54.816159890610699</v>
      </c>
    </row>
    <row r="7" spans="1:8" ht="20.399999999999999" x14ac:dyDescent="0.2">
      <c r="A7" s="26" t="s">
        <v>746</v>
      </c>
      <c r="B7" s="57" t="s">
        <v>745</v>
      </c>
      <c r="C7" s="27">
        <v>57783.828999999998</v>
      </c>
      <c r="D7" s="28">
        <v>1461.0394429999999</v>
      </c>
      <c r="E7" s="29">
        <v>1.38716041396747</v>
      </c>
    </row>
    <row r="8" spans="1:8" ht="20.399999999999999" x14ac:dyDescent="0.2">
      <c r="A8" s="26" t="s">
        <v>747</v>
      </c>
      <c r="B8" s="61" t="s">
        <v>815</v>
      </c>
      <c r="C8" s="27">
        <v>1126813.243</v>
      </c>
      <c r="D8" s="28">
        <v>537.29272460000004</v>
      </c>
      <c r="E8" s="29">
        <v>0.51012394076608403</v>
      </c>
    </row>
    <row r="9" spans="1:8" ht="20.399999999999999" x14ac:dyDescent="0.2">
      <c r="A9" s="26" t="s">
        <v>748</v>
      </c>
      <c r="B9" s="57" t="s">
        <v>816</v>
      </c>
      <c r="C9" s="27">
        <v>1370528.45</v>
      </c>
      <c r="D9" s="28">
        <v>0</v>
      </c>
      <c r="E9" s="28">
        <v>0</v>
      </c>
    </row>
    <row r="10" spans="1:8" x14ac:dyDescent="0.2">
      <c r="A10" s="30" t="s">
        <v>30</v>
      </c>
      <c r="B10" s="30"/>
      <c r="C10" s="31"/>
      <c r="D10" s="32">
        <f>SUM(D6:D9)</f>
        <v>59733.955897600004</v>
      </c>
      <c r="E10" s="33">
        <f>SUM(E6:E9)</f>
        <v>56.713444245344256</v>
      </c>
      <c r="F10" s="18"/>
      <c r="G10" s="18"/>
      <c r="H10" s="18"/>
    </row>
    <row r="11" spans="1:8" x14ac:dyDescent="0.2">
      <c r="A11" s="26"/>
      <c r="B11" s="26"/>
      <c r="C11" s="34"/>
      <c r="D11" s="28"/>
      <c r="E11" s="29"/>
    </row>
    <row r="12" spans="1:8" x14ac:dyDescent="0.2">
      <c r="A12" s="30" t="s">
        <v>31</v>
      </c>
      <c r="B12" s="30"/>
      <c r="C12" s="31"/>
      <c r="D12" s="32">
        <f>D10</f>
        <v>59733.955897600004</v>
      </c>
      <c r="E12" s="33">
        <f>E10</f>
        <v>56.713444245344256</v>
      </c>
      <c r="F12" s="18"/>
      <c r="G12" s="18"/>
      <c r="H12" s="18"/>
    </row>
    <row r="13" spans="1:8" x14ac:dyDescent="0.2">
      <c r="A13" s="30"/>
      <c r="B13" s="30"/>
      <c r="C13" s="31"/>
      <c r="D13" s="32"/>
      <c r="E13" s="33"/>
      <c r="F13" s="18"/>
      <c r="G13" s="18"/>
      <c r="H13" s="18"/>
    </row>
    <row r="14" spans="1:8" x14ac:dyDescent="0.2">
      <c r="A14" s="30" t="s">
        <v>33</v>
      </c>
      <c r="B14" s="30"/>
      <c r="C14" s="31"/>
      <c r="D14" s="32">
        <f>D16-(D10)</f>
        <v>45591.962308299997</v>
      </c>
      <c r="E14" s="33">
        <f>E16-(E10)</f>
        <v>43.286555754655744</v>
      </c>
      <c r="F14" s="18"/>
      <c r="G14" s="18"/>
      <c r="H14" s="18"/>
    </row>
    <row r="15" spans="1:8" x14ac:dyDescent="0.2">
      <c r="A15" s="30"/>
      <c r="B15" s="30"/>
      <c r="C15" s="31"/>
      <c r="D15" s="32"/>
      <c r="E15" s="33"/>
      <c r="F15" s="18"/>
      <c r="G15" s="18"/>
      <c r="H15" s="18"/>
    </row>
    <row r="16" spans="1:8" x14ac:dyDescent="0.2">
      <c r="A16" s="35" t="s">
        <v>32</v>
      </c>
      <c r="B16" s="35"/>
      <c r="C16" s="36"/>
      <c r="D16" s="37">
        <v>105325.9182059</v>
      </c>
      <c r="E16" s="38">
        <v>100</v>
      </c>
      <c r="F16" s="18"/>
      <c r="G16" s="18"/>
      <c r="H16" s="18"/>
    </row>
    <row r="18" spans="1:5" x14ac:dyDescent="0.2">
      <c r="A18" s="18" t="s">
        <v>809</v>
      </c>
      <c r="C18" s="10"/>
      <c r="D18" s="13"/>
      <c r="E18" s="14"/>
    </row>
    <row r="19" spans="1:5" ht="14.4" x14ac:dyDescent="0.3">
      <c r="A19" s="91" t="s">
        <v>810</v>
      </c>
      <c r="B19" s="92"/>
      <c r="C19" s="92"/>
      <c r="D19" s="92"/>
      <c r="E19" s="92"/>
    </row>
    <row r="21" spans="1:5" x14ac:dyDescent="0.2">
      <c r="A21" s="18" t="s">
        <v>36</v>
      </c>
    </row>
    <row r="22" spans="1:5" x14ac:dyDescent="0.2">
      <c r="A22" s="18" t="s">
        <v>37</v>
      </c>
    </row>
    <row r="23" spans="1:5" x14ac:dyDescent="0.2">
      <c r="A23" s="18" t="s">
        <v>38</v>
      </c>
      <c r="B23" s="18"/>
      <c r="C23" s="39" t="s">
        <v>40</v>
      </c>
      <c r="D23" s="41" t="s">
        <v>39</v>
      </c>
    </row>
    <row r="24" spans="1:5" x14ac:dyDescent="0.2">
      <c r="A24" s="9" t="s">
        <v>56</v>
      </c>
      <c r="C24" s="40">
        <v>108.37869999999999</v>
      </c>
      <c r="D24" s="40">
        <v>104.4122</v>
      </c>
    </row>
    <row r="25" spans="1:5" x14ac:dyDescent="0.2">
      <c r="A25" s="9" t="s">
        <v>80</v>
      </c>
      <c r="C25" s="40">
        <v>37.819899999999997</v>
      </c>
      <c r="D25" s="40">
        <v>34.991300000000003</v>
      </c>
    </row>
    <row r="26" spans="1:5" x14ac:dyDescent="0.2">
      <c r="A26" s="9" t="s">
        <v>59</v>
      </c>
      <c r="C26" s="40">
        <v>118.538</v>
      </c>
      <c r="D26" s="40">
        <v>114.7458</v>
      </c>
    </row>
    <row r="27" spans="1:5" x14ac:dyDescent="0.2">
      <c r="A27" s="9" t="s">
        <v>81</v>
      </c>
      <c r="C27" s="40">
        <v>43.121600000000001</v>
      </c>
      <c r="D27" s="40">
        <v>40.292700000000004</v>
      </c>
    </row>
    <row r="29" spans="1:5" x14ac:dyDescent="0.2">
      <c r="A29" s="18" t="s">
        <v>42</v>
      </c>
    </row>
    <row r="30" spans="1:5" x14ac:dyDescent="0.2">
      <c r="A30" s="82" t="s">
        <v>53</v>
      </c>
      <c r="B30" s="83"/>
      <c r="C30" s="43" t="s">
        <v>54</v>
      </c>
    </row>
    <row r="31" spans="1:5" x14ac:dyDescent="0.2">
      <c r="A31" s="78" t="s">
        <v>80</v>
      </c>
      <c r="B31" s="79"/>
      <c r="C31" s="44">
        <v>1.5</v>
      </c>
    </row>
    <row r="32" spans="1:5" x14ac:dyDescent="0.2">
      <c r="A32" s="78" t="s">
        <v>81</v>
      </c>
      <c r="B32" s="79"/>
      <c r="C32" s="44">
        <v>1.5</v>
      </c>
    </row>
    <row r="33" spans="1:4" x14ac:dyDescent="0.2">
      <c r="A33" s="9" t="s">
        <v>55</v>
      </c>
    </row>
    <row r="34" spans="1:4" x14ac:dyDescent="0.2">
      <c r="A34" s="9" t="s">
        <v>41</v>
      </c>
    </row>
    <row r="36" spans="1:4" x14ac:dyDescent="0.2">
      <c r="A36" s="18" t="s">
        <v>225</v>
      </c>
      <c r="D36" s="45">
        <v>9.0828962233930999E-2</v>
      </c>
    </row>
    <row r="38" spans="1:4" x14ac:dyDescent="0.2">
      <c r="A38" s="18" t="s">
        <v>806</v>
      </c>
      <c r="D38" s="41" t="s">
        <v>43</v>
      </c>
    </row>
    <row r="39" spans="1:4" x14ac:dyDescent="0.2">
      <c r="A39" s="9" t="s">
        <v>807</v>
      </c>
      <c r="D39" s="41"/>
    </row>
    <row r="40" spans="1:4" x14ac:dyDescent="0.2">
      <c r="A40" s="46" t="s">
        <v>808</v>
      </c>
      <c r="D40" s="41"/>
    </row>
    <row r="42" spans="1:4" x14ac:dyDescent="0.2">
      <c r="A42" s="18" t="s">
        <v>774</v>
      </c>
    </row>
    <row r="43" spans="1:4" x14ac:dyDescent="0.2">
      <c r="A43" s="46"/>
    </row>
    <row r="44" spans="1:4" x14ac:dyDescent="0.2">
      <c r="A44" s="47" t="s">
        <v>767</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770</v>
      </c>
    </row>
    <row r="59" spans="1:1" x14ac:dyDescent="0.2">
      <c r="A59" s="49"/>
    </row>
    <row r="60" spans="1:1" x14ac:dyDescent="0.2">
      <c r="A60" s="47" t="s">
        <v>768</v>
      </c>
    </row>
    <row r="61" spans="1:1" x14ac:dyDescent="0.2">
      <c r="A61" s="49"/>
    </row>
    <row r="62" spans="1:1" x14ac:dyDescent="0.2">
      <c r="A62" s="49"/>
    </row>
    <row r="63" spans="1:1" x14ac:dyDescent="0.2">
      <c r="A63" s="49"/>
    </row>
    <row r="64" spans="1:1" x14ac:dyDescent="0.2">
      <c r="A64" s="49"/>
    </row>
    <row r="65" spans="1:5" x14ac:dyDescent="0.2">
      <c r="A65" s="49"/>
    </row>
    <row r="66" spans="1:5" x14ac:dyDescent="0.2">
      <c r="A66" s="49"/>
    </row>
    <row r="67" spans="1:5" x14ac:dyDescent="0.2">
      <c r="A67" s="49"/>
    </row>
    <row r="68" spans="1:5" x14ac:dyDescent="0.2">
      <c r="A68" s="49"/>
    </row>
    <row r="69" spans="1:5" x14ac:dyDescent="0.2">
      <c r="A69" s="49"/>
    </row>
    <row r="70" spans="1:5" x14ac:dyDescent="0.2">
      <c r="A70" s="49"/>
    </row>
    <row r="71" spans="1:5" x14ac:dyDescent="0.2">
      <c r="A71" s="49"/>
    </row>
    <row r="72" spans="1:5" x14ac:dyDescent="0.2">
      <c r="A72" s="49"/>
    </row>
    <row r="74" spans="1:5" x14ac:dyDescent="0.2">
      <c r="A74" s="84" t="s">
        <v>793</v>
      </c>
      <c r="B74" s="84"/>
      <c r="C74" s="84"/>
      <c r="D74" s="84"/>
      <c r="E74" s="84"/>
    </row>
  </sheetData>
  <mergeCells count="6">
    <mergeCell ref="A1:E1"/>
    <mergeCell ref="A30:B30"/>
    <mergeCell ref="A31:B31"/>
    <mergeCell ref="A32:B32"/>
    <mergeCell ref="A74:E74"/>
    <mergeCell ref="A19:E19"/>
  </mergeCells>
  <conditionalFormatting sqref="E5:E8 E10:E16">
    <cfRule type="cellIs" dxfId="24" priority="2" stopIfTrue="1" operator="between">
      <formula>0.009</formula>
      <formula>-0.009</formula>
    </cfRule>
  </conditionalFormatting>
  <conditionalFormatting sqref="E18">
    <cfRule type="cellIs" dxfId="23" priority="1" stopIfTrue="1" operator="between">
      <formula>0.009</formula>
      <formula>-0.009</formula>
    </cfRule>
  </conditionalFormatting>
  <hyperlinks>
    <hyperlink ref="A40" r:id="rId1"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48"/>
  <sheetViews>
    <sheetView workbookViewId="0">
      <selection sqref="A1:G1"/>
    </sheetView>
  </sheetViews>
  <sheetFormatPr defaultColWidth="9.109375" defaultRowHeight="10.199999999999999" x14ac:dyDescent="0.2"/>
  <cols>
    <col min="1" max="1" width="38.6640625" style="9" bestFit="1" customWidth="1"/>
    <col min="2" max="2" width="50.5546875" style="9" customWidth="1"/>
    <col min="3" max="3" width="15.33203125" style="9" bestFit="1" customWidth="1"/>
    <col min="4" max="4" width="15.33203125" style="10" bestFit="1" customWidth="1"/>
    <col min="5" max="5" width="23.33203125" style="13" customWidth="1"/>
    <col min="6" max="6" width="13.5546875" style="14" bestFit="1" customWidth="1"/>
    <col min="7" max="7" width="14.33203125" style="13" customWidth="1"/>
    <col min="8" max="16384" width="9.109375" style="9"/>
  </cols>
  <sheetData>
    <row r="1" spans="1:9" s="1" customFormat="1" ht="15" customHeight="1" x14ac:dyDescent="0.2">
      <c r="A1" s="80" t="s">
        <v>1078</v>
      </c>
      <c r="B1" s="81"/>
      <c r="C1" s="81"/>
      <c r="D1" s="81"/>
      <c r="E1" s="81"/>
      <c r="F1" s="81"/>
      <c r="G1" s="81"/>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1079</v>
      </c>
      <c r="B6" s="26"/>
      <c r="C6" s="26"/>
      <c r="D6" s="34"/>
      <c r="E6" s="28"/>
      <c r="F6" s="29"/>
      <c r="G6" s="28"/>
    </row>
    <row r="7" spans="1:9" x14ac:dyDescent="0.2">
      <c r="A7" s="26" t="s">
        <v>1080</v>
      </c>
      <c r="B7" s="26" t="s">
        <v>1081</v>
      </c>
      <c r="C7" s="26" t="s">
        <v>1082</v>
      </c>
      <c r="D7" s="27">
        <v>600</v>
      </c>
      <c r="E7" s="28">
        <v>0</v>
      </c>
      <c r="F7" s="28">
        <v>0</v>
      </c>
      <c r="G7" s="28">
        <v>0</v>
      </c>
    </row>
    <row r="8" spans="1:9" x14ac:dyDescent="0.2">
      <c r="A8" s="26" t="s">
        <v>1083</v>
      </c>
      <c r="B8" s="26" t="s">
        <v>1084</v>
      </c>
      <c r="C8" s="26" t="s">
        <v>1082</v>
      </c>
      <c r="D8" s="27">
        <v>250</v>
      </c>
      <c r="E8" s="28">
        <v>0</v>
      </c>
      <c r="F8" s="28">
        <v>0</v>
      </c>
      <c r="G8" s="28">
        <v>0</v>
      </c>
    </row>
    <row r="9" spans="1:9" x14ac:dyDescent="0.2">
      <c r="A9" s="26" t="s">
        <v>1085</v>
      </c>
      <c r="B9" s="26" t="s">
        <v>1086</v>
      </c>
      <c r="C9" s="26" t="s">
        <v>1082</v>
      </c>
      <c r="D9" s="27">
        <v>250</v>
      </c>
      <c r="E9" s="28">
        <v>0</v>
      </c>
      <c r="F9" s="28">
        <v>0</v>
      </c>
      <c r="G9" s="28">
        <v>0</v>
      </c>
    </row>
    <row r="10" spans="1:9" x14ac:dyDescent="0.2">
      <c r="A10" s="30" t="s">
        <v>30</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28</v>
      </c>
      <c r="B12" s="26"/>
      <c r="C12" s="26"/>
      <c r="D12" s="34"/>
      <c r="E12" s="28"/>
      <c r="F12" s="29"/>
      <c r="G12" s="28"/>
    </row>
    <row r="13" spans="1:9" x14ac:dyDescent="0.2">
      <c r="A13" s="26" t="s">
        <v>1087</v>
      </c>
      <c r="B13" s="26" t="s">
        <v>1088</v>
      </c>
      <c r="C13" s="26" t="s">
        <v>29</v>
      </c>
      <c r="D13" s="27">
        <v>282794.25599999999</v>
      </c>
      <c r="E13" s="28">
        <v>9885.8214919999991</v>
      </c>
      <c r="F13" s="29">
        <v>100.170420930093</v>
      </c>
      <c r="G13" s="28">
        <v>4.5648</v>
      </c>
    </row>
    <row r="14" spans="1:9" x14ac:dyDescent="0.2">
      <c r="A14" s="30" t="s">
        <v>30</v>
      </c>
      <c r="B14" s="30"/>
      <c r="C14" s="30"/>
      <c r="D14" s="31"/>
      <c r="E14" s="32">
        <f>SUM(E13:E13)</f>
        <v>9885.8214919999991</v>
      </c>
      <c r="F14" s="33">
        <f>SUM(F13:F13)</f>
        <v>100.170420930093</v>
      </c>
      <c r="G14" s="32"/>
      <c r="H14" s="18"/>
      <c r="I14" s="18"/>
    </row>
    <row r="15" spans="1:9" x14ac:dyDescent="0.2">
      <c r="A15" s="26"/>
      <c r="B15" s="26"/>
      <c r="C15" s="26"/>
      <c r="D15" s="34"/>
      <c r="E15" s="28"/>
      <c r="F15" s="29"/>
      <c r="G15" s="28"/>
    </row>
    <row r="16" spans="1:9" x14ac:dyDescent="0.2">
      <c r="A16" s="30" t="s">
        <v>31</v>
      </c>
      <c r="B16" s="30"/>
      <c r="C16" s="30"/>
      <c r="D16" s="31"/>
      <c r="E16" s="32">
        <f>E10+E14</f>
        <v>9885.8214919999991</v>
      </c>
      <c r="F16" s="33">
        <f>F10+F14</f>
        <v>100.170420930093</v>
      </c>
      <c r="G16" s="32"/>
      <c r="H16" s="18"/>
      <c r="I16" s="18"/>
    </row>
    <row r="17" spans="1:9" x14ac:dyDescent="0.2">
      <c r="A17" s="30"/>
      <c r="B17" s="30"/>
      <c r="C17" s="30"/>
      <c r="D17" s="31"/>
      <c r="E17" s="32"/>
      <c r="F17" s="33"/>
      <c r="G17" s="32"/>
      <c r="H17" s="18"/>
      <c r="I17" s="18"/>
    </row>
    <row r="18" spans="1:9" x14ac:dyDescent="0.2">
      <c r="A18" s="30" t="s">
        <v>33</v>
      </c>
      <c r="B18" s="30"/>
      <c r="C18" s="30"/>
      <c r="D18" s="31"/>
      <c r="E18" s="32">
        <f>E20-(E10+E14)</f>
        <v>-16.818846099999064</v>
      </c>
      <c r="F18" s="33">
        <f>F20-(F10+F14)</f>
        <v>-0.17042093009300174</v>
      </c>
      <c r="G18" s="32"/>
      <c r="H18" s="18"/>
      <c r="I18" s="18"/>
    </row>
    <row r="19" spans="1:9" x14ac:dyDescent="0.2">
      <c r="A19" s="30"/>
      <c r="B19" s="30"/>
      <c r="C19" s="30"/>
      <c r="D19" s="31"/>
      <c r="E19" s="32"/>
      <c r="F19" s="33"/>
      <c r="G19" s="32"/>
      <c r="H19" s="18"/>
      <c r="I19" s="18"/>
    </row>
    <row r="20" spans="1:9" x14ac:dyDescent="0.2">
      <c r="A20" s="35" t="s">
        <v>32</v>
      </c>
      <c r="B20" s="35"/>
      <c r="C20" s="35"/>
      <c r="D20" s="36"/>
      <c r="E20" s="37">
        <v>9869.0026459000001</v>
      </c>
      <c r="F20" s="38">
        <v>100</v>
      </c>
      <c r="G20" s="37"/>
      <c r="H20" s="18"/>
      <c r="I20" s="18"/>
    </row>
    <row r="22" spans="1:9" x14ac:dyDescent="0.2">
      <c r="A22" s="18" t="s">
        <v>35</v>
      </c>
    </row>
    <row r="23" spans="1:9" x14ac:dyDescent="0.2">
      <c r="A23" s="18" t="s">
        <v>1089</v>
      </c>
    </row>
    <row r="25" spans="1:9" x14ac:dyDescent="0.2">
      <c r="A25" s="18" t="s">
        <v>36</v>
      </c>
    </row>
    <row r="26" spans="1:9" x14ac:dyDescent="0.2">
      <c r="A26" s="18" t="s">
        <v>37</v>
      </c>
    </row>
    <row r="27" spans="1:9" x14ac:dyDescent="0.2">
      <c r="A27" s="18" t="s">
        <v>38</v>
      </c>
      <c r="B27" s="18"/>
      <c r="C27" s="39" t="s">
        <v>40</v>
      </c>
      <c r="D27" s="19" t="s">
        <v>39</v>
      </c>
    </row>
    <row r="28" spans="1:9" x14ac:dyDescent="0.2">
      <c r="A28" s="9" t="s">
        <v>56</v>
      </c>
      <c r="C28" s="40">
        <v>78.007599999999996</v>
      </c>
      <c r="D28" s="40">
        <v>93.364999999999995</v>
      </c>
    </row>
    <row r="29" spans="1:9" x14ac:dyDescent="0.2">
      <c r="A29" s="9" t="s">
        <v>80</v>
      </c>
      <c r="C29" s="40">
        <v>12.893800000000001</v>
      </c>
      <c r="D29" s="40">
        <v>15.4322</v>
      </c>
    </row>
    <row r="30" spans="1:9" x14ac:dyDescent="0.2">
      <c r="A30" s="9" t="s">
        <v>59</v>
      </c>
      <c r="C30" s="40">
        <v>83.388400000000004</v>
      </c>
      <c r="D30" s="40">
        <v>82.771299999999997</v>
      </c>
    </row>
    <row r="31" spans="1:9" x14ac:dyDescent="0.2">
      <c r="A31" s="9" t="s">
        <v>81</v>
      </c>
      <c r="C31" s="40">
        <v>14.0549</v>
      </c>
      <c r="D31" s="40">
        <v>13.950900000000001</v>
      </c>
    </row>
    <row r="33" spans="1:7" x14ac:dyDescent="0.2">
      <c r="A33" s="9" t="s">
        <v>41</v>
      </c>
    </row>
    <row r="35" spans="1:7" x14ac:dyDescent="0.2">
      <c r="A35" s="18" t="s">
        <v>42</v>
      </c>
      <c r="D35" s="41" t="s">
        <v>43</v>
      </c>
    </row>
    <row r="37" spans="1:7" x14ac:dyDescent="0.2">
      <c r="A37" s="18" t="s">
        <v>874</v>
      </c>
      <c r="D37" s="64">
        <v>2.7443964639765899E-3</v>
      </c>
      <c r="E37" s="13" t="s">
        <v>44</v>
      </c>
    </row>
    <row r="39" spans="1:7" x14ac:dyDescent="0.2">
      <c r="A39" s="18" t="s">
        <v>806</v>
      </c>
      <c r="D39" s="41" t="s">
        <v>43</v>
      </c>
    </row>
    <row r="40" spans="1:7" x14ac:dyDescent="0.2">
      <c r="A40" s="9" t="s">
        <v>807</v>
      </c>
    </row>
    <row r="41" spans="1:7" x14ac:dyDescent="0.2">
      <c r="A41" s="46" t="s">
        <v>1090</v>
      </c>
    </row>
    <row r="43" spans="1:7" ht="32.25" customHeight="1" x14ac:dyDescent="0.3">
      <c r="A43" s="88" t="s">
        <v>1091</v>
      </c>
      <c r="B43" s="89"/>
      <c r="C43" s="89"/>
      <c r="D43" s="89"/>
      <c r="E43" s="89"/>
      <c r="F43" s="89"/>
      <c r="G43" s="89"/>
    </row>
    <row r="45" spans="1:7" ht="47.25" customHeight="1" x14ac:dyDescent="0.3">
      <c r="A45" s="88" t="s">
        <v>1092</v>
      </c>
      <c r="B45" s="89"/>
      <c r="C45" s="89"/>
      <c r="D45" s="89"/>
      <c r="E45" s="89"/>
      <c r="F45" s="89"/>
      <c r="G45" s="89"/>
    </row>
    <row r="47" spans="1:7" ht="37.5" customHeight="1" x14ac:dyDescent="0.3">
      <c r="A47" s="88" t="s">
        <v>1093</v>
      </c>
      <c r="B47" s="89"/>
      <c r="C47" s="89"/>
      <c r="D47" s="89"/>
      <c r="E47" s="89"/>
      <c r="F47" s="89"/>
      <c r="G47" s="89"/>
    </row>
    <row r="48" spans="1:7" x14ac:dyDescent="0.2">
      <c r="A48" s="46" t="s">
        <v>1094</v>
      </c>
    </row>
    <row r="50" spans="1:7" ht="26.25" customHeight="1" x14ac:dyDescent="0.3">
      <c r="A50" s="88" t="s">
        <v>1095</v>
      </c>
      <c r="B50" s="89"/>
      <c r="C50" s="89"/>
      <c r="D50" s="89"/>
      <c r="E50" s="89"/>
      <c r="F50" s="89"/>
      <c r="G50" s="89"/>
    </row>
    <row r="52" spans="1:7" x14ac:dyDescent="0.2">
      <c r="A52" s="18" t="s">
        <v>1096</v>
      </c>
    </row>
    <row r="53" spans="1:7" x14ac:dyDescent="0.2">
      <c r="A53" s="18"/>
    </row>
    <row r="54" spans="1:7" x14ac:dyDescent="0.2">
      <c r="A54" s="47" t="s">
        <v>767</v>
      </c>
    </row>
    <row r="55" spans="1:7" x14ac:dyDescent="0.2">
      <c r="A55" s="47"/>
    </row>
    <row r="56" spans="1:7" x14ac:dyDescent="0.2">
      <c r="A56" s="48"/>
    </row>
    <row r="57" spans="1:7" x14ac:dyDescent="0.2">
      <c r="A57" s="49"/>
    </row>
    <row r="58" spans="1:7" x14ac:dyDescent="0.2">
      <c r="A58" s="49"/>
    </row>
    <row r="59" spans="1:7" x14ac:dyDescent="0.2">
      <c r="A59" s="49"/>
    </row>
    <row r="60" spans="1:7" x14ac:dyDescent="0.2">
      <c r="A60" s="49"/>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7" t="s">
        <v>1097</v>
      </c>
    </row>
    <row r="69" spans="1:1" x14ac:dyDescent="0.2">
      <c r="A69" s="49"/>
    </row>
    <row r="70" spans="1:1" x14ac:dyDescent="0.2">
      <c r="A70" s="47" t="s">
        <v>768</v>
      </c>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6"/>
    </row>
    <row r="83" spans="1:9" x14ac:dyDescent="0.2">
      <c r="A83" s="48"/>
    </row>
    <row r="84" spans="1:9" x14ac:dyDescent="0.2">
      <c r="A84" s="18" t="s">
        <v>810</v>
      </c>
    </row>
    <row r="86" spans="1:9" s="1" customFormat="1" ht="13.8" x14ac:dyDescent="0.2">
      <c r="A86" s="80" t="s">
        <v>1098</v>
      </c>
      <c r="B86" s="81"/>
      <c r="C86" s="81"/>
      <c r="D86" s="81"/>
      <c r="E86" s="81"/>
      <c r="F86" s="81"/>
      <c r="G86" s="81"/>
    </row>
    <row r="87" spans="1:9" x14ac:dyDescent="0.2">
      <c r="A87" s="18" t="s">
        <v>6</v>
      </c>
    </row>
    <row r="88" spans="1:9" s="1" customFormat="1" ht="30.6" x14ac:dyDescent="0.2">
      <c r="A88" s="8" t="s">
        <v>2</v>
      </c>
      <c r="B88" s="8" t="s">
        <v>0</v>
      </c>
      <c r="C88" s="17" t="s">
        <v>34</v>
      </c>
      <c r="D88" s="16" t="s">
        <v>1</v>
      </c>
      <c r="E88" s="51" t="s">
        <v>794</v>
      </c>
      <c r="F88" s="15" t="s">
        <v>3</v>
      </c>
      <c r="G88" s="15" t="s">
        <v>5</v>
      </c>
    </row>
    <row r="89" spans="1:9" x14ac:dyDescent="0.2">
      <c r="A89" s="21" t="s">
        <v>45</v>
      </c>
      <c r="B89" s="22"/>
      <c r="C89" s="22"/>
      <c r="D89" s="23"/>
      <c r="E89" s="24"/>
      <c r="F89" s="25"/>
      <c r="G89" s="24"/>
    </row>
    <row r="90" spans="1:9" x14ac:dyDescent="0.2">
      <c r="A90" s="30" t="s">
        <v>46</v>
      </c>
      <c r="B90" s="26"/>
      <c r="C90" s="26"/>
      <c r="D90" s="34"/>
      <c r="E90" s="28"/>
      <c r="F90" s="29"/>
      <c r="G90" s="28"/>
    </row>
    <row r="91" spans="1:9" x14ac:dyDescent="0.2">
      <c r="A91" s="26" t="s">
        <v>1099</v>
      </c>
      <c r="B91" s="26" t="s">
        <v>1100</v>
      </c>
      <c r="C91" s="26" t="s">
        <v>1101</v>
      </c>
      <c r="D91" s="27">
        <v>940</v>
      </c>
      <c r="E91" s="28">
        <v>3612.8616711999998</v>
      </c>
      <c r="F91" s="29">
        <v>100</v>
      </c>
      <c r="G91" s="28">
        <v>4.165</v>
      </c>
    </row>
    <row r="92" spans="1:9" x14ac:dyDescent="0.2">
      <c r="A92" s="30" t="s">
        <v>30</v>
      </c>
      <c r="B92" s="30"/>
      <c r="C92" s="30"/>
      <c r="D92" s="31"/>
      <c r="E92" s="32">
        <f>SUM(E90:E91)</f>
        <v>3612.8616711999998</v>
      </c>
      <c r="F92" s="33">
        <f>SUM(F90:F91)</f>
        <v>100</v>
      </c>
      <c r="G92" s="32"/>
      <c r="H92" s="18"/>
      <c r="I92" s="18"/>
    </row>
    <row r="93" spans="1:9" x14ac:dyDescent="0.2">
      <c r="A93" s="26"/>
      <c r="B93" s="26"/>
      <c r="C93" s="26"/>
      <c r="D93" s="34"/>
      <c r="E93" s="28"/>
      <c r="F93" s="29"/>
      <c r="G93" s="28"/>
    </row>
    <row r="94" spans="1:9" x14ac:dyDescent="0.2">
      <c r="A94" s="30" t="s">
        <v>31</v>
      </c>
      <c r="B94" s="30"/>
      <c r="C94" s="30"/>
      <c r="D94" s="31"/>
      <c r="E94" s="32">
        <f>E92</f>
        <v>3612.8616711999998</v>
      </c>
      <c r="F94" s="33">
        <f>F92</f>
        <v>100</v>
      </c>
      <c r="G94" s="32"/>
      <c r="H94" s="18"/>
      <c r="I94" s="18"/>
    </row>
    <row r="95" spans="1:9" x14ac:dyDescent="0.2">
      <c r="A95" s="30"/>
      <c r="B95" s="30"/>
      <c r="C95" s="30"/>
      <c r="D95" s="31"/>
      <c r="E95" s="32"/>
      <c r="F95" s="33"/>
      <c r="G95" s="32"/>
      <c r="H95" s="18"/>
      <c r="I95" s="18"/>
    </row>
    <row r="96" spans="1:9" x14ac:dyDescent="0.2">
      <c r="A96" s="30" t="s">
        <v>33</v>
      </c>
      <c r="B96" s="30"/>
      <c r="C96" s="30"/>
      <c r="D96" s="31"/>
      <c r="E96" s="32">
        <f>E98-(E92)</f>
        <v>0</v>
      </c>
      <c r="F96" s="32">
        <f>F98-(F92)</f>
        <v>0</v>
      </c>
      <c r="G96" s="32"/>
      <c r="H96" s="18"/>
      <c r="I96" s="18"/>
    </row>
    <row r="97" spans="1:9" x14ac:dyDescent="0.2">
      <c r="A97" s="30"/>
      <c r="B97" s="30"/>
      <c r="C97" s="30"/>
      <c r="D97" s="31"/>
      <c r="E97" s="32"/>
      <c r="F97" s="33"/>
      <c r="G97" s="32"/>
      <c r="H97" s="18"/>
      <c r="I97" s="18"/>
    </row>
    <row r="98" spans="1:9" x14ac:dyDescent="0.2">
      <c r="A98" s="35" t="s">
        <v>32</v>
      </c>
      <c r="B98" s="35"/>
      <c r="C98" s="35"/>
      <c r="D98" s="36"/>
      <c r="E98" s="37">
        <v>3612.8616711999998</v>
      </c>
      <c r="F98" s="38">
        <v>100</v>
      </c>
      <c r="G98" s="37"/>
      <c r="H98" s="18"/>
      <c r="I98" s="18"/>
    </row>
    <row r="100" spans="1:9" x14ac:dyDescent="0.2">
      <c r="A100" s="18" t="s">
        <v>35</v>
      </c>
    </row>
    <row r="101" spans="1:9" x14ac:dyDescent="0.2">
      <c r="A101" s="18" t="s">
        <v>1102</v>
      </c>
    </row>
    <row r="102" spans="1:9" ht="31.5" customHeight="1" x14ac:dyDescent="0.2">
      <c r="A102" s="95" t="s">
        <v>1103</v>
      </c>
      <c r="B102" s="95"/>
      <c r="C102" s="95"/>
      <c r="D102" s="95"/>
      <c r="E102" s="95"/>
      <c r="F102" s="95"/>
      <c r="G102" s="95"/>
    </row>
    <row r="104" spans="1:9" x14ac:dyDescent="0.2">
      <c r="A104" s="18" t="s">
        <v>36</v>
      </c>
    </row>
    <row r="105" spans="1:9" x14ac:dyDescent="0.2">
      <c r="A105" s="18" t="s">
        <v>37</v>
      </c>
    </row>
    <row r="106" spans="1:9" x14ac:dyDescent="0.2">
      <c r="A106" s="18" t="s">
        <v>38</v>
      </c>
      <c r="B106" s="18"/>
      <c r="C106" s="39" t="s">
        <v>40</v>
      </c>
      <c r="D106" s="19" t="s">
        <v>39</v>
      </c>
    </row>
    <row r="107" spans="1:9" x14ac:dyDescent="0.2">
      <c r="A107" s="9" t="s">
        <v>56</v>
      </c>
      <c r="C107" s="40">
        <v>0</v>
      </c>
      <c r="D107" s="40">
        <v>0.77639999999999998</v>
      </c>
    </row>
    <row r="108" spans="1:9" x14ac:dyDescent="0.2">
      <c r="A108" s="9" t="s">
        <v>80</v>
      </c>
      <c r="C108" s="40">
        <v>0</v>
      </c>
      <c r="D108" s="40">
        <v>0.13089999999999999</v>
      </c>
    </row>
    <row r="109" spans="1:9" x14ac:dyDescent="0.2">
      <c r="A109" s="9" t="s">
        <v>59</v>
      </c>
      <c r="C109" s="40">
        <v>0</v>
      </c>
      <c r="D109" s="40">
        <v>0.82240000000000002</v>
      </c>
    </row>
    <row r="110" spans="1:9" x14ac:dyDescent="0.2">
      <c r="A110" s="9" t="s">
        <v>81</v>
      </c>
      <c r="C110" s="40">
        <v>0</v>
      </c>
      <c r="D110" s="40">
        <v>0.14119999999999999</v>
      </c>
    </row>
    <row r="112" spans="1:9" x14ac:dyDescent="0.2">
      <c r="A112" s="9" t="s">
        <v>41</v>
      </c>
    </row>
    <row r="114" spans="1:9" x14ac:dyDescent="0.2">
      <c r="A114" s="18" t="s">
        <v>1104</v>
      </c>
      <c r="D114" s="41" t="s">
        <v>43</v>
      </c>
    </row>
    <row r="115" spans="1:9" x14ac:dyDescent="0.2">
      <c r="A115" s="9" t="s">
        <v>807</v>
      </c>
    </row>
    <row r="116" spans="1:9" x14ac:dyDescent="0.2">
      <c r="A116" s="46" t="s">
        <v>1090</v>
      </c>
    </row>
    <row r="118" spans="1:9" s="1" customFormat="1" ht="13.8" x14ac:dyDescent="0.2">
      <c r="A118" s="80" t="s">
        <v>1105</v>
      </c>
      <c r="B118" s="81"/>
      <c r="C118" s="81"/>
      <c r="D118" s="81"/>
      <c r="E118" s="81"/>
      <c r="F118" s="81"/>
      <c r="G118" s="81"/>
    </row>
    <row r="119" spans="1:9" x14ac:dyDescent="0.2">
      <c r="A119" s="18" t="s">
        <v>6</v>
      </c>
    </row>
    <row r="120" spans="1:9" s="1" customFormat="1" ht="30.6" x14ac:dyDescent="0.2">
      <c r="A120" s="8" t="s">
        <v>2</v>
      </c>
      <c r="B120" s="8" t="s">
        <v>0</v>
      </c>
      <c r="C120" s="17" t="s">
        <v>34</v>
      </c>
      <c r="D120" s="16" t="s">
        <v>1</v>
      </c>
      <c r="E120" s="51" t="s">
        <v>794</v>
      </c>
      <c r="F120" s="15" t="s">
        <v>3</v>
      </c>
      <c r="G120" s="15" t="s">
        <v>5</v>
      </c>
    </row>
    <row r="121" spans="1:9" x14ac:dyDescent="0.2">
      <c r="A121" s="21" t="s">
        <v>45</v>
      </c>
      <c r="B121" s="22"/>
      <c r="C121" s="22"/>
      <c r="D121" s="23"/>
      <c r="E121" s="24"/>
      <c r="F121" s="25"/>
      <c r="G121" s="24"/>
    </row>
    <row r="122" spans="1:9" x14ac:dyDescent="0.2">
      <c r="A122" s="30" t="s">
        <v>46</v>
      </c>
      <c r="B122" s="26"/>
      <c r="C122" s="26"/>
      <c r="D122" s="34"/>
      <c r="E122" s="28"/>
      <c r="F122" s="29"/>
      <c r="G122" s="28"/>
    </row>
    <row r="123" spans="1:9" ht="20.399999999999999" x14ac:dyDescent="0.2">
      <c r="A123" s="26" t="s">
        <v>1106</v>
      </c>
      <c r="B123" s="26" t="s">
        <v>1107</v>
      </c>
      <c r="C123" s="57" t="s">
        <v>1108</v>
      </c>
      <c r="D123" s="27">
        <v>682</v>
      </c>
      <c r="E123" s="28">
        <v>0</v>
      </c>
      <c r="F123" s="29">
        <v>100</v>
      </c>
      <c r="G123" s="28">
        <v>0</v>
      </c>
    </row>
    <row r="124" spans="1:9" x14ac:dyDescent="0.2">
      <c r="A124" s="30" t="s">
        <v>30</v>
      </c>
      <c r="B124" s="30"/>
      <c r="C124" s="30"/>
      <c r="D124" s="31"/>
      <c r="E124" s="32">
        <v>0</v>
      </c>
      <c r="F124" s="33">
        <v>100</v>
      </c>
      <c r="G124" s="32"/>
      <c r="H124" s="18"/>
      <c r="I124" s="18"/>
    </row>
    <row r="125" spans="1:9" x14ac:dyDescent="0.2">
      <c r="A125" s="26"/>
      <c r="B125" s="26"/>
      <c r="C125" s="26"/>
      <c r="D125" s="34"/>
      <c r="E125" s="28"/>
      <c r="F125" s="29"/>
      <c r="G125" s="28"/>
    </row>
    <row r="126" spans="1:9" x14ac:dyDescent="0.2">
      <c r="A126" s="30" t="s">
        <v>31</v>
      </c>
      <c r="B126" s="30"/>
      <c r="C126" s="30"/>
      <c r="D126" s="31"/>
      <c r="E126" s="32">
        <v>0</v>
      </c>
      <c r="F126" s="33">
        <v>100</v>
      </c>
      <c r="G126" s="32"/>
      <c r="H126" s="18"/>
      <c r="I126" s="18"/>
    </row>
    <row r="127" spans="1:9" x14ac:dyDescent="0.2">
      <c r="A127" s="30"/>
      <c r="B127" s="30"/>
      <c r="C127" s="30"/>
      <c r="D127" s="31"/>
      <c r="E127" s="32"/>
      <c r="F127" s="33"/>
      <c r="G127" s="32"/>
      <c r="H127" s="18"/>
      <c r="I127" s="18"/>
    </row>
    <row r="128" spans="1:9" x14ac:dyDescent="0.2">
      <c r="A128" s="30" t="s">
        <v>33</v>
      </c>
      <c r="B128" s="30"/>
      <c r="C128" s="30"/>
      <c r="D128" s="31"/>
      <c r="E128" s="32">
        <v>3.9999999999999998E-7</v>
      </c>
      <c r="F128" s="33">
        <v>0</v>
      </c>
      <c r="G128" s="32"/>
      <c r="H128" s="18"/>
      <c r="I128" s="18"/>
    </row>
    <row r="129" spans="1:9" x14ac:dyDescent="0.2">
      <c r="A129" s="30"/>
      <c r="B129" s="30"/>
      <c r="C129" s="30"/>
      <c r="D129" s="31"/>
      <c r="E129" s="32"/>
      <c r="F129" s="33"/>
      <c r="G129" s="32"/>
      <c r="H129" s="18"/>
      <c r="I129" s="18"/>
    </row>
    <row r="130" spans="1:9" x14ac:dyDescent="0.2">
      <c r="A130" s="35" t="s">
        <v>32</v>
      </c>
      <c r="B130" s="35"/>
      <c r="C130" s="35"/>
      <c r="D130" s="36"/>
      <c r="E130" s="37">
        <v>3.9999999999999998E-7</v>
      </c>
      <c r="F130" s="38">
        <v>100</v>
      </c>
      <c r="G130" s="37"/>
      <c r="H130" s="18"/>
      <c r="I130" s="18"/>
    </row>
    <row r="132" spans="1:9" x14ac:dyDescent="0.2">
      <c r="A132" s="18" t="s">
        <v>35</v>
      </c>
    </row>
    <row r="133" spans="1:9" x14ac:dyDescent="0.2">
      <c r="A133" s="18" t="s">
        <v>1102</v>
      </c>
    </row>
    <row r="134" spans="1:9" x14ac:dyDescent="0.2">
      <c r="A134" s="96" t="s">
        <v>1109</v>
      </c>
      <c r="B134" s="96"/>
      <c r="C134" s="96"/>
      <c r="D134" s="96"/>
      <c r="E134" s="96"/>
      <c r="F134" s="96"/>
      <c r="G134" s="96"/>
    </row>
    <row r="136" spans="1:9" x14ac:dyDescent="0.2">
      <c r="A136" s="18" t="s">
        <v>36</v>
      </c>
    </row>
    <row r="137" spans="1:9" x14ac:dyDescent="0.2">
      <c r="A137" s="18" t="s">
        <v>37</v>
      </c>
    </row>
    <row r="138" spans="1:9" x14ac:dyDescent="0.2">
      <c r="A138" s="18" t="s">
        <v>38</v>
      </c>
      <c r="B138" s="18"/>
      <c r="C138" s="39" t="s">
        <v>40</v>
      </c>
      <c r="D138" s="19" t="s">
        <v>39</v>
      </c>
    </row>
    <row r="139" spans="1:9" x14ac:dyDescent="0.2">
      <c r="A139" s="9" t="s">
        <v>56</v>
      </c>
      <c r="C139" s="40">
        <v>0</v>
      </c>
      <c r="D139" s="40">
        <v>0</v>
      </c>
    </row>
    <row r="140" spans="1:9" x14ac:dyDescent="0.2">
      <c r="A140" s="9" t="s">
        <v>80</v>
      </c>
      <c r="C140" s="40">
        <v>0</v>
      </c>
      <c r="D140" s="40">
        <v>0</v>
      </c>
    </row>
    <row r="141" spans="1:9" x14ac:dyDescent="0.2">
      <c r="A141" s="9" t="s">
        <v>59</v>
      </c>
      <c r="C141" s="40">
        <v>0</v>
      </c>
      <c r="D141" s="40">
        <v>0</v>
      </c>
    </row>
    <row r="142" spans="1:9" x14ac:dyDescent="0.2">
      <c r="A142" s="9" t="s">
        <v>81</v>
      </c>
      <c r="C142" s="40">
        <v>0</v>
      </c>
      <c r="D142" s="40">
        <v>0</v>
      </c>
    </row>
    <row r="144" spans="1:9" x14ac:dyDescent="0.2">
      <c r="A144" s="9" t="s">
        <v>41</v>
      </c>
    </row>
    <row r="146" spans="1:4" x14ac:dyDescent="0.2">
      <c r="A146" s="18" t="s">
        <v>1104</v>
      </c>
      <c r="D146" s="41" t="s">
        <v>43</v>
      </c>
    </row>
    <row r="147" spans="1:4" x14ac:dyDescent="0.2">
      <c r="A147" s="9" t="s">
        <v>807</v>
      </c>
    </row>
    <row r="148" spans="1:4" x14ac:dyDescent="0.2">
      <c r="A148" s="46" t="s">
        <v>1090</v>
      </c>
    </row>
  </sheetData>
  <mergeCells count="9">
    <mergeCell ref="A102:G102"/>
    <mergeCell ref="A118:G118"/>
    <mergeCell ref="A134:G134"/>
    <mergeCell ref="A1:G1"/>
    <mergeCell ref="A43:G43"/>
    <mergeCell ref="A45:G45"/>
    <mergeCell ref="A47:G47"/>
    <mergeCell ref="A50:G50"/>
    <mergeCell ref="A86:G86"/>
  </mergeCells>
  <conditionalFormatting sqref="F2:F3 F89:F95 F121:F122 F5:F6 F11:F42 F44 F46 F48:F49 F51 F103:F117 F119 F87 F131 F135:F65562 F97:F99 F53:F85">
    <cfRule type="cellIs" dxfId="22" priority="7" stopIfTrue="1" operator="between">
      <formula>0.009</formula>
      <formula>-0.009</formula>
    </cfRule>
  </conditionalFormatting>
  <conditionalFormatting sqref="F52">
    <cfRule type="cellIs" dxfId="21" priority="6" stopIfTrue="1" operator="between">
      <formula>0.009</formula>
      <formula>-0.009</formula>
    </cfRule>
  </conditionalFormatting>
  <conditionalFormatting sqref="F100:F101">
    <cfRule type="cellIs" dxfId="20" priority="4" stopIfTrue="1" operator="between">
      <formula>0.009</formula>
      <formula>-0.009</formula>
    </cfRule>
  </conditionalFormatting>
  <conditionalFormatting sqref="F123:F127 F129:F130">
    <cfRule type="cellIs" dxfId="19" priority="3" stopIfTrue="1" operator="between">
      <formula>0.009</formula>
      <formula>-0.009</formula>
    </cfRule>
  </conditionalFormatting>
  <conditionalFormatting sqref="F132">
    <cfRule type="cellIs" dxfId="18" priority="2" stopIfTrue="1" operator="between">
      <formula>0.009</formula>
      <formula>-0.009</formula>
    </cfRule>
  </conditionalFormatting>
  <conditionalFormatting sqref="F133">
    <cfRule type="cellIs" dxfId="17" priority="1" stopIfTrue="1" operator="between">
      <formula>0.009</formula>
      <formula>-0.009</formula>
    </cfRule>
  </conditionalFormatting>
  <hyperlinks>
    <hyperlink ref="A41" r:id="rId1" tooltip="https://www.franklintempletonindia.com/investor/reports" xr:uid="{00000000-0004-0000-2200-000000000000}"/>
    <hyperlink ref="A48" r:id="rId2" tooltip="https://www.franklintempletonindia.com/downloadsServlet/pdf/fair-valuation-reliance-big-reliance-infra-november-4-2020-kgox4tfq" xr:uid="{00000000-0004-0000-2200-000001000000}"/>
    <hyperlink ref="A116" r:id="rId3" tooltip="https://www.franklintempletonindia.com/investor/reports" xr:uid="{00000000-0004-0000-2200-000002000000}"/>
    <hyperlink ref="A148" r:id="rId4" tooltip="https://www.franklintempletonindia.com/investor/reports" xr:uid="{00000000-0004-0000-22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7"/>
  <sheetViews>
    <sheetView workbookViewId="0">
      <selection sqref="A1:G1"/>
    </sheetView>
  </sheetViews>
  <sheetFormatPr defaultColWidth="9.109375" defaultRowHeight="10.199999999999999" x14ac:dyDescent="0.2"/>
  <cols>
    <col min="1" max="1" width="39.109375" style="9" customWidth="1"/>
    <col min="2" max="2" width="43.6640625" style="9" customWidth="1"/>
    <col min="3" max="3" width="15.33203125" style="9" bestFit="1" customWidth="1"/>
    <col min="4" max="4" width="15.33203125" style="10" bestFit="1" customWidth="1"/>
    <col min="5" max="5" width="23" style="13" bestFit="1" customWidth="1"/>
    <col min="6" max="6" width="13.5546875" style="14" bestFit="1" customWidth="1"/>
    <col min="7" max="7" width="14.33203125" style="13" customWidth="1"/>
    <col min="8" max="16384" width="9.109375" style="9"/>
  </cols>
  <sheetData>
    <row r="1" spans="1:9" s="1" customFormat="1" ht="15" customHeight="1" x14ac:dyDescent="0.2">
      <c r="A1" s="80" t="s">
        <v>1110</v>
      </c>
      <c r="B1" s="81"/>
      <c r="C1" s="81"/>
      <c r="D1" s="81"/>
      <c r="E1" s="81"/>
      <c r="F1" s="81"/>
      <c r="G1" s="81"/>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28</v>
      </c>
      <c r="B5" s="22"/>
      <c r="C5" s="22"/>
      <c r="D5" s="23"/>
      <c r="E5" s="24"/>
      <c r="F5" s="25"/>
      <c r="G5" s="24"/>
    </row>
    <row r="6" spans="1:9" x14ac:dyDescent="0.2">
      <c r="A6" s="26" t="s">
        <v>1087</v>
      </c>
      <c r="B6" s="26" t="s">
        <v>1088</v>
      </c>
      <c r="C6" s="26" t="s">
        <v>29</v>
      </c>
      <c r="D6" s="27">
        <v>145750.93400000001</v>
      </c>
      <c r="E6" s="28">
        <v>5095.109555</v>
      </c>
      <c r="F6" s="29">
        <v>100.09278450924199</v>
      </c>
      <c r="G6" s="28">
        <v>4.5648</v>
      </c>
    </row>
    <row r="7" spans="1:9" x14ac:dyDescent="0.2">
      <c r="A7" s="30" t="s">
        <v>30</v>
      </c>
      <c r="B7" s="30"/>
      <c r="C7" s="30"/>
      <c r="D7" s="31"/>
      <c r="E7" s="32">
        <f>SUM(E6:E6)</f>
        <v>5095.109555</v>
      </c>
      <c r="F7" s="33">
        <f>SUM(F6:F6)</f>
        <v>100.09278450924199</v>
      </c>
      <c r="G7" s="32"/>
      <c r="H7" s="18"/>
      <c r="I7" s="18"/>
    </row>
    <row r="8" spans="1:9" x14ac:dyDescent="0.2">
      <c r="A8" s="26"/>
      <c r="B8" s="26"/>
      <c r="C8" s="26"/>
      <c r="D8" s="34"/>
      <c r="E8" s="28"/>
      <c r="F8" s="29"/>
      <c r="G8" s="28"/>
    </row>
    <row r="9" spans="1:9" x14ac:dyDescent="0.2">
      <c r="A9" s="30" t="s">
        <v>31</v>
      </c>
      <c r="B9" s="30"/>
      <c r="C9" s="30"/>
      <c r="D9" s="31"/>
      <c r="E9" s="32">
        <f>E7</f>
        <v>5095.109555</v>
      </c>
      <c r="F9" s="33">
        <f>F7</f>
        <v>100.09278450924199</v>
      </c>
      <c r="G9" s="32"/>
      <c r="H9" s="18"/>
      <c r="I9" s="18"/>
    </row>
    <row r="10" spans="1:9" x14ac:dyDescent="0.2">
      <c r="A10" s="30"/>
      <c r="B10" s="30"/>
      <c r="C10" s="30"/>
      <c r="D10" s="31"/>
      <c r="E10" s="32"/>
      <c r="F10" s="33"/>
      <c r="G10" s="32"/>
      <c r="H10" s="18"/>
      <c r="I10" s="18"/>
    </row>
    <row r="11" spans="1:9" x14ac:dyDescent="0.2">
      <c r="A11" s="30" t="s">
        <v>33</v>
      </c>
      <c r="B11" s="30"/>
      <c r="C11" s="30"/>
      <c r="D11" s="31"/>
      <c r="E11" s="32">
        <f>E13-(E7)</f>
        <v>-4.7230901000002632</v>
      </c>
      <c r="F11" s="33">
        <f>F13-(F7)</f>
        <v>-9.2784509241994328E-2</v>
      </c>
      <c r="G11" s="32"/>
      <c r="H11" s="18"/>
      <c r="I11" s="18"/>
    </row>
    <row r="12" spans="1:9" x14ac:dyDescent="0.2">
      <c r="A12" s="30"/>
      <c r="B12" s="30"/>
      <c r="C12" s="30"/>
      <c r="D12" s="31"/>
      <c r="E12" s="32"/>
      <c r="F12" s="33"/>
      <c r="G12" s="32"/>
      <c r="H12" s="18"/>
      <c r="I12" s="18"/>
    </row>
    <row r="13" spans="1:9" x14ac:dyDescent="0.2">
      <c r="A13" s="35" t="s">
        <v>32</v>
      </c>
      <c r="B13" s="35"/>
      <c r="C13" s="35"/>
      <c r="D13" s="36"/>
      <c r="E13" s="37">
        <v>5090.3864648999997</v>
      </c>
      <c r="F13" s="38">
        <v>100</v>
      </c>
      <c r="G13" s="37"/>
      <c r="H13" s="18"/>
      <c r="I13" s="18"/>
    </row>
    <row r="15" spans="1:9" x14ac:dyDescent="0.2">
      <c r="A15" s="18" t="s">
        <v>36</v>
      </c>
    </row>
    <row r="16" spans="1:9" x14ac:dyDescent="0.2">
      <c r="A16" s="18" t="s">
        <v>37</v>
      </c>
    </row>
    <row r="17" spans="1:5" x14ac:dyDescent="0.2">
      <c r="A17" s="18" t="s">
        <v>38</v>
      </c>
      <c r="B17" s="18"/>
      <c r="C17" s="39" t="s">
        <v>40</v>
      </c>
      <c r="D17" s="19" t="s">
        <v>39</v>
      </c>
    </row>
    <row r="18" spans="1:5" x14ac:dyDescent="0.2">
      <c r="A18" s="9" t="s">
        <v>56</v>
      </c>
      <c r="C18" s="40">
        <v>26.442599999999999</v>
      </c>
      <c r="D18" s="40">
        <v>32.373800000000003</v>
      </c>
    </row>
    <row r="19" spans="1:5" x14ac:dyDescent="0.2">
      <c r="A19" s="9" t="s">
        <v>57</v>
      </c>
      <c r="C19" s="40">
        <v>12.192600000000001</v>
      </c>
      <c r="D19" s="40">
        <v>14.9275</v>
      </c>
    </row>
    <row r="20" spans="1:5" x14ac:dyDescent="0.2">
      <c r="A20" s="9" t="s">
        <v>58</v>
      </c>
      <c r="C20" s="40">
        <v>11.975</v>
      </c>
      <c r="D20" s="40">
        <v>14.661</v>
      </c>
    </row>
    <row r="21" spans="1:5" x14ac:dyDescent="0.2">
      <c r="A21" s="9" t="s">
        <v>59</v>
      </c>
      <c r="C21" s="40">
        <v>27.157499999999999</v>
      </c>
      <c r="D21" s="40">
        <v>28.480599999999999</v>
      </c>
    </row>
    <row r="22" spans="1:5" x14ac:dyDescent="0.2">
      <c r="A22" s="9" t="s">
        <v>60</v>
      </c>
      <c r="C22" s="40">
        <v>12.6214</v>
      </c>
      <c r="D22" s="40">
        <v>13.2363</v>
      </c>
    </row>
    <row r="23" spans="1:5" x14ac:dyDescent="0.2">
      <c r="A23" s="9" t="s">
        <v>61</v>
      </c>
      <c r="C23" s="40">
        <v>12.402900000000001</v>
      </c>
      <c r="D23" s="40">
        <v>13.007199999999999</v>
      </c>
    </row>
    <row r="25" spans="1:5" x14ac:dyDescent="0.2">
      <c r="A25" s="9" t="s">
        <v>41</v>
      </c>
    </row>
    <row r="27" spans="1:5" x14ac:dyDescent="0.2">
      <c r="A27" s="18" t="s">
        <v>42</v>
      </c>
      <c r="D27" s="41" t="s">
        <v>43</v>
      </c>
    </row>
    <row r="29" spans="1:5" x14ac:dyDescent="0.2">
      <c r="A29" s="18" t="s">
        <v>874</v>
      </c>
      <c r="D29" s="64">
        <v>2.7422680687463701E-3</v>
      </c>
      <c r="E29" s="13" t="s">
        <v>44</v>
      </c>
    </row>
    <row r="31" spans="1:5" x14ac:dyDescent="0.2">
      <c r="A31" s="18" t="s">
        <v>806</v>
      </c>
      <c r="D31" s="41" t="s">
        <v>43</v>
      </c>
    </row>
    <row r="32" spans="1:5" x14ac:dyDescent="0.2">
      <c r="A32" s="9" t="s">
        <v>807</v>
      </c>
    </row>
    <row r="33" spans="1:7" x14ac:dyDescent="0.2">
      <c r="A33" s="46" t="s">
        <v>1090</v>
      </c>
    </row>
    <row r="35" spans="1:7" ht="27" customHeight="1" x14ac:dyDescent="0.3">
      <c r="A35" s="88" t="s">
        <v>1111</v>
      </c>
      <c r="B35" s="89"/>
      <c r="C35" s="89"/>
      <c r="D35" s="89"/>
      <c r="E35" s="89"/>
      <c r="F35" s="89"/>
      <c r="G35" s="89"/>
    </row>
    <row r="37" spans="1:7" ht="48.75" customHeight="1" x14ac:dyDescent="0.3">
      <c r="A37" s="88" t="s">
        <v>1112</v>
      </c>
      <c r="B37" s="89"/>
      <c r="C37" s="89"/>
      <c r="D37" s="89"/>
      <c r="E37" s="89"/>
      <c r="F37" s="89"/>
      <c r="G37" s="89"/>
    </row>
    <row r="38" spans="1:7" x14ac:dyDescent="0.2">
      <c r="A38" s="46" t="s">
        <v>1094</v>
      </c>
    </row>
    <row r="40" spans="1:7" ht="26.25" customHeight="1" x14ac:dyDescent="0.3">
      <c r="A40" s="88" t="s">
        <v>1113</v>
      </c>
      <c r="B40" s="89"/>
      <c r="C40" s="89"/>
      <c r="D40" s="89"/>
      <c r="E40" s="89"/>
      <c r="F40" s="89"/>
      <c r="G40" s="89"/>
    </row>
    <row r="42" spans="1:7" x14ac:dyDescent="0.2">
      <c r="A42" s="18" t="s">
        <v>1114</v>
      </c>
    </row>
    <row r="43" spans="1:7" x14ac:dyDescent="0.2">
      <c r="A43" s="18"/>
    </row>
    <row r="44" spans="1:7" x14ac:dyDescent="0.2">
      <c r="A44" s="47" t="s">
        <v>767</v>
      </c>
    </row>
    <row r="45" spans="1:7" x14ac:dyDescent="0.2">
      <c r="A45" s="48"/>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1115</v>
      </c>
    </row>
    <row r="59" spans="1:1" x14ac:dyDescent="0.2">
      <c r="A59" s="49"/>
    </row>
    <row r="60" spans="1:1" x14ac:dyDescent="0.2">
      <c r="A60" s="47" t="s">
        <v>768</v>
      </c>
    </row>
    <row r="61" spans="1:1" x14ac:dyDescent="0.2">
      <c r="A61" s="49"/>
    </row>
    <row r="62" spans="1:1" x14ac:dyDescent="0.2">
      <c r="A62" s="49"/>
    </row>
    <row r="63" spans="1:1" x14ac:dyDescent="0.2">
      <c r="A63" s="49"/>
    </row>
    <row r="64" spans="1:1" x14ac:dyDescent="0.2">
      <c r="A64" s="49"/>
    </row>
    <row r="65" spans="1:7" x14ac:dyDescent="0.2">
      <c r="A65" s="49"/>
    </row>
    <row r="66" spans="1:7" x14ac:dyDescent="0.2">
      <c r="A66" s="49"/>
    </row>
    <row r="67" spans="1:7" x14ac:dyDescent="0.2">
      <c r="A67" s="49"/>
    </row>
    <row r="68" spans="1:7" x14ac:dyDescent="0.2">
      <c r="A68" s="49"/>
    </row>
    <row r="69" spans="1:7" x14ac:dyDescent="0.2">
      <c r="A69" s="49"/>
    </row>
    <row r="70" spans="1:7" x14ac:dyDescent="0.2">
      <c r="A70" s="49"/>
    </row>
    <row r="71" spans="1:7" x14ac:dyDescent="0.2">
      <c r="A71" s="49"/>
    </row>
    <row r="72" spans="1:7" x14ac:dyDescent="0.2">
      <c r="A72" s="49"/>
    </row>
    <row r="73" spans="1:7" x14ac:dyDescent="0.2">
      <c r="A73" s="18" t="s">
        <v>810</v>
      </c>
    </row>
    <row r="75" spans="1:7" s="1" customFormat="1" ht="13.8" x14ac:dyDescent="0.2">
      <c r="A75" s="80" t="s">
        <v>1116</v>
      </c>
      <c r="B75" s="81"/>
      <c r="C75" s="81"/>
      <c r="D75" s="81"/>
      <c r="E75" s="81"/>
      <c r="F75" s="81"/>
      <c r="G75" s="81"/>
    </row>
    <row r="76" spans="1:7" x14ac:dyDescent="0.2">
      <c r="A76" s="18" t="s">
        <v>6</v>
      </c>
    </row>
    <row r="77" spans="1:7" s="1" customFormat="1" ht="30.6" x14ac:dyDescent="0.2">
      <c r="A77" s="8" t="s">
        <v>2</v>
      </c>
      <c r="B77" s="8" t="s">
        <v>0</v>
      </c>
      <c r="C77" s="17" t="s">
        <v>34</v>
      </c>
      <c r="D77" s="16" t="s">
        <v>1</v>
      </c>
      <c r="E77" s="51" t="s">
        <v>794</v>
      </c>
      <c r="F77" s="15" t="s">
        <v>3</v>
      </c>
      <c r="G77" s="15" t="s">
        <v>5</v>
      </c>
    </row>
    <row r="78" spans="1:7" x14ac:dyDescent="0.2">
      <c r="A78" s="21" t="s">
        <v>45</v>
      </c>
      <c r="B78" s="22"/>
      <c r="C78" s="22"/>
      <c r="D78" s="23"/>
      <c r="E78" s="24"/>
      <c r="F78" s="25"/>
      <c r="G78" s="24"/>
    </row>
    <row r="79" spans="1:7" x14ac:dyDescent="0.2">
      <c r="A79" s="30" t="s">
        <v>46</v>
      </c>
      <c r="B79" s="26"/>
      <c r="C79" s="26"/>
      <c r="D79" s="34"/>
      <c r="E79" s="28"/>
      <c r="F79" s="29"/>
      <c r="G79" s="28"/>
    </row>
    <row r="80" spans="1:7" x14ac:dyDescent="0.2">
      <c r="A80" s="26" t="s">
        <v>1099</v>
      </c>
      <c r="B80" s="26" t="s">
        <v>1100</v>
      </c>
      <c r="C80" s="26" t="s">
        <v>1101</v>
      </c>
      <c r="D80" s="27">
        <v>1510</v>
      </c>
      <c r="E80" s="28">
        <v>5803.6394932000003</v>
      </c>
      <c r="F80" s="29">
        <v>100</v>
      </c>
      <c r="G80" s="28">
        <v>4.165</v>
      </c>
    </row>
    <row r="81" spans="1:9" x14ac:dyDescent="0.2">
      <c r="A81" s="30" t="s">
        <v>30</v>
      </c>
      <c r="B81" s="30"/>
      <c r="C81" s="30"/>
      <c r="D81" s="31"/>
      <c r="E81" s="32">
        <f>SUM(E79:E80)</f>
        <v>5803.6394932000003</v>
      </c>
      <c r="F81" s="33">
        <f>SUM(F79:F80)</f>
        <v>100</v>
      </c>
      <c r="G81" s="32"/>
      <c r="H81" s="18"/>
      <c r="I81" s="18"/>
    </row>
    <row r="82" spans="1:9" x14ac:dyDescent="0.2">
      <c r="A82" s="26"/>
      <c r="B82" s="26"/>
      <c r="C82" s="26"/>
      <c r="D82" s="34"/>
      <c r="E82" s="28"/>
      <c r="F82" s="29"/>
      <c r="G82" s="28"/>
    </row>
    <row r="83" spans="1:9" x14ac:dyDescent="0.2">
      <c r="A83" s="30" t="s">
        <v>31</v>
      </c>
      <c r="B83" s="30"/>
      <c r="C83" s="30"/>
      <c r="D83" s="31"/>
      <c r="E83" s="32">
        <f>E81</f>
        <v>5803.6394932000003</v>
      </c>
      <c r="F83" s="33">
        <f>F81</f>
        <v>100</v>
      </c>
      <c r="G83" s="32"/>
      <c r="H83" s="18"/>
      <c r="I83" s="18"/>
    </row>
    <row r="84" spans="1:9" x14ac:dyDescent="0.2">
      <c r="A84" s="30"/>
      <c r="B84" s="30"/>
      <c r="C84" s="30"/>
      <c r="D84" s="31"/>
      <c r="E84" s="32"/>
      <c r="F84" s="33"/>
      <c r="G84" s="32"/>
      <c r="H84" s="18"/>
      <c r="I84" s="18"/>
    </row>
    <row r="85" spans="1:9" x14ac:dyDescent="0.2">
      <c r="A85" s="30" t="s">
        <v>33</v>
      </c>
      <c r="B85" s="30"/>
      <c r="C85" s="30"/>
      <c r="D85" s="31"/>
      <c r="E85" s="32">
        <f>E87-(E81)</f>
        <v>0</v>
      </c>
      <c r="F85" s="32">
        <v>0</v>
      </c>
      <c r="G85" s="32"/>
      <c r="H85" s="18"/>
      <c r="I85" s="18"/>
    </row>
    <row r="86" spans="1:9" x14ac:dyDescent="0.2">
      <c r="A86" s="30"/>
      <c r="B86" s="30"/>
      <c r="C86" s="30"/>
      <c r="D86" s="31"/>
      <c r="E86" s="32"/>
      <c r="F86" s="33"/>
      <c r="G86" s="32"/>
      <c r="H86" s="18"/>
      <c r="I86" s="18"/>
    </row>
    <row r="87" spans="1:9" x14ac:dyDescent="0.2">
      <c r="A87" s="35" t="s">
        <v>32</v>
      </c>
      <c r="B87" s="35"/>
      <c r="C87" s="35"/>
      <c r="D87" s="36"/>
      <c r="E87" s="37">
        <v>5803.6394932000003</v>
      </c>
      <c r="F87" s="38">
        <v>100</v>
      </c>
      <c r="G87" s="37"/>
      <c r="H87" s="18"/>
      <c r="I87" s="18"/>
    </row>
    <row r="89" spans="1:9" x14ac:dyDescent="0.2">
      <c r="A89" s="18" t="s">
        <v>35</v>
      </c>
    </row>
    <row r="90" spans="1:9" x14ac:dyDescent="0.2">
      <c r="A90" s="47" t="s">
        <v>1102</v>
      </c>
    </row>
    <row r="91" spans="1:9" ht="27" customHeight="1" x14ac:dyDescent="0.2">
      <c r="A91" s="95" t="s">
        <v>1103</v>
      </c>
      <c r="B91" s="95"/>
      <c r="C91" s="95"/>
      <c r="D91" s="95"/>
      <c r="E91" s="95"/>
      <c r="F91" s="95"/>
      <c r="G91" s="95"/>
    </row>
    <row r="93" spans="1:9" x14ac:dyDescent="0.2">
      <c r="A93" s="18" t="s">
        <v>36</v>
      </c>
    </row>
    <row r="94" spans="1:9" x14ac:dyDescent="0.2">
      <c r="A94" s="18" t="s">
        <v>37</v>
      </c>
    </row>
    <row r="95" spans="1:9" x14ac:dyDescent="0.2">
      <c r="A95" s="18" t="s">
        <v>38</v>
      </c>
      <c r="B95" s="18"/>
      <c r="C95" s="39" t="s">
        <v>40</v>
      </c>
      <c r="D95" s="19" t="s">
        <v>39</v>
      </c>
    </row>
    <row r="96" spans="1:9" x14ac:dyDescent="0.2">
      <c r="A96" s="9" t="s">
        <v>56</v>
      </c>
      <c r="C96" s="40">
        <v>0</v>
      </c>
      <c r="D96" s="40">
        <v>0.34899999999999998</v>
      </c>
    </row>
    <row r="97" spans="1:4" x14ac:dyDescent="0.2">
      <c r="A97" s="9" t="s">
        <v>57</v>
      </c>
      <c r="C97" s="40">
        <v>0</v>
      </c>
      <c r="D97" s="40">
        <v>0.16089999999999999</v>
      </c>
    </row>
    <row r="98" spans="1:4" x14ac:dyDescent="0.2">
      <c r="A98" s="9" t="s">
        <v>58</v>
      </c>
      <c r="C98" s="40">
        <v>0</v>
      </c>
      <c r="D98" s="40">
        <v>0.158</v>
      </c>
    </row>
    <row r="99" spans="1:4" x14ac:dyDescent="0.2">
      <c r="A99" s="9" t="s">
        <v>59</v>
      </c>
      <c r="C99" s="40">
        <v>0</v>
      </c>
      <c r="D99" s="40">
        <v>0.35699999999999998</v>
      </c>
    </row>
    <row r="100" spans="1:4" x14ac:dyDescent="0.2">
      <c r="A100" s="9" t="s">
        <v>60</v>
      </c>
      <c r="C100" s="40">
        <v>0</v>
      </c>
      <c r="D100" s="40">
        <v>0.16589999999999999</v>
      </c>
    </row>
    <row r="101" spans="1:4" x14ac:dyDescent="0.2">
      <c r="A101" s="9" t="s">
        <v>61</v>
      </c>
      <c r="C101" s="40">
        <v>0</v>
      </c>
      <c r="D101" s="40">
        <v>0.16300000000000001</v>
      </c>
    </row>
    <row r="103" spans="1:4" x14ac:dyDescent="0.2">
      <c r="A103" s="9" t="s">
        <v>41</v>
      </c>
    </row>
    <row r="105" spans="1:4" x14ac:dyDescent="0.2">
      <c r="A105" s="18" t="s">
        <v>1104</v>
      </c>
      <c r="D105" s="41" t="s">
        <v>43</v>
      </c>
    </row>
    <row r="106" spans="1:4" x14ac:dyDescent="0.2">
      <c r="A106" s="9" t="s">
        <v>807</v>
      </c>
    </row>
    <row r="107" spans="1:4" x14ac:dyDescent="0.2">
      <c r="A107" s="46" t="s">
        <v>1090</v>
      </c>
    </row>
  </sheetData>
  <mergeCells count="6">
    <mergeCell ref="A91:G91"/>
    <mergeCell ref="A1:G1"/>
    <mergeCell ref="A35:G35"/>
    <mergeCell ref="A37:G37"/>
    <mergeCell ref="A40:G40"/>
    <mergeCell ref="A75:G75"/>
  </mergeCells>
  <conditionalFormatting sqref="F2:F3 F78:F84 F5:F34 F36 F38:F39 F76 F92:F65559 F86:F88 F41:F74">
    <cfRule type="cellIs" dxfId="16" priority="2" stopIfTrue="1" operator="between">
      <formula>0.009</formula>
      <formula>-0.009</formula>
    </cfRule>
  </conditionalFormatting>
  <conditionalFormatting sqref="F89:F90">
    <cfRule type="cellIs" dxfId="15" priority="1" stopIfTrue="1" operator="between">
      <formula>0.009</formula>
      <formula>-0.009</formula>
    </cfRule>
  </conditionalFormatting>
  <hyperlinks>
    <hyperlink ref="A33" r:id="rId1" tooltip="https://www.franklintempletonindia.com/investor/reports" xr:uid="{00000000-0004-0000-2300-000000000000}"/>
    <hyperlink ref="A38" r:id="rId2" tooltip="https://www.franklintempletonindia.com/downloadsServlet/pdf/fair-valuation-reliance-big-reliance-infra-november-4-2020-kgox4tfq" xr:uid="{00000000-0004-0000-2300-000001000000}"/>
    <hyperlink ref="A107" r:id="rId3" tooltip="https://www.franklintempletonindia.com/investor/reports" xr:uid="{00000000-0004-0000-23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72"/>
  <sheetViews>
    <sheetView workbookViewId="0">
      <selection sqref="A1:G1"/>
    </sheetView>
  </sheetViews>
  <sheetFormatPr defaultColWidth="9.109375" defaultRowHeight="10.199999999999999" x14ac:dyDescent="0.2"/>
  <cols>
    <col min="1" max="1" width="38.6640625" style="9" bestFit="1" customWidth="1"/>
    <col min="2" max="2" width="58" style="9" bestFit="1" customWidth="1"/>
    <col min="3" max="3" width="15.332031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5" customHeight="1" x14ac:dyDescent="0.2">
      <c r="A1" s="80" t="s">
        <v>1117</v>
      </c>
      <c r="B1" s="81"/>
      <c r="C1" s="81"/>
      <c r="D1" s="81"/>
      <c r="E1" s="81"/>
      <c r="F1" s="81"/>
      <c r="G1" s="81"/>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1118</v>
      </c>
      <c r="B7" s="26" t="s">
        <v>1119</v>
      </c>
      <c r="C7" s="26" t="s">
        <v>1120</v>
      </c>
      <c r="D7" s="27">
        <v>11135</v>
      </c>
      <c r="E7" s="28">
        <v>23041.032550100001</v>
      </c>
      <c r="F7" s="29">
        <v>40.087476693590503</v>
      </c>
      <c r="G7" s="28">
        <v>9.7491000000000003</v>
      </c>
      <c r="I7" s="42"/>
    </row>
    <row r="8" spans="1:9" x14ac:dyDescent="0.2">
      <c r="A8" s="26" t="s">
        <v>1121</v>
      </c>
      <c r="B8" s="26" t="s">
        <v>1122</v>
      </c>
      <c r="C8" s="26" t="s">
        <v>1120</v>
      </c>
      <c r="D8" s="27">
        <v>10675</v>
      </c>
      <c r="E8" s="28">
        <v>21982.344884900001</v>
      </c>
      <c r="F8" s="29">
        <v>38.245540269421305</v>
      </c>
      <c r="G8" s="28">
        <v>9.6</v>
      </c>
      <c r="I8" s="42"/>
    </row>
    <row r="9" spans="1:9" x14ac:dyDescent="0.2">
      <c r="A9" s="26" t="s">
        <v>1123</v>
      </c>
      <c r="B9" s="26" t="s">
        <v>1124</v>
      </c>
      <c r="C9" s="26" t="s">
        <v>1120</v>
      </c>
      <c r="D9" s="27">
        <v>2053</v>
      </c>
      <c r="E9" s="28">
        <v>4265.8056324999998</v>
      </c>
      <c r="F9" s="29">
        <v>7.4217760640891308</v>
      </c>
      <c r="G9" s="28">
        <v>9.83</v>
      </c>
      <c r="I9" s="42"/>
    </row>
    <row r="10" spans="1:9" x14ac:dyDescent="0.2">
      <c r="A10" s="30" t="s">
        <v>30</v>
      </c>
      <c r="B10" s="30"/>
      <c r="C10" s="30"/>
      <c r="D10" s="31"/>
      <c r="E10" s="32">
        <f>SUM(E6:E9)</f>
        <v>49289.183067500002</v>
      </c>
      <c r="F10" s="33">
        <f>SUM(F6:F9)</f>
        <v>85.754793027100931</v>
      </c>
      <c r="G10" s="32"/>
      <c r="H10" s="18"/>
      <c r="I10" s="18"/>
    </row>
    <row r="11" spans="1:9" x14ac:dyDescent="0.2">
      <c r="A11" s="26"/>
      <c r="B11" s="26"/>
      <c r="C11" s="26"/>
      <c r="D11" s="34"/>
      <c r="E11" s="28"/>
      <c r="F11" s="29"/>
      <c r="G11" s="28"/>
    </row>
    <row r="12" spans="1:9" x14ac:dyDescent="0.2">
      <c r="A12" s="30" t="s">
        <v>1079</v>
      </c>
      <c r="B12" s="26"/>
      <c r="C12" s="26"/>
      <c r="D12" s="34"/>
      <c r="E12" s="28"/>
      <c r="F12" s="29"/>
      <c r="G12" s="28"/>
    </row>
    <row r="13" spans="1:9" x14ac:dyDescent="0.2">
      <c r="A13" s="26" t="s">
        <v>1085</v>
      </c>
      <c r="B13" s="26" t="s">
        <v>1086</v>
      </c>
      <c r="C13" s="26" t="s">
        <v>1082</v>
      </c>
      <c r="D13" s="27">
        <v>1000</v>
      </c>
      <c r="E13" s="28">
        <v>0</v>
      </c>
      <c r="F13" s="28">
        <v>0</v>
      </c>
      <c r="G13" s="28">
        <v>0</v>
      </c>
    </row>
    <row r="14" spans="1:9" x14ac:dyDescent="0.2">
      <c r="A14" s="26" t="s">
        <v>1125</v>
      </c>
      <c r="B14" s="26" t="s">
        <v>1126</v>
      </c>
      <c r="C14" s="26" t="s">
        <v>1082</v>
      </c>
      <c r="D14" s="27">
        <v>350</v>
      </c>
      <c r="E14" s="28">
        <v>0</v>
      </c>
      <c r="F14" s="28">
        <v>0</v>
      </c>
      <c r="G14" s="28">
        <v>0</v>
      </c>
    </row>
    <row r="15" spans="1:9" x14ac:dyDescent="0.2">
      <c r="A15" s="26" t="s">
        <v>1127</v>
      </c>
      <c r="B15" s="26" t="s">
        <v>1128</v>
      </c>
      <c r="C15" s="26" t="s">
        <v>1082</v>
      </c>
      <c r="D15" s="27">
        <v>300</v>
      </c>
      <c r="E15" s="28">
        <v>0</v>
      </c>
      <c r="F15" s="28">
        <v>0</v>
      </c>
      <c r="G15" s="28">
        <v>0</v>
      </c>
    </row>
    <row r="16" spans="1:9" x14ac:dyDescent="0.2">
      <c r="A16" s="30" t="s">
        <v>30</v>
      </c>
      <c r="B16" s="30"/>
      <c r="C16" s="30"/>
      <c r="D16" s="31"/>
      <c r="E16" s="32">
        <f>SUM(E12:E15)</f>
        <v>0</v>
      </c>
      <c r="F16" s="32">
        <f>SUM(F12:F15)</f>
        <v>0</v>
      </c>
      <c r="G16" s="32"/>
      <c r="H16" s="18"/>
      <c r="I16" s="18"/>
    </row>
    <row r="17" spans="1:9" x14ac:dyDescent="0.2">
      <c r="A17" s="26"/>
      <c r="B17" s="26"/>
      <c r="C17" s="26"/>
      <c r="D17" s="34"/>
      <c r="E17" s="28"/>
      <c r="F17" s="29"/>
      <c r="G17" s="28"/>
    </row>
    <row r="18" spans="1:9" x14ac:dyDescent="0.2">
      <c r="A18" s="30" t="s">
        <v>28</v>
      </c>
      <c r="B18" s="26"/>
      <c r="C18" s="26"/>
      <c r="D18" s="34"/>
      <c r="E18" s="28"/>
      <c r="F18" s="29"/>
      <c r="G18" s="28"/>
    </row>
    <row r="19" spans="1:9" x14ac:dyDescent="0.2">
      <c r="A19" s="26" t="s">
        <v>1087</v>
      </c>
      <c r="B19" s="26" t="s">
        <v>1088</v>
      </c>
      <c r="C19" s="26" t="s">
        <v>29</v>
      </c>
      <c r="D19" s="27">
        <v>199834.48499999999</v>
      </c>
      <c r="E19" s="28">
        <v>6985.7431859999997</v>
      </c>
      <c r="F19" s="29">
        <v>12.154004667423999</v>
      </c>
      <c r="G19" s="28">
        <v>4.5648</v>
      </c>
    </row>
    <row r="20" spans="1:9" x14ac:dyDescent="0.2">
      <c r="A20" s="30" t="s">
        <v>30</v>
      </c>
      <c r="B20" s="30"/>
      <c r="C20" s="30"/>
      <c r="D20" s="31"/>
      <c r="E20" s="32">
        <f>SUM(E19:E19)</f>
        <v>6985.7431859999997</v>
      </c>
      <c r="F20" s="33">
        <f>SUM(F19:F19)</f>
        <v>12.154004667423999</v>
      </c>
      <c r="G20" s="32"/>
      <c r="H20" s="18"/>
      <c r="I20" s="18"/>
    </row>
    <row r="21" spans="1:9" x14ac:dyDescent="0.2">
      <c r="A21" s="26"/>
      <c r="B21" s="26"/>
      <c r="C21" s="26"/>
      <c r="D21" s="34"/>
      <c r="E21" s="28"/>
      <c r="F21" s="29"/>
      <c r="G21" s="28"/>
    </row>
    <row r="22" spans="1:9" x14ac:dyDescent="0.2">
      <c r="A22" s="30" t="s">
        <v>31</v>
      </c>
      <c r="B22" s="30"/>
      <c r="C22" s="30"/>
      <c r="D22" s="31"/>
      <c r="E22" s="32">
        <f>E10+E16+E20</f>
        <v>56274.926253500002</v>
      </c>
      <c r="F22" s="33">
        <f>F10+F16+F20</f>
        <v>97.908797694524935</v>
      </c>
      <c r="G22" s="32"/>
      <c r="H22" s="18"/>
      <c r="I22" s="18"/>
    </row>
    <row r="23" spans="1:9" x14ac:dyDescent="0.2">
      <c r="A23" s="30"/>
      <c r="B23" s="30"/>
      <c r="C23" s="30"/>
      <c r="D23" s="31"/>
      <c r="E23" s="32"/>
      <c r="F23" s="33"/>
      <c r="G23" s="32"/>
      <c r="H23" s="18"/>
      <c r="I23" s="18"/>
    </row>
    <row r="24" spans="1:9" x14ac:dyDescent="0.2">
      <c r="A24" s="30" t="s">
        <v>33</v>
      </c>
      <c r="B24" s="30"/>
      <c r="C24" s="30"/>
      <c r="D24" s="31"/>
      <c r="E24" s="32">
        <f>E26-(E10+E16+E20)</f>
        <v>1201.9579270999966</v>
      </c>
      <c r="F24" s="33">
        <f>F26-(F10+F16+F20)</f>
        <v>2.0912023054750648</v>
      </c>
      <c r="G24" s="32"/>
      <c r="H24" s="18"/>
      <c r="I24" s="18"/>
    </row>
    <row r="25" spans="1:9" x14ac:dyDescent="0.2">
      <c r="A25" s="30"/>
      <c r="B25" s="30"/>
      <c r="C25" s="30"/>
      <c r="D25" s="31"/>
      <c r="E25" s="32"/>
      <c r="F25" s="33"/>
      <c r="G25" s="32"/>
      <c r="H25" s="18"/>
      <c r="I25" s="18"/>
    </row>
    <row r="26" spans="1:9" x14ac:dyDescent="0.2">
      <c r="A26" s="35" t="s">
        <v>32</v>
      </c>
      <c r="B26" s="35"/>
      <c r="C26" s="35"/>
      <c r="D26" s="36"/>
      <c r="E26" s="37">
        <v>57476.884180599998</v>
      </c>
      <c r="F26" s="38">
        <v>100</v>
      </c>
      <c r="G26" s="37"/>
      <c r="H26" s="18"/>
      <c r="I26" s="18"/>
    </row>
    <row r="28" spans="1:9" x14ac:dyDescent="0.2">
      <c r="A28" s="18" t="s">
        <v>35</v>
      </c>
    </row>
    <row r="29" spans="1:9" x14ac:dyDescent="0.2">
      <c r="A29" s="18" t="s">
        <v>1089</v>
      </c>
    </row>
    <row r="31" spans="1:9" x14ac:dyDescent="0.2">
      <c r="A31" s="18" t="s">
        <v>36</v>
      </c>
    </row>
    <row r="32" spans="1:9" x14ac:dyDescent="0.2">
      <c r="A32" s="18" t="s">
        <v>37</v>
      </c>
    </row>
    <row r="33" spans="1:5" x14ac:dyDescent="0.2">
      <c r="A33" s="18" t="s">
        <v>38</v>
      </c>
      <c r="B33" s="18"/>
      <c r="C33" s="39" t="s">
        <v>40</v>
      </c>
      <c r="D33" s="19" t="s">
        <v>39</v>
      </c>
    </row>
    <row r="34" spans="1:5" x14ac:dyDescent="0.2">
      <c r="A34" s="9" t="s">
        <v>925</v>
      </c>
      <c r="C34" s="40">
        <v>4434.9807000000001</v>
      </c>
      <c r="D34" s="40">
        <v>4698.8166000000001</v>
      </c>
    </row>
    <row r="35" spans="1:5" x14ac:dyDescent="0.2">
      <c r="A35" s="9" t="s">
        <v>1129</v>
      </c>
      <c r="C35" s="40">
        <v>1120.9159999999999</v>
      </c>
      <c r="D35" s="40">
        <v>1187.5989999999999</v>
      </c>
    </row>
    <row r="36" spans="1:5" x14ac:dyDescent="0.2">
      <c r="A36" s="9" t="s">
        <v>927</v>
      </c>
      <c r="C36" s="40">
        <v>1237.5469000000001</v>
      </c>
      <c r="D36" s="40">
        <v>1311.1683</v>
      </c>
    </row>
    <row r="37" spans="1:5" x14ac:dyDescent="0.2">
      <c r="A37" s="9" t="s">
        <v>928</v>
      </c>
      <c r="C37" s="40">
        <v>1287.4313</v>
      </c>
      <c r="D37" s="40">
        <v>1364.0202999999999</v>
      </c>
    </row>
    <row r="38" spans="1:5" x14ac:dyDescent="0.2">
      <c r="A38" s="9" t="s">
        <v>1130</v>
      </c>
      <c r="C38" s="40">
        <v>3670.0729999999999</v>
      </c>
      <c r="D38" s="40">
        <v>3888.3211999999999</v>
      </c>
    </row>
    <row r="39" spans="1:5" x14ac:dyDescent="0.2">
      <c r="A39" s="9" t="s">
        <v>929</v>
      </c>
      <c r="C39" s="40">
        <v>4721.7266</v>
      </c>
      <c r="D39" s="40">
        <v>4716.3912</v>
      </c>
    </row>
    <row r="40" spans="1:5" x14ac:dyDescent="0.2">
      <c r="A40" s="9" t="s">
        <v>1131</v>
      </c>
      <c r="C40" s="40">
        <v>1133.0807</v>
      </c>
      <c r="D40" s="40">
        <v>1131.8003000000001</v>
      </c>
    </row>
    <row r="41" spans="1:5" x14ac:dyDescent="0.2">
      <c r="A41" s="9" t="s">
        <v>931</v>
      </c>
      <c r="C41" s="40">
        <v>1339.0041000000001</v>
      </c>
      <c r="D41" s="40">
        <v>1337.4911</v>
      </c>
    </row>
    <row r="42" spans="1:5" x14ac:dyDescent="0.2">
      <c r="A42" s="9" t="s">
        <v>932</v>
      </c>
      <c r="C42" s="40">
        <v>1394.87</v>
      </c>
      <c r="D42" s="40">
        <v>1393.2937999999999</v>
      </c>
    </row>
    <row r="44" spans="1:5" x14ac:dyDescent="0.2">
      <c r="A44" s="9" t="s">
        <v>41</v>
      </c>
    </row>
    <row r="46" spans="1:5" x14ac:dyDescent="0.2">
      <c r="A46" s="18" t="s">
        <v>42</v>
      </c>
      <c r="D46" s="41" t="s">
        <v>43</v>
      </c>
    </row>
    <row r="48" spans="1:5" x14ac:dyDescent="0.2">
      <c r="A48" s="18" t="s">
        <v>874</v>
      </c>
      <c r="D48" s="42">
        <v>2.0556384073088498</v>
      </c>
      <c r="E48" s="13" t="s">
        <v>44</v>
      </c>
    </row>
    <row r="50" spans="1:7" x14ac:dyDescent="0.2">
      <c r="A50" s="18" t="s">
        <v>806</v>
      </c>
      <c r="D50" s="41" t="s">
        <v>43</v>
      </c>
    </row>
    <row r="51" spans="1:7" x14ac:dyDescent="0.2">
      <c r="A51" s="9" t="s">
        <v>807</v>
      </c>
    </row>
    <row r="52" spans="1:7" x14ac:dyDescent="0.2">
      <c r="A52" s="46" t="s">
        <v>1090</v>
      </c>
    </row>
    <row r="54" spans="1:7" ht="26.25" customHeight="1" x14ac:dyDescent="0.3">
      <c r="A54" s="88" t="s">
        <v>1132</v>
      </c>
      <c r="B54" s="89"/>
      <c r="C54" s="89"/>
      <c r="D54" s="89"/>
      <c r="E54" s="89"/>
      <c r="F54" s="89"/>
      <c r="G54" s="89"/>
    </row>
    <row r="56" spans="1:7" x14ac:dyDescent="0.2">
      <c r="A56" s="18" t="s">
        <v>1133</v>
      </c>
    </row>
    <row r="57" spans="1:7" x14ac:dyDescent="0.2">
      <c r="A57" s="46" t="s">
        <v>1019</v>
      </c>
    </row>
    <row r="59" spans="1:7" ht="69" customHeight="1" x14ac:dyDescent="0.3">
      <c r="A59" s="88" t="s">
        <v>1134</v>
      </c>
      <c r="B59" s="89"/>
      <c r="C59" s="89"/>
      <c r="D59" s="89"/>
      <c r="E59" s="89"/>
      <c r="F59" s="89"/>
      <c r="G59" s="89"/>
    </row>
    <row r="61" spans="1:7" ht="48" customHeight="1" x14ac:dyDescent="0.3">
      <c r="A61" s="88" t="s">
        <v>1135</v>
      </c>
      <c r="B61" s="89"/>
      <c r="C61" s="89"/>
      <c r="D61" s="89"/>
      <c r="E61" s="89"/>
      <c r="F61" s="89"/>
      <c r="G61" s="89"/>
    </row>
    <row r="62" spans="1:7" x14ac:dyDescent="0.2">
      <c r="A62" s="46" t="s">
        <v>1094</v>
      </c>
    </row>
    <row r="64" spans="1:7" ht="24.75" customHeight="1" x14ac:dyDescent="0.3">
      <c r="A64" s="88" t="s">
        <v>1136</v>
      </c>
      <c r="B64" s="89"/>
      <c r="C64" s="89"/>
      <c r="D64" s="89"/>
      <c r="E64" s="89"/>
      <c r="F64" s="89"/>
      <c r="G64" s="89"/>
    </row>
    <row r="66" spans="1:1" x14ac:dyDescent="0.2">
      <c r="A66" s="18" t="s">
        <v>1137</v>
      </c>
    </row>
    <row r="67" spans="1:1" x14ac:dyDescent="0.2">
      <c r="A67" s="18"/>
    </row>
    <row r="68" spans="1:1" x14ac:dyDescent="0.2">
      <c r="A68" s="47" t="s">
        <v>767</v>
      </c>
    </row>
    <row r="69" spans="1:1" x14ac:dyDescent="0.2">
      <c r="A69" s="48"/>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7" t="s">
        <v>1138</v>
      </c>
    </row>
    <row r="83" spans="1:1" x14ac:dyDescent="0.2">
      <c r="A83" s="49"/>
    </row>
    <row r="84" spans="1:1" x14ac:dyDescent="0.2">
      <c r="A84" s="47" t="s">
        <v>768</v>
      </c>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9" x14ac:dyDescent="0.2">
      <c r="A97" s="49"/>
    </row>
    <row r="98" spans="1:9" x14ac:dyDescent="0.2">
      <c r="A98" s="18" t="s">
        <v>810</v>
      </c>
    </row>
    <row r="100" spans="1:9" s="1" customFormat="1" ht="13.8" x14ac:dyDescent="0.2">
      <c r="A100" s="80" t="s">
        <v>1139</v>
      </c>
      <c r="B100" s="81"/>
      <c r="C100" s="81"/>
      <c r="D100" s="81"/>
      <c r="E100" s="81"/>
      <c r="F100" s="81"/>
      <c r="G100" s="81"/>
    </row>
    <row r="101" spans="1:9" x14ac:dyDescent="0.2">
      <c r="A101" s="18" t="s">
        <v>6</v>
      </c>
    </row>
    <row r="102" spans="1:9" s="1" customFormat="1" ht="17.399999999999999" customHeight="1" x14ac:dyDescent="0.2">
      <c r="A102" s="8" t="s">
        <v>2</v>
      </c>
      <c r="B102" s="8" t="s">
        <v>0</v>
      </c>
      <c r="C102" s="17" t="s">
        <v>34</v>
      </c>
      <c r="D102" s="16" t="s">
        <v>1</v>
      </c>
      <c r="E102" s="51" t="s">
        <v>794</v>
      </c>
      <c r="F102" s="15" t="s">
        <v>3</v>
      </c>
      <c r="G102" s="15" t="s">
        <v>5</v>
      </c>
    </row>
    <row r="103" spans="1:9" x14ac:dyDescent="0.2">
      <c r="A103" s="21" t="s">
        <v>45</v>
      </c>
      <c r="B103" s="22"/>
      <c r="C103" s="22"/>
      <c r="D103" s="23"/>
      <c r="E103" s="24"/>
      <c r="F103" s="25"/>
      <c r="G103" s="24"/>
    </row>
    <row r="104" spans="1:9" x14ac:dyDescent="0.2">
      <c r="A104" s="30" t="s">
        <v>46</v>
      </c>
      <c r="B104" s="26"/>
      <c r="C104" s="26"/>
      <c r="D104" s="34"/>
      <c r="E104" s="28"/>
      <c r="F104" s="29"/>
      <c r="G104" s="28"/>
    </row>
    <row r="105" spans="1:9" x14ac:dyDescent="0.2">
      <c r="A105" s="26" t="s">
        <v>1099</v>
      </c>
      <c r="B105" s="26" t="s">
        <v>1100</v>
      </c>
      <c r="C105" s="26" t="s">
        <v>1101</v>
      </c>
      <c r="D105" s="27">
        <v>5230</v>
      </c>
      <c r="E105" s="28">
        <v>20101.347383600001</v>
      </c>
      <c r="F105" s="29">
        <v>100</v>
      </c>
      <c r="G105" s="28">
        <v>4.165</v>
      </c>
    </row>
    <row r="106" spans="1:9" x14ac:dyDescent="0.2">
      <c r="A106" s="30" t="s">
        <v>30</v>
      </c>
      <c r="B106" s="30"/>
      <c r="C106" s="30"/>
      <c r="D106" s="31"/>
      <c r="E106" s="32">
        <f>SUM(E104:E105)</f>
        <v>20101.347383600001</v>
      </c>
      <c r="F106" s="33">
        <f>SUM(F104:F105)</f>
        <v>100</v>
      </c>
      <c r="G106" s="32"/>
      <c r="H106" s="18"/>
      <c r="I106" s="18"/>
    </row>
    <row r="107" spans="1:9" x14ac:dyDescent="0.2">
      <c r="A107" s="26"/>
      <c r="B107" s="26"/>
      <c r="C107" s="26"/>
      <c r="D107" s="34"/>
      <c r="E107" s="28"/>
      <c r="F107" s="29"/>
      <c r="G107" s="28"/>
    </row>
    <row r="108" spans="1:9" x14ac:dyDescent="0.2">
      <c r="A108" s="30" t="s">
        <v>31</v>
      </c>
      <c r="B108" s="30"/>
      <c r="C108" s="30"/>
      <c r="D108" s="31"/>
      <c r="E108" s="32">
        <f>E106</f>
        <v>20101.347383600001</v>
      </c>
      <c r="F108" s="33">
        <f>F106</f>
        <v>100</v>
      </c>
      <c r="G108" s="32"/>
      <c r="H108" s="18"/>
      <c r="I108" s="18"/>
    </row>
    <row r="109" spans="1:9" x14ac:dyDescent="0.2">
      <c r="A109" s="30"/>
      <c r="B109" s="30"/>
      <c r="C109" s="30"/>
      <c r="D109" s="31"/>
      <c r="E109" s="32"/>
      <c r="F109" s="33"/>
      <c r="G109" s="32"/>
      <c r="H109" s="18"/>
      <c r="I109" s="18"/>
    </row>
    <row r="110" spans="1:9" x14ac:dyDescent="0.2">
      <c r="A110" s="30" t="s">
        <v>33</v>
      </c>
      <c r="B110" s="30"/>
      <c r="C110" s="30"/>
      <c r="D110" s="31"/>
      <c r="E110" s="32">
        <f>E112-(E106)</f>
        <v>0</v>
      </c>
      <c r="F110" s="32">
        <v>0</v>
      </c>
      <c r="G110" s="32"/>
      <c r="H110" s="18"/>
      <c r="I110" s="18"/>
    </row>
    <row r="111" spans="1:9" x14ac:dyDescent="0.2">
      <c r="A111" s="30"/>
      <c r="B111" s="30"/>
      <c r="C111" s="30"/>
      <c r="D111" s="31"/>
      <c r="E111" s="32"/>
      <c r="F111" s="33"/>
      <c r="G111" s="32"/>
      <c r="H111" s="18"/>
      <c r="I111" s="18"/>
    </row>
    <row r="112" spans="1:9" x14ac:dyDescent="0.2">
      <c r="A112" s="35" t="s">
        <v>32</v>
      </c>
      <c r="B112" s="35"/>
      <c r="C112" s="35"/>
      <c r="D112" s="36"/>
      <c r="E112" s="37">
        <v>20101.347383600001</v>
      </c>
      <c r="F112" s="38">
        <v>100</v>
      </c>
      <c r="G112" s="37"/>
      <c r="H112" s="18"/>
      <c r="I112" s="18"/>
    </row>
    <row r="114" spans="1:7" x14ac:dyDescent="0.2">
      <c r="A114" s="18" t="s">
        <v>35</v>
      </c>
    </row>
    <row r="115" spans="1:7" x14ac:dyDescent="0.2">
      <c r="A115" s="47" t="s">
        <v>1102</v>
      </c>
    </row>
    <row r="116" spans="1:7" ht="27" customHeight="1" x14ac:dyDescent="0.2">
      <c r="A116" s="95" t="s">
        <v>1103</v>
      </c>
      <c r="B116" s="95"/>
      <c r="C116" s="95"/>
      <c r="D116" s="95"/>
      <c r="E116" s="95"/>
      <c r="F116" s="95"/>
      <c r="G116" s="95"/>
    </row>
    <row r="118" spans="1:7" x14ac:dyDescent="0.2">
      <c r="A118" s="18" t="s">
        <v>36</v>
      </c>
    </row>
    <row r="119" spans="1:7" x14ac:dyDescent="0.2">
      <c r="A119" s="18" t="s">
        <v>37</v>
      </c>
    </row>
    <row r="120" spans="1:7" x14ac:dyDescent="0.2">
      <c r="A120" s="18" t="s">
        <v>38</v>
      </c>
      <c r="B120" s="18"/>
      <c r="C120" s="39" t="s">
        <v>40</v>
      </c>
      <c r="D120" s="19" t="s">
        <v>39</v>
      </c>
    </row>
    <row r="121" spans="1:7" x14ac:dyDescent="0.2">
      <c r="A121" s="9" t="s">
        <v>925</v>
      </c>
      <c r="C121" s="40">
        <v>0</v>
      </c>
      <c r="D121" s="40">
        <v>90.296400000000006</v>
      </c>
    </row>
    <row r="122" spans="1:7" x14ac:dyDescent="0.2">
      <c r="A122" s="9" t="s">
        <v>1129</v>
      </c>
      <c r="C122" s="40">
        <v>0</v>
      </c>
      <c r="D122" s="40">
        <v>23.182300000000001</v>
      </c>
    </row>
    <row r="123" spans="1:7" x14ac:dyDescent="0.2">
      <c r="A123" s="9" t="s">
        <v>927</v>
      </c>
      <c r="C123" s="40">
        <v>0</v>
      </c>
      <c r="D123" s="40">
        <v>25.853200000000001</v>
      </c>
    </row>
    <row r="124" spans="1:7" x14ac:dyDescent="0.2">
      <c r="A124" s="9" t="s">
        <v>928</v>
      </c>
      <c r="C124" s="40">
        <v>0</v>
      </c>
      <c r="D124" s="40">
        <v>26.742599999999999</v>
      </c>
    </row>
    <row r="125" spans="1:7" x14ac:dyDescent="0.2">
      <c r="A125" s="9" t="s">
        <v>1130</v>
      </c>
      <c r="C125" s="40">
        <v>0</v>
      </c>
      <c r="D125" s="40">
        <v>74.734800000000007</v>
      </c>
    </row>
    <row r="126" spans="1:7" x14ac:dyDescent="0.2">
      <c r="A126" s="9" t="s">
        <v>929</v>
      </c>
      <c r="C126" s="40">
        <v>0</v>
      </c>
      <c r="D126" s="40">
        <v>95.364999999999995</v>
      </c>
    </row>
    <row r="127" spans="1:7" x14ac:dyDescent="0.2">
      <c r="A127" s="9" t="s">
        <v>1131</v>
      </c>
      <c r="C127" s="40">
        <v>0</v>
      </c>
      <c r="D127" s="40">
        <v>23.264500000000002</v>
      </c>
    </row>
    <row r="128" spans="1:7" x14ac:dyDescent="0.2">
      <c r="A128" s="9" t="s">
        <v>931</v>
      </c>
      <c r="C128" s="40">
        <v>0</v>
      </c>
      <c r="D128" s="40">
        <v>27.702200000000001</v>
      </c>
    </row>
    <row r="129" spans="1:9" x14ac:dyDescent="0.2">
      <c r="A129" s="9" t="s">
        <v>932</v>
      </c>
      <c r="C129" s="40">
        <v>0</v>
      </c>
      <c r="D129" s="40">
        <v>28.726099999999999</v>
      </c>
    </row>
    <row r="131" spans="1:9" x14ac:dyDescent="0.2">
      <c r="A131" s="9" t="s">
        <v>41</v>
      </c>
    </row>
    <row r="133" spans="1:9" x14ac:dyDescent="0.2">
      <c r="A133" s="18" t="s">
        <v>1104</v>
      </c>
      <c r="D133" s="41" t="s">
        <v>43</v>
      </c>
    </row>
    <row r="134" spans="1:9" x14ac:dyDescent="0.2">
      <c r="A134" s="9" t="s">
        <v>807</v>
      </c>
    </row>
    <row r="135" spans="1:9" x14ac:dyDescent="0.2">
      <c r="A135" s="46" t="s">
        <v>1090</v>
      </c>
    </row>
    <row r="137" spans="1:9" s="1" customFormat="1" ht="13.8" x14ac:dyDescent="0.2">
      <c r="A137" s="80" t="s">
        <v>1140</v>
      </c>
      <c r="B137" s="81"/>
      <c r="C137" s="81"/>
      <c r="D137" s="81"/>
      <c r="E137" s="81"/>
      <c r="F137" s="81"/>
      <c r="G137" s="81"/>
    </row>
    <row r="138" spans="1:9" x14ac:dyDescent="0.2">
      <c r="A138" s="18" t="s">
        <v>6</v>
      </c>
    </row>
    <row r="139" spans="1:9" s="1" customFormat="1" ht="17.399999999999999" customHeight="1" x14ac:dyDescent="0.2">
      <c r="A139" s="8" t="s">
        <v>2</v>
      </c>
      <c r="B139" s="8" t="s">
        <v>0</v>
      </c>
      <c r="C139" s="17" t="s">
        <v>34</v>
      </c>
      <c r="D139" s="16" t="s">
        <v>1</v>
      </c>
      <c r="E139" s="51" t="s">
        <v>794</v>
      </c>
      <c r="F139" s="15" t="s">
        <v>3</v>
      </c>
      <c r="G139" s="15" t="s">
        <v>5</v>
      </c>
    </row>
    <row r="140" spans="1:9" x14ac:dyDescent="0.2">
      <c r="A140" s="21" t="s">
        <v>45</v>
      </c>
      <c r="B140" s="22"/>
      <c r="C140" s="22"/>
      <c r="D140" s="23"/>
      <c r="E140" s="24"/>
      <c r="F140" s="25"/>
      <c r="G140" s="24"/>
    </row>
    <row r="141" spans="1:9" x14ac:dyDescent="0.2">
      <c r="A141" s="30" t="s">
        <v>46</v>
      </c>
      <c r="B141" s="26"/>
      <c r="C141" s="26"/>
      <c r="D141" s="34"/>
      <c r="E141" s="28"/>
      <c r="F141" s="29"/>
      <c r="G141" s="28"/>
    </row>
    <row r="142" spans="1:9" ht="20.399999999999999" x14ac:dyDescent="0.2">
      <c r="A142" s="26" t="s">
        <v>1106</v>
      </c>
      <c r="B142" s="26" t="s">
        <v>1107</v>
      </c>
      <c r="C142" s="57" t="s">
        <v>1108</v>
      </c>
      <c r="D142" s="27">
        <v>3523</v>
      </c>
      <c r="E142" s="28">
        <v>0</v>
      </c>
      <c r="F142" s="29">
        <v>100</v>
      </c>
      <c r="G142" s="28">
        <v>0</v>
      </c>
    </row>
    <row r="143" spans="1:9" x14ac:dyDescent="0.2">
      <c r="A143" s="30" t="s">
        <v>30</v>
      </c>
      <c r="B143" s="30"/>
      <c r="C143" s="30"/>
      <c r="D143" s="31"/>
      <c r="E143" s="32">
        <f>SUM(E141:E142)</f>
        <v>0</v>
      </c>
      <c r="F143" s="33">
        <f>SUM(F141:F142)</f>
        <v>100</v>
      </c>
      <c r="G143" s="32"/>
      <c r="H143" s="18"/>
      <c r="I143" s="18"/>
    </row>
    <row r="144" spans="1:9" x14ac:dyDescent="0.2">
      <c r="A144" s="26"/>
      <c r="B144" s="26"/>
      <c r="C144" s="26"/>
      <c r="D144" s="34"/>
      <c r="E144" s="28"/>
      <c r="F144" s="29"/>
      <c r="G144" s="28"/>
    </row>
    <row r="145" spans="1:9" x14ac:dyDescent="0.2">
      <c r="A145" s="30" t="s">
        <v>31</v>
      </c>
      <c r="B145" s="30"/>
      <c r="C145" s="30"/>
      <c r="D145" s="31"/>
      <c r="E145" s="32">
        <f>E143</f>
        <v>0</v>
      </c>
      <c r="F145" s="33">
        <f>F143</f>
        <v>100</v>
      </c>
      <c r="G145" s="32"/>
      <c r="H145" s="18"/>
      <c r="I145" s="18"/>
    </row>
    <row r="146" spans="1:9" x14ac:dyDescent="0.2">
      <c r="A146" s="30"/>
      <c r="B146" s="30"/>
      <c r="C146" s="30"/>
      <c r="D146" s="31"/>
      <c r="E146" s="32"/>
      <c r="F146" s="33"/>
      <c r="G146" s="32"/>
      <c r="H146" s="18"/>
      <c r="I146" s="18"/>
    </row>
    <row r="147" spans="1:9" x14ac:dyDescent="0.2">
      <c r="A147" s="30" t="s">
        <v>33</v>
      </c>
      <c r="B147" s="30"/>
      <c r="C147" s="30"/>
      <c r="D147" s="31"/>
      <c r="E147" s="32">
        <f>E149-(E143)</f>
        <v>8.9999999999999996E-7</v>
      </c>
      <c r="F147" s="33">
        <v>0</v>
      </c>
      <c r="G147" s="32"/>
      <c r="H147" s="18"/>
      <c r="I147" s="18"/>
    </row>
    <row r="148" spans="1:9" x14ac:dyDescent="0.2">
      <c r="A148" s="30"/>
      <c r="B148" s="30"/>
      <c r="C148" s="30"/>
      <c r="D148" s="31"/>
      <c r="E148" s="32"/>
      <c r="F148" s="33"/>
      <c r="G148" s="32"/>
      <c r="H148" s="18"/>
      <c r="I148" s="18"/>
    </row>
    <row r="149" spans="1:9" x14ac:dyDescent="0.2">
      <c r="A149" s="35" t="s">
        <v>32</v>
      </c>
      <c r="B149" s="35"/>
      <c r="C149" s="35"/>
      <c r="D149" s="36"/>
      <c r="E149" s="37">
        <v>8.9999999999999996E-7</v>
      </c>
      <c r="F149" s="38">
        <v>100</v>
      </c>
      <c r="G149" s="37"/>
      <c r="H149" s="18"/>
      <c r="I149" s="18"/>
    </row>
    <row r="151" spans="1:9" x14ac:dyDescent="0.2">
      <c r="A151" s="18" t="s">
        <v>35</v>
      </c>
    </row>
    <row r="152" spans="1:9" x14ac:dyDescent="0.2">
      <c r="A152" s="47" t="s">
        <v>1102</v>
      </c>
    </row>
    <row r="153" spans="1:9" ht="23.25" customHeight="1" x14ac:dyDescent="0.3">
      <c r="A153" s="91" t="s">
        <v>1109</v>
      </c>
      <c r="B153" s="92"/>
      <c r="C153" s="92"/>
      <c r="D153" s="92"/>
      <c r="E153" s="92"/>
      <c r="F153" s="92"/>
      <c r="G153" s="92"/>
    </row>
    <row r="155" spans="1:9" x14ac:dyDescent="0.2">
      <c r="A155" s="18" t="s">
        <v>36</v>
      </c>
    </row>
    <row r="156" spans="1:9" x14ac:dyDescent="0.2">
      <c r="A156" s="18" t="s">
        <v>37</v>
      </c>
    </row>
    <row r="157" spans="1:9" x14ac:dyDescent="0.2">
      <c r="A157" s="18" t="s">
        <v>38</v>
      </c>
      <c r="B157" s="18"/>
      <c r="C157" s="39" t="s">
        <v>40</v>
      </c>
      <c r="D157" s="19" t="s">
        <v>39</v>
      </c>
    </row>
    <row r="158" spans="1:9" x14ac:dyDescent="0.2">
      <c r="A158" s="9" t="s">
        <v>925</v>
      </c>
      <c r="C158" s="40">
        <v>0</v>
      </c>
      <c r="D158" s="40">
        <v>0</v>
      </c>
    </row>
    <row r="159" spans="1:9" x14ac:dyDescent="0.2">
      <c r="A159" s="9" t="s">
        <v>1129</v>
      </c>
      <c r="C159" s="40">
        <v>0</v>
      </c>
      <c r="D159" s="40">
        <v>0</v>
      </c>
    </row>
    <row r="160" spans="1:9" x14ac:dyDescent="0.2">
      <c r="A160" s="9" t="s">
        <v>927</v>
      </c>
      <c r="C160" s="40">
        <v>0</v>
      </c>
      <c r="D160" s="40">
        <v>0</v>
      </c>
    </row>
    <row r="161" spans="1:4" x14ac:dyDescent="0.2">
      <c r="A161" s="9" t="s">
        <v>928</v>
      </c>
      <c r="C161" s="40">
        <v>0</v>
      </c>
      <c r="D161" s="40">
        <v>0</v>
      </c>
    </row>
    <row r="162" spans="1:4" x14ac:dyDescent="0.2">
      <c r="A162" s="9" t="s">
        <v>1130</v>
      </c>
      <c r="C162" s="40">
        <v>0</v>
      </c>
      <c r="D162" s="40">
        <v>0</v>
      </c>
    </row>
    <row r="163" spans="1:4" x14ac:dyDescent="0.2">
      <c r="A163" s="9" t="s">
        <v>929</v>
      </c>
      <c r="C163" s="40">
        <v>0</v>
      </c>
      <c r="D163" s="40">
        <v>0</v>
      </c>
    </row>
    <row r="164" spans="1:4" x14ac:dyDescent="0.2">
      <c r="A164" s="9" t="s">
        <v>1131</v>
      </c>
      <c r="C164" s="40">
        <v>0</v>
      </c>
      <c r="D164" s="40">
        <v>0</v>
      </c>
    </row>
    <row r="165" spans="1:4" x14ac:dyDescent="0.2">
      <c r="A165" s="9" t="s">
        <v>931</v>
      </c>
      <c r="C165" s="40">
        <v>0</v>
      </c>
      <c r="D165" s="40">
        <v>0</v>
      </c>
    </row>
    <row r="166" spans="1:4" x14ac:dyDescent="0.2">
      <c r="A166" s="9" t="s">
        <v>932</v>
      </c>
      <c r="C166" s="40">
        <v>0</v>
      </c>
      <c r="D166" s="40">
        <v>0</v>
      </c>
    </row>
    <row r="168" spans="1:4" x14ac:dyDescent="0.2">
      <c r="A168" s="9" t="s">
        <v>41</v>
      </c>
    </row>
    <row r="170" spans="1:4" x14ac:dyDescent="0.2">
      <c r="A170" s="18" t="s">
        <v>1104</v>
      </c>
      <c r="D170" s="41" t="s">
        <v>43</v>
      </c>
    </row>
    <row r="171" spans="1:4" x14ac:dyDescent="0.2">
      <c r="A171" s="9" t="s">
        <v>807</v>
      </c>
    </row>
    <row r="172" spans="1:4" x14ac:dyDescent="0.2">
      <c r="A172" s="46" t="s">
        <v>1090</v>
      </c>
    </row>
  </sheetData>
  <mergeCells count="9">
    <mergeCell ref="A116:G116"/>
    <mergeCell ref="A137:G137"/>
    <mergeCell ref="A153:G153"/>
    <mergeCell ref="A1:G1"/>
    <mergeCell ref="A54:G54"/>
    <mergeCell ref="A59:G59"/>
    <mergeCell ref="A61:G61"/>
    <mergeCell ref="A64:G64"/>
    <mergeCell ref="A100:G100"/>
  </mergeCells>
  <conditionalFormatting sqref="F2:F3 F5:F12 F103:F109 F140:F141 F55:F58 F60 F62:F63 F101 F117:F136 F138 F150 F154:F65559 F17:F53 F111:F113 F65:F99">
    <cfRule type="cellIs" dxfId="14" priority="6" stopIfTrue="1" operator="between">
      <formula>0.009</formula>
      <formula>-0.009</formula>
    </cfRule>
  </conditionalFormatting>
  <conditionalFormatting sqref="F114:F115">
    <cfRule type="cellIs" dxfId="13" priority="5" stopIfTrue="1" operator="between">
      <formula>0.009</formula>
      <formula>-0.009</formula>
    </cfRule>
  </conditionalFormatting>
  <conditionalFormatting sqref="F144:F146 F148:F149">
    <cfRule type="cellIs" dxfId="12" priority="4" stopIfTrue="1" operator="between">
      <formula>0.009</formula>
      <formula>-0.009</formula>
    </cfRule>
  </conditionalFormatting>
  <conditionalFormatting sqref="F142:F143">
    <cfRule type="cellIs" dxfId="11" priority="3" stopIfTrue="1" operator="between">
      <formula>0.009</formula>
      <formula>-0.009</formula>
    </cfRule>
  </conditionalFormatting>
  <conditionalFormatting sqref="F151">
    <cfRule type="cellIs" dxfId="10" priority="2" stopIfTrue="1" operator="between">
      <formula>0.009</formula>
      <formula>-0.009</formula>
    </cfRule>
  </conditionalFormatting>
  <conditionalFormatting sqref="F152">
    <cfRule type="cellIs" dxfId="9" priority="1" stopIfTrue="1" operator="between">
      <formula>0.009</formula>
      <formula>-0.009</formula>
    </cfRule>
  </conditionalFormatting>
  <hyperlinks>
    <hyperlink ref="A52" r:id="rId1" tooltip="https://www.franklintempletonindia.com/investor/reports" xr:uid="{00000000-0004-0000-2400-000000000000}"/>
    <hyperlink ref="A57" r:id="rId2" tooltip="https://www.franklintempletonindia.com/downloadsServlet/pdf/franklin-templeton-update-on-reliance-broadcast-july-23-2020-kcg9m1gq" xr:uid="{00000000-0004-0000-2400-000001000000}"/>
    <hyperlink ref="A62" r:id="rId3" tooltip="https://www.franklintempletonindia.com/downloadsServlet/pdf/fair-valuation-reliance-big-reliance-infra-november-4-2020-kgox4tfq" xr:uid="{00000000-0004-0000-2400-000002000000}"/>
    <hyperlink ref="A135" r:id="rId4" tooltip="https://www.franklintempletonindia.com/investor/reports" xr:uid="{00000000-0004-0000-2400-000003000000}"/>
    <hyperlink ref="A172" r:id="rId5" tooltip="https://www.franklintempletonindia.com/investor/reports" xr:uid="{00000000-0004-0000-24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71"/>
  <sheetViews>
    <sheetView workbookViewId="0">
      <selection sqref="A1:G1"/>
    </sheetView>
  </sheetViews>
  <sheetFormatPr defaultColWidth="9.109375" defaultRowHeight="10.199999999999999" x14ac:dyDescent="0.2"/>
  <cols>
    <col min="1" max="1" width="32.44140625" style="9" bestFit="1" customWidth="1"/>
    <col min="2" max="2" width="30.44140625" style="9" bestFit="1" customWidth="1"/>
    <col min="3" max="3" width="15.33203125" style="9" bestFit="1" customWidth="1"/>
    <col min="4" max="4" width="15.33203125" style="10" bestFit="1" customWidth="1"/>
    <col min="5" max="5" width="23" style="13" bestFit="1" customWidth="1"/>
    <col min="6" max="6" width="13.5546875" style="14" bestFit="1" customWidth="1"/>
    <col min="7" max="7" width="14.33203125" style="13" customWidth="1"/>
    <col min="8" max="16384" width="9.109375" style="9"/>
  </cols>
  <sheetData>
    <row r="1" spans="1:9" s="1" customFormat="1" ht="15" customHeight="1" x14ac:dyDescent="0.2">
      <c r="A1" s="80" t="s">
        <v>1141</v>
      </c>
      <c r="B1" s="81"/>
      <c r="C1" s="81"/>
      <c r="D1" s="81"/>
      <c r="E1" s="81"/>
      <c r="F1" s="81"/>
      <c r="G1" s="81"/>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28</v>
      </c>
      <c r="B5" s="22"/>
      <c r="C5" s="22"/>
      <c r="D5" s="23"/>
      <c r="E5" s="24"/>
      <c r="F5" s="25"/>
      <c r="G5" s="24"/>
    </row>
    <row r="6" spans="1:9" x14ac:dyDescent="0.2">
      <c r="A6" s="26" t="s">
        <v>1087</v>
      </c>
      <c r="B6" s="26" t="s">
        <v>1088</v>
      </c>
      <c r="C6" s="26" t="s">
        <v>29</v>
      </c>
      <c r="D6" s="27">
        <v>846137.12300000002</v>
      </c>
      <c r="E6" s="28">
        <v>29578.962009999999</v>
      </c>
      <c r="F6" s="29">
        <v>100.12675359869399</v>
      </c>
      <c r="G6" s="28">
        <v>4.5648</v>
      </c>
    </row>
    <row r="7" spans="1:9" x14ac:dyDescent="0.2">
      <c r="A7" s="30" t="s">
        <v>30</v>
      </c>
      <c r="B7" s="30"/>
      <c r="C7" s="30"/>
      <c r="D7" s="31"/>
      <c r="E7" s="32">
        <f>SUM(E6:E6)</f>
        <v>29578.962009999999</v>
      </c>
      <c r="F7" s="33">
        <f>SUM(F6:F6)</f>
        <v>100.12675359869399</v>
      </c>
      <c r="G7" s="32"/>
      <c r="H7" s="18"/>
      <c r="I7" s="18"/>
    </row>
    <row r="8" spans="1:9" x14ac:dyDescent="0.2">
      <c r="A8" s="26"/>
      <c r="B8" s="26"/>
      <c r="C8" s="26"/>
      <c r="D8" s="34"/>
      <c r="E8" s="28"/>
      <c r="F8" s="29"/>
      <c r="G8" s="28"/>
    </row>
    <row r="9" spans="1:9" x14ac:dyDescent="0.2">
      <c r="A9" s="30" t="s">
        <v>31</v>
      </c>
      <c r="B9" s="30"/>
      <c r="C9" s="30"/>
      <c r="D9" s="31"/>
      <c r="E9" s="32">
        <f>E7</f>
        <v>29578.962009999999</v>
      </c>
      <c r="F9" s="33">
        <f>F7</f>
        <v>100.12675359869399</v>
      </c>
      <c r="G9" s="32"/>
      <c r="H9" s="18"/>
      <c r="I9" s="18"/>
    </row>
    <row r="10" spans="1:9" x14ac:dyDescent="0.2">
      <c r="A10" s="30"/>
      <c r="B10" s="30"/>
      <c r="C10" s="30"/>
      <c r="D10" s="31"/>
      <c r="E10" s="32"/>
      <c r="F10" s="33"/>
      <c r="G10" s="32"/>
      <c r="H10" s="18"/>
      <c r="I10" s="18"/>
    </row>
    <row r="11" spans="1:9" x14ac:dyDescent="0.2">
      <c r="A11" s="30" t="s">
        <v>33</v>
      </c>
      <c r="B11" s="30"/>
      <c r="C11" s="30"/>
      <c r="D11" s="31"/>
      <c r="E11" s="32">
        <f>E13-(E7)</f>
        <v>-37.444935999999871</v>
      </c>
      <c r="F11" s="33">
        <f>F13-(F7)</f>
        <v>-0.12675359869399472</v>
      </c>
      <c r="G11" s="32"/>
      <c r="H11" s="18"/>
      <c r="I11" s="18"/>
    </row>
    <row r="12" spans="1:9" x14ac:dyDescent="0.2">
      <c r="A12" s="30"/>
      <c r="B12" s="30"/>
      <c r="C12" s="30"/>
      <c r="D12" s="31"/>
      <c r="E12" s="32"/>
      <c r="F12" s="33"/>
      <c r="G12" s="32"/>
      <c r="H12" s="18"/>
      <c r="I12" s="18"/>
    </row>
    <row r="13" spans="1:9" x14ac:dyDescent="0.2">
      <c r="A13" s="35" t="s">
        <v>32</v>
      </c>
      <c r="B13" s="35"/>
      <c r="C13" s="35"/>
      <c r="D13" s="36"/>
      <c r="E13" s="37">
        <v>29541.517073999999</v>
      </c>
      <c r="F13" s="38">
        <v>100</v>
      </c>
      <c r="G13" s="37"/>
      <c r="H13" s="18"/>
      <c r="I13" s="18"/>
    </row>
    <row r="15" spans="1:9" x14ac:dyDescent="0.2">
      <c r="A15" s="18" t="s">
        <v>36</v>
      </c>
    </row>
    <row r="16" spans="1:9" x14ac:dyDescent="0.2">
      <c r="A16" s="18" t="s">
        <v>37</v>
      </c>
    </row>
    <row r="17" spans="1:4" x14ac:dyDescent="0.2">
      <c r="A17" s="18" t="s">
        <v>38</v>
      </c>
      <c r="B17" s="18"/>
      <c r="C17" s="39" t="s">
        <v>40</v>
      </c>
      <c r="D17" s="19" t="s">
        <v>39</v>
      </c>
    </row>
    <row r="18" spans="1:4" x14ac:dyDescent="0.2">
      <c r="A18" s="9" t="s">
        <v>925</v>
      </c>
      <c r="C18" s="40">
        <v>30.811299999999999</v>
      </c>
      <c r="D18" s="40">
        <v>32.7029</v>
      </c>
    </row>
    <row r="19" spans="1:4" x14ac:dyDescent="0.2">
      <c r="A19" s="9" t="s">
        <v>926</v>
      </c>
      <c r="C19" s="40">
        <v>11.616300000000001</v>
      </c>
      <c r="D19" s="40">
        <v>12.329499999999999</v>
      </c>
    </row>
    <row r="20" spans="1:4" x14ac:dyDescent="0.2">
      <c r="A20" s="9" t="s">
        <v>1129</v>
      </c>
      <c r="C20" s="40">
        <v>11.712400000000001</v>
      </c>
      <c r="D20" s="40">
        <v>12.4314</v>
      </c>
    </row>
    <row r="21" spans="1:4" x14ac:dyDescent="0.2">
      <c r="A21" s="9" t="s">
        <v>1130</v>
      </c>
      <c r="C21" s="40">
        <v>31.606300000000001</v>
      </c>
      <c r="D21" s="40">
        <v>33.546599999999998</v>
      </c>
    </row>
    <row r="22" spans="1:4" x14ac:dyDescent="0.2">
      <c r="A22" s="9" t="s">
        <v>1142</v>
      </c>
      <c r="C22" s="40">
        <v>11.575200000000001</v>
      </c>
      <c r="D22" s="40">
        <v>12.2859</v>
      </c>
    </row>
    <row r="23" spans="1:4" x14ac:dyDescent="0.2">
      <c r="A23" s="9" t="s">
        <v>864</v>
      </c>
      <c r="C23" s="40">
        <v>32.6706</v>
      </c>
      <c r="D23" s="40">
        <v>34.676299999999998</v>
      </c>
    </row>
    <row r="24" spans="1:4" x14ac:dyDescent="0.2">
      <c r="A24" s="9" t="s">
        <v>1143</v>
      </c>
      <c r="C24" s="40">
        <v>11.677300000000001</v>
      </c>
      <c r="D24" s="40">
        <v>12.3942</v>
      </c>
    </row>
    <row r="25" spans="1:4" x14ac:dyDescent="0.2">
      <c r="A25" s="9" t="s">
        <v>866</v>
      </c>
      <c r="C25" s="40">
        <v>11.7075</v>
      </c>
      <c r="D25" s="40">
        <v>12.4262</v>
      </c>
    </row>
    <row r="26" spans="1:4" x14ac:dyDescent="0.2">
      <c r="A26" s="9" t="s">
        <v>1144</v>
      </c>
      <c r="C26" s="40">
        <v>32.8735</v>
      </c>
      <c r="D26" s="40">
        <v>34.0032</v>
      </c>
    </row>
    <row r="27" spans="1:4" x14ac:dyDescent="0.2">
      <c r="A27" s="9" t="s">
        <v>1145</v>
      </c>
      <c r="C27" s="40">
        <v>11.6678</v>
      </c>
      <c r="D27" s="40">
        <v>12.0688</v>
      </c>
    </row>
    <row r="28" spans="1:4" x14ac:dyDescent="0.2">
      <c r="A28" s="9" t="s">
        <v>1146</v>
      </c>
      <c r="C28" s="40">
        <v>11.710800000000001</v>
      </c>
      <c r="D28" s="40">
        <v>12.113300000000001</v>
      </c>
    </row>
    <row r="30" spans="1:4" x14ac:dyDescent="0.2">
      <c r="A30" s="9" t="s">
        <v>41</v>
      </c>
    </row>
    <row r="32" spans="1:4" x14ac:dyDescent="0.2">
      <c r="A32" s="18" t="s">
        <v>42</v>
      </c>
      <c r="D32" s="41" t="s">
        <v>43</v>
      </c>
    </row>
    <row r="34" spans="1:7" x14ac:dyDescent="0.2">
      <c r="A34" s="18" t="s">
        <v>874</v>
      </c>
      <c r="D34" s="64">
        <v>2.7431987287313301E-3</v>
      </c>
      <c r="E34" s="13" t="s">
        <v>44</v>
      </c>
    </row>
    <row r="36" spans="1:7" x14ac:dyDescent="0.2">
      <c r="A36" s="18" t="s">
        <v>806</v>
      </c>
      <c r="D36" s="41" t="s">
        <v>43</v>
      </c>
    </row>
    <row r="38" spans="1:7" ht="36.75" customHeight="1" x14ac:dyDescent="0.3">
      <c r="A38" s="88" t="s">
        <v>1147</v>
      </c>
      <c r="B38" s="89"/>
      <c r="C38" s="89"/>
      <c r="D38" s="89"/>
      <c r="E38" s="89"/>
      <c r="F38" s="89"/>
      <c r="G38" s="89"/>
    </row>
    <row r="40" spans="1:7" x14ac:dyDescent="0.2">
      <c r="A40" s="18" t="s">
        <v>769</v>
      </c>
    </row>
    <row r="42" spans="1:7" x14ac:dyDescent="0.2">
      <c r="A42" s="47" t="s">
        <v>767</v>
      </c>
    </row>
    <row r="43" spans="1:7" x14ac:dyDescent="0.2">
      <c r="A43" s="48"/>
    </row>
    <row r="44" spans="1:7" x14ac:dyDescent="0.2">
      <c r="A44" s="49"/>
    </row>
    <row r="45" spans="1:7" x14ac:dyDescent="0.2">
      <c r="A45" s="49"/>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7" t="s">
        <v>1148</v>
      </c>
    </row>
    <row r="57" spans="1:1" x14ac:dyDescent="0.2">
      <c r="A57" s="49"/>
    </row>
    <row r="58" spans="1:1" x14ac:dyDescent="0.2">
      <c r="A58" s="47" t="s">
        <v>768</v>
      </c>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810</v>
      </c>
    </row>
  </sheetData>
  <mergeCells count="2">
    <mergeCell ref="A1:G1"/>
    <mergeCell ref="A38:G38"/>
  </mergeCells>
  <conditionalFormatting sqref="F2:F3 F5:F37 F39:F65545">
    <cfRule type="cellIs" dxfId="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88"/>
  <sheetViews>
    <sheetView zoomScaleNormal="100" zoomScaleSheetLayoutView="100" workbookViewId="0">
      <selection sqref="A1:G1"/>
    </sheetView>
  </sheetViews>
  <sheetFormatPr defaultColWidth="9.44140625" defaultRowHeight="10.199999999999999" x14ac:dyDescent="0.2"/>
  <cols>
    <col min="1" max="1" width="38.5546875" style="9" bestFit="1" customWidth="1"/>
    <col min="2" max="2" width="48.44140625"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44140625" style="9"/>
  </cols>
  <sheetData>
    <row r="1" spans="1:9" s="1" customFormat="1" ht="15" customHeight="1" x14ac:dyDescent="0.2">
      <c r="A1" s="80" t="s">
        <v>1149</v>
      </c>
      <c r="B1" s="81"/>
      <c r="C1" s="81"/>
      <c r="D1" s="81"/>
      <c r="E1" s="81"/>
      <c r="F1" s="81"/>
      <c r="G1" s="81"/>
      <c r="H1" s="68"/>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1079</v>
      </c>
      <c r="B6" s="26"/>
      <c r="C6" s="26"/>
      <c r="D6" s="34"/>
      <c r="E6" s="28"/>
      <c r="F6" s="29"/>
      <c r="G6" s="28"/>
    </row>
    <row r="7" spans="1:9" x14ac:dyDescent="0.2">
      <c r="A7" s="26" t="s">
        <v>1083</v>
      </c>
      <c r="B7" s="26" t="s">
        <v>1084</v>
      </c>
      <c r="C7" s="26" t="s">
        <v>1082</v>
      </c>
      <c r="D7" s="27">
        <v>688</v>
      </c>
      <c r="E7" s="28">
        <v>0</v>
      </c>
      <c r="F7" s="28">
        <v>0</v>
      </c>
      <c r="G7" s="28">
        <v>0</v>
      </c>
    </row>
    <row r="8" spans="1:9" x14ac:dyDescent="0.2">
      <c r="A8" s="26" t="s">
        <v>1080</v>
      </c>
      <c r="B8" s="26" t="s">
        <v>1081</v>
      </c>
      <c r="C8" s="26" t="s">
        <v>1082</v>
      </c>
      <c r="D8" s="27">
        <v>1400</v>
      </c>
      <c r="E8" s="28">
        <v>0</v>
      </c>
      <c r="F8" s="28">
        <v>0</v>
      </c>
      <c r="G8" s="28">
        <v>0</v>
      </c>
    </row>
    <row r="9" spans="1:9" x14ac:dyDescent="0.2">
      <c r="A9" s="26" t="s">
        <v>1150</v>
      </c>
      <c r="B9" s="26" t="s">
        <v>1151</v>
      </c>
      <c r="C9" s="26" t="s">
        <v>1082</v>
      </c>
      <c r="D9" s="27">
        <v>400</v>
      </c>
      <c r="E9" s="28">
        <v>0</v>
      </c>
      <c r="F9" s="28">
        <v>0</v>
      </c>
      <c r="G9" s="28">
        <v>0</v>
      </c>
    </row>
    <row r="10" spans="1:9" x14ac:dyDescent="0.2">
      <c r="A10" s="30" t="s">
        <v>30</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28</v>
      </c>
      <c r="B12" s="26"/>
      <c r="C12" s="26"/>
      <c r="D12" s="34"/>
      <c r="E12" s="28"/>
      <c r="F12" s="29"/>
      <c r="G12" s="28"/>
    </row>
    <row r="13" spans="1:9" x14ac:dyDescent="0.2">
      <c r="A13" s="26" t="s">
        <v>1087</v>
      </c>
      <c r="B13" s="26" t="s">
        <v>1088</v>
      </c>
      <c r="C13" s="26" t="s">
        <v>29</v>
      </c>
      <c r="D13" s="27">
        <v>27960.483</v>
      </c>
      <c r="E13" s="28">
        <v>977.43266670301796</v>
      </c>
      <c r="F13" s="29">
        <f>E14/E20*100</f>
        <v>101.63280712919513</v>
      </c>
      <c r="G13" s="28">
        <v>4.5648</v>
      </c>
      <c r="H13" s="42"/>
      <c r="I13" s="13"/>
    </row>
    <row r="14" spans="1:9" x14ac:dyDescent="0.2">
      <c r="A14" s="30" t="s">
        <v>30</v>
      </c>
      <c r="B14" s="30"/>
      <c r="C14" s="30"/>
      <c r="D14" s="31"/>
      <c r="E14" s="32">
        <f>SUM(E13)</f>
        <v>977.43266670301796</v>
      </c>
      <c r="F14" s="32">
        <f>SUM(F13)</f>
        <v>101.63280712919513</v>
      </c>
      <c r="G14" s="28"/>
    </row>
    <row r="15" spans="1:9" x14ac:dyDescent="0.2">
      <c r="A15" s="26"/>
      <c r="B15" s="26"/>
      <c r="C15" s="26"/>
      <c r="D15" s="34"/>
      <c r="E15" s="28"/>
      <c r="F15" s="29"/>
      <c r="G15" s="28"/>
    </row>
    <row r="16" spans="1:9" x14ac:dyDescent="0.2">
      <c r="A16" s="30" t="s">
        <v>31</v>
      </c>
      <c r="B16" s="30"/>
      <c r="C16" s="30"/>
      <c r="D16" s="31"/>
      <c r="E16" s="32">
        <f>E10+E14</f>
        <v>977.43266670301796</v>
      </c>
      <c r="F16" s="32">
        <f>F10+F14</f>
        <v>101.63280712919513</v>
      </c>
      <c r="G16" s="32"/>
      <c r="H16" s="18"/>
      <c r="I16" s="18"/>
    </row>
    <row r="17" spans="1:9" x14ac:dyDescent="0.2">
      <c r="A17" s="30"/>
      <c r="B17" s="30"/>
      <c r="C17" s="30"/>
      <c r="D17" s="31"/>
      <c r="E17" s="32"/>
      <c r="F17" s="33"/>
      <c r="G17" s="32"/>
      <c r="H17" s="18"/>
      <c r="I17" s="18"/>
    </row>
    <row r="18" spans="1:9" x14ac:dyDescent="0.2">
      <c r="A18" s="30" t="s">
        <v>33</v>
      </c>
      <c r="B18" s="30"/>
      <c r="C18" s="30"/>
      <c r="D18" s="31"/>
      <c r="E18" s="32">
        <f>E20-E16</f>
        <v>-15.703187499998194</v>
      </c>
      <c r="F18" s="32">
        <f>F20-(F16)</f>
        <v>-1.6328071291951289</v>
      </c>
      <c r="G18" s="32"/>
      <c r="H18" s="18"/>
      <c r="I18" s="18"/>
    </row>
    <row r="19" spans="1:9" x14ac:dyDescent="0.2">
      <c r="A19" s="30"/>
      <c r="B19" s="30"/>
      <c r="C19" s="30"/>
      <c r="D19" s="31"/>
      <c r="E19" s="32"/>
      <c r="F19" s="33"/>
      <c r="G19" s="32"/>
      <c r="H19" s="18"/>
      <c r="I19" s="18"/>
    </row>
    <row r="20" spans="1:9" x14ac:dyDescent="0.2">
      <c r="A20" s="35" t="s">
        <v>32</v>
      </c>
      <c r="B20" s="35"/>
      <c r="C20" s="35"/>
      <c r="D20" s="36"/>
      <c r="E20" s="37">
        <v>961.72947920301976</v>
      </c>
      <c r="F20" s="37">
        <v>100</v>
      </c>
      <c r="G20" s="37"/>
      <c r="H20" s="18"/>
      <c r="I20" s="18"/>
    </row>
    <row r="22" spans="1:9" x14ac:dyDescent="0.2">
      <c r="A22" s="18" t="s">
        <v>35</v>
      </c>
    </row>
    <row r="23" spans="1:9" x14ac:dyDescent="0.2">
      <c r="A23" s="55" t="s">
        <v>1089</v>
      </c>
    </row>
    <row r="25" spans="1:9" x14ac:dyDescent="0.2">
      <c r="A25" s="18" t="s">
        <v>36</v>
      </c>
    </row>
    <row r="26" spans="1:9" x14ac:dyDescent="0.2">
      <c r="A26" s="18" t="s">
        <v>37</v>
      </c>
    </row>
    <row r="27" spans="1:9" x14ac:dyDescent="0.2">
      <c r="A27" s="18" t="s">
        <v>38</v>
      </c>
      <c r="B27" s="18"/>
      <c r="C27" s="39" t="s">
        <v>40</v>
      </c>
      <c r="D27" s="39" t="s">
        <v>1152</v>
      </c>
    </row>
    <row r="28" spans="1:9" x14ac:dyDescent="0.2">
      <c r="A28" s="9" t="s">
        <v>56</v>
      </c>
      <c r="C28" s="69" t="s">
        <v>1153</v>
      </c>
      <c r="D28" s="40">
        <v>24.933800000000002</v>
      </c>
    </row>
    <row r="29" spans="1:9" x14ac:dyDescent="0.2">
      <c r="A29" s="9" t="s">
        <v>80</v>
      </c>
      <c r="C29" s="69" t="s">
        <v>1153</v>
      </c>
      <c r="D29" s="40">
        <v>11.5593</v>
      </c>
    </row>
    <row r="30" spans="1:9" x14ac:dyDescent="0.2">
      <c r="A30" s="9" t="s">
        <v>59</v>
      </c>
      <c r="C30" s="69" t="s">
        <v>1153</v>
      </c>
      <c r="D30" s="40">
        <v>26.575900000000001</v>
      </c>
    </row>
    <row r="31" spans="1:9" x14ac:dyDescent="0.2">
      <c r="A31" s="9" t="s">
        <v>81</v>
      </c>
      <c r="C31" s="69" t="s">
        <v>1153</v>
      </c>
      <c r="D31" s="40">
        <v>12.480700000000001</v>
      </c>
    </row>
    <row r="33" spans="1:7" x14ac:dyDescent="0.2">
      <c r="A33" s="9" t="s">
        <v>41</v>
      </c>
    </row>
    <row r="34" spans="1:7" x14ac:dyDescent="0.2">
      <c r="A34" s="9" t="s">
        <v>1154</v>
      </c>
    </row>
    <row r="36" spans="1:7" x14ac:dyDescent="0.2">
      <c r="A36" s="18" t="s">
        <v>42</v>
      </c>
      <c r="D36" s="41" t="s">
        <v>43</v>
      </c>
    </row>
    <row r="38" spans="1:7" x14ac:dyDescent="0.2">
      <c r="A38" s="18" t="s">
        <v>874</v>
      </c>
      <c r="D38" s="69" t="s">
        <v>1153</v>
      </c>
    </row>
    <row r="39" spans="1:7" x14ac:dyDescent="0.2">
      <c r="A39" s="9" t="s">
        <v>1155</v>
      </c>
      <c r="D39" s="42"/>
    </row>
    <row r="41" spans="1:7" x14ac:dyDescent="0.2">
      <c r="A41" s="18" t="s">
        <v>806</v>
      </c>
      <c r="D41" s="41" t="s">
        <v>43</v>
      </c>
    </row>
    <row r="42" spans="1:7" x14ac:dyDescent="0.2">
      <c r="A42" s="9" t="s">
        <v>807</v>
      </c>
    </row>
    <row r="43" spans="1:7" x14ac:dyDescent="0.2">
      <c r="A43" s="46" t="s">
        <v>1090</v>
      </c>
    </row>
    <row r="45" spans="1:7" ht="36.75" customHeight="1" x14ac:dyDescent="0.3">
      <c r="A45" s="88" t="s">
        <v>1156</v>
      </c>
      <c r="B45" s="89"/>
      <c r="C45" s="89"/>
      <c r="D45" s="89"/>
      <c r="E45" s="89"/>
      <c r="F45" s="89"/>
      <c r="G45" s="89"/>
    </row>
    <row r="47" spans="1:7" ht="36.75" customHeight="1" x14ac:dyDescent="0.3">
      <c r="A47" s="88" t="s">
        <v>1157</v>
      </c>
      <c r="B47" s="89"/>
      <c r="C47" s="89"/>
      <c r="D47" s="89"/>
      <c r="E47" s="89"/>
      <c r="F47" s="89"/>
      <c r="G47" s="89"/>
    </row>
    <row r="48" spans="1:7" x14ac:dyDescent="0.2">
      <c r="A48" s="46" t="s">
        <v>1094</v>
      </c>
    </row>
    <row r="50" spans="1:9" ht="26.25" customHeight="1" x14ac:dyDescent="0.3">
      <c r="A50" s="88" t="s">
        <v>1113</v>
      </c>
      <c r="B50" s="89"/>
      <c r="C50" s="89"/>
      <c r="D50" s="89"/>
      <c r="E50" s="89"/>
      <c r="F50" s="89"/>
      <c r="G50" s="89"/>
    </row>
    <row r="51" spans="1:9" s="49" customFormat="1" ht="14.4" x14ac:dyDescent="0.3">
      <c r="A51" s="70"/>
      <c r="B51" s="71"/>
      <c r="C51" s="71"/>
      <c r="D51" s="71"/>
      <c r="E51" s="71"/>
      <c r="F51" s="71"/>
      <c r="G51" s="71"/>
    </row>
    <row r="52" spans="1:9" x14ac:dyDescent="0.2">
      <c r="A52" s="47" t="s">
        <v>765</v>
      </c>
      <c r="B52" s="49"/>
      <c r="C52" s="49"/>
      <c r="D52" s="49"/>
      <c r="E52" s="66"/>
      <c r="F52" s="66"/>
      <c r="G52" s="66"/>
    </row>
    <row r="53" spans="1:9" x14ac:dyDescent="0.2">
      <c r="A53" s="47"/>
      <c r="B53" s="49"/>
      <c r="C53" s="49"/>
      <c r="D53" s="49"/>
      <c r="E53" s="66"/>
      <c r="F53" s="66"/>
      <c r="G53" s="66"/>
    </row>
    <row r="54" spans="1:9" ht="48" customHeight="1" x14ac:dyDescent="0.2">
      <c r="A54" s="97" t="s">
        <v>1158</v>
      </c>
      <c r="B54" s="97"/>
      <c r="C54" s="97"/>
      <c r="D54" s="97"/>
      <c r="E54" s="97"/>
      <c r="F54" s="97"/>
      <c r="G54" s="97"/>
    </row>
    <row r="55" spans="1:9" x14ac:dyDescent="0.2">
      <c r="A55" s="49"/>
      <c r="B55" s="49"/>
      <c r="C55" s="49"/>
      <c r="D55" s="49"/>
      <c r="E55" s="66"/>
      <c r="F55" s="66"/>
      <c r="G55" s="66"/>
    </row>
    <row r="56" spans="1:9" ht="25.5" customHeight="1" x14ac:dyDescent="0.2">
      <c r="A56" s="91" t="s">
        <v>1159</v>
      </c>
      <c r="B56" s="91"/>
      <c r="C56" s="91"/>
      <c r="D56" s="91"/>
      <c r="E56" s="91"/>
      <c r="F56" s="91"/>
      <c r="G56" s="91"/>
    </row>
    <row r="58" spans="1:9" s="1" customFormat="1" ht="13.8" x14ac:dyDescent="0.2">
      <c r="A58" s="80" t="s">
        <v>1160</v>
      </c>
      <c r="B58" s="81"/>
      <c r="C58" s="81"/>
      <c r="D58" s="81"/>
      <c r="E58" s="81"/>
      <c r="F58" s="81"/>
      <c r="G58" s="81"/>
    </row>
    <row r="59" spans="1:9" x14ac:dyDescent="0.2">
      <c r="A59" s="18" t="s">
        <v>6</v>
      </c>
    </row>
    <row r="60" spans="1:9" s="1" customFormat="1" ht="30.6" x14ac:dyDescent="0.2">
      <c r="A60" s="8" t="s">
        <v>2</v>
      </c>
      <c r="B60" s="8" t="s">
        <v>0</v>
      </c>
      <c r="C60" s="17" t="s">
        <v>34</v>
      </c>
      <c r="D60" s="16" t="s">
        <v>1</v>
      </c>
      <c r="E60" s="51" t="s">
        <v>794</v>
      </c>
      <c r="F60" s="15" t="s">
        <v>3</v>
      </c>
      <c r="G60" s="15" t="s">
        <v>5</v>
      </c>
    </row>
    <row r="61" spans="1:9" x14ac:dyDescent="0.2">
      <c r="A61" s="21" t="s">
        <v>45</v>
      </c>
      <c r="B61" s="22"/>
      <c r="C61" s="22"/>
      <c r="D61" s="23"/>
      <c r="E61" s="24"/>
      <c r="F61" s="25"/>
      <c r="G61" s="24"/>
    </row>
    <row r="62" spans="1:9" x14ac:dyDescent="0.2">
      <c r="A62" s="30" t="s">
        <v>46</v>
      </c>
      <c r="B62" s="26"/>
      <c r="C62" s="26"/>
      <c r="D62" s="34"/>
      <c r="E62" s="28"/>
      <c r="F62" s="29"/>
      <c r="G62" s="28"/>
    </row>
    <row r="63" spans="1:9" x14ac:dyDescent="0.2">
      <c r="A63" s="26" t="s">
        <v>1099</v>
      </c>
      <c r="B63" s="26" t="s">
        <v>1100</v>
      </c>
      <c r="C63" s="26" t="s">
        <v>1101</v>
      </c>
      <c r="D63" s="27">
        <v>1450</v>
      </c>
      <c r="E63" s="28">
        <v>5573.0313014000003</v>
      </c>
      <c r="F63" s="29">
        <v>100</v>
      </c>
      <c r="G63" s="28">
        <v>4.165</v>
      </c>
      <c r="I63" s="42"/>
    </row>
    <row r="64" spans="1:9" x14ac:dyDescent="0.2">
      <c r="A64" s="30" t="s">
        <v>30</v>
      </c>
      <c r="B64" s="30"/>
      <c r="C64" s="30"/>
      <c r="D64" s="31"/>
      <c r="E64" s="32">
        <f>SUM(E63)</f>
        <v>5573.0313014000003</v>
      </c>
      <c r="F64" s="32">
        <f>SUM(F63)</f>
        <v>100</v>
      </c>
      <c r="G64" s="32"/>
      <c r="H64" s="18"/>
      <c r="I64" s="18"/>
    </row>
    <row r="65" spans="1:9" x14ac:dyDescent="0.2">
      <c r="A65" s="26"/>
      <c r="B65" s="26"/>
      <c r="C65" s="26"/>
      <c r="D65" s="34"/>
      <c r="E65" s="28"/>
      <c r="F65" s="29"/>
      <c r="G65" s="28"/>
    </row>
    <row r="66" spans="1:9" x14ac:dyDescent="0.2">
      <c r="A66" s="30" t="s">
        <v>31</v>
      </c>
      <c r="B66" s="30"/>
      <c r="C66" s="30"/>
      <c r="D66" s="31"/>
      <c r="E66" s="32">
        <f>E64</f>
        <v>5573.0313014000003</v>
      </c>
      <c r="F66" s="32">
        <f>F64</f>
        <v>100</v>
      </c>
      <c r="G66" s="32"/>
      <c r="H66" s="18"/>
      <c r="I66" s="18"/>
    </row>
    <row r="67" spans="1:9" x14ac:dyDescent="0.2">
      <c r="A67" s="30"/>
      <c r="B67" s="30"/>
      <c r="C67" s="30"/>
      <c r="D67" s="31"/>
      <c r="E67" s="32"/>
      <c r="F67" s="33"/>
      <c r="G67" s="32"/>
      <c r="H67" s="18"/>
      <c r="I67" s="18"/>
    </row>
    <row r="68" spans="1:9" x14ac:dyDescent="0.2">
      <c r="A68" s="30" t="s">
        <v>33</v>
      </c>
      <c r="B68" s="30"/>
      <c r="C68" s="30"/>
      <c r="D68" s="31"/>
      <c r="E68" s="32">
        <f>E70-E66</f>
        <v>0</v>
      </c>
      <c r="F68" s="32">
        <v>0</v>
      </c>
      <c r="G68" s="32"/>
      <c r="H68" s="18"/>
      <c r="I68" s="42"/>
    </row>
    <row r="69" spans="1:9" x14ac:dyDescent="0.2">
      <c r="A69" s="30"/>
      <c r="B69" s="30"/>
      <c r="C69" s="30"/>
      <c r="D69" s="31"/>
      <c r="E69" s="32"/>
      <c r="F69" s="33"/>
      <c r="G69" s="32"/>
      <c r="H69" s="18"/>
      <c r="I69" s="18"/>
    </row>
    <row r="70" spans="1:9" x14ac:dyDescent="0.2">
      <c r="A70" s="35" t="s">
        <v>32</v>
      </c>
      <c r="B70" s="35"/>
      <c r="C70" s="35"/>
      <c r="D70" s="36"/>
      <c r="E70" s="37">
        <v>5573.0313014000003</v>
      </c>
      <c r="F70" s="38">
        <v>100</v>
      </c>
      <c r="G70" s="37"/>
      <c r="H70" s="18"/>
      <c r="I70" s="18"/>
    </row>
    <row r="71" spans="1:9" s="13" customFormat="1" x14ac:dyDescent="0.2">
      <c r="A71" s="9"/>
      <c r="B71" s="9"/>
      <c r="C71" s="9"/>
      <c r="D71" s="10"/>
      <c r="F71" s="20"/>
      <c r="H71" s="9"/>
      <c r="I71" s="9"/>
    </row>
    <row r="72" spans="1:9" s="13" customFormat="1" x14ac:dyDescent="0.2">
      <c r="A72" s="18" t="s">
        <v>35</v>
      </c>
      <c r="B72" s="9"/>
      <c r="C72" s="9"/>
      <c r="D72" s="10"/>
      <c r="F72" s="14"/>
      <c r="H72" s="9"/>
      <c r="I72" s="9"/>
    </row>
    <row r="73" spans="1:9" s="13" customFormat="1" x14ac:dyDescent="0.2">
      <c r="A73" s="47" t="s">
        <v>1102</v>
      </c>
      <c r="B73" s="9"/>
      <c r="C73" s="9"/>
      <c r="D73" s="10"/>
      <c r="F73" s="14"/>
      <c r="H73" s="9"/>
      <c r="I73" s="9"/>
    </row>
    <row r="74" spans="1:9" s="13" customFormat="1" ht="23.4" customHeight="1" x14ac:dyDescent="0.2">
      <c r="A74" s="91" t="s">
        <v>1103</v>
      </c>
      <c r="B74" s="91"/>
      <c r="C74" s="91"/>
      <c r="D74" s="91"/>
      <c r="E74" s="91"/>
      <c r="F74" s="91"/>
      <c r="G74" s="91"/>
      <c r="H74" s="9"/>
      <c r="I74" s="9"/>
    </row>
    <row r="76" spans="1:9" s="13" customFormat="1" x14ac:dyDescent="0.2">
      <c r="A76" s="18" t="s">
        <v>36</v>
      </c>
      <c r="B76" s="9"/>
      <c r="C76" s="9"/>
      <c r="D76" s="10"/>
      <c r="F76" s="14"/>
      <c r="H76" s="9"/>
      <c r="I76" s="9"/>
    </row>
    <row r="77" spans="1:9" s="13" customFormat="1" x14ac:dyDescent="0.2">
      <c r="A77" s="18" t="s">
        <v>37</v>
      </c>
      <c r="B77" s="9"/>
      <c r="C77" s="9"/>
      <c r="D77" s="10"/>
      <c r="F77" s="14"/>
      <c r="H77" s="9"/>
      <c r="I77" s="9"/>
    </row>
    <row r="78" spans="1:9" s="13" customFormat="1" x14ac:dyDescent="0.2">
      <c r="A78" s="18" t="s">
        <v>38</v>
      </c>
      <c r="B78" s="18"/>
      <c r="C78" s="39" t="s">
        <v>40</v>
      </c>
      <c r="D78" s="19" t="s">
        <v>39</v>
      </c>
      <c r="F78" s="72"/>
      <c r="G78" s="73"/>
      <c r="H78" s="9"/>
      <c r="I78" s="9"/>
    </row>
    <row r="79" spans="1:9" s="13" customFormat="1" x14ac:dyDescent="0.2">
      <c r="A79" s="9" t="s">
        <v>56</v>
      </c>
      <c r="B79" s="9"/>
      <c r="C79" s="40">
        <v>0</v>
      </c>
      <c r="D79" s="40">
        <v>0.49530000000000002</v>
      </c>
      <c r="F79" s="14"/>
      <c r="H79" s="9"/>
      <c r="I79" s="9"/>
    </row>
    <row r="80" spans="1:9" s="13" customFormat="1" x14ac:dyDescent="0.2">
      <c r="A80" s="9" t="s">
        <v>80</v>
      </c>
      <c r="B80" s="9"/>
      <c r="C80" s="40">
        <v>0</v>
      </c>
      <c r="D80" s="40">
        <v>0.2296</v>
      </c>
      <c r="F80" s="14"/>
      <c r="H80" s="9"/>
      <c r="I80" s="9"/>
    </row>
    <row r="81" spans="1:9" s="13" customFormat="1" x14ac:dyDescent="0.2">
      <c r="A81" s="9" t="s">
        <v>59</v>
      </c>
      <c r="B81" s="9"/>
      <c r="C81" s="40">
        <v>0</v>
      </c>
      <c r="D81" s="40">
        <v>0.52370000000000005</v>
      </c>
      <c r="F81" s="14"/>
      <c r="H81" s="9"/>
      <c r="I81" s="9"/>
    </row>
    <row r="82" spans="1:9" s="13" customFormat="1" x14ac:dyDescent="0.2">
      <c r="A82" s="9" t="s">
        <v>81</v>
      </c>
      <c r="B82" s="9"/>
      <c r="C82" s="40">
        <v>0</v>
      </c>
      <c r="D82" s="40">
        <v>0.24590000000000001</v>
      </c>
      <c r="F82" s="14"/>
      <c r="H82" s="9"/>
      <c r="I82" s="9"/>
    </row>
    <row r="84" spans="1:9" s="13" customFormat="1" x14ac:dyDescent="0.2">
      <c r="A84" s="9" t="s">
        <v>41</v>
      </c>
      <c r="B84" s="9"/>
      <c r="C84" s="9"/>
      <c r="D84" s="10"/>
      <c r="F84" s="14"/>
      <c r="H84" s="9"/>
      <c r="I84" s="9"/>
    </row>
    <row r="86" spans="1:9" s="13" customFormat="1" x14ac:dyDescent="0.2">
      <c r="A86" s="18" t="s">
        <v>1104</v>
      </c>
      <c r="B86" s="9"/>
      <c r="C86" s="9"/>
      <c r="D86" s="41" t="s">
        <v>43</v>
      </c>
      <c r="F86" s="14"/>
      <c r="H86" s="9"/>
      <c r="I86" s="9"/>
    </row>
    <row r="87" spans="1:9" x14ac:dyDescent="0.2">
      <c r="A87" s="9" t="s">
        <v>807</v>
      </c>
    </row>
    <row r="88" spans="1:9" x14ac:dyDescent="0.2">
      <c r="A88" s="46" t="s">
        <v>1090</v>
      </c>
    </row>
  </sheetData>
  <mergeCells count="8">
    <mergeCell ref="A58:G58"/>
    <mergeCell ref="A74:G74"/>
    <mergeCell ref="A1:G1"/>
    <mergeCell ref="A45:G45"/>
    <mergeCell ref="A47:G47"/>
    <mergeCell ref="A50:G50"/>
    <mergeCell ref="A54:G54"/>
    <mergeCell ref="A56:G56"/>
  </mergeCells>
  <conditionalFormatting sqref="F2:F3 F5:F6 F46 F48:F49 F59 F71:F73 F11 F17 F19 F57 F55 F52:F53 F21:F44 F15 F75:F65532">
    <cfRule type="cellIs" dxfId="7" priority="4" stopIfTrue="1" operator="between">
      <formula>0.009</formula>
      <formula>-0.009</formula>
    </cfRule>
  </conditionalFormatting>
  <conditionalFormatting sqref="F61:F62">
    <cfRule type="cellIs" dxfId="6" priority="3" stopIfTrue="1" operator="between">
      <formula>0.009</formula>
      <formula>-0.009</formula>
    </cfRule>
  </conditionalFormatting>
  <conditionalFormatting sqref="F63 F65 F67 F69:F70">
    <cfRule type="cellIs" dxfId="5" priority="2" stopIfTrue="1" operator="between">
      <formula>0.009</formula>
      <formula>-0.009</formula>
    </cfRule>
  </conditionalFormatting>
  <conditionalFormatting sqref="F12:F13">
    <cfRule type="cellIs" dxfId="4" priority="1" stopIfTrue="1" operator="between">
      <formula>0.009</formula>
      <formula>-0.009</formula>
    </cfRule>
  </conditionalFormatting>
  <hyperlinks>
    <hyperlink ref="A48" r:id="rId1" tooltip="https://www.franklintempletonindia.com/downloadsServlet/pdf/fair-valuation-reliance-big-reliance-infra-november-4-2020-kgox4tfq" xr:uid="{00000000-0004-0000-2600-000000000000}"/>
    <hyperlink ref="A43" r:id="rId2" tooltip="https://www.franklintempletonindia.com/investor/reports" xr:uid="{00000000-0004-0000-2600-000001000000}"/>
    <hyperlink ref="A88" r:id="rId3" tooltip="https://www.franklintempletonindia.com/investor/reports" xr:uid="{00000000-0004-0000-26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09375" defaultRowHeight="10.199999999999999" x14ac:dyDescent="0.2"/>
  <cols>
    <col min="1" max="1" width="38.6640625" style="9" bestFit="1" customWidth="1"/>
    <col min="2" max="2" width="54.109375" style="9" bestFit="1" customWidth="1"/>
    <col min="3" max="3" width="24.66406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3.8" x14ac:dyDescent="0.2">
      <c r="A1" s="80" t="s">
        <v>935</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936</v>
      </c>
      <c r="B7" s="26" t="s">
        <v>937</v>
      </c>
      <c r="C7" s="26" t="s">
        <v>938</v>
      </c>
      <c r="D7" s="27">
        <v>250</v>
      </c>
      <c r="E7" s="28">
        <v>2560.4861986000001</v>
      </c>
      <c r="F7" s="29">
        <v>7.9356954060548697</v>
      </c>
      <c r="G7" s="28">
        <v>6.8736945387231598</v>
      </c>
      <c r="I7" s="42"/>
    </row>
    <row r="8" spans="1:9" x14ac:dyDescent="0.2">
      <c r="A8" s="26" t="s">
        <v>939</v>
      </c>
      <c r="B8" s="26" t="s">
        <v>940</v>
      </c>
      <c r="C8" s="26" t="s">
        <v>941</v>
      </c>
      <c r="D8" s="27">
        <v>250</v>
      </c>
      <c r="E8" s="28">
        <v>2517.2931506999998</v>
      </c>
      <c r="F8" s="29">
        <v>7.8018275211270192</v>
      </c>
      <c r="G8" s="28">
        <v>6.4450000000000003</v>
      </c>
      <c r="I8" s="42"/>
    </row>
    <row r="9" spans="1:9" x14ac:dyDescent="0.2">
      <c r="A9" s="26" t="s">
        <v>942</v>
      </c>
      <c r="B9" s="26" t="s">
        <v>943</v>
      </c>
      <c r="C9" s="26" t="s">
        <v>76</v>
      </c>
      <c r="D9" s="27">
        <v>150</v>
      </c>
      <c r="E9" s="28">
        <v>1567.1224520999999</v>
      </c>
      <c r="F9" s="29">
        <v>4.8569706998050499</v>
      </c>
      <c r="G9" s="28">
        <v>5.8451000000000004</v>
      </c>
      <c r="I9" s="42"/>
    </row>
    <row r="10" spans="1:9" x14ac:dyDescent="0.2">
      <c r="A10" s="26" t="s">
        <v>944</v>
      </c>
      <c r="B10" s="26" t="s">
        <v>945</v>
      </c>
      <c r="C10" s="26" t="s">
        <v>946</v>
      </c>
      <c r="D10" s="27">
        <v>100</v>
      </c>
      <c r="E10" s="28">
        <v>1007.5328767</v>
      </c>
      <c r="F10" s="29">
        <v>3.1226389837403299</v>
      </c>
      <c r="G10" s="28">
        <v>8.7342063007563606</v>
      </c>
      <c r="I10" s="42"/>
    </row>
    <row r="11" spans="1:9" x14ac:dyDescent="0.2">
      <c r="A11" s="26" t="s">
        <v>78</v>
      </c>
      <c r="B11" s="26" t="s">
        <v>77</v>
      </c>
      <c r="C11" s="26" t="s">
        <v>79</v>
      </c>
      <c r="D11" s="27">
        <v>100</v>
      </c>
      <c r="E11" s="28">
        <v>1002.5505889999999</v>
      </c>
      <c r="F11" s="29">
        <v>3.1071974173557297</v>
      </c>
      <c r="G11" s="28">
        <v>9.1765942791969</v>
      </c>
      <c r="I11" s="42"/>
    </row>
    <row r="12" spans="1:9" x14ac:dyDescent="0.2">
      <c r="A12" s="30" t="s">
        <v>30</v>
      </c>
      <c r="B12" s="30"/>
      <c r="C12" s="30"/>
      <c r="D12" s="31"/>
      <c r="E12" s="32">
        <f>SUM(E6:E11)</f>
        <v>8654.985267099999</v>
      </c>
      <c r="F12" s="33">
        <f>SUM(F6:F11)</f>
        <v>26.824330028082997</v>
      </c>
      <c r="G12" s="32"/>
      <c r="H12" s="18"/>
      <c r="I12" s="18"/>
    </row>
    <row r="13" spans="1:9" x14ac:dyDescent="0.2">
      <c r="A13" s="26"/>
      <c r="B13" s="26"/>
      <c r="C13" s="26"/>
      <c r="D13" s="34"/>
      <c r="E13" s="28"/>
      <c r="F13" s="29"/>
      <c r="G13" s="28"/>
    </row>
    <row r="14" spans="1:9" x14ac:dyDescent="0.2">
      <c r="A14" s="30" t="s">
        <v>47</v>
      </c>
      <c r="B14" s="26"/>
      <c r="C14" s="26"/>
      <c r="D14" s="34"/>
      <c r="E14" s="28"/>
      <c r="F14" s="29"/>
      <c r="G14" s="28"/>
    </row>
    <row r="15" spans="1:9" x14ac:dyDescent="0.2">
      <c r="A15" s="30" t="s">
        <v>825</v>
      </c>
      <c r="B15" s="26"/>
      <c r="C15" s="26"/>
      <c r="D15" s="34"/>
      <c r="E15" s="28"/>
      <c r="F15" s="29"/>
      <c r="G15" s="28"/>
    </row>
    <row r="16" spans="1:9" x14ac:dyDescent="0.2">
      <c r="A16" s="26" t="s">
        <v>947</v>
      </c>
      <c r="B16" s="26" t="s">
        <v>948</v>
      </c>
      <c r="C16" s="26" t="s">
        <v>48</v>
      </c>
      <c r="D16" s="27">
        <v>500</v>
      </c>
      <c r="E16" s="28">
        <v>2436.0124999999998</v>
      </c>
      <c r="F16" s="29">
        <v>7.5499150184492798</v>
      </c>
      <c r="G16" s="28">
        <v>5.9550000000000001</v>
      </c>
    </row>
    <row r="17" spans="1:9" x14ac:dyDescent="0.2">
      <c r="A17" s="30" t="s">
        <v>30</v>
      </c>
      <c r="B17" s="30"/>
      <c r="C17" s="30"/>
      <c r="D17" s="31"/>
      <c r="E17" s="32">
        <f>SUM(E15:E16)</f>
        <v>2436.0124999999998</v>
      </c>
      <c r="F17" s="33">
        <f>SUM(F15:F16)</f>
        <v>7.5499150184492798</v>
      </c>
      <c r="G17" s="32"/>
      <c r="H17" s="18"/>
      <c r="I17" s="18"/>
    </row>
    <row r="18" spans="1:9" x14ac:dyDescent="0.2">
      <c r="A18" s="26"/>
      <c r="B18" s="26"/>
      <c r="C18" s="26"/>
      <c r="D18" s="34"/>
      <c r="E18" s="28"/>
      <c r="F18" s="29"/>
      <c r="G18" s="28"/>
    </row>
    <row r="19" spans="1:9" x14ac:dyDescent="0.2">
      <c r="A19" s="30" t="s">
        <v>49</v>
      </c>
      <c r="B19" s="26"/>
      <c r="C19" s="26"/>
      <c r="D19" s="34"/>
      <c r="E19" s="28"/>
      <c r="F19" s="29"/>
      <c r="G19" s="28"/>
    </row>
    <row r="20" spans="1:9" x14ac:dyDescent="0.2">
      <c r="A20" s="26" t="s">
        <v>949</v>
      </c>
      <c r="B20" s="26" t="s">
        <v>950</v>
      </c>
      <c r="C20" s="26" t="s">
        <v>48</v>
      </c>
      <c r="D20" s="27">
        <v>500</v>
      </c>
      <c r="E20" s="28">
        <v>2479.4575</v>
      </c>
      <c r="F20" s="29">
        <v>7.6845637766048904</v>
      </c>
      <c r="G20" s="28">
        <v>5.4001000000000001</v>
      </c>
    </row>
    <row r="21" spans="1:9" x14ac:dyDescent="0.2">
      <c r="A21" s="30" t="s">
        <v>30</v>
      </c>
      <c r="B21" s="30"/>
      <c r="C21" s="30"/>
      <c r="D21" s="31"/>
      <c r="E21" s="32">
        <f>SUM(E19:E20)</f>
        <v>2479.4575</v>
      </c>
      <c r="F21" s="33">
        <f>SUM(F19:F20)</f>
        <v>7.6845637766048904</v>
      </c>
      <c r="G21" s="32"/>
      <c r="H21" s="18"/>
      <c r="I21" s="18"/>
    </row>
    <row r="22" spans="1:9" x14ac:dyDescent="0.2">
      <c r="A22" s="26"/>
      <c r="B22" s="26"/>
      <c r="C22" s="26"/>
      <c r="D22" s="34"/>
      <c r="E22" s="28"/>
      <c r="F22" s="29"/>
      <c r="G22" s="28"/>
    </row>
    <row r="23" spans="1:9" x14ac:dyDescent="0.2">
      <c r="A23" s="30" t="s">
        <v>62</v>
      </c>
      <c r="B23" s="26"/>
      <c r="C23" s="26"/>
      <c r="D23" s="34"/>
      <c r="E23" s="28"/>
      <c r="F23" s="29"/>
      <c r="G23" s="28"/>
    </row>
    <row r="24" spans="1:9" x14ac:dyDescent="0.2">
      <c r="A24" s="26" t="s">
        <v>951</v>
      </c>
      <c r="B24" s="26" t="s">
        <v>952</v>
      </c>
      <c r="C24" s="26" t="s">
        <v>65</v>
      </c>
      <c r="D24" s="27">
        <v>7500000</v>
      </c>
      <c r="E24" s="28">
        <v>7448.7974999999997</v>
      </c>
      <c r="F24" s="29">
        <v>23.0860014530457</v>
      </c>
      <c r="G24" s="28">
        <v>4.4403140238407603</v>
      </c>
      <c r="I24" s="42"/>
    </row>
    <row r="25" spans="1:9" x14ac:dyDescent="0.2">
      <c r="A25" s="26" t="s">
        <v>953</v>
      </c>
      <c r="B25" s="26" t="s">
        <v>954</v>
      </c>
      <c r="C25" s="26" t="s">
        <v>65</v>
      </c>
      <c r="D25" s="27">
        <v>3000000</v>
      </c>
      <c r="E25" s="28">
        <v>2975.4929999999999</v>
      </c>
      <c r="F25" s="29">
        <v>9.2219228300309197</v>
      </c>
      <c r="G25" s="28">
        <v>6.4728769316546897</v>
      </c>
      <c r="I25" s="42"/>
    </row>
    <row r="26" spans="1:9" x14ac:dyDescent="0.2">
      <c r="A26" s="26" t="s">
        <v>955</v>
      </c>
      <c r="B26" s="26" t="s">
        <v>956</v>
      </c>
      <c r="C26" s="26" t="s">
        <v>65</v>
      </c>
      <c r="D26" s="27">
        <v>2000000</v>
      </c>
      <c r="E26" s="28">
        <v>1973.7523332999999</v>
      </c>
      <c r="F26" s="29">
        <v>6.11723559870115</v>
      </c>
      <c r="G26" s="28">
        <v>4.9955609087732498</v>
      </c>
      <c r="I26" s="42"/>
    </row>
    <row r="27" spans="1:9" x14ac:dyDescent="0.2">
      <c r="A27" s="26" t="s">
        <v>957</v>
      </c>
      <c r="B27" s="26" t="s">
        <v>958</v>
      </c>
      <c r="C27" s="26" t="s">
        <v>65</v>
      </c>
      <c r="D27" s="27">
        <v>1500000</v>
      </c>
      <c r="E27" s="28">
        <v>1486.79775</v>
      </c>
      <c r="F27" s="29">
        <v>4.6080209613545104</v>
      </c>
      <c r="G27" s="28">
        <v>5.5791044881524696</v>
      </c>
      <c r="I27" s="42"/>
    </row>
    <row r="28" spans="1:9" x14ac:dyDescent="0.2">
      <c r="A28" s="26" t="s">
        <v>67</v>
      </c>
      <c r="B28" s="26" t="s">
        <v>66</v>
      </c>
      <c r="C28" s="26" t="s">
        <v>65</v>
      </c>
      <c r="D28" s="27">
        <v>1500000</v>
      </c>
      <c r="E28" s="28">
        <v>1445.6815833000001</v>
      </c>
      <c r="F28" s="29">
        <v>4.4805899385377597</v>
      </c>
      <c r="G28" s="28">
        <v>7.1139999999999999</v>
      </c>
      <c r="I28" s="42"/>
    </row>
    <row r="29" spans="1:9" x14ac:dyDescent="0.2">
      <c r="A29" s="26" t="s">
        <v>64</v>
      </c>
      <c r="B29" s="26" t="s">
        <v>63</v>
      </c>
      <c r="C29" s="26" t="s">
        <v>65</v>
      </c>
      <c r="D29" s="27">
        <v>1500000</v>
      </c>
      <c r="E29" s="28">
        <v>1431.4626667</v>
      </c>
      <c r="F29" s="29">
        <v>4.4365213584362895</v>
      </c>
      <c r="G29" s="28">
        <v>7.1717000000000004</v>
      </c>
      <c r="I29" s="42"/>
    </row>
    <row r="30" spans="1:9" x14ac:dyDescent="0.2">
      <c r="A30" s="26" t="s">
        <v>959</v>
      </c>
      <c r="B30" s="26" t="s">
        <v>960</v>
      </c>
      <c r="C30" s="26" t="s">
        <v>65</v>
      </c>
      <c r="D30" s="27">
        <v>500000</v>
      </c>
      <c r="E30" s="28">
        <v>480.52255559999998</v>
      </c>
      <c r="F30" s="29">
        <v>1.48927990280348</v>
      </c>
      <c r="G30" s="28">
        <v>5.5980722838077002</v>
      </c>
      <c r="I30" s="42"/>
    </row>
    <row r="31" spans="1:9" x14ac:dyDescent="0.2">
      <c r="A31" s="30" t="s">
        <v>30</v>
      </c>
      <c r="B31" s="30"/>
      <c r="C31" s="30"/>
      <c r="D31" s="31"/>
      <c r="E31" s="32">
        <f>SUM(E24:E30)</f>
        <v>17242.507388899998</v>
      </c>
      <c r="F31" s="33">
        <f>SUM(F24:F30)</f>
        <v>53.439572042909809</v>
      </c>
      <c r="G31" s="32"/>
      <c r="H31" s="18"/>
      <c r="I31" s="18"/>
    </row>
    <row r="32" spans="1:9" x14ac:dyDescent="0.2">
      <c r="A32" s="26"/>
      <c r="B32" s="26"/>
      <c r="C32" s="26"/>
      <c r="D32" s="34"/>
      <c r="E32" s="28"/>
      <c r="F32" s="29"/>
      <c r="G32" s="28"/>
    </row>
    <row r="33" spans="1:9" x14ac:dyDescent="0.2">
      <c r="A33" s="30" t="s">
        <v>31</v>
      </c>
      <c r="B33" s="30"/>
      <c r="C33" s="30"/>
      <c r="D33" s="31"/>
      <c r="E33" s="32">
        <f>E12+E17+E21+E31</f>
        <v>30812.962655999996</v>
      </c>
      <c r="F33" s="33">
        <f>F12+F17+F21+F31</f>
        <v>95.498380866046972</v>
      </c>
      <c r="G33" s="32"/>
      <c r="H33" s="18"/>
      <c r="I33" s="18"/>
    </row>
    <row r="34" spans="1:9" x14ac:dyDescent="0.2">
      <c r="A34" s="30"/>
      <c r="B34" s="30"/>
      <c r="C34" s="30"/>
      <c r="D34" s="31"/>
      <c r="E34" s="32"/>
      <c r="F34" s="33"/>
      <c r="G34" s="32"/>
      <c r="H34" s="18"/>
      <c r="I34" s="18"/>
    </row>
    <row r="35" spans="1:9" x14ac:dyDescent="0.2">
      <c r="A35" s="30" t="s">
        <v>33</v>
      </c>
      <c r="B35" s="30"/>
      <c r="C35" s="30"/>
      <c r="D35" s="31"/>
      <c r="E35" s="32">
        <f>E37-(E12+E17+E21+E31)</f>
        <v>1452.4667435000047</v>
      </c>
      <c r="F35" s="33">
        <f>F37-(F12+F17+F21+F31)</f>
        <v>4.501619133953028</v>
      </c>
      <c r="G35" s="32"/>
      <c r="H35" s="18"/>
      <c r="I35" s="18"/>
    </row>
    <row r="36" spans="1:9" x14ac:dyDescent="0.2">
      <c r="A36" s="30"/>
      <c r="B36" s="30"/>
      <c r="C36" s="30"/>
      <c r="D36" s="31"/>
      <c r="E36" s="32"/>
      <c r="F36" s="33"/>
      <c r="G36" s="32"/>
      <c r="H36" s="18"/>
      <c r="I36" s="18"/>
    </row>
    <row r="37" spans="1:9" x14ac:dyDescent="0.2">
      <c r="A37" s="35" t="s">
        <v>32</v>
      </c>
      <c r="B37" s="35"/>
      <c r="C37" s="35"/>
      <c r="D37" s="36"/>
      <c r="E37" s="37">
        <v>32265.429399500001</v>
      </c>
      <c r="F37" s="38">
        <v>100</v>
      </c>
      <c r="G37" s="37"/>
      <c r="H37" s="18"/>
      <c r="I37" s="18"/>
    </row>
    <row r="39" spans="1:9" x14ac:dyDescent="0.2">
      <c r="A39" s="18" t="s">
        <v>52</v>
      </c>
    </row>
    <row r="40" spans="1:9" x14ac:dyDescent="0.2">
      <c r="A40" s="18" t="s">
        <v>35</v>
      </c>
    </row>
    <row r="41" spans="1:9" x14ac:dyDescent="0.2">
      <c r="A41" s="18"/>
    </row>
    <row r="42" spans="1:9" ht="36" customHeight="1" x14ac:dyDescent="0.2">
      <c r="A42" s="86" t="s">
        <v>805</v>
      </c>
      <c r="B42" s="86"/>
      <c r="C42" s="86"/>
      <c r="D42" s="86"/>
      <c r="E42" s="86"/>
      <c r="F42" s="86"/>
      <c r="G42" s="86"/>
    </row>
    <row r="43" spans="1:9" x14ac:dyDescent="0.2">
      <c r="A43" s="56"/>
      <c r="B43" s="56"/>
      <c r="C43" s="56"/>
      <c r="D43" s="56"/>
      <c r="E43" s="56"/>
      <c r="F43" s="56"/>
      <c r="G43" s="56"/>
    </row>
    <row r="44" spans="1:9" x14ac:dyDescent="0.2">
      <c r="A44" s="18" t="s">
        <v>36</v>
      </c>
    </row>
    <row r="45" spans="1:9" x14ac:dyDescent="0.2">
      <c r="A45" s="18" t="s">
        <v>37</v>
      </c>
    </row>
    <row r="46" spans="1:9" x14ac:dyDescent="0.2">
      <c r="A46" s="18" t="s">
        <v>38</v>
      </c>
      <c r="B46" s="18"/>
      <c r="C46" s="39" t="s">
        <v>40</v>
      </c>
      <c r="D46" s="19" t="s">
        <v>39</v>
      </c>
    </row>
    <row r="47" spans="1:9" x14ac:dyDescent="0.2">
      <c r="A47" s="9" t="s">
        <v>56</v>
      </c>
      <c r="C47" s="40">
        <v>32.207999999999998</v>
      </c>
      <c r="D47" s="40">
        <v>32.554499999999997</v>
      </c>
    </row>
    <row r="48" spans="1:9" x14ac:dyDescent="0.2">
      <c r="A48" s="9" t="s">
        <v>881</v>
      </c>
      <c r="C48" s="40">
        <v>10.141</v>
      </c>
      <c r="D48" s="40">
        <v>10.0398</v>
      </c>
    </row>
    <row r="49" spans="1:5" x14ac:dyDescent="0.2">
      <c r="A49" s="9" t="s">
        <v>59</v>
      </c>
      <c r="C49" s="40">
        <v>34.289000000000001</v>
      </c>
      <c r="D49" s="40">
        <v>34.774799999999999</v>
      </c>
    </row>
    <row r="50" spans="1:5" x14ac:dyDescent="0.2">
      <c r="A50" s="9" t="s">
        <v>883</v>
      </c>
      <c r="C50" s="40">
        <v>10.045999999999999</v>
      </c>
      <c r="D50" s="40">
        <v>10</v>
      </c>
    </row>
    <row r="52" spans="1:5" x14ac:dyDescent="0.2">
      <c r="A52" s="18" t="s">
        <v>42</v>
      </c>
    </row>
    <row r="53" spans="1:5" x14ac:dyDescent="0.2">
      <c r="A53" s="82" t="s">
        <v>53</v>
      </c>
      <c r="B53" s="83"/>
      <c r="C53" s="43" t="s">
        <v>54</v>
      </c>
    </row>
    <row r="54" spans="1:5" x14ac:dyDescent="0.2">
      <c r="A54" s="78" t="s">
        <v>881</v>
      </c>
      <c r="B54" s="79"/>
      <c r="C54" s="44">
        <v>0.20934137999999999</v>
      </c>
    </row>
    <row r="55" spans="1:5" x14ac:dyDescent="0.2">
      <c r="A55" s="78" t="s">
        <v>883</v>
      </c>
      <c r="B55" s="79"/>
      <c r="C55" s="44">
        <v>0.18124324</v>
      </c>
    </row>
    <row r="56" spans="1:5" x14ac:dyDescent="0.2">
      <c r="A56" s="9" t="s">
        <v>55</v>
      </c>
    </row>
    <row r="57" spans="1:5" x14ac:dyDescent="0.2">
      <c r="A57" s="9" t="s">
        <v>41</v>
      </c>
    </row>
    <row r="59" spans="1:5" x14ac:dyDescent="0.2">
      <c r="A59" s="18" t="s">
        <v>874</v>
      </c>
      <c r="D59" s="42">
        <v>3.1213447102132101</v>
      </c>
      <c r="E59" s="13" t="s">
        <v>44</v>
      </c>
    </row>
    <row r="61" spans="1:5" x14ac:dyDescent="0.2">
      <c r="A61" s="18" t="s">
        <v>806</v>
      </c>
      <c r="D61" s="41" t="s">
        <v>43</v>
      </c>
    </row>
    <row r="63" spans="1:5" x14ac:dyDescent="0.2">
      <c r="A63" s="18" t="s">
        <v>875</v>
      </c>
    </row>
    <row r="64" spans="1:5" ht="14.4" x14ac:dyDescent="0.3">
      <c r="A64" s="65"/>
    </row>
    <row r="65" spans="1:1" x14ac:dyDescent="0.2">
      <c r="A65" s="47" t="s">
        <v>767</v>
      </c>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7" t="s">
        <v>961</v>
      </c>
    </row>
    <row r="80" spans="1:1" x14ac:dyDescent="0.2">
      <c r="A80" s="49"/>
    </row>
    <row r="81" spans="1:1" x14ac:dyDescent="0.2">
      <c r="A81" s="47" t="s">
        <v>768</v>
      </c>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sheetData>
  <mergeCells count="5">
    <mergeCell ref="A1:G1"/>
    <mergeCell ref="A42:G42"/>
    <mergeCell ref="A53:B53"/>
    <mergeCell ref="A54:B54"/>
    <mergeCell ref="A55:B55"/>
  </mergeCells>
  <conditionalFormatting sqref="F2:F3 F5:F41 F44:F62">
    <cfRule type="cellIs" dxfId="89" priority="4" stopIfTrue="1" operator="between">
      <formula>0.009</formula>
      <formula>-0.009</formula>
    </cfRule>
  </conditionalFormatting>
  <conditionalFormatting sqref="F63 F101:F196">
    <cfRule type="cellIs" dxfId="88" priority="3" stopIfTrue="1" operator="between">
      <formula>0.009</formula>
      <formula>-0.009</formula>
    </cfRule>
  </conditionalFormatting>
  <conditionalFormatting sqref="F97:F100">
    <cfRule type="cellIs" dxfId="87" priority="2" stopIfTrue="1" operator="between">
      <formula>0.009</formula>
      <formula>-0.009</formula>
    </cfRule>
  </conditionalFormatting>
  <conditionalFormatting sqref="F64:F96">
    <cfRule type="cellIs" dxfId="8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51"/>
  <sheetViews>
    <sheetView workbookViewId="0">
      <selection sqref="A1:G1"/>
    </sheetView>
  </sheetViews>
  <sheetFormatPr defaultColWidth="9.109375" defaultRowHeight="10.199999999999999" x14ac:dyDescent="0.2"/>
  <cols>
    <col min="1" max="1" width="38.6640625" style="9" bestFit="1" customWidth="1"/>
    <col min="2" max="2" width="58" style="9" bestFit="1" customWidth="1"/>
    <col min="3" max="3" width="15.332031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5" customHeight="1" x14ac:dyDescent="0.2">
      <c r="A1" s="80" t="s">
        <v>1161</v>
      </c>
      <c r="B1" s="81"/>
      <c r="C1" s="81"/>
      <c r="D1" s="81"/>
      <c r="E1" s="81"/>
      <c r="F1" s="81"/>
      <c r="G1" s="81"/>
    </row>
    <row r="2" spans="1:9" s="1" customFormat="1" ht="12" x14ac:dyDescent="0.25">
      <c r="A2" s="67" t="s">
        <v>1073</v>
      </c>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1123</v>
      </c>
      <c r="B7" s="26" t="s">
        <v>1124</v>
      </c>
      <c r="C7" s="26" t="s">
        <v>1120</v>
      </c>
      <c r="D7" s="27">
        <v>9802</v>
      </c>
      <c r="E7" s="28">
        <v>20366.9882211</v>
      </c>
      <c r="F7" s="29">
        <v>60.800979959682699</v>
      </c>
      <c r="G7" s="28">
        <v>9.83</v>
      </c>
    </row>
    <row r="8" spans="1:9" x14ac:dyDescent="0.2">
      <c r="A8" s="30" t="s">
        <v>30</v>
      </c>
      <c r="B8" s="30"/>
      <c r="C8" s="30"/>
      <c r="D8" s="31"/>
      <c r="E8" s="32">
        <f>SUM(E6:E7)</f>
        <v>20366.9882211</v>
      </c>
      <c r="F8" s="33">
        <f>SUM(F6:F7)</f>
        <v>60.800979959682699</v>
      </c>
      <c r="G8" s="32"/>
      <c r="H8" s="18"/>
      <c r="I8" s="18"/>
    </row>
    <row r="9" spans="1:9" x14ac:dyDescent="0.2">
      <c r="A9" s="26"/>
      <c r="B9" s="26"/>
      <c r="C9" s="26"/>
      <c r="D9" s="34"/>
      <c r="E9" s="28"/>
      <c r="F9" s="29"/>
      <c r="G9" s="28"/>
    </row>
    <row r="10" spans="1:9" x14ac:dyDescent="0.2">
      <c r="A10" s="30" t="s">
        <v>1079</v>
      </c>
      <c r="B10" s="26"/>
      <c r="C10" s="26"/>
      <c r="D10" s="34"/>
      <c r="E10" s="28"/>
      <c r="F10" s="29"/>
      <c r="G10" s="28"/>
    </row>
    <row r="11" spans="1:9" x14ac:dyDescent="0.2">
      <c r="A11" s="26" t="s">
        <v>1162</v>
      </c>
      <c r="B11" s="26" t="s">
        <v>1163</v>
      </c>
      <c r="C11" s="26" t="s">
        <v>1082</v>
      </c>
      <c r="D11" s="27">
        <v>750</v>
      </c>
      <c r="E11" s="28">
        <v>0</v>
      </c>
      <c r="F11" s="28">
        <v>0</v>
      </c>
      <c r="G11" s="28">
        <v>0</v>
      </c>
    </row>
    <row r="12" spans="1:9" x14ac:dyDescent="0.2">
      <c r="A12" s="26" t="s">
        <v>1125</v>
      </c>
      <c r="B12" s="26" t="s">
        <v>1126</v>
      </c>
      <c r="C12" s="26" t="s">
        <v>1082</v>
      </c>
      <c r="D12" s="27">
        <v>150</v>
      </c>
      <c r="E12" s="28">
        <v>0</v>
      </c>
      <c r="F12" s="28">
        <v>0</v>
      </c>
      <c r="G12" s="28">
        <v>0</v>
      </c>
    </row>
    <row r="13" spans="1:9" x14ac:dyDescent="0.2">
      <c r="A13" s="30" t="s">
        <v>30</v>
      </c>
      <c r="B13" s="30"/>
      <c r="C13" s="30"/>
      <c r="D13" s="31"/>
      <c r="E13" s="32">
        <f>SUM(E10:E12)</f>
        <v>0</v>
      </c>
      <c r="F13" s="32">
        <f>SUM(F10:F12)</f>
        <v>0</v>
      </c>
      <c r="G13" s="32"/>
      <c r="H13" s="18"/>
      <c r="I13" s="18"/>
    </row>
    <row r="14" spans="1:9" x14ac:dyDescent="0.2">
      <c r="A14" s="26"/>
      <c r="B14" s="26"/>
      <c r="C14" s="26"/>
      <c r="D14" s="34"/>
      <c r="E14" s="28"/>
      <c r="F14" s="29"/>
      <c r="G14" s="28"/>
    </row>
    <row r="15" spans="1:9" x14ac:dyDescent="0.2">
      <c r="A15" s="30" t="s">
        <v>28</v>
      </c>
      <c r="B15" s="26"/>
      <c r="C15" s="26"/>
      <c r="D15" s="34"/>
      <c r="E15" s="28"/>
      <c r="F15" s="29"/>
      <c r="G15" s="28"/>
    </row>
    <row r="16" spans="1:9" x14ac:dyDescent="0.2">
      <c r="A16" s="26" t="s">
        <v>1087</v>
      </c>
      <c r="B16" s="26" t="s">
        <v>1088</v>
      </c>
      <c r="C16" s="26" t="s">
        <v>29</v>
      </c>
      <c r="D16" s="27">
        <v>374082.58100000001</v>
      </c>
      <c r="E16" s="28">
        <v>13077.04644</v>
      </c>
      <c r="F16" s="29">
        <v>39.038527930534499</v>
      </c>
      <c r="G16" s="28">
        <v>4.5648</v>
      </c>
    </row>
    <row r="17" spans="1:9" x14ac:dyDescent="0.2">
      <c r="A17" s="30" t="s">
        <v>30</v>
      </c>
      <c r="B17" s="30"/>
      <c r="C17" s="30"/>
      <c r="D17" s="31"/>
      <c r="E17" s="32">
        <f>SUM(E16:E16)</f>
        <v>13077.04644</v>
      </c>
      <c r="F17" s="33">
        <f>SUM(F16:F16)</f>
        <v>39.038527930534499</v>
      </c>
      <c r="G17" s="32"/>
      <c r="H17" s="18"/>
      <c r="I17" s="18"/>
    </row>
    <row r="18" spans="1:9" x14ac:dyDescent="0.2">
      <c r="A18" s="26"/>
      <c r="B18" s="26"/>
      <c r="C18" s="26"/>
      <c r="D18" s="34"/>
      <c r="E18" s="28"/>
      <c r="F18" s="29"/>
      <c r="G18" s="28"/>
    </row>
    <row r="19" spans="1:9" x14ac:dyDescent="0.2">
      <c r="A19" s="30" t="s">
        <v>31</v>
      </c>
      <c r="B19" s="30"/>
      <c r="C19" s="30"/>
      <c r="D19" s="31"/>
      <c r="E19" s="32">
        <f>E8+E13+E17</f>
        <v>33444.034661099999</v>
      </c>
      <c r="F19" s="33">
        <f>F8+F13+F17</f>
        <v>99.839507890217192</v>
      </c>
      <c r="G19" s="32"/>
      <c r="H19" s="18"/>
      <c r="I19" s="18"/>
    </row>
    <row r="20" spans="1:9" x14ac:dyDescent="0.2">
      <c r="A20" s="30"/>
      <c r="B20" s="30"/>
      <c r="C20" s="30"/>
      <c r="D20" s="31"/>
      <c r="E20" s="32"/>
      <c r="F20" s="33"/>
      <c r="G20" s="32"/>
      <c r="H20" s="18"/>
      <c r="I20" s="18"/>
    </row>
    <row r="21" spans="1:9" x14ac:dyDescent="0.2">
      <c r="A21" s="30" t="s">
        <v>33</v>
      </c>
      <c r="B21" s="30"/>
      <c r="C21" s="30"/>
      <c r="D21" s="31"/>
      <c r="E21" s="32">
        <f>E23-(E8+E13+E17)</f>
        <v>53.761319500001264</v>
      </c>
      <c r="F21" s="33">
        <f>F23-(F8+F13+F17)</f>
        <v>0.16049210978280826</v>
      </c>
      <c r="G21" s="32"/>
      <c r="H21" s="18"/>
      <c r="I21" s="18"/>
    </row>
    <row r="22" spans="1:9" x14ac:dyDescent="0.2">
      <c r="A22" s="30"/>
      <c r="B22" s="30"/>
      <c r="C22" s="30"/>
      <c r="D22" s="31"/>
      <c r="E22" s="32"/>
      <c r="F22" s="33"/>
      <c r="G22" s="32"/>
      <c r="H22" s="18"/>
      <c r="I22" s="18"/>
    </row>
    <row r="23" spans="1:9" x14ac:dyDescent="0.2">
      <c r="A23" s="35" t="s">
        <v>32</v>
      </c>
      <c r="B23" s="35"/>
      <c r="C23" s="35"/>
      <c r="D23" s="36"/>
      <c r="E23" s="37">
        <v>33497.7959806</v>
      </c>
      <c r="F23" s="38">
        <v>100</v>
      </c>
      <c r="G23" s="37"/>
      <c r="H23" s="18"/>
      <c r="I23" s="18"/>
    </row>
    <row r="25" spans="1:9" x14ac:dyDescent="0.2">
      <c r="A25" s="18" t="s">
        <v>35</v>
      </c>
    </row>
    <row r="26" spans="1:9" x14ac:dyDescent="0.2">
      <c r="A26" s="55" t="s">
        <v>1089</v>
      </c>
    </row>
    <row r="28" spans="1:9" x14ac:dyDescent="0.2">
      <c r="A28" s="18" t="s">
        <v>36</v>
      </c>
    </row>
    <row r="29" spans="1:9" x14ac:dyDescent="0.2">
      <c r="A29" s="18" t="s">
        <v>37</v>
      </c>
    </row>
    <row r="30" spans="1:9" x14ac:dyDescent="0.2">
      <c r="A30" s="18" t="s">
        <v>38</v>
      </c>
      <c r="B30" s="18"/>
      <c r="C30" s="39" t="s">
        <v>40</v>
      </c>
      <c r="D30" s="19" t="s">
        <v>39</v>
      </c>
    </row>
    <row r="31" spans="1:9" x14ac:dyDescent="0.2">
      <c r="A31" s="9" t="s">
        <v>56</v>
      </c>
      <c r="C31" s="40">
        <v>22.6493</v>
      </c>
      <c r="D31" s="40">
        <v>23.696999999999999</v>
      </c>
    </row>
    <row r="32" spans="1:9" x14ac:dyDescent="0.2">
      <c r="A32" s="9" t="s">
        <v>80</v>
      </c>
      <c r="C32" s="40">
        <v>12.1457</v>
      </c>
      <c r="D32" s="40">
        <v>12.7075</v>
      </c>
    </row>
    <row r="33" spans="1:7" x14ac:dyDescent="0.2">
      <c r="A33" s="9" t="s">
        <v>59</v>
      </c>
      <c r="C33" s="40">
        <v>24.126300000000001</v>
      </c>
      <c r="D33" s="40">
        <v>23.912299999999998</v>
      </c>
    </row>
    <row r="34" spans="1:7" x14ac:dyDescent="0.2">
      <c r="A34" s="9" t="s">
        <v>81</v>
      </c>
      <c r="C34" s="40">
        <v>13.222</v>
      </c>
      <c r="D34" s="40">
        <v>13.104799999999999</v>
      </c>
    </row>
    <row r="36" spans="1:7" x14ac:dyDescent="0.2">
      <c r="A36" s="9" t="s">
        <v>41</v>
      </c>
    </row>
    <row r="38" spans="1:7" x14ac:dyDescent="0.2">
      <c r="A38" s="18" t="s">
        <v>42</v>
      </c>
      <c r="D38" s="41" t="s">
        <v>43</v>
      </c>
    </row>
    <row r="40" spans="1:7" x14ac:dyDescent="0.2">
      <c r="A40" s="18" t="s">
        <v>874</v>
      </c>
      <c r="D40" s="42">
        <v>2.2848543029477999</v>
      </c>
      <c r="E40" s="13" t="s">
        <v>44</v>
      </c>
    </row>
    <row r="42" spans="1:7" x14ac:dyDescent="0.2">
      <c r="A42" s="18" t="s">
        <v>806</v>
      </c>
      <c r="D42" s="41" t="s">
        <v>43</v>
      </c>
    </row>
    <row r="43" spans="1:7" x14ac:dyDescent="0.2">
      <c r="A43" s="9" t="s">
        <v>807</v>
      </c>
    </row>
    <row r="44" spans="1:7" x14ac:dyDescent="0.2">
      <c r="A44" s="46" t="s">
        <v>1090</v>
      </c>
    </row>
    <row r="46" spans="1:7" ht="24.75" customHeight="1" x14ac:dyDescent="0.3">
      <c r="A46" s="88" t="s">
        <v>1164</v>
      </c>
      <c r="B46" s="89"/>
      <c r="C46" s="89"/>
      <c r="D46" s="89"/>
      <c r="E46" s="89"/>
      <c r="F46" s="89"/>
      <c r="G46" s="89"/>
    </row>
    <row r="48" spans="1:7" ht="36" customHeight="1" x14ac:dyDescent="0.3">
      <c r="A48" s="88" t="s">
        <v>1165</v>
      </c>
      <c r="B48" s="89"/>
      <c r="C48" s="89"/>
      <c r="D48" s="89"/>
      <c r="E48" s="89"/>
      <c r="F48" s="89"/>
      <c r="G48" s="89"/>
    </row>
    <row r="50" spans="1:7" ht="47.25" customHeight="1" x14ac:dyDescent="0.3">
      <c r="A50" s="88" t="s">
        <v>1166</v>
      </c>
      <c r="B50" s="89"/>
      <c r="C50" s="89"/>
      <c r="D50" s="89"/>
      <c r="E50" s="89"/>
      <c r="F50" s="89"/>
      <c r="G50" s="89"/>
    </row>
    <row r="51" spans="1:7" x14ac:dyDescent="0.2">
      <c r="A51" s="46" t="s">
        <v>1094</v>
      </c>
    </row>
    <row r="53" spans="1:7" ht="24.75" customHeight="1" x14ac:dyDescent="0.3">
      <c r="A53" s="88" t="s">
        <v>1095</v>
      </c>
      <c r="B53" s="89"/>
      <c r="C53" s="89"/>
      <c r="D53" s="89"/>
      <c r="E53" s="89"/>
      <c r="F53" s="89"/>
      <c r="G53" s="89"/>
    </row>
    <row r="55" spans="1:7" x14ac:dyDescent="0.2">
      <c r="A55" s="18" t="s">
        <v>1096</v>
      </c>
    </row>
    <row r="56" spans="1:7" x14ac:dyDescent="0.2">
      <c r="A56" s="18"/>
    </row>
    <row r="57" spans="1:7" x14ac:dyDescent="0.2">
      <c r="A57" s="47" t="s">
        <v>767</v>
      </c>
    </row>
    <row r="58" spans="1:7" x14ac:dyDescent="0.2">
      <c r="A58" s="47"/>
    </row>
    <row r="59" spans="1:7" x14ac:dyDescent="0.2">
      <c r="A59" s="48"/>
    </row>
    <row r="60" spans="1:7" x14ac:dyDescent="0.2">
      <c r="A60" s="49"/>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1167</v>
      </c>
    </row>
    <row r="72" spans="1:1" x14ac:dyDescent="0.2">
      <c r="A72" s="49"/>
    </row>
    <row r="73" spans="1:1" x14ac:dyDescent="0.2">
      <c r="A73" s="47" t="s">
        <v>768</v>
      </c>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9"/>
    </row>
    <row r="83" spans="1:9" x14ac:dyDescent="0.2">
      <c r="A83" s="49"/>
    </row>
    <row r="84" spans="1:9" x14ac:dyDescent="0.2">
      <c r="A84" s="49"/>
    </row>
    <row r="85" spans="1:9" x14ac:dyDescent="0.2">
      <c r="A85" s="49"/>
    </row>
    <row r="86" spans="1:9" x14ac:dyDescent="0.2">
      <c r="A86" s="48"/>
    </row>
    <row r="87" spans="1:9" x14ac:dyDescent="0.2">
      <c r="A87" s="18" t="s">
        <v>810</v>
      </c>
    </row>
    <row r="89" spans="1:9" s="1" customFormat="1" ht="13.8" x14ac:dyDescent="0.2">
      <c r="A89" s="80" t="s">
        <v>1168</v>
      </c>
      <c r="B89" s="81"/>
      <c r="C89" s="81"/>
      <c r="D89" s="81"/>
      <c r="E89" s="81"/>
      <c r="F89" s="81"/>
      <c r="G89" s="81"/>
    </row>
    <row r="90" spans="1:9" x14ac:dyDescent="0.2">
      <c r="A90" s="18" t="s">
        <v>6</v>
      </c>
    </row>
    <row r="91" spans="1:9" s="1" customFormat="1" ht="30.6" x14ac:dyDescent="0.2">
      <c r="A91" s="8" t="s">
        <v>2</v>
      </c>
      <c r="B91" s="8" t="s">
        <v>0</v>
      </c>
      <c r="C91" s="17" t="s">
        <v>34</v>
      </c>
      <c r="D91" s="16" t="s">
        <v>1</v>
      </c>
      <c r="E91" s="51" t="s">
        <v>794</v>
      </c>
      <c r="F91" s="15" t="s">
        <v>3</v>
      </c>
      <c r="G91" s="15" t="s">
        <v>5</v>
      </c>
    </row>
    <row r="92" spans="1:9" x14ac:dyDescent="0.2">
      <c r="A92" s="21" t="s">
        <v>45</v>
      </c>
      <c r="B92" s="22"/>
      <c r="C92" s="22"/>
      <c r="D92" s="23"/>
      <c r="E92" s="24"/>
      <c r="F92" s="25"/>
      <c r="G92" s="24"/>
    </row>
    <row r="93" spans="1:9" x14ac:dyDescent="0.2">
      <c r="A93" s="30" t="s">
        <v>46</v>
      </c>
      <c r="B93" s="26"/>
      <c r="C93" s="26"/>
      <c r="D93" s="34"/>
      <c r="E93" s="28"/>
      <c r="F93" s="29"/>
      <c r="G93" s="28"/>
    </row>
    <row r="94" spans="1:9" x14ac:dyDescent="0.2">
      <c r="A94" s="26" t="s">
        <v>1099</v>
      </c>
      <c r="B94" s="26" t="s">
        <v>1100</v>
      </c>
      <c r="C94" s="26" t="s">
        <v>1101</v>
      </c>
      <c r="D94" s="27">
        <v>3370</v>
      </c>
      <c r="E94" s="28">
        <v>12952.493438400001</v>
      </c>
      <c r="F94" s="29">
        <v>100</v>
      </c>
      <c r="G94" s="28">
        <v>4.165</v>
      </c>
    </row>
    <row r="95" spans="1:9" x14ac:dyDescent="0.2">
      <c r="A95" s="30" t="s">
        <v>30</v>
      </c>
      <c r="B95" s="30"/>
      <c r="C95" s="30"/>
      <c r="D95" s="31"/>
      <c r="E95" s="32">
        <f>SUM(E93:E94)</f>
        <v>12952.493438400001</v>
      </c>
      <c r="F95" s="33">
        <f>SUM(F93:F94)</f>
        <v>100</v>
      </c>
      <c r="G95" s="32"/>
      <c r="H95" s="18"/>
      <c r="I95" s="18"/>
    </row>
    <row r="96" spans="1:9" x14ac:dyDescent="0.2">
      <c r="A96" s="26"/>
      <c r="B96" s="26"/>
      <c r="C96" s="26"/>
      <c r="D96" s="34"/>
      <c r="E96" s="28"/>
      <c r="F96" s="29"/>
      <c r="G96" s="28"/>
    </row>
    <row r="97" spans="1:9" x14ac:dyDescent="0.2">
      <c r="A97" s="30" t="s">
        <v>31</v>
      </c>
      <c r="B97" s="30"/>
      <c r="C97" s="30"/>
      <c r="D97" s="31"/>
      <c r="E97" s="32">
        <f>E95</f>
        <v>12952.493438400001</v>
      </c>
      <c r="F97" s="33">
        <f>F95</f>
        <v>100</v>
      </c>
      <c r="G97" s="32"/>
      <c r="H97" s="18"/>
      <c r="I97" s="18"/>
    </row>
    <row r="98" spans="1:9" x14ac:dyDescent="0.2">
      <c r="A98" s="30"/>
      <c r="B98" s="30"/>
      <c r="C98" s="30"/>
      <c r="D98" s="31"/>
      <c r="E98" s="32"/>
      <c r="F98" s="33"/>
      <c r="G98" s="32"/>
      <c r="H98" s="18"/>
      <c r="I98" s="18"/>
    </row>
    <row r="99" spans="1:9" x14ac:dyDescent="0.2">
      <c r="A99" s="30" t="s">
        <v>33</v>
      </c>
      <c r="B99" s="30"/>
      <c r="C99" s="30"/>
      <c r="D99" s="31"/>
      <c r="E99" s="32">
        <f>E101-(E95)</f>
        <v>0</v>
      </c>
      <c r="F99" s="32">
        <f>F101-(F95)</f>
        <v>0</v>
      </c>
      <c r="G99" s="32"/>
      <c r="H99" s="18"/>
      <c r="I99" s="18"/>
    </row>
    <row r="100" spans="1:9" x14ac:dyDescent="0.2">
      <c r="A100" s="30"/>
      <c r="B100" s="30"/>
      <c r="C100" s="30"/>
      <c r="D100" s="31"/>
      <c r="E100" s="32"/>
      <c r="F100" s="33"/>
      <c r="G100" s="32"/>
      <c r="H100" s="18"/>
      <c r="I100" s="18"/>
    </row>
    <row r="101" spans="1:9" x14ac:dyDescent="0.2">
      <c r="A101" s="35" t="s">
        <v>32</v>
      </c>
      <c r="B101" s="35"/>
      <c r="C101" s="35"/>
      <c r="D101" s="36"/>
      <c r="E101" s="37">
        <v>12952.493438400001</v>
      </c>
      <c r="F101" s="38">
        <v>100</v>
      </c>
      <c r="G101" s="37"/>
      <c r="H101" s="18"/>
      <c r="I101" s="18"/>
    </row>
    <row r="103" spans="1:9" x14ac:dyDescent="0.2">
      <c r="A103" s="18" t="s">
        <v>35</v>
      </c>
    </row>
    <row r="104" spans="1:9" x14ac:dyDescent="0.2">
      <c r="A104" s="47" t="s">
        <v>1102</v>
      </c>
    </row>
    <row r="105" spans="1:9" ht="25.5" customHeight="1" x14ac:dyDescent="0.2">
      <c r="A105" s="91" t="s">
        <v>1103</v>
      </c>
      <c r="B105" s="91"/>
      <c r="C105" s="91"/>
      <c r="D105" s="91"/>
      <c r="E105" s="91"/>
      <c r="F105" s="91"/>
      <c r="G105" s="91"/>
    </row>
    <row r="107" spans="1:9" x14ac:dyDescent="0.2">
      <c r="A107" s="18" t="s">
        <v>36</v>
      </c>
    </row>
    <row r="108" spans="1:9" x14ac:dyDescent="0.2">
      <c r="A108" s="18" t="s">
        <v>37</v>
      </c>
    </row>
    <row r="109" spans="1:9" x14ac:dyDescent="0.2">
      <c r="A109" s="18" t="s">
        <v>38</v>
      </c>
      <c r="B109" s="18"/>
      <c r="C109" s="39" t="s">
        <v>40</v>
      </c>
      <c r="D109" s="19" t="s">
        <v>39</v>
      </c>
    </row>
    <row r="110" spans="1:9" x14ac:dyDescent="0.2">
      <c r="A110" s="9" t="s">
        <v>56</v>
      </c>
      <c r="C110" s="40">
        <v>0</v>
      </c>
      <c r="D110" s="40">
        <v>0.52690000000000003</v>
      </c>
    </row>
    <row r="111" spans="1:9" x14ac:dyDescent="0.2">
      <c r="A111" s="9" t="s">
        <v>80</v>
      </c>
      <c r="C111" s="40">
        <v>0</v>
      </c>
      <c r="D111" s="40">
        <v>0.28249999999999997</v>
      </c>
    </row>
    <row r="112" spans="1:9" x14ac:dyDescent="0.2">
      <c r="A112" s="9" t="s">
        <v>59</v>
      </c>
      <c r="C112" s="40">
        <v>0</v>
      </c>
      <c r="D112" s="40">
        <v>0.55740000000000001</v>
      </c>
    </row>
    <row r="113" spans="1:9" x14ac:dyDescent="0.2">
      <c r="A113" s="9" t="s">
        <v>81</v>
      </c>
      <c r="C113" s="40">
        <v>0</v>
      </c>
      <c r="D113" s="40">
        <v>0.30549999999999999</v>
      </c>
    </row>
    <row r="115" spans="1:9" x14ac:dyDescent="0.2">
      <c r="A115" s="9" t="s">
        <v>41</v>
      </c>
    </row>
    <row r="117" spans="1:9" x14ac:dyDescent="0.2">
      <c r="A117" s="18" t="s">
        <v>1104</v>
      </c>
      <c r="D117" s="41" t="s">
        <v>43</v>
      </c>
    </row>
    <row r="118" spans="1:9" x14ac:dyDescent="0.2">
      <c r="A118" s="9" t="s">
        <v>807</v>
      </c>
    </row>
    <row r="119" spans="1:9" x14ac:dyDescent="0.2">
      <c r="A119" s="46" t="s">
        <v>1090</v>
      </c>
    </row>
    <row r="121" spans="1:9" s="1" customFormat="1" ht="13.8" x14ac:dyDescent="0.2">
      <c r="A121" s="80" t="s">
        <v>1169</v>
      </c>
      <c r="B121" s="81"/>
      <c r="C121" s="81"/>
      <c r="D121" s="81"/>
      <c r="E121" s="81"/>
      <c r="F121" s="81"/>
      <c r="G121" s="81"/>
    </row>
    <row r="122" spans="1:9" x14ac:dyDescent="0.2">
      <c r="A122" s="18" t="s">
        <v>6</v>
      </c>
    </row>
    <row r="123" spans="1:9" s="1" customFormat="1" ht="30.6" x14ac:dyDescent="0.2">
      <c r="A123" s="8" t="s">
        <v>2</v>
      </c>
      <c r="B123" s="8" t="s">
        <v>0</v>
      </c>
      <c r="C123" s="17" t="s">
        <v>34</v>
      </c>
      <c r="D123" s="16" t="s">
        <v>1</v>
      </c>
      <c r="E123" s="51" t="s">
        <v>794</v>
      </c>
      <c r="F123" s="15" t="s">
        <v>3</v>
      </c>
      <c r="G123" s="15" t="s">
        <v>5</v>
      </c>
    </row>
    <row r="124" spans="1:9" x14ac:dyDescent="0.2">
      <c r="A124" s="21" t="s">
        <v>45</v>
      </c>
      <c r="B124" s="22"/>
      <c r="C124" s="22"/>
      <c r="D124" s="23"/>
      <c r="E124" s="24"/>
      <c r="F124" s="25"/>
      <c r="G124" s="24"/>
    </row>
    <row r="125" spans="1:9" x14ac:dyDescent="0.2">
      <c r="A125" s="30" t="s">
        <v>46</v>
      </c>
      <c r="B125" s="26"/>
      <c r="C125" s="26"/>
      <c r="D125" s="34"/>
      <c r="E125" s="28"/>
      <c r="F125" s="29"/>
      <c r="G125" s="28"/>
    </row>
    <row r="126" spans="1:9" ht="20.399999999999999" x14ac:dyDescent="0.2">
      <c r="A126" s="26" t="s">
        <v>1106</v>
      </c>
      <c r="B126" s="26" t="s">
        <v>1170</v>
      </c>
      <c r="C126" s="57" t="s">
        <v>1108</v>
      </c>
      <c r="D126" s="27">
        <v>1695</v>
      </c>
      <c r="E126" s="28">
        <v>0</v>
      </c>
      <c r="F126" s="74">
        <v>100</v>
      </c>
      <c r="G126" s="28">
        <v>0</v>
      </c>
    </row>
    <row r="127" spans="1:9" x14ac:dyDescent="0.2">
      <c r="A127" s="30" t="s">
        <v>30</v>
      </c>
      <c r="B127" s="30"/>
      <c r="C127" s="30"/>
      <c r="D127" s="31"/>
      <c r="E127" s="32">
        <f>SUM(E125:E126)</f>
        <v>0</v>
      </c>
      <c r="F127" s="75">
        <f>SUM(F125:F126)</f>
        <v>100</v>
      </c>
      <c r="G127" s="32"/>
      <c r="H127" s="18"/>
      <c r="I127" s="18"/>
    </row>
    <row r="128" spans="1:9" x14ac:dyDescent="0.2">
      <c r="A128" s="26"/>
      <c r="B128" s="26"/>
      <c r="C128" s="26"/>
      <c r="D128" s="34"/>
      <c r="E128" s="28"/>
      <c r="F128" s="76"/>
      <c r="G128" s="28"/>
    </row>
    <row r="129" spans="1:9" x14ac:dyDescent="0.2">
      <c r="A129" s="30" t="s">
        <v>31</v>
      </c>
      <c r="B129" s="30"/>
      <c r="C129" s="30"/>
      <c r="D129" s="31"/>
      <c r="E129" s="32">
        <f>E127</f>
        <v>0</v>
      </c>
      <c r="F129" s="75">
        <f>F127</f>
        <v>100</v>
      </c>
      <c r="G129" s="32"/>
      <c r="H129" s="18"/>
      <c r="I129" s="18"/>
    </row>
    <row r="130" spans="1:9" x14ac:dyDescent="0.2">
      <c r="A130" s="30"/>
      <c r="B130" s="30"/>
      <c r="C130" s="30"/>
      <c r="D130" s="31"/>
      <c r="E130" s="32"/>
      <c r="F130" s="75"/>
      <c r="G130" s="32"/>
      <c r="H130" s="18"/>
      <c r="I130" s="18"/>
    </row>
    <row r="131" spans="1:9" x14ac:dyDescent="0.2">
      <c r="A131" s="30" t="s">
        <v>33</v>
      </c>
      <c r="B131" s="30"/>
      <c r="C131" s="30"/>
      <c r="D131" s="31"/>
      <c r="E131" s="32">
        <f>E133-(E127)</f>
        <v>3.9999999999999998E-7</v>
      </c>
      <c r="F131" s="33">
        <v>0</v>
      </c>
      <c r="G131" s="32"/>
      <c r="H131" s="18"/>
      <c r="I131" s="18"/>
    </row>
    <row r="132" spans="1:9" x14ac:dyDescent="0.2">
      <c r="A132" s="30"/>
      <c r="B132" s="30"/>
      <c r="C132" s="30"/>
      <c r="D132" s="31"/>
      <c r="E132" s="32"/>
      <c r="F132" s="75"/>
      <c r="G132" s="32"/>
      <c r="H132" s="18"/>
      <c r="I132" s="18"/>
    </row>
    <row r="133" spans="1:9" x14ac:dyDescent="0.2">
      <c r="A133" s="35" t="s">
        <v>32</v>
      </c>
      <c r="B133" s="35"/>
      <c r="C133" s="35"/>
      <c r="D133" s="36"/>
      <c r="E133" s="37">
        <v>3.9999999999999998E-7</v>
      </c>
      <c r="F133" s="77">
        <v>100</v>
      </c>
      <c r="G133" s="37"/>
      <c r="H133" s="18"/>
      <c r="I133" s="18"/>
    </row>
    <row r="135" spans="1:9" x14ac:dyDescent="0.2">
      <c r="A135" s="18" t="s">
        <v>35</v>
      </c>
    </row>
    <row r="136" spans="1:9" x14ac:dyDescent="0.2">
      <c r="A136" s="18" t="s">
        <v>1102</v>
      </c>
    </row>
    <row r="137" spans="1:9" ht="23.25" customHeight="1" x14ac:dyDescent="0.2">
      <c r="A137" s="93" t="s">
        <v>1109</v>
      </c>
      <c r="B137" s="93"/>
      <c r="C137" s="93"/>
      <c r="D137" s="93"/>
      <c r="E137" s="93"/>
      <c r="F137" s="93"/>
      <c r="G137" s="93"/>
    </row>
    <row r="139" spans="1:9" x14ac:dyDescent="0.2">
      <c r="A139" s="18" t="s">
        <v>36</v>
      </c>
    </row>
    <row r="140" spans="1:9" x14ac:dyDescent="0.2">
      <c r="A140" s="18" t="s">
        <v>37</v>
      </c>
    </row>
    <row r="141" spans="1:9" x14ac:dyDescent="0.2">
      <c r="A141" s="18" t="s">
        <v>38</v>
      </c>
      <c r="B141" s="18"/>
      <c r="C141" s="39" t="s">
        <v>40</v>
      </c>
      <c r="D141" s="19" t="s">
        <v>39</v>
      </c>
    </row>
    <row r="142" spans="1:9" x14ac:dyDescent="0.2">
      <c r="A142" s="9" t="s">
        <v>56</v>
      </c>
      <c r="C142" s="40">
        <v>0</v>
      </c>
      <c r="D142" s="40">
        <v>0</v>
      </c>
    </row>
    <row r="143" spans="1:9" x14ac:dyDescent="0.2">
      <c r="A143" s="9" t="s">
        <v>80</v>
      </c>
      <c r="C143" s="40">
        <v>0</v>
      </c>
      <c r="D143" s="40">
        <v>0</v>
      </c>
    </row>
    <row r="144" spans="1:9" x14ac:dyDescent="0.2">
      <c r="A144" s="9" t="s">
        <v>59</v>
      </c>
      <c r="C144" s="40">
        <v>0</v>
      </c>
      <c r="D144" s="40">
        <v>0</v>
      </c>
    </row>
    <row r="145" spans="1:4" x14ac:dyDescent="0.2">
      <c r="A145" s="9" t="s">
        <v>81</v>
      </c>
      <c r="C145" s="40">
        <v>0</v>
      </c>
      <c r="D145" s="40">
        <v>0</v>
      </c>
    </row>
    <row r="147" spans="1:4" x14ac:dyDescent="0.2">
      <c r="A147" s="9" t="s">
        <v>41</v>
      </c>
    </row>
    <row r="149" spans="1:4" x14ac:dyDescent="0.2">
      <c r="A149" s="18" t="s">
        <v>1104</v>
      </c>
      <c r="D149" s="41" t="s">
        <v>43</v>
      </c>
    </row>
    <row r="150" spans="1:4" x14ac:dyDescent="0.2">
      <c r="A150" s="9" t="s">
        <v>807</v>
      </c>
    </row>
    <row r="151" spans="1:4" x14ac:dyDescent="0.2">
      <c r="A151" s="46" t="s">
        <v>1090</v>
      </c>
    </row>
  </sheetData>
  <mergeCells count="9">
    <mergeCell ref="A105:G105"/>
    <mergeCell ref="A121:G121"/>
    <mergeCell ref="A137:G137"/>
    <mergeCell ref="A1:G1"/>
    <mergeCell ref="A46:G46"/>
    <mergeCell ref="A48:G48"/>
    <mergeCell ref="A50:G50"/>
    <mergeCell ref="A53:G53"/>
    <mergeCell ref="A89:G89"/>
  </mergeCells>
  <conditionalFormatting sqref="F2:F3 F5:F10 F92:F98 F124:F125 F14:F45 F47 F49 F51:F52 F90 F106:F120 F122 F134 F138:F65562 F100:F102 F54:F88">
    <cfRule type="cellIs" dxfId="3" priority="4" stopIfTrue="1" operator="between">
      <formula>0.009</formula>
      <formula>-0.009</formula>
    </cfRule>
  </conditionalFormatting>
  <conditionalFormatting sqref="F103:F104">
    <cfRule type="cellIs" dxfId="2" priority="3" stopIfTrue="1" operator="between">
      <formula>0.009</formula>
      <formula>-0.009</formula>
    </cfRule>
  </conditionalFormatting>
  <conditionalFormatting sqref="F127:F130 F132:F133">
    <cfRule type="cellIs" dxfId="1" priority="2" stopIfTrue="1" operator="between">
      <formula>0.009</formula>
      <formula>-0.009</formula>
    </cfRule>
  </conditionalFormatting>
  <conditionalFormatting sqref="F135:F136">
    <cfRule type="cellIs" dxfId="0" priority="1" stopIfTrue="1" operator="between">
      <formula>0.009</formula>
      <formula>-0.009</formula>
    </cfRule>
  </conditionalFormatting>
  <hyperlinks>
    <hyperlink ref="A44" r:id="rId1" tooltip="https://www.franklintempletonindia.com/investor/reports" xr:uid="{00000000-0004-0000-2700-000000000000}"/>
    <hyperlink ref="A51" r:id="rId2" tooltip="https://www.franklintempletonindia.com/downloadsServlet/pdf/fair-valuation-reliance-big-reliance-infra-november-4-2020-kgox4tfq" xr:uid="{00000000-0004-0000-2700-000001000000}"/>
    <hyperlink ref="A119" r:id="rId3" tooltip="https://www.franklintempletonindia.com/investor/reports" xr:uid="{00000000-0004-0000-2700-000002000000}"/>
    <hyperlink ref="A151" r:id="rId4" tooltip="https://www.franklintempletonindia.com/investor/reports" xr:uid="{00000000-0004-0000-27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8"/>
  <sheetViews>
    <sheetView workbookViewId="0">
      <selection sqref="A1:G1"/>
    </sheetView>
  </sheetViews>
  <sheetFormatPr defaultColWidth="9.109375" defaultRowHeight="10.199999999999999" x14ac:dyDescent="0.2"/>
  <cols>
    <col min="1" max="1" width="38.6640625" style="9" bestFit="1" customWidth="1"/>
    <col min="2" max="2" width="53.88671875" style="9" bestFit="1" customWidth="1"/>
    <col min="3" max="3" width="24.66406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3.8" x14ac:dyDescent="0.2">
      <c r="A1" s="80" t="s">
        <v>962</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963</v>
      </c>
      <c r="B7" s="26" t="s">
        <v>964</v>
      </c>
      <c r="C7" s="26" t="s">
        <v>965</v>
      </c>
      <c r="D7" s="27">
        <v>550</v>
      </c>
      <c r="E7" s="28">
        <v>5711.9623150999996</v>
      </c>
      <c r="F7" s="29">
        <v>7.5430217879277395</v>
      </c>
      <c r="G7" s="28">
        <v>6.3449999999999998</v>
      </c>
      <c r="I7" s="42"/>
    </row>
    <row r="8" spans="1:9" x14ac:dyDescent="0.2">
      <c r="A8" s="26" t="s">
        <v>966</v>
      </c>
      <c r="B8" s="26" t="s">
        <v>967</v>
      </c>
      <c r="C8" s="26" t="s">
        <v>76</v>
      </c>
      <c r="D8" s="27">
        <v>500</v>
      </c>
      <c r="E8" s="28">
        <v>5168.1421233000001</v>
      </c>
      <c r="F8" s="29">
        <v>6.8248714694954193</v>
      </c>
      <c r="G8" s="28">
        <v>7.5650000000000004</v>
      </c>
      <c r="I8" s="42"/>
    </row>
    <row r="9" spans="1:9" x14ac:dyDescent="0.2">
      <c r="A9" s="26" t="s">
        <v>968</v>
      </c>
      <c r="B9" s="26" t="s">
        <v>969</v>
      </c>
      <c r="C9" s="26" t="s">
        <v>76</v>
      </c>
      <c r="D9" s="27">
        <v>500</v>
      </c>
      <c r="E9" s="28">
        <v>5090.9581507000003</v>
      </c>
      <c r="F9" s="29">
        <v>6.7229449589752992</v>
      </c>
      <c r="G9" s="28">
        <v>6.87</v>
      </c>
      <c r="I9" s="42"/>
    </row>
    <row r="10" spans="1:9" x14ac:dyDescent="0.2">
      <c r="A10" s="26" t="s">
        <v>970</v>
      </c>
      <c r="B10" s="26" t="s">
        <v>971</v>
      </c>
      <c r="C10" s="26" t="s">
        <v>76</v>
      </c>
      <c r="D10" s="27">
        <v>500</v>
      </c>
      <c r="E10" s="28">
        <v>5069.6067807999998</v>
      </c>
      <c r="F10" s="29">
        <v>6.69474907120971</v>
      </c>
      <c r="G10" s="28">
        <v>6.4249999999999998</v>
      </c>
      <c r="I10" s="42"/>
    </row>
    <row r="11" spans="1:9" x14ac:dyDescent="0.2">
      <c r="A11" s="26" t="s">
        <v>972</v>
      </c>
      <c r="B11" s="26" t="s">
        <v>973</v>
      </c>
      <c r="C11" s="26" t="s">
        <v>938</v>
      </c>
      <c r="D11" s="27">
        <v>500</v>
      </c>
      <c r="E11" s="28">
        <v>4968.3005479000003</v>
      </c>
      <c r="F11" s="29">
        <v>6.5609675299699397</v>
      </c>
      <c r="G11" s="28">
        <v>7.01</v>
      </c>
      <c r="I11" s="42"/>
    </row>
    <row r="12" spans="1:9" x14ac:dyDescent="0.2">
      <c r="A12" s="26" t="s">
        <v>974</v>
      </c>
      <c r="B12" s="26" t="s">
        <v>975</v>
      </c>
      <c r="C12" s="26" t="s">
        <v>76</v>
      </c>
      <c r="D12" s="27">
        <v>250</v>
      </c>
      <c r="E12" s="28">
        <v>2624.1682534000001</v>
      </c>
      <c r="F12" s="29">
        <v>3.4653867127689399</v>
      </c>
      <c r="G12" s="28">
        <v>5.8150000000000004</v>
      </c>
      <c r="I12" s="42"/>
    </row>
    <row r="13" spans="1:9" x14ac:dyDescent="0.2">
      <c r="A13" s="26" t="s">
        <v>976</v>
      </c>
      <c r="B13" s="26" t="s">
        <v>977</v>
      </c>
      <c r="C13" s="26" t="s">
        <v>76</v>
      </c>
      <c r="D13" s="27">
        <v>250</v>
      </c>
      <c r="E13" s="28">
        <v>2598.4316781000002</v>
      </c>
      <c r="F13" s="29">
        <v>3.4313998729536097</v>
      </c>
      <c r="G13" s="28">
        <v>6.02</v>
      </c>
      <c r="I13" s="42"/>
    </row>
    <row r="14" spans="1:9" x14ac:dyDescent="0.2">
      <c r="A14" s="26" t="s">
        <v>978</v>
      </c>
      <c r="B14" s="26" t="s">
        <v>979</v>
      </c>
      <c r="C14" s="26" t="s">
        <v>941</v>
      </c>
      <c r="D14" s="27">
        <v>250</v>
      </c>
      <c r="E14" s="28">
        <v>2594.2193151000001</v>
      </c>
      <c r="F14" s="29">
        <v>3.42583717065712</v>
      </c>
      <c r="G14" s="28">
        <v>6.2649999999999997</v>
      </c>
      <c r="I14" s="42"/>
    </row>
    <row r="15" spans="1:9" x14ac:dyDescent="0.2">
      <c r="A15" s="26" t="s">
        <v>980</v>
      </c>
      <c r="B15" s="26" t="s">
        <v>981</v>
      </c>
      <c r="C15" s="26" t="s">
        <v>76</v>
      </c>
      <c r="D15" s="27">
        <v>250</v>
      </c>
      <c r="E15" s="28">
        <v>2545.9883562</v>
      </c>
      <c r="F15" s="29">
        <v>3.3621450183343402</v>
      </c>
      <c r="G15" s="28">
        <v>7.2450000000000001</v>
      </c>
      <c r="I15" s="42"/>
    </row>
    <row r="16" spans="1:9" x14ac:dyDescent="0.2">
      <c r="A16" s="26" t="s">
        <v>982</v>
      </c>
      <c r="B16" s="26" t="s">
        <v>983</v>
      </c>
      <c r="C16" s="26" t="s">
        <v>76</v>
      </c>
      <c r="D16" s="27">
        <v>250</v>
      </c>
      <c r="E16" s="28">
        <v>2527.6233904000001</v>
      </c>
      <c r="F16" s="29">
        <v>3.3378928735332902</v>
      </c>
      <c r="G16" s="28">
        <v>6.415</v>
      </c>
      <c r="I16" s="42"/>
    </row>
    <row r="17" spans="1:9" x14ac:dyDescent="0.2">
      <c r="A17" s="26" t="s">
        <v>984</v>
      </c>
      <c r="B17" s="26" t="s">
        <v>985</v>
      </c>
      <c r="C17" s="26" t="s">
        <v>76</v>
      </c>
      <c r="D17" s="27">
        <v>250</v>
      </c>
      <c r="E17" s="28">
        <v>2503.9932534</v>
      </c>
      <c r="F17" s="29">
        <v>3.3066877239874803</v>
      </c>
      <c r="G17" s="28">
        <v>6.5</v>
      </c>
      <c r="I17" s="42"/>
    </row>
    <row r="18" spans="1:9" x14ac:dyDescent="0.2">
      <c r="A18" s="26" t="s">
        <v>986</v>
      </c>
      <c r="B18" s="26" t="s">
        <v>987</v>
      </c>
      <c r="C18" s="26" t="s">
        <v>76</v>
      </c>
      <c r="D18" s="27">
        <v>250</v>
      </c>
      <c r="E18" s="28">
        <v>2503.6136643999998</v>
      </c>
      <c r="F18" s="29">
        <v>3.3061864517557096</v>
      </c>
      <c r="G18" s="28">
        <v>5.8849999999999998</v>
      </c>
      <c r="I18" s="42"/>
    </row>
    <row r="19" spans="1:9" x14ac:dyDescent="0.2">
      <c r="A19" s="26" t="s">
        <v>988</v>
      </c>
      <c r="B19" s="26" t="s">
        <v>989</v>
      </c>
      <c r="C19" s="26" t="s">
        <v>938</v>
      </c>
      <c r="D19" s="27">
        <v>250</v>
      </c>
      <c r="E19" s="28">
        <v>2463.5754794999998</v>
      </c>
      <c r="F19" s="29">
        <v>3.25331339615949</v>
      </c>
      <c r="G19" s="28">
        <v>6.8949999999999996</v>
      </c>
      <c r="I19" s="42"/>
    </row>
    <row r="20" spans="1:9" x14ac:dyDescent="0.2">
      <c r="A20" s="26" t="s">
        <v>990</v>
      </c>
      <c r="B20" s="26" t="s">
        <v>991</v>
      </c>
      <c r="C20" s="26" t="s">
        <v>76</v>
      </c>
      <c r="D20" s="27">
        <v>200</v>
      </c>
      <c r="E20" s="28">
        <v>2115.9392877</v>
      </c>
      <c r="F20" s="29">
        <v>2.7942369484582197</v>
      </c>
      <c r="G20" s="28">
        <v>7.1749999999999998</v>
      </c>
      <c r="I20" s="42"/>
    </row>
    <row r="21" spans="1:9" x14ac:dyDescent="0.2">
      <c r="A21" s="26" t="s">
        <v>992</v>
      </c>
      <c r="B21" s="26" t="s">
        <v>993</v>
      </c>
      <c r="C21" s="26" t="s">
        <v>941</v>
      </c>
      <c r="D21" s="27">
        <v>200</v>
      </c>
      <c r="E21" s="28">
        <v>2027.4533699000001</v>
      </c>
      <c r="F21" s="29">
        <v>2.6773854762197398</v>
      </c>
      <c r="G21" s="28">
        <v>6.51</v>
      </c>
      <c r="I21" s="42"/>
    </row>
    <row r="22" spans="1:9" x14ac:dyDescent="0.2">
      <c r="A22" s="26" t="s">
        <v>994</v>
      </c>
      <c r="B22" s="26" t="s">
        <v>995</v>
      </c>
      <c r="C22" s="26" t="s">
        <v>996</v>
      </c>
      <c r="D22" s="27">
        <v>160</v>
      </c>
      <c r="E22" s="28">
        <v>1857.1243615999999</v>
      </c>
      <c r="F22" s="29">
        <v>2.4524548219458899</v>
      </c>
      <c r="G22" s="28">
        <v>8.24</v>
      </c>
      <c r="I22" s="42"/>
    </row>
    <row r="23" spans="1:9" x14ac:dyDescent="0.2">
      <c r="A23" s="26" t="s">
        <v>997</v>
      </c>
      <c r="B23" s="26" t="s">
        <v>998</v>
      </c>
      <c r="C23" s="26" t="s">
        <v>941</v>
      </c>
      <c r="D23" s="27">
        <v>150</v>
      </c>
      <c r="E23" s="28">
        <v>1547.7792122999999</v>
      </c>
      <c r="F23" s="29">
        <v>2.0439442134302901</v>
      </c>
      <c r="G23" s="28">
        <v>6.91</v>
      </c>
      <c r="I23" s="42"/>
    </row>
    <row r="24" spans="1:9" x14ac:dyDescent="0.2">
      <c r="A24" s="26" t="s">
        <v>999</v>
      </c>
      <c r="B24" s="26" t="s">
        <v>1000</v>
      </c>
      <c r="C24" s="26" t="s">
        <v>76</v>
      </c>
      <c r="D24" s="27">
        <v>140</v>
      </c>
      <c r="E24" s="28">
        <v>1433.8552027000001</v>
      </c>
      <c r="F24" s="29">
        <v>1.8935000684629499</v>
      </c>
      <c r="G24" s="28">
        <v>6.5</v>
      </c>
      <c r="I24" s="42"/>
    </row>
    <row r="25" spans="1:9" x14ac:dyDescent="0.2">
      <c r="A25" s="26" t="s">
        <v>1001</v>
      </c>
      <c r="B25" s="26" t="s">
        <v>1002</v>
      </c>
      <c r="C25" s="26" t="s">
        <v>76</v>
      </c>
      <c r="D25" s="27">
        <v>100</v>
      </c>
      <c r="E25" s="28">
        <v>1069.1396575000001</v>
      </c>
      <c r="F25" s="29">
        <v>1.4118692116614402</v>
      </c>
      <c r="G25" s="28">
        <v>7.3</v>
      </c>
      <c r="I25" s="42"/>
    </row>
    <row r="26" spans="1:9" x14ac:dyDescent="0.2">
      <c r="A26" s="26" t="s">
        <v>1003</v>
      </c>
      <c r="B26" s="26" t="s">
        <v>1004</v>
      </c>
      <c r="C26" s="26" t="s">
        <v>76</v>
      </c>
      <c r="D26" s="27">
        <v>100</v>
      </c>
      <c r="E26" s="28">
        <v>1048.3134384</v>
      </c>
      <c r="F26" s="29">
        <v>1.3843668200549399</v>
      </c>
      <c r="G26" s="28">
        <v>7.26</v>
      </c>
      <c r="I26" s="42"/>
    </row>
    <row r="27" spans="1:9" x14ac:dyDescent="0.2">
      <c r="A27" s="26" t="s">
        <v>1005</v>
      </c>
      <c r="B27" s="26" t="s">
        <v>1006</v>
      </c>
      <c r="C27" s="26" t="s">
        <v>1007</v>
      </c>
      <c r="D27" s="27">
        <v>100</v>
      </c>
      <c r="E27" s="28">
        <v>1026.7504658</v>
      </c>
      <c r="F27" s="29">
        <v>1.3558914970115199</v>
      </c>
      <c r="G27" s="28">
        <v>9.06</v>
      </c>
      <c r="I27" s="42"/>
    </row>
    <row r="28" spans="1:9" x14ac:dyDescent="0.2">
      <c r="A28" s="26" t="s">
        <v>1008</v>
      </c>
      <c r="B28" s="26" t="s">
        <v>1009</v>
      </c>
      <c r="C28" s="26" t="s">
        <v>76</v>
      </c>
      <c r="D28" s="27">
        <v>100</v>
      </c>
      <c r="E28" s="28">
        <v>1016.7477671</v>
      </c>
      <c r="F28" s="29">
        <v>1.3426822757194401</v>
      </c>
      <c r="G28" s="28">
        <v>6.5</v>
      </c>
      <c r="I28" s="42"/>
    </row>
    <row r="29" spans="1:9" x14ac:dyDescent="0.2">
      <c r="A29" s="26" t="s">
        <v>1010</v>
      </c>
      <c r="B29" s="26" t="s">
        <v>1011</v>
      </c>
      <c r="C29" s="26" t="s">
        <v>76</v>
      </c>
      <c r="D29" s="27">
        <v>45</v>
      </c>
      <c r="E29" s="28">
        <v>476.78562740000001</v>
      </c>
      <c r="F29" s="29">
        <v>0.62962676874488999</v>
      </c>
      <c r="G29" s="28">
        <v>7.51</v>
      </c>
      <c r="I29" s="42"/>
    </row>
    <row r="30" spans="1:9" x14ac:dyDescent="0.2">
      <c r="A30" s="30" t="s">
        <v>30</v>
      </c>
      <c r="B30" s="30"/>
      <c r="C30" s="30"/>
      <c r="D30" s="31"/>
      <c r="E30" s="32">
        <f>SUM(E6:E29)</f>
        <v>59990.471698700014</v>
      </c>
      <c r="F30" s="33">
        <f>SUM(F6:F29)</f>
        <v>79.221362139437417</v>
      </c>
      <c r="G30" s="32"/>
      <c r="H30" s="18"/>
      <c r="I30" s="18"/>
    </row>
    <row r="31" spans="1:9" x14ac:dyDescent="0.2">
      <c r="A31" s="26"/>
      <c r="B31" s="26"/>
      <c r="C31" s="26"/>
      <c r="D31" s="34"/>
      <c r="E31" s="28"/>
      <c r="F31" s="29"/>
      <c r="G31" s="28"/>
    </row>
    <row r="32" spans="1:9" x14ac:dyDescent="0.2">
      <c r="A32" s="30" t="s">
        <v>47</v>
      </c>
      <c r="B32" s="26"/>
      <c r="C32" s="26"/>
      <c r="D32" s="34"/>
      <c r="E32" s="28"/>
      <c r="F32" s="29"/>
      <c r="G32" s="28"/>
    </row>
    <row r="33" spans="1:9" x14ac:dyDescent="0.2">
      <c r="A33" s="30" t="s">
        <v>49</v>
      </c>
      <c r="B33" s="26"/>
      <c r="C33" s="26"/>
      <c r="D33" s="34"/>
      <c r="E33" s="28"/>
      <c r="F33" s="29"/>
      <c r="G33" s="28"/>
    </row>
    <row r="34" spans="1:9" x14ac:dyDescent="0.2">
      <c r="A34" s="26" t="s">
        <v>917</v>
      </c>
      <c r="B34" s="26" t="s">
        <v>918</v>
      </c>
      <c r="C34" s="26" t="s">
        <v>48</v>
      </c>
      <c r="D34" s="27">
        <v>200</v>
      </c>
      <c r="E34" s="28">
        <v>986.67200000000003</v>
      </c>
      <c r="F34" s="29">
        <v>1.3029652478384599</v>
      </c>
      <c r="G34" s="28">
        <v>5.5397999999999996</v>
      </c>
    </row>
    <row r="35" spans="1:9" x14ac:dyDescent="0.2">
      <c r="A35" s="30" t="s">
        <v>30</v>
      </c>
      <c r="B35" s="30"/>
      <c r="C35" s="30"/>
      <c r="D35" s="31"/>
      <c r="E35" s="32">
        <f>SUM(E33:E34)</f>
        <v>986.67200000000003</v>
      </c>
      <c r="F35" s="33">
        <f>SUM(F33:F34)</f>
        <v>1.3029652478384599</v>
      </c>
      <c r="G35" s="32"/>
      <c r="H35" s="18"/>
      <c r="I35" s="18"/>
    </row>
    <row r="36" spans="1:9" x14ac:dyDescent="0.2">
      <c r="A36" s="26"/>
      <c r="B36" s="26"/>
      <c r="C36" s="26"/>
      <c r="D36" s="34"/>
      <c r="E36" s="28"/>
      <c r="F36" s="29"/>
      <c r="G36" s="28"/>
    </row>
    <row r="37" spans="1:9" x14ac:dyDescent="0.2">
      <c r="A37" s="30" t="s">
        <v>62</v>
      </c>
      <c r="B37" s="26"/>
      <c r="C37" s="26"/>
      <c r="D37" s="34"/>
      <c r="E37" s="28"/>
      <c r="F37" s="29"/>
      <c r="G37" s="28"/>
    </row>
    <row r="38" spans="1:9" x14ac:dyDescent="0.2">
      <c r="A38" s="26" t="s">
        <v>64</v>
      </c>
      <c r="B38" s="26" t="s">
        <v>63</v>
      </c>
      <c r="C38" s="26" t="s">
        <v>65</v>
      </c>
      <c r="D38" s="27">
        <v>5000000</v>
      </c>
      <c r="E38" s="28">
        <v>4771.5422221999997</v>
      </c>
      <c r="F38" s="29">
        <v>6.3011352243911993</v>
      </c>
      <c r="G38" s="28">
        <v>7.1717000000000004</v>
      </c>
      <c r="I38" s="42"/>
    </row>
    <row r="39" spans="1:9" x14ac:dyDescent="0.2">
      <c r="A39" s="26" t="s">
        <v>83</v>
      </c>
      <c r="B39" s="26" t="s">
        <v>82</v>
      </c>
      <c r="C39" s="26" t="s">
        <v>65</v>
      </c>
      <c r="D39" s="27">
        <v>2000000</v>
      </c>
      <c r="E39" s="28">
        <v>2085.0320000000002</v>
      </c>
      <c r="F39" s="29">
        <v>2.7534218429540203</v>
      </c>
      <c r="G39" s="28">
        <v>6.5410000000000004</v>
      </c>
      <c r="I39" s="42"/>
    </row>
    <row r="40" spans="1:9" x14ac:dyDescent="0.2">
      <c r="A40" s="26" t="s">
        <v>1012</v>
      </c>
      <c r="B40" s="26" t="s">
        <v>1013</v>
      </c>
      <c r="C40" s="26" t="s">
        <v>65</v>
      </c>
      <c r="D40" s="27">
        <v>2000000</v>
      </c>
      <c r="E40" s="28">
        <v>2050.0323333000001</v>
      </c>
      <c r="F40" s="29">
        <v>2.7072024819140497</v>
      </c>
      <c r="G40" s="28">
        <v>6.0838999999999999</v>
      </c>
      <c r="I40" s="42"/>
    </row>
    <row r="41" spans="1:9" x14ac:dyDescent="0.2">
      <c r="A41" s="30" t="s">
        <v>30</v>
      </c>
      <c r="B41" s="30"/>
      <c r="C41" s="30"/>
      <c r="D41" s="31"/>
      <c r="E41" s="32">
        <f>SUM(E38:E40)</f>
        <v>8906.6065555000005</v>
      </c>
      <c r="F41" s="33">
        <f>SUM(F38:F40)</f>
        <v>11.761759549259271</v>
      </c>
      <c r="G41" s="32"/>
      <c r="H41" s="18"/>
      <c r="I41" s="18"/>
    </row>
    <row r="42" spans="1:9" x14ac:dyDescent="0.2">
      <c r="A42" s="26"/>
      <c r="B42" s="26"/>
      <c r="C42" s="26"/>
      <c r="D42" s="34"/>
      <c r="E42" s="28"/>
      <c r="F42" s="29"/>
      <c r="G42" s="28"/>
    </row>
    <row r="43" spans="1:9" x14ac:dyDescent="0.2">
      <c r="A43" s="30" t="s">
        <v>31</v>
      </c>
      <c r="B43" s="30"/>
      <c r="C43" s="30"/>
      <c r="D43" s="31"/>
      <c r="E43" s="32">
        <f>E30+E35+E41</f>
        <v>69883.750254200015</v>
      </c>
      <c r="F43" s="33">
        <f>F30+F35+F41</f>
        <v>92.286086936535142</v>
      </c>
      <c r="G43" s="32"/>
      <c r="H43" s="18"/>
      <c r="I43" s="18"/>
    </row>
    <row r="44" spans="1:9" x14ac:dyDescent="0.2">
      <c r="A44" s="30"/>
      <c r="B44" s="30"/>
      <c r="C44" s="30"/>
      <c r="D44" s="31"/>
      <c r="E44" s="32"/>
      <c r="F44" s="33"/>
      <c r="G44" s="32"/>
      <c r="H44" s="18"/>
      <c r="I44" s="18"/>
    </row>
    <row r="45" spans="1:9" x14ac:dyDescent="0.2">
      <c r="A45" s="30" t="s">
        <v>33</v>
      </c>
      <c r="B45" s="30"/>
      <c r="C45" s="30"/>
      <c r="D45" s="31"/>
      <c r="E45" s="32">
        <f>E47-(E30+E35+E41)</f>
        <v>5841.3699388999812</v>
      </c>
      <c r="F45" s="33">
        <f>F47-(F30+F35+F41)</f>
        <v>7.7139130634648581</v>
      </c>
      <c r="G45" s="32"/>
      <c r="H45" s="18"/>
      <c r="I45" s="18"/>
    </row>
    <row r="46" spans="1:9" x14ac:dyDescent="0.2">
      <c r="A46" s="30"/>
      <c r="B46" s="30"/>
      <c r="C46" s="30"/>
      <c r="D46" s="31"/>
      <c r="E46" s="32"/>
      <c r="F46" s="33"/>
      <c r="G46" s="32"/>
      <c r="H46" s="18"/>
      <c r="I46" s="18"/>
    </row>
    <row r="47" spans="1:9" x14ac:dyDescent="0.2">
      <c r="A47" s="35" t="s">
        <v>32</v>
      </c>
      <c r="B47" s="35"/>
      <c r="C47" s="35"/>
      <c r="D47" s="36"/>
      <c r="E47" s="37">
        <v>75725.120193099996</v>
      </c>
      <c r="F47" s="38">
        <v>100</v>
      </c>
      <c r="G47" s="37"/>
      <c r="H47" s="18"/>
      <c r="I47" s="18"/>
    </row>
    <row r="49" spans="1:4" x14ac:dyDescent="0.2">
      <c r="A49" s="18" t="s">
        <v>52</v>
      </c>
    </row>
    <row r="50" spans="1:4" x14ac:dyDescent="0.2">
      <c r="A50" s="18" t="s">
        <v>35</v>
      </c>
    </row>
    <row r="52" spans="1:4" x14ac:dyDescent="0.2">
      <c r="A52" s="18" t="s">
        <v>36</v>
      </c>
    </row>
    <row r="53" spans="1:4" x14ac:dyDescent="0.2">
      <c r="A53" s="18" t="s">
        <v>37</v>
      </c>
    </row>
    <row r="54" spans="1:4" x14ac:dyDescent="0.2">
      <c r="A54" s="18" t="s">
        <v>38</v>
      </c>
      <c r="B54" s="18"/>
      <c r="C54" s="39" t="s">
        <v>40</v>
      </c>
      <c r="D54" s="19" t="s">
        <v>39</v>
      </c>
    </row>
    <row r="55" spans="1:4" x14ac:dyDescent="0.2">
      <c r="A55" s="9" t="s">
        <v>56</v>
      </c>
      <c r="C55" s="40">
        <v>79.689499999999995</v>
      </c>
      <c r="D55" s="40">
        <v>80.065299999999993</v>
      </c>
    </row>
    <row r="56" spans="1:4" x14ac:dyDescent="0.2">
      <c r="A56" s="9" t="s">
        <v>57</v>
      </c>
      <c r="C56" s="40">
        <v>15.584099999999999</v>
      </c>
      <c r="D56" s="40">
        <v>15.042400000000001</v>
      </c>
    </row>
    <row r="57" spans="1:4" x14ac:dyDescent="0.2">
      <c r="A57" s="9" t="s">
        <v>58</v>
      </c>
      <c r="C57" s="40">
        <v>12.8096</v>
      </c>
      <c r="D57" s="40">
        <v>12.340199999999999</v>
      </c>
    </row>
    <row r="58" spans="1:4" x14ac:dyDescent="0.2">
      <c r="A58" s="9" t="s">
        <v>1014</v>
      </c>
      <c r="C58" s="40">
        <v>13.632400000000001</v>
      </c>
      <c r="D58" s="40">
        <v>13.1579</v>
      </c>
    </row>
    <row r="59" spans="1:4" x14ac:dyDescent="0.2">
      <c r="A59" s="9" t="s">
        <v>1015</v>
      </c>
      <c r="C59" s="40">
        <v>17.857800000000001</v>
      </c>
      <c r="D59" s="40">
        <v>16.689900000000002</v>
      </c>
    </row>
    <row r="60" spans="1:4" x14ac:dyDescent="0.2">
      <c r="A60" s="9" t="s">
        <v>59</v>
      </c>
      <c r="C60" s="40">
        <v>84.661000000000001</v>
      </c>
      <c r="D60" s="40">
        <v>85.2958</v>
      </c>
    </row>
    <row r="61" spans="1:4" x14ac:dyDescent="0.2">
      <c r="A61" s="9" t="s">
        <v>60</v>
      </c>
      <c r="C61" s="40">
        <v>17.057700000000001</v>
      </c>
      <c r="D61" s="40">
        <v>16.569900000000001</v>
      </c>
    </row>
    <row r="62" spans="1:4" x14ac:dyDescent="0.2">
      <c r="A62" s="9" t="s">
        <v>61</v>
      </c>
      <c r="C62" s="40">
        <v>14.077299999999999</v>
      </c>
      <c r="D62" s="40">
        <v>13.652900000000001</v>
      </c>
    </row>
    <row r="63" spans="1:4" x14ac:dyDescent="0.2">
      <c r="A63" s="9" t="s">
        <v>1016</v>
      </c>
      <c r="C63" s="40">
        <v>15.2735</v>
      </c>
      <c r="D63" s="40">
        <v>14.8492</v>
      </c>
    </row>
    <row r="64" spans="1:4" x14ac:dyDescent="0.2">
      <c r="A64" s="9" t="s">
        <v>1017</v>
      </c>
      <c r="C64" s="40">
        <v>19.5398</v>
      </c>
      <c r="D64" s="40">
        <v>18.432700000000001</v>
      </c>
    </row>
    <row r="66" spans="1:5" x14ac:dyDescent="0.2">
      <c r="A66" s="18" t="s">
        <v>42</v>
      </c>
    </row>
    <row r="67" spans="1:5" x14ac:dyDescent="0.2">
      <c r="A67" s="82" t="s">
        <v>53</v>
      </c>
      <c r="B67" s="83"/>
      <c r="C67" s="43" t="s">
        <v>54</v>
      </c>
    </row>
    <row r="68" spans="1:5" x14ac:dyDescent="0.2">
      <c r="A68" s="78" t="s">
        <v>57</v>
      </c>
      <c r="B68" s="79"/>
      <c r="C68" s="44">
        <v>0.61499999999999999</v>
      </c>
    </row>
    <row r="69" spans="1:5" x14ac:dyDescent="0.2">
      <c r="A69" s="78" t="s">
        <v>58</v>
      </c>
      <c r="B69" s="79"/>
      <c r="C69" s="44">
        <v>0.53</v>
      </c>
    </row>
    <row r="70" spans="1:5" x14ac:dyDescent="0.2">
      <c r="A70" s="78" t="s">
        <v>1014</v>
      </c>
      <c r="B70" s="79"/>
      <c r="C70" s="44">
        <v>0.54</v>
      </c>
    </row>
    <row r="71" spans="1:5" x14ac:dyDescent="0.2">
      <c r="A71" s="78" t="s">
        <v>1015</v>
      </c>
      <c r="B71" s="79"/>
      <c r="C71" s="44">
        <v>1.2549999999999999</v>
      </c>
    </row>
    <row r="72" spans="1:5" x14ac:dyDescent="0.2">
      <c r="A72" s="78" t="s">
        <v>60</v>
      </c>
      <c r="B72" s="79"/>
      <c r="C72" s="44">
        <v>0.61499999999999999</v>
      </c>
    </row>
    <row r="73" spans="1:5" x14ac:dyDescent="0.2">
      <c r="A73" s="78" t="s">
        <v>61</v>
      </c>
      <c r="B73" s="79"/>
      <c r="C73" s="44">
        <v>0.53</v>
      </c>
    </row>
    <row r="74" spans="1:5" x14ac:dyDescent="0.2">
      <c r="A74" s="78" t="s">
        <v>1016</v>
      </c>
      <c r="B74" s="79"/>
      <c r="C74" s="44">
        <v>0.54</v>
      </c>
    </row>
    <row r="75" spans="1:5" x14ac:dyDescent="0.2">
      <c r="A75" s="78" t="s">
        <v>1017</v>
      </c>
      <c r="B75" s="79"/>
      <c r="C75" s="44">
        <v>1.2549999999999999</v>
      </c>
    </row>
    <row r="76" spans="1:5" x14ac:dyDescent="0.2">
      <c r="A76" s="9" t="s">
        <v>55</v>
      </c>
    </row>
    <row r="77" spans="1:5" x14ac:dyDescent="0.2">
      <c r="A77" s="9" t="s">
        <v>41</v>
      </c>
    </row>
    <row r="79" spans="1:5" x14ac:dyDescent="0.2">
      <c r="A79" s="18" t="s">
        <v>874</v>
      </c>
      <c r="D79" s="42">
        <v>1.43712865406021</v>
      </c>
      <c r="E79" s="13" t="s">
        <v>44</v>
      </c>
    </row>
    <row r="81" spans="1:4" x14ac:dyDescent="0.2">
      <c r="A81" s="18" t="s">
        <v>806</v>
      </c>
      <c r="D81" s="41" t="s">
        <v>43</v>
      </c>
    </row>
    <row r="83" spans="1:4" x14ac:dyDescent="0.2">
      <c r="A83" s="18" t="s">
        <v>1018</v>
      </c>
    </row>
    <row r="84" spans="1:4" x14ac:dyDescent="0.2">
      <c r="A84" s="46" t="s">
        <v>1019</v>
      </c>
    </row>
    <row r="86" spans="1:4" x14ac:dyDescent="0.2">
      <c r="A86" s="18" t="s">
        <v>1020</v>
      </c>
    </row>
    <row r="87" spans="1:4" x14ac:dyDescent="0.2">
      <c r="A87" s="47"/>
    </row>
    <row r="88" spans="1:4" x14ac:dyDescent="0.2">
      <c r="A88" s="47" t="s">
        <v>767</v>
      </c>
    </row>
    <row r="89" spans="1:4" x14ac:dyDescent="0.2">
      <c r="A89" s="48"/>
    </row>
    <row r="90" spans="1:4" x14ac:dyDescent="0.2">
      <c r="A90" s="49"/>
    </row>
    <row r="91" spans="1:4" x14ac:dyDescent="0.2">
      <c r="A91" s="49"/>
    </row>
    <row r="92" spans="1:4" x14ac:dyDescent="0.2">
      <c r="A92" s="49"/>
    </row>
    <row r="93" spans="1:4" x14ac:dyDescent="0.2">
      <c r="A93" s="49"/>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7" t="s">
        <v>1021</v>
      </c>
    </row>
    <row r="103" spans="1:1" x14ac:dyDescent="0.2">
      <c r="A103" s="49"/>
    </row>
    <row r="104" spans="1:1" x14ac:dyDescent="0.2">
      <c r="A104" s="47" t="s">
        <v>768</v>
      </c>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sheetData>
  <mergeCells count="10">
    <mergeCell ref="A72:B72"/>
    <mergeCell ref="A73:B73"/>
    <mergeCell ref="A74:B74"/>
    <mergeCell ref="A75:B75"/>
    <mergeCell ref="A1:G1"/>
    <mergeCell ref="A67:B67"/>
    <mergeCell ref="A68:B68"/>
    <mergeCell ref="A69:B69"/>
    <mergeCell ref="A70:B70"/>
    <mergeCell ref="A71:B71"/>
  </mergeCells>
  <conditionalFormatting sqref="F2:F3 F5:F85">
    <cfRule type="cellIs" dxfId="85" priority="3" stopIfTrue="1" operator="between">
      <formula>0.009</formula>
      <formula>-0.009</formula>
    </cfRule>
  </conditionalFormatting>
  <conditionalFormatting sqref="F86 F120:F220">
    <cfRule type="cellIs" dxfId="84" priority="2" stopIfTrue="1" operator="between">
      <formula>0.009</formula>
      <formula>-0.009</formula>
    </cfRule>
  </conditionalFormatting>
  <conditionalFormatting sqref="F87:F119">
    <cfRule type="cellIs" dxfId="83" priority="1" stopIfTrue="1" operator="between">
      <formula>0.009</formula>
      <formula>-0.009</formula>
    </cfRule>
  </conditionalFormatting>
  <hyperlinks>
    <hyperlink ref="A84"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09375" defaultRowHeight="10.199999999999999" x14ac:dyDescent="0.2"/>
  <cols>
    <col min="1" max="1" width="38.6640625" style="9" bestFit="1" customWidth="1"/>
    <col min="2" max="2" width="54" style="9" bestFit="1" customWidth="1"/>
    <col min="3" max="3" width="24.66406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3.8" x14ac:dyDescent="0.2">
      <c r="A1" s="80" t="s">
        <v>1022</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1023</v>
      </c>
      <c r="B7" s="26" t="s">
        <v>1024</v>
      </c>
      <c r="C7" s="26" t="s">
        <v>1025</v>
      </c>
      <c r="D7" s="27">
        <v>500</v>
      </c>
      <c r="E7" s="28">
        <v>5237.7579452</v>
      </c>
      <c r="F7" s="29">
        <v>7.1056442447688895</v>
      </c>
      <c r="G7" s="28">
        <v>5.8548999999999998</v>
      </c>
      <c r="I7" s="42"/>
    </row>
    <row r="8" spans="1:9" x14ac:dyDescent="0.2">
      <c r="A8" s="26" t="s">
        <v>1026</v>
      </c>
      <c r="B8" s="26" t="s">
        <v>1027</v>
      </c>
      <c r="C8" s="26" t="s">
        <v>1025</v>
      </c>
      <c r="D8" s="27">
        <v>500</v>
      </c>
      <c r="E8" s="28">
        <v>4839.1745204999997</v>
      </c>
      <c r="F8" s="29">
        <v>6.5649182227931497</v>
      </c>
      <c r="G8" s="28">
        <v>7.2750000000000004</v>
      </c>
      <c r="I8" s="42"/>
    </row>
    <row r="9" spans="1:9" x14ac:dyDescent="0.2">
      <c r="A9" s="26" t="s">
        <v>1003</v>
      </c>
      <c r="B9" s="26" t="s">
        <v>1004</v>
      </c>
      <c r="C9" s="26" t="s">
        <v>76</v>
      </c>
      <c r="D9" s="27">
        <v>400</v>
      </c>
      <c r="E9" s="28">
        <v>4193.2537534000003</v>
      </c>
      <c r="F9" s="29">
        <v>5.6886495541489799</v>
      </c>
      <c r="G9" s="28">
        <v>7.26</v>
      </c>
      <c r="I9" s="42"/>
    </row>
    <row r="10" spans="1:9" x14ac:dyDescent="0.2">
      <c r="A10" s="26" t="s">
        <v>999</v>
      </c>
      <c r="B10" s="26" t="s">
        <v>1000</v>
      </c>
      <c r="C10" s="26" t="s">
        <v>76</v>
      </c>
      <c r="D10" s="27">
        <v>360</v>
      </c>
      <c r="E10" s="28">
        <v>3687.0562356</v>
      </c>
      <c r="F10" s="29">
        <v>5.0019321615730004</v>
      </c>
      <c r="G10" s="28">
        <v>6.5</v>
      </c>
      <c r="I10" s="42"/>
    </row>
    <row r="11" spans="1:9" x14ac:dyDescent="0.2">
      <c r="A11" s="26" t="s">
        <v>1028</v>
      </c>
      <c r="B11" s="26" t="s">
        <v>1029</v>
      </c>
      <c r="C11" s="26" t="s">
        <v>941</v>
      </c>
      <c r="D11" s="27">
        <v>300</v>
      </c>
      <c r="E11" s="28">
        <v>3204.9824795</v>
      </c>
      <c r="F11" s="29">
        <v>4.34794153305889</v>
      </c>
      <c r="G11" s="28">
        <v>5.04</v>
      </c>
      <c r="I11" s="42"/>
    </row>
    <row r="12" spans="1:9" x14ac:dyDescent="0.2">
      <c r="A12" s="26" t="s">
        <v>992</v>
      </c>
      <c r="B12" s="26" t="s">
        <v>993</v>
      </c>
      <c r="C12" s="26" t="s">
        <v>941</v>
      </c>
      <c r="D12" s="27">
        <v>300</v>
      </c>
      <c r="E12" s="28">
        <v>3041.1800548000001</v>
      </c>
      <c r="F12" s="29">
        <v>4.1257239795701199</v>
      </c>
      <c r="G12" s="28">
        <v>6.51</v>
      </c>
      <c r="I12" s="42"/>
    </row>
    <row r="13" spans="1:9" x14ac:dyDescent="0.2">
      <c r="A13" s="26" t="s">
        <v>1030</v>
      </c>
      <c r="B13" s="26" t="s">
        <v>1031</v>
      </c>
      <c r="C13" s="26" t="s">
        <v>76</v>
      </c>
      <c r="D13" s="27">
        <v>250</v>
      </c>
      <c r="E13" s="28">
        <v>2785.8741780999999</v>
      </c>
      <c r="F13" s="29">
        <v>3.7793710643706797</v>
      </c>
      <c r="G13" s="28">
        <v>6.9649999999999999</v>
      </c>
      <c r="I13" s="42"/>
    </row>
    <row r="14" spans="1:9" x14ac:dyDescent="0.2">
      <c r="A14" s="26" t="s">
        <v>1032</v>
      </c>
      <c r="B14" s="26" t="s">
        <v>1033</v>
      </c>
      <c r="C14" s="26" t="s">
        <v>76</v>
      </c>
      <c r="D14" s="27">
        <v>250</v>
      </c>
      <c r="E14" s="28">
        <v>2533.5866437999998</v>
      </c>
      <c r="F14" s="29">
        <v>3.4371128911443698</v>
      </c>
      <c r="G14" s="28">
        <v>7.27</v>
      </c>
      <c r="I14" s="42"/>
    </row>
    <row r="15" spans="1:9" x14ac:dyDescent="0.2">
      <c r="A15" s="26" t="s">
        <v>1034</v>
      </c>
      <c r="B15" s="26" t="s">
        <v>1035</v>
      </c>
      <c r="C15" s="26" t="s">
        <v>76</v>
      </c>
      <c r="D15" s="27">
        <v>250</v>
      </c>
      <c r="E15" s="28">
        <v>2506.7928081999999</v>
      </c>
      <c r="F15" s="29">
        <v>3.4007638529264299</v>
      </c>
      <c r="G15" s="28">
        <v>7.2499000000000002</v>
      </c>
      <c r="I15" s="42"/>
    </row>
    <row r="16" spans="1:9" x14ac:dyDescent="0.2">
      <c r="A16" s="26" t="s">
        <v>986</v>
      </c>
      <c r="B16" s="26" t="s">
        <v>987</v>
      </c>
      <c r="C16" s="26" t="s">
        <v>76</v>
      </c>
      <c r="D16" s="27">
        <v>250</v>
      </c>
      <c r="E16" s="28">
        <v>2503.6136643999998</v>
      </c>
      <c r="F16" s="29">
        <v>3.3964509646482601</v>
      </c>
      <c r="G16" s="28">
        <v>5.8849999999999998</v>
      </c>
      <c r="I16" s="42"/>
    </row>
    <row r="17" spans="1:9" x14ac:dyDescent="0.2">
      <c r="A17" s="26" t="s">
        <v>1036</v>
      </c>
      <c r="B17" s="26" t="s">
        <v>1037</v>
      </c>
      <c r="C17" s="26" t="s">
        <v>76</v>
      </c>
      <c r="D17" s="27">
        <v>250</v>
      </c>
      <c r="E17" s="28">
        <v>2500.1575342000001</v>
      </c>
      <c r="F17" s="29">
        <v>3.3917623112355297</v>
      </c>
      <c r="G17" s="28">
        <v>7.2350000000000003</v>
      </c>
      <c r="I17" s="42"/>
    </row>
    <row r="18" spans="1:9" x14ac:dyDescent="0.2">
      <c r="A18" s="26" t="s">
        <v>988</v>
      </c>
      <c r="B18" s="26" t="s">
        <v>989</v>
      </c>
      <c r="C18" s="26" t="s">
        <v>938</v>
      </c>
      <c r="D18" s="27">
        <v>250</v>
      </c>
      <c r="E18" s="28">
        <v>2463.5754794999998</v>
      </c>
      <c r="F18" s="29">
        <v>3.3421343847142002</v>
      </c>
      <c r="G18" s="28">
        <v>6.8949999999999996</v>
      </c>
      <c r="I18" s="42"/>
    </row>
    <row r="19" spans="1:9" x14ac:dyDescent="0.2">
      <c r="A19" s="26" t="s">
        <v>1038</v>
      </c>
      <c r="B19" s="26" t="s">
        <v>1039</v>
      </c>
      <c r="C19" s="26" t="s">
        <v>76</v>
      </c>
      <c r="D19" s="27">
        <v>250</v>
      </c>
      <c r="E19" s="28">
        <v>2462.5010274000001</v>
      </c>
      <c r="F19" s="29">
        <v>3.34067676210916</v>
      </c>
      <c r="G19" s="28">
        <v>7.26</v>
      </c>
      <c r="I19" s="42"/>
    </row>
    <row r="20" spans="1:9" x14ac:dyDescent="0.2">
      <c r="A20" s="26" t="s">
        <v>1008</v>
      </c>
      <c r="B20" s="26" t="s">
        <v>1009</v>
      </c>
      <c r="C20" s="26" t="s">
        <v>76</v>
      </c>
      <c r="D20" s="27">
        <v>150</v>
      </c>
      <c r="E20" s="28">
        <v>1525.1216506999999</v>
      </c>
      <c r="F20" s="29">
        <v>2.0690096780436598</v>
      </c>
      <c r="G20" s="28">
        <v>6.5</v>
      </c>
      <c r="I20" s="42"/>
    </row>
    <row r="21" spans="1:9" x14ac:dyDescent="0.2">
      <c r="A21" s="26" t="s">
        <v>1010</v>
      </c>
      <c r="B21" s="26" t="s">
        <v>1011</v>
      </c>
      <c r="C21" s="26" t="s">
        <v>76</v>
      </c>
      <c r="D21" s="27">
        <v>110</v>
      </c>
      <c r="E21" s="28">
        <v>1165.4759781</v>
      </c>
      <c r="F21" s="29">
        <v>1.5811073674742802</v>
      </c>
      <c r="G21" s="28">
        <v>7.51</v>
      </c>
      <c r="I21" s="42"/>
    </row>
    <row r="22" spans="1:9" x14ac:dyDescent="0.2">
      <c r="A22" s="26" t="s">
        <v>1040</v>
      </c>
      <c r="B22" s="26" t="s">
        <v>1041</v>
      </c>
      <c r="C22" s="26" t="s">
        <v>941</v>
      </c>
      <c r="D22" s="27">
        <v>100</v>
      </c>
      <c r="E22" s="28">
        <v>1052.2593425</v>
      </c>
      <c r="F22" s="29">
        <v>1.4275154788112099</v>
      </c>
      <c r="G22" s="28">
        <v>7.32</v>
      </c>
      <c r="I22" s="42"/>
    </row>
    <row r="23" spans="1:9" x14ac:dyDescent="0.2">
      <c r="A23" s="26" t="s">
        <v>1042</v>
      </c>
      <c r="B23" s="26" t="s">
        <v>1043</v>
      </c>
      <c r="C23" s="26" t="s">
        <v>76</v>
      </c>
      <c r="D23" s="27">
        <v>100</v>
      </c>
      <c r="E23" s="28">
        <v>1033.3278903999999</v>
      </c>
      <c r="F23" s="29">
        <v>1.40183270288554</v>
      </c>
      <c r="G23" s="28">
        <v>7.27</v>
      </c>
      <c r="I23" s="42"/>
    </row>
    <row r="24" spans="1:9" x14ac:dyDescent="0.2">
      <c r="A24" s="26" t="s">
        <v>1044</v>
      </c>
      <c r="B24" s="26" t="s">
        <v>1045</v>
      </c>
      <c r="C24" s="26" t="s">
        <v>1046</v>
      </c>
      <c r="D24" s="27">
        <v>100</v>
      </c>
      <c r="E24" s="28">
        <v>997.16723290000004</v>
      </c>
      <c r="F24" s="29">
        <v>1.3527764519972401</v>
      </c>
      <c r="G24" s="28">
        <v>11.6645</v>
      </c>
      <c r="I24" s="42"/>
    </row>
    <row r="25" spans="1:9" x14ac:dyDescent="0.2">
      <c r="A25" s="26" t="s">
        <v>1047</v>
      </c>
      <c r="B25" s="26" t="s">
        <v>1048</v>
      </c>
      <c r="C25" s="26" t="s">
        <v>76</v>
      </c>
      <c r="D25" s="27">
        <v>50</v>
      </c>
      <c r="E25" s="28">
        <v>546.09678080000003</v>
      </c>
      <c r="F25" s="29">
        <v>0.74084550836000196</v>
      </c>
      <c r="G25" s="28">
        <v>7.1687000000000003</v>
      </c>
      <c r="I25" s="42"/>
    </row>
    <row r="26" spans="1:9" x14ac:dyDescent="0.2">
      <c r="A26" s="26" t="s">
        <v>1049</v>
      </c>
      <c r="B26" s="26" t="s">
        <v>1050</v>
      </c>
      <c r="C26" s="26" t="s">
        <v>76</v>
      </c>
      <c r="D26" s="27">
        <v>50</v>
      </c>
      <c r="E26" s="28">
        <v>536.62647260000006</v>
      </c>
      <c r="F26" s="29">
        <v>0.72799790416340393</v>
      </c>
      <c r="G26" s="28">
        <v>7.1950000000000003</v>
      </c>
      <c r="I26" s="42"/>
    </row>
    <row r="27" spans="1:9" x14ac:dyDescent="0.2">
      <c r="A27" s="26" t="s">
        <v>1001</v>
      </c>
      <c r="B27" s="26" t="s">
        <v>1002</v>
      </c>
      <c r="C27" s="26" t="s">
        <v>76</v>
      </c>
      <c r="D27" s="27">
        <v>50</v>
      </c>
      <c r="E27" s="28">
        <v>534.56982879999998</v>
      </c>
      <c r="F27" s="29">
        <v>0.72520782120540805</v>
      </c>
      <c r="G27" s="28">
        <v>7.3</v>
      </c>
      <c r="I27" s="42"/>
    </row>
    <row r="28" spans="1:9" x14ac:dyDescent="0.2">
      <c r="A28" s="26" t="s">
        <v>1051</v>
      </c>
      <c r="B28" s="26" t="s">
        <v>1052</v>
      </c>
      <c r="C28" s="26" t="s">
        <v>76</v>
      </c>
      <c r="D28" s="27">
        <v>50</v>
      </c>
      <c r="E28" s="28">
        <v>515.59989729999995</v>
      </c>
      <c r="F28" s="29">
        <v>0.69947284337769799</v>
      </c>
      <c r="G28" s="28">
        <v>7.0446999999999997</v>
      </c>
      <c r="I28" s="42"/>
    </row>
    <row r="29" spans="1:9" x14ac:dyDescent="0.2">
      <c r="A29" s="30" t="s">
        <v>30</v>
      </c>
      <c r="B29" s="30"/>
      <c r="C29" s="30"/>
      <c r="D29" s="31"/>
      <c r="E29" s="32">
        <f>SUM(E6:E28)</f>
        <v>49865.751398700013</v>
      </c>
      <c r="F29" s="33">
        <f>SUM(F6:F28)</f>
        <v>67.648847683380097</v>
      </c>
      <c r="G29" s="32"/>
      <c r="H29" s="18"/>
      <c r="I29" s="18"/>
    </row>
    <row r="30" spans="1:9" x14ac:dyDescent="0.2">
      <c r="A30" s="26"/>
      <c r="B30" s="26"/>
      <c r="C30" s="26"/>
      <c r="D30" s="34"/>
      <c r="E30" s="28"/>
      <c r="F30" s="29"/>
      <c r="G30" s="28"/>
    </row>
    <row r="31" spans="1:9" x14ac:dyDescent="0.2">
      <c r="A31" s="30" t="s">
        <v>47</v>
      </c>
      <c r="B31" s="26"/>
      <c r="C31" s="26"/>
      <c r="D31" s="34"/>
      <c r="E31" s="28"/>
      <c r="F31" s="29"/>
      <c r="G31" s="28"/>
    </row>
    <row r="32" spans="1:9" x14ac:dyDescent="0.2">
      <c r="A32" s="30" t="s">
        <v>825</v>
      </c>
      <c r="B32" s="26"/>
      <c r="C32" s="26"/>
      <c r="D32" s="34"/>
      <c r="E32" s="28"/>
      <c r="F32" s="29"/>
      <c r="G32" s="28"/>
    </row>
    <row r="33" spans="1:9" x14ac:dyDescent="0.2">
      <c r="A33" s="26" t="s">
        <v>1053</v>
      </c>
      <c r="B33" s="26" t="s">
        <v>1054</v>
      </c>
      <c r="C33" s="26" t="s">
        <v>48</v>
      </c>
      <c r="D33" s="27">
        <v>1000</v>
      </c>
      <c r="E33" s="28">
        <v>4964.2849999999999</v>
      </c>
      <c r="F33" s="29">
        <v>6.7346455312943201</v>
      </c>
      <c r="G33" s="28">
        <v>5.0499000000000001</v>
      </c>
    </row>
    <row r="34" spans="1:9" x14ac:dyDescent="0.2">
      <c r="A34" s="26" t="s">
        <v>1055</v>
      </c>
      <c r="B34" s="26" t="s">
        <v>1056</v>
      </c>
      <c r="C34" s="26" t="s">
        <v>48</v>
      </c>
      <c r="D34" s="27">
        <v>1000</v>
      </c>
      <c r="E34" s="28">
        <v>4796.4750000000004</v>
      </c>
      <c r="F34" s="29">
        <v>6.5069912232506697</v>
      </c>
      <c r="G34" s="28">
        <v>6.22</v>
      </c>
    </row>
    <row r="35" spans="1:9" x14ac:dyDescent="0.2">
      <c r="A35" s="26" t="s">
        <v>1057</v>
      </c>
      <c r="B35" s="26" t="s">
        <v>1058</v>
      </c>
      <c r="C35" s="26" t="s">
        <v>48</v>
      </c>
      <c r="D35" s="27">
        <v>500</v>
      </c>
      <c r="E35" s="28">
        <v>2483.8000000000002</v>
      </c>
      <c r="F35" s="29">
        <v>3.3695713623671599</v>
      </c>
      <c r="G35" s="28">
        <v>5.0651999999999999</v>
      </c>
    </row>
    <row r="36" spans="1:9" x14ac:dyDescent="0.2">
      <c r="A36" s="26" t="s">
        <v>1059</v>
      </c>
      <c r="B36" s="26" t="s">
        <v>1060</v>
      </c>
      <c r="C36" s="26" t="s">
        <v>834</v>
      </c>
      <c r="D36" s="27">
        <v>500</v>
      </c>
      <c r="E36" s="28">
        <v>2392.645</v>
      </c>
      <c r="F36" s="29">
        <v>3.24590871741322</v>
      </c>
      <c r="G36" s="28">
        <v>6.18</v>
      </c>
    </row>
    <row r="37" spans="1:9" x14ac:dyDescent="0.2">
      <c r="A37" s="30" t="s">
        <v>30</v>
      </c>
      <c r="B37" s="30"/>
      <c r="C37" s="30"/>
      <c r="D37" s="31"/>
      <c r="E37" s="32">
        <f>SUM(E32:E36)</f>
        <v>14637.205000000002</v>
      </c>
      <c r="F37" s="33">
        <f>SUM(F32:F36)</f>
        <v>19.857116834325367</v>
      </c>
      <c r="G37" s="32"/>
      <c r="H37" s="18"/>
      <c r="I37" s="18"/>
    </row>
    <row r="38" spans="1:9" x14ac:dyDescent="0.2">
      <c r="A38" s="26"/>
      <c r="B38" s="26"/>
      <c r="C38" s="26"/>
      <c r="D38" s="34"/>
      <c r="E38" s="28"/>
      <c r="F38" s="29"/>
      <c r="G38" s="28"/>
    </row>
    <row r="39" spans="1:9" x14ac:dyDescent="0.2">
      <c r="A39" s="30" t="s">
        <v>62</v>
      </c>
      <c r="B39" s="26"/>
      <c r="C39" s="26"/>
      <c r="D39" s="34"/>
      <c r="E39" s="28"/>
      <c r="F39" s="29"/>
      <c r="G39" s="28"/>
    </row>
    <row r="40" spans="1:9" x14ac:dyDescent="0.2">
      <c r="A40" s="26" t="s">
        <v>71</v>
      </c>
      <c r="B40" s="26" t="s">
        <v>70</v>
      </c>
      <c r="C40" s="26" t="s">
        <v>65</v>
      </c>
      <c r="D40" s="27">
        <v>7500000</v>
      </c>
      <c r="E40" s="28">
        <v>7266.5424999999996</v>
      </c>
      <c r="F40" s="29">
        <v>9.8579328091729792</v>
      </c>
      <c r="G40" s="28">
        <v>7.4421999999999997</v>
      </c>
      <c r="I40" s="42"/>
    </row>
    <row r="41" spans="1:9" x14ac:dyDescent="0.2">
      <c r="A41" s="30" t="s">
        <v>30</v>
      </c>
      <c r="B41" s="30"/>
      <c r="C41" s="30"/>
      <c r="D41" s="31"/>
      <c r="E41" s="32">
        <f>SUM(E40:E40)</f>
        <v>7266.5424999999996</v>
      </c>
      <c r="F41" s="33">
        <f>SUM(F40:F40)</f>
        <v>9.8579328091729792</v>
      </c>
      <c r="G41" s="32"/>
      <c r="H41" s="18"/>
      <c r="I41" s="18"/>
    </row>
    <row r="42" spans="1:9" x14ac:dyDescent="0.2">
      <c r="A42" s="26"/>
      <c r="B42" s="26"/>
      <c r="C42" s="26"/>
      <c r="D42" s="34"/>
      <c r="E42" s="28"/>
      <c r="F42" s="29"/>
      <c r="G42" s="28"/>
    </row>
    <row r="43" spans="1:9" x14ac:dyDescent="0.2">
      <c r="A43" s="30" t="s">
        <v>31</v>
      </c>
      <c r="B43" s="30"/>
      <c r="C43" s="30"/>
      <c r="D43" s="31"/>
      <c r="E43" s="32">
        <f>E29+E37+E41</f>
        <v>71769.498898700011</v>
      </c>
      <c r="F43" s="33">
        <f>F29+F37+F41</f>
        <v>97.363897326878444</v>
      </c>
      <c r="G43" s="32"/>
      <c r="H43" s="18"/>
      <c r="I43" s="18"/>
    </row>
    <row r="44" spans="1:9" x14ac:dyDescent="0.2">
      <c r="A44" s="30"/>
      <c r="B44" s="30"/>
      <c r="C44" s="30"/>
      <c r="D44" s="31"/>
      <c r="E44" s="32"/>
      <c r="F44" s="33"/>
      <c r="G44" s="32"/>
      <c r="H44" s="18"/>
      <c r="I44" s="18"/>
    </row>
    <row r="45" spans="1:9" x14ac:dyDescent="0.2">
      <c r="A45" s="30" t="s">
        <v>33</v>
      </c>
      <c r="B45" s="30"/>
      <c r="C45" s="30"/>
      <c r="D45" s="31"/>
      <c r="E45" s="32">
        <f>E47-(E29+E37+E41)</f>
        <v>1943.1408672999823</v>
      </c>
      <c r="F45" s="33">
        <f>F47-(F29+F37+F41)</f>
        <v>2.636102673121556</v>
      </c>
      <c r="G45" s="32"/>
      <c r="H45" s="18"/>
      <c r="I45" s="18"/>
    </row>
    <row r="46" spans="1:9" x14ac:dyDescent="0.2">
      <c r="A46" s="30"/>
      <c r="B46" s="30"/>
      <c r="C46" s="30"/>
      <c r="D46" s="31"/>
      <c r="E46" s="32"/>
      <c r="F46" s="33"/>
      <c r="G46" s="32"/>
      <c r="H46" s="18"/>
      <c r="I46" s="18"/>
    </row>
    <row r="47" spans="1:9" x14ac:dyDescent="0.2">
      <c r="A47" s="35" t="s">
        <v>32</v>
      </c>
      <c r="B47" s="35"/>
      <c r="C47" s="35"/>
      <c r="D47" s="36"/>
      <c r="E47" s="37">
        <v>73712.639765999993</v>
      </c>
      <c r="F47" s="38">
        <v>100</v>
      </c>
      <c r="G47" s="37"/>
      <c r="H47" s="18"/>
      <c r="I47" s="18"/>
    </row>
    <row r="49" spans="1:4" x14ac:dyDescent="0.2">
      <c r="A49" s="18" t="s">
        <v>35</v>
      </c>
    </row>
    <row r="51" spans="1:4" x14ac:dyDescent="0.2">
      <c r="A51" s="18" t="s">
        <v>36</v>
      </c>
    </row>
    <row r="52" spans="1:4" x14ac:dyDescent="0.2">
      <c r="A52" s="18" t="s">
        <v>37</v>
      </c>
    </row>
    <row r="53" spans="1:4" x14ac:dyDescent="0.2">
      <c r="A53" s="18" t="s">
        <v>38</v>
      </c>
      <c r="B53" s="18"/>
      <c r="C53" s="39" t="s">
        <v>40</v>
      </c>
      <c r="D53" s="19" t="s">
        <v>39</v>
      </c>
    </row>
    <row r="54" spans="1:4" x14ac:dyDescent="0.2">
      <c r="A54" s="9" t="s">
        <v>56</v>
      </c>
      <c r="C54" s="40">
        <v>18.0884</v>
      </c>
      <c r="D54" s="40">
        <v>18.165500000000002</v>
      </c>
    </row>
    <row r="55" spans="1:4" x14ac:dyDescent="0.2">
      <c r="A55" s="9" t="s">
        <v>80</v>
      </c>
      <c r="C55" s="40">
        <v>10.3591</v>
      </c>
      <c r="D55" s="40">
        <v>10.1633</v>
      </c>
    </row>
    <row r="56" spans="1:4" x14ac:dyDescent="0.2">
      <c r="A56" s="9" t="s">
        <v>59</v>
      </c>
      <c r="C56" s="40">
        <v>18.676600000000001</v>
      </c>
      <c r="D56" s="40">
        <v>18.787800000000001</v>
      </c>
    </row>
    <row r="57" spans="1:4" x14ac:dyDescent="0.2">
      <c r="A57" s="9" t="s">
        <v>81</v>
      </c>
      <c r="C57" s="40">
        <v>10.8066</v>
      </c>
      <c r="D57" s="40">
        <v>10.6289</v>
      </c>
    </row>
    <row r="59" spans="1:4" x14ac:dyDescent="0.2">
      <c r="A59" s="18" t="s">
        <v>42</v>
      </c>
    </row>
    <row r="60" spans="1:4" x14ac:dyDescent="0.2">
      <c r="A60" s="82" t="s">
        <v>53</v>
      </c>
      <c r="B60" s="83"/>
      <c r="C60" s="43" t="s">
        <v>54</v>
      </c>
    </row>
    <row r="61" spans="1:4" x14ac:dyDescent="0.2">
      <c r="A61" s="78" t="s">
        <v>80</v>
      </c>
      <c r="B61" s="79"/>
      <c r="C61" s="44">
        <v>0.24</v>
      </c>
    </row>
    <row r="62" spans="1:4" x14ac:dyDescent="0.2">
      <c r="A62" s="78" t="s">
        <v>81</v>
      </c>
      <c r="B62" s="79"/>
      <c r="C62" s="44">
        <v>0.24</v>
      </c>
    </row>
    <row r="63" spans="1:4" x14ac:dyDescent="0.2">
      <c r="A63" s="9" t="s">
        <v>55</v>
      </c>
    </row>
    <row r="64" spans="1:4" x14ac:dyDescent="0.2">
      <c r="A64" s="9" t="s">
        <v>41</v>
      </c>
    </row>
    <row r="66" spans="1:5" x14ac:dyDescent="0.2">
      <c r="A66" s="18" t="s">
        <v>874</v>
      </c>
      <c r="D66" s="42">
        <v>2.2380228074158</v>
      </c>
      <c r="E66" s="13" t="s">
        <v>44</v>
      </c>
    </row>
    <row r="68" spans="1:5" x14ac:dyDescent="0.2">
      <c r="A68" s="18" t="s">
        <v>806</v>
      </c>
      <c r="D68" s="41" t="s">
        <v>43</v>
      </c>
    </row>
    <row r="70" spans="1:5" x14ac:dyDescent="0.2">
      <c r="A70" s="18" t="s">
        <v>875</v>
      </c>
    </row>
    <row r="71" spans="1:5" ht="14.4" x14ac:dyDescent="0.3">
      <c r="A71" s="65"/>
    </row>
    <row r="72" spans="1:5" x14ac:dyDescent="0.2">
      <c r="A72" s="47" t="s">
        <v>767</v>
      </c>
    </row>
    <row r="73" spans="1:5" x14ac:dyDescent="0.2">
      <c r="A73" s="48"/>
    </row>
    <row r="74" spans="1:5" x14ac:dyDescent="0.2">
      <c r="A74" s="49"/>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7" t="s">
        <v>1061</v>
      </c>
    </row>
    <row r="87" spans="1:1" x14ac:dyDescent="0.2">
      <c r="A87" s="49"/>
    </row>
    <row r="88" spans="1:1" x14ac:dyDescent="0.2">
      <c r="A88" s="47" t="s">
        <v>768</v>
      </c>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4">
    <mergeCell ref="A1:G1"/>
    <mergeCell ref="A60:B60"/>
    <mergeCell ref="A61:B61"/>
    <mergeCell ref="A62:B62"/>
  </mergeCells>
  <conditionalFormatting sqref="F2:F3 F5:F69">
    <cfRule type="cellIs" dxfId="82" priority="4" stopIfTrue="1" operator="between">
      <formula>0.009</formula>
      <formula>-0.009</formula>
    </cfRule>
  </conditionalFormatting>
  <conditionalFormatting sqref="F70 F107:F203">
    <cfRule type="cellIs" dxfId="81" priority="3" stopIfTrue="1" operator="between">
      <formula>0.009</formula>
      <formula>-0.009</formula>
    </cfRule>
  </conditionalFormatting>
  <conditionalFormatting sqref="F104:F106">
    <cfRule type="cellIs" dxfId="80" priority="2" stopIfTrue="1" operator="between">
      <formula>0.009</formula>
      <formula>-0.009</formula>
    </cfRule>
  </conditionalFormatting>
  <conditionalFormatting sqref="F71:F103">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0"/>
  <sheetViews>
    <sheetView workbookViewId="0">
      <selection sqref="A1:G1"/>
    </sheetView>
  </sheetViews>
  <sheetFormatPr defaultColWidth="9.109375" defaultRowHeight="10.199999999999999" x14ac:dyDescent="0.2"/>
  <cols>
    <col min="1" max="1" width="32.44140625" style="9" bestFit="1" customWidth="1"/>
    <col min="2" max="2" width="41.44140625" style="9" customWidth="1"/>
    <col min="3" max="3" width="24.6640625" style="9" bestFit="1" customWidth="1"/>
    <col min="4" max="4" width="15.33203125" style="10" bestFit="1" customWidth="1"/>
    <col min="5" max="5" width="23" style="13" customWidth="1"/>
    <col min="6" max="6" width="13.5546875" style="14" bestFit="1" customWidth="1"/>
    <col min="7" max="7" width="14.33203125" style="13" customWidth="1"/>
    <col min="8" max="16384" width="9.109375" style="9"/>
  </cols>
  <sheetData>
    <row r="1" spans="1:9" s="1" customFormat="1" ht="13.8" x14ac:dyDescent="0.2">
      <c r="A1" s="80" t="s">
        <v>1062</v>
      </c>
      <c r="B1" s="81"/>
      <c r="C1" s="81"/>
      <c r="D1" s="81"/>
      <c r="E1" s="81"/>
      <c r="F1" s="81"/>
      <c r="G1" s="81"/>
    </row>
    <row r="2" spans="1:9" s="1" customFormat="1" ht="11.4" x14ac:dyDescent="0.2">
      <c r="D2" s="6"/>
      <c r="E2" s="7"/>
      <c r="F2" s="12"/>
      <c r="G2" s="13"/>
    </row>
    <row r="3" spans="1:9" s="1" customFormat="1" ht="12" x14ac:dyDescent="0.2">
      <c r="A3" s="11" t="s">
        <v>6</v>
      </c>
      <c r="B3" s="2"/>
      <c r="C3" s="3"/>
      <c r="D3" s="4"/>
      <c r="E3" s="5"/>
      <c r="F3" s="12"/>
      <c r="G3" s="13"/>
    </row>
    <row r="4" spans="1:9" s="1" customFormat="1" ht="30.6" x14ac:dyDescent="0.2">
      <c r="A4" s="8" t="s">
        <v>2</v>
      </c>
      <c r="B4" s="8" t="s">
        <v>0</v>
      </c>
      <c r="C4" s="17" t="s">
        <v>34</v>
      </c>
      <c r="D4" s="16" t="s">
        <v>1</v>
      </c>
      <c r="E4" s="51" t="s">
        <v>794</v>
      </c>
      <c r="F4" s="15" t="s">
        <v>3</v>
      </c>
      <c r="G4" s="15" t="s">
        <v>5</v>
      </c>
    </row>
    <row r="5" spans="1:9" x14ac:dyDescent="0.2">
      <c r="A5" s="21" t="s">
        <v>62</v>
      </c>
      <c r="B5" s="22"/>
      <c r="C5" s="22"/>
      <c r="D5" s="23"/>
      <c r="E5" s="24"/>
      <c r="F5" s="25"/>
      <c r="G5" s="24"/>
    </row>
    <row r="6" spans="1:9" x14ac:dyDescent="0.2">
      <c r="A6" s="26" t="s">
        <v>64</v>
      </c>
      <c r="B6" s="26" t="s">
        <v>63</v>
      </c>
      <c r="C6" s="26" t="s">
        <v>65</v>
      </c>
      <c r="D6" s="27">
        <v>5000000</v>
      </c>
      <c r="E6" s="28">
        <v>4771.5422221999997</v>
      </c>
      <c r="F6" s="29">
        <v>30.9555497581309</v>
      </c>
      <c r="G6" s="28">
        <v>7.1717000000000004</v>
      </c>
      <c r="I6" s="42"/>
    </row>
    <row r="7" spans="1:9" x14ac:dyDescent="0.2">
      <c r="A7" s="26" t="s">
        <v>67</v>
      </c>
      <c r="B7" s="26" t="s">
        <v>66</v>
      </c>
      <c r="C7" s="26" t="s">
        <v>65</v>
      </c>
      <c r="D7" s="27">
        <v>3800000</v>
      </c>
      <c r="E7" s="28">
        <v>3662.3933443999999</v>
      </c>
      <c r="F7" s="29">
        <v>23.7599069916958</v>
      </c>
      <c r="G7" s="28">
        <v>7.1139999999999999</v>
      </c>
      <c r="I7" s="42"/>
    </row>
    <row r="8" spans="1:9" x14ac:dyDescent="0.2">
      <c r="A8" s="26" t="s">
        <v>69</v>
      </c>
      <c r="B8" s="26" t="s">
        <v>68</v>
      </c>
      <c r="C8" s="26" t="s">
        <v>65</v>
      </c>
      <c r="D8" s="27">
        <v>3500000</v>
      </c>
      <c r="E8" s="28">
        <v>3328.0341110999998</v>
      </c>
      <c r="F8" s="29">
        <v>21.5907395817643</v>
      </c>
      <c r="G8" s="28">
        <v>7.0701999999999998</v>
      </c>
      <c r="I8" s="42"/>
    </row>
    <row r="9" spans="1:9" x14ac:dyDescent="0.2">
      <c r="A9" s="26" t="s">
        <v>1063</v>
      </c>
      <c r="B9" s="26" t="s">
        <v>1064</v>
      </c>
      <c r="C9" s="26" t="s">
        <v>65</v>
      </c>
      <c r="D9" s="27">
        <v>2000000</v>
      </c>
      <c r="E9" s="28">
        <v>2001.1197778000001</v>
      </c>
      <c r="F9" s="29">
        <v>12.982335682886701</v>
      </c>
      <c r="G9" s="28">
        <v>7.6258999999999997</v>
      </c>
      <c r="I9" s="42"/>
    </row>
    <row r="10" spans="1:9" x14ac:dyDescent="0.2">
      <c r="A10" s="26" t="s">
        <v>71</v>
      </c>
      <c r="B10" s="26" t="s">
        <v>70</v>
      </c>
      <c r="C10" s="26" t="s">
        <v>65</v>
      </c>
      <c r="D10" s="27">
        <v>500000</v>
      </c>
      <c r="E10" s="28">
        <v>484.4361667</v>
      </c>
      <c r="F10" s="29">
        <v>3.14279684944418</v>
      </c>
      <c r="G10" s="28">
        <v>7.4421999999999997</v>
      </c>
      <c r="I10" s="42"/>
    </row>
    <row r="11" spans="1:9" x14ac:dyDescent="0.2">
      <c r="A11" s="26" t="s">
        <v>73</v>
      </c>
      <c r="B11" s="26" t="s">
        <v>72</v>
      </c>
      <c r="C11" s="26" t="s">
        <v>65</v>
      </c>
      <c r="D11" s="27">
        <v>200000</v>
      </c>
      <c r="E11" s="28">
        <v>191.37520000000001</v>
      </c>
      <c r="F11" s="29">
        <v>1.2415534119156999</v>
      </c>
      <c r="G11" s="28">
        <v>6.9459</v>
      </c>
      <c r="I11" s="42"/>
    </row>
    <row r="12" spans="1:9" x14ac:dyDescent="0.2">
      <c r="A12" s="30" t="s">
        <v>30</v>
      </c>
      <c r="B12" s="30"/>
      <c r="C12" s="30"/>
      <c r="D12" s="31"/>
      <c r="E12" s="32">
        <f>SUM(E6:E11)</f>
        <v>14438.900822199999</v>
      </c>
      <c r="F12" s="33">
        <f>SUM(F6:F11)</f>
        <v>93.67288227583758</v>
      </c>
      <c r="G12" s="32"/>
      <c r="H12" s="18"/>
      <c r="I12" s="18"/>
    </row>
    <row r="13" spans="1:9" x14ac:dyDescent="0.2">
      <c r="A13" s="26"/>
      <c r="B13" s="26"/>
      <c r="C13" s="26"/>
      <c r="D13" s="34"/>
      <c r="E13" s="28"/>
      <c r="F13" s="29"/>
      <c r="G13" s="28"/>
    </row>
    <row r="14" spans="1:9" x14ac:dyDescent="0.2">
      <c r="A14" s="30" t="s">
        <v>31</v>
      </c>
      <c r="B14" s="30"/>
      <c r="C14" s="30"/>
      <c r="D14" s="31"/>
      <c r="E14" s="32">
        <f>E12</f>
        <v>14438.900822199999</v>
      </c>
      <c r="F14" s="33">
        <f>F12</f>
        <v>93.67288227583758</v>
      </c>
      <c r="G14" s="32"/>
      <c r="H14" s="18"/>
      <c r="I14" s="18"/>
    </row>
    <row r="15" spans="1:9" x14ac:dyDescent="0.2">
      <c r="A15" s="30"/>
      <c r="B15" s="30"/>
      <c r="C15" s="30"/>
      <c r="D15" s="31"/>
      <c r="E15" s="32"/>
      <c r="F15" s="33"/>
      <c r="G15" s="32"/>
      <c r="H15" s="18"/>
      <c r="I15" s="18"/>
    </row>
    <row r="16" spans="1:9" x14ac:dyDescent="0.2">
      <c r="A16" s="30" t="s">
        <v>33</v>
      </c>
      <c r="B16" s="30"/>
      <c r="C16" s="30"/>
      <c r="D16" s="31"/>
      <c r="E16" s="32">
        <f>E18-(E12)</f>
        <v>975.27291880000121</v>
      </c>
      <c r="F16" s="33">
        <f>F18-(F12)</f>
        <v>6.3271177241624201</v>
      </c>
      <c r="G16" s="32"/>
      <c r="H16" s="18"/>
      <c r="I16" s="18"/>
    </row>
    <row r="17" spans="1:9" x14ac:dyDescent="0.2">
      <c r="A17" s="30"/>
      <c r="B17" s="30"/>
      <c r="C17" s="30"/>
      <c r="D17" s="31"/>
      <c r="E17" s="32"/>
      <c r="F17" s="33"/>
      <c r="G17" s="32"/>
      <c r="H17" s="18"/>
      <c r="I17" s="18"/>
    </row>
    <row r="18" spans="1:9" x14ac:dyDescent="0.2">
      <c r="A18" s="35" t="s">
        <v>32</v>
      </c>
      <c r="B18" s="35"/>
      <c r="C18" s="35"/>
      <c r="D18" s="36"/>
      <c r="E18" s="37">
        <v>15414.173741000001</v>
      </c>
      <c r="F18" s="38">
        <v>100</v>
      </c>
      <c r="G18" s="37"/>
      <c r="H18" s="18"/>
      <c r="I18" s="18"/>
    </row>
    <row r="20" spans="1:9" x14ac:dyDescent="0.2">
      <c r="A20" s="18" t="s">
        <v>36</v>
      </c>
    </row>
    <row r="21" spans="1:9" x14ac:dyDescent="0.2">
      <c r="A21" s="18" t="s">
        <v>37</v>
      </c>
    </row>
    <row r="22" spans="1:9" x14ac:dyDescent="0.2">
      <c r="A22" s="18" t="s">
        <v>38</v>
      </c>
      <c r="B22" s="18"/>
      <c r="C22" s="39" t="s">
        <v>40</v>
      </c>
      <c r="D22" s="19" t="s">
        <v>39</v>
      </c>
    </row>
    <row r="23" spans="1:9" x14ac:dyDescent="0.2">
      <c r="A23" s="9" t="s">
        <v>74</v>
      </c>
      <c r="C23" s="40">
        <v>48.603200000000001</v>
      </c>
      <c r="D23" s="40">
        <v>48.431699999999999</v>
      </c>
    </row>
    <row r="24" spans="1:9" x14ac:dyDescent="0.2">
      <c r="A24" s="9" t="s">
        <v>1065</v>
      </c>
      <c r="C24" s="40">
        <v>10.118399999999999</v>
      </c>
      <c r="D24" s="40">
        <v>9.9984999999999999</v>
      </c>
    </row>
    <row r="25" spans="1:9" x14ac:dyDescent="0.2">
      <c r="A25" s="9" t="s">
        <v>75</v>
      </c>
      <c r="C25" s="40">
        <v>52.349299999999999</v>
      </c>
      <c r="D25" s="40">
        <v>52.280900000000003</v>
      </c>
    </row>
    <row r="26" spans="1:9" x14ac:dyDescent="0.2">
      <c r="A26" s="9" t="s">
        <v>1066</v>
      </c>
      <c r="C26" s="40">
        <v>11.295500000000001</v>
      </c>
      <c r="D26" s="40">
        <v>11.1965</v>
      </c>
    </row>
    <row r="28" spans="1:9" x14ac:dyDescent="0.2">
      <c r="A28" s="18" t="s">
        <v>42</v>
      </c>
    </row>
    <row r="29" spans="1:9" x14ac:dyDescent="0.2">
      <c r="A29" s="82" t="s">
        <v>53</v>
      </c>
      <c r="B29" s="83"/>
      <c r="C29" s="43" t="s">
        <v>54</v>
      </c>
    </row>
    <row r="30" spans="1:9" x14ac:dyDescent="0.2">
      <c r="A30" s="78" t="s">
        <v>1065</v>
      </c>
      <c r="B30" s="79"/>
      <c r="C30" s="44">
        <v>8.5000000000000006E-2</v>
      </c>
    </row>
    <row r="31" spans="1:9" x14ac:dyDescent="0.2">
      <c r="A31" s="78" t="s">
        <v>1066</v>
      </c>
      <c r="B31" s="79"/>
      <c r="C31" s="44">
        <v>8.5000000000000006E-2</v>
      </c>
    </row>
    <row r="32" spans="1:9" x14ac:dyDescent="0.2">
      <c r="A32" s="9" t="s">
        <v>55</v>
      </c>
    </row>
    <row r="33" spans="1:7" x14ac:dyDescent="0.2">
      <c r="A33" s="9" t="s">
        <v>41</v>
      </c>
    </row>
    <row r="35" spans="1:7" x14ac:dyDescent="0.2">
      <c r="A35" s="18" t="s">
        <v>874</v>
      </c>
      <c r="D35" s="42">
        <v>5.1246595700727902</v>
      </c>
      <c r="E35" s="13" t="s">
        <v>44</v>
      </c>
    </row>
    <row r="37" spans="1:7" x14ac:dyDescent="0.2">
      <c r="A37" s="18" t="s">
        <v>806</v>
      </c>
      <c r="D37" s="41" t="s">
        <v>43</v>
      </c>
    </row>
    <row r="39" spans="1:7" x14ac:dyDescent="0.2">
      <c r="A39" s="18" t="s">
        <v>875</v>
      </c>
    </row>
    <row r="40" spans="1:7" x14ac:dyDescent="0.2">
      <c r="A40" s="47"/>
      <c r="B40" s="49"/>
      <c r="C40" s="49"/>
      <c r="D40" s="49"/>
      <c r="E40" s="66"/>
      <c r="F40" s="66"/>
      <c r="G40" s="66"/>
    </row>
    <row r="41" spans="1:7" x14ac:dyDescent="0.2">
      <c r="A41" s="47" t="s">
        <v>767</v>
      </c>
      <c r="B41" s="49"/>
      <c r="C41" s="49"/>
      <c r="D41" s="49"/>
      <c r="E41" s="66"/>
      <c r="F41" s="66"/>
      <c r="G41" s="66"/>
    </row>
    <row r="42" spans="1:7" x14ac:dyDescent="0.2">
      <c r="A42" s="48"/>
      <c r="B42" s="49"/>
      <c r="C42" s="49"/>
      <c r="D42" s="49"/>
      <c r="E42" s="66"/>
      <c r="F42" s="66"/>
      <c r="G42" s="66"/>
    </row>
    <row r="43" spans="1:7" x14ac:dyDescent="0.2">
      <c r="A43" s="49"/>
      <c r="B43" s="49"/>
      <c r="C43" s="49"/>
      <c r="D43" s="49"/>
      <c r="E43" s="66"/>
      <c r="F43" s="66"/>
      <c r="G43" s="66"/>
    </row>
    <row r="44" spans="1:7" x14ac:dyDescent="0.2">
      <c r="A44" s="49"/>
      <c r="B44" s="49"/>
      <c r="C44" s="49"/>
      <c r="D44" s="49"/>
      <c r="E44" s="66"/>
      <c r="F44" s="66"/>
      <c r="G44" s="66"/>
    </row>
    <row r="45" spans="1:7" x14ac:dyDescent="0.2">
      <c r="A45" s="49"/>
      <c r="B45" s="49"/>
      <c r="C45" s="49"/>
      <c r="D45" s="49"/>
      <c r="E45" s="66"/>
      <c r="F45" s="66"/>
      <c r="G45" s="66"/>
    </row>
    <row r="46" spans="1:7" x14ac:dyDescent="0.2">
      <c r="A46" s="49"/>
      <c r="B46" s="49"/>
      <c r="C46" s="49"/>
      <c r="D46" s="49"/>
      <c r="E46" s="66"/>
      <c r="F46" s="66"/>
      <c r="G46" s="66"/>
    </row>
    <row r="47" spans="1:7" x14ac:dyDescent="0.2">
      <c r="A47" s="49"/>
      <c r="B47" s="49"/>
      <c r="C47" s="49"/>
      <c r="D47" s="49"/>
      <c r="E47" s="66"/>
      <c r="F47" s="66"/>
      <c r="G47" s="66"/>
    </row>
    <row r="48" spans="1:7" x14ac:dyDescent="0.2">
      <c r="A48" s="49"/>
      <c r="B48" s="49"/>
      <c r="C48" s="49"/>
      <c r="D48" s="49"/>
      <c r="E48" s="66"/>
      <c r="F48" s="66"/>
      <c r="G48" s="66"/>
    </row>
    <row r="49" spans="1:7" x14ac:dyDescent="0.2">
      <c r="A49" s="49"/>
      <c r="B49" s="49"/>
      <c r="C49" s="49"/>
      <c r="D49" s="49"/>
      <c r="E49" s="66"/>
      <c r="F49" s="66"/>
      <c r="G49" s="66"/>
    </row>
    <row r="50" spans="1:7" x14ac:dyDescent="0.2">
      <c r="A50" s="49"/>
      <c r="B50" s="49"/>
      <c r="C50" s="49"/>
      <c r="D50" s="49"/>
      <c r="E50" s="66"/>
      <c r="F50" s="66"/>
      <c r="G50" s="66"/>
    </row>
    <row r="51" spans="1:7" x14ac:dyDescent="0.2">
      <c r="A51" s="49"/>
      <c r="B51" s="49"/>
      <c r="C51" s="49"/>
      <c r="D51" s="49"/>
      <c r="E51" s="66"/>
      <c r="F51" s="66"/>
      <c r="G51" s="66"/>
    </row>
    <row r="52" spans="1:7" x14ac:dyDescent="0.2">
      <c r="A52" s="49"/>
      <c r="B52" s="49"/>
      <c r="C52" s="49"/>
      <c r="D52" s="49"/>
      <c r="E52" s="66"/>
      <c r="F52" s="66"/>
      <c r="G52" s="66"/>
    </row>
    <row r="53" spans="1:7" x14ac:dyDescent="0.2">
      <c r="A53" s="49"/>
      <c r="B53" s="49"/>
      <c r="C53" s="49"/>
      <c r="D53" s="49"/>
      <c r="E53" s="66"/>
      <c r="F53" s="66"/>
      <c r="G53" s="66"/>
    </row>
    <row r="54" spans="1:7" x14ac:dyDescent="0.2">
      <c r="A54" s="49"/>
      <c r="B54" s="49"/>
      <c r="C54" s="49"/>
      <c r="D54" s="49"/>
      <c r="E54" s="66"/>
      <c r="F54" s="66"/>
      <c r="G54" s="66"/>
    </row>
    <row r="55" spans="1:7" x14ac:dyDescent="0.2">
      <c r="A55" s="87" t="s">
        <v>1067</v>
      </c>
      <c r="B55" s="87"/>
      <c r="C55" s="87"/>
      <c r="D55" s="87"/>
      <c r="E55" s="87"/>
      <c r="F55" s="87"/>
      <c r="G55" s="87"/>
    </row>
    <row r="56" spans="1:7" x14ac:dyDescent="0.2">
      <c r="A56" s="49"/>
      <c r="B56" s="49"/>
      <c r="C56" s="49"/>
      <c r="D56" s="49"/>
      <c r="E56" s="66"/>
      <c r="F56" s="66"/>
      <c r="G56" s="66"/>
    </row>
    <row r="57" spans="1:7" x14ac:dyDescent="0.2">
      <c r="A57" s="47" t="s">
        <v>768</v>
      </c>
      <c r="B57" s="49"/>
      <c r="C57" s="49"/>
      <c r="D57" s="49"/>
      <c r="E57" s="66"/>
      <c r="F57" s="66"/>
      <c r="G57" s="66"/>
    </row>
    <row r="58" spans="1:7" x14ac:dyDescent="0.2">
      <c r="A58" s="49"/>
      <c r="B58" s="49"/>
      <c r="C58" s="49"/>
      <c r="D58" s="49"/>
      <c r="E58" s="66"/>
      <c r="F58" s="66"/>
      <c r="G58" s="66"/>
    </row>
    <row r="59" spans="1:7" x14ac:dyDescent="0.2">
      <c r="A59" s="49"/>
      <c r="B59" s="49"/>
      <c r="C59" s="49"/>
      <c r="D59" s="49"/>
      <c r="E59" s="66"/>
      <c r="F59" s="66"/>
      <c r="G59" s="66"/>
    </row>
    <row r="60" spans="1:7" x14ac:dyDescent="0.2">
      <c r="A60" s="49"/>
      <c r="B60" s="49"/>
      <c r="C60" s="49"/>
      <c r="D60" s="49"/>
      <c r="E60" s="66"/>
      <c r="F60" s="66"/>
      <c r="G60" s="66"/>
    </row>
    <row r="61" spans="1:7" x14ac:dyDescent="0.2">
      <c r="A61" s="49"/>
      <c r="B61" s="49"/>
      <c r="C61" s="49"/>
      <c r="D61" s="49"/>
      <c r="E61" s="66"/>
      <c r="F61" s="66"/>
      <c r="G61" s="66"/>
    </row>
    <row r="62" spans="1:7" x14ac:dyDescent="0.2">
      <c r="A62" s="49"/>
      <c r="B62" s="49"/>
      <c r="C62" s="49"/>
      <c r="D62" s="49"/>
      <c r="E62" s="66"/>
      <c r="F62" s="66"/>
      <c r="G62" s="66"/>
    </row>
    <row r="63" spans="1:7" x14ac:dyDescent="0.2">
      <c r="A63" s="49"/>
      <c r="B63" s="49"/>
      <c r="C63" s="49"/>
      <c r="D63" s="49"/>
      <c r="E63" s="66"/>
      <c r="F63" s="66"/>
      <c r="G63" s="66"/>
    </row>
    <row r="64" spans="1:7" x14ac:dyDescent="0.2">
      <c r="A64" s="49"/>
      <c r="B64" s="49"/>
      <c r="C64" s="49"/>
      <c r="D64" s="49"/>
      <c r="E64" s="66"/>
      <c r="F64" s="66"/>
      <c r="G64" s="66"/>
    </row>
    <row r="65" spans="1:7" x14ac:dyDescent="0.2">
      <c r="A65" s="49"/>
      <c r="B65" s="49"/>
      <c r="C65" s="49"/>
      <c r="D65" s="49"/>
      <c r="E65" s="66"/>
      <c r="F65" s="66"/>
      <c r="G65" s="66"/>
    </row>
    <row r="66" spans="1:7" x14ac:dyDescent="0.2">
      <c r="A66" s="49"/>
      <c r="B66" s="49"/>
      <c r="C66" s="49"/>
      <c r="D66" s="49"/>
      <c r="E66" s="66"/>
      <c r="F66" s="66"/>
      <c r="G66" s="66"/>
    </row>
    <row r="67" spans="1:7" x14ac:dyDescent="0.2">
      <c r="A67" s="49"/>
      <c r="B67" s="49"/>
      <c r="C67" s="49"/>
      <c r="D67" s="49"/>
      <c r="E67" s="66"/>
      <c r="F67" s="66"/>
      <c r="G67" s="66"/>
    </row>
    <row r="68" spans="1:7" x14ac:dyDescent="0.2">
      <c r="A68" s="49"/>
      <c r="B68" s="49"/>
      <c r="C68" s="49"/>
      <c r="D68" s="49"/>
      <c r="E68" s="66"/>
      <c r="F68" s="66"/>
      <c r="G68" s="66"/>
    </row>
    <row r="69" spans="1:7" x14ac:dyDescent="0.2">
      <c r="A69" s="49"/>
      <c r="B69" s="49"/>
      <c r="C69" s="49"/>
      <c r="D69" s="49"/>
      <c r="E69" s="66"/>
      <c r="F69" s="66"/>
      <c r="G69" s="66"/>
    </row>
    <row r="70" spans="1:7" x14ac:dyDescent="0.2">
      <c r="A70" s="49"/>
      <c r="B70" s="49"/>
      <c r="C70" s="49"/>
      <c r="D70" s="49"/>
      <c r="E70" s="66"/>
      <c r="F70" s="66"/>
      <c r="G70" s="66"/>
    </row>
  </sheetData>
  <mergeCells count="5">
    <mergeCell ref="A1:G1"/>
    <mergeCell ref="A29:B29"/>
    <mergeCell ref="A30:B30"/>
    <mergeCell ref="A31:B31"/>
    <mergeCell ref="A55:G55"/>
  </mergeCells>
  <conditionalFormatting sqref="F2:F3 F5:F38">
    <cfRule type="cellIs" dxfId="78" priority="5" stopIfTrue="1" operator="between">
      <formula>0.009</formula>
      <formula>-0.009</formula>
    </cfRule>
  </conditionalFormatting>
  <conditionalFormatting sqref="F39 F77:F172">
    <cfRule type="cellIs" dxfId="77" priority="4" stopIfTrue="1" operator="between">
      <formula>0.009</formula>
      <formula>-0.009</formula>
    </cfRule>
  </conditionalFormatting>
  <conditionalFormatting sqref="F73:F76">
    <cfRule type="cellIs" dxfId="76" priority="3" stopIfTrue="1" operator="between">
      <formula>0.009</formula>
      <formula>-0.009</formula>
    </cfRule>
  </conditionalFormatting>
  <conditionalFormatting sqref="F71:F72">
    <cfRule type="cellIs" dxfId="75" priority="2" stopIfTrue="1" operator="between">
      <formula>0.009</formula>
      <formula>-0.009</formula>
    </cfRule>
  </conditionalFormatting>
  <conditionalFormatting sqref="F40:F54 F56:F70">
    <cfRule type="cellIs" dxfId="74" priority="1" stopIfTrue="1" operator="between">
      <formula>0.009</formula>
      <formula>-0.009</formula>
    </cfRule>
  </conditionalFormatting>
  <hyperlinks>
    <hyperlink ref="A40"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1"/>
  <sheetViews>
    <sheetView workbookViewId="0">
      <selection sqref="A1:G1"/>
    </sheetView>
  </sheetViews>
  <sheetFormatPr defaultColWidth="9.109375" defaultRowHeight="10.199999999999999" x14ac:dyDescent="0.2"/>
  <cols>
    <col min="1" max="1" width="38.6640625" style="9" bestFit="1" customWidth="1"/>
    <col min="2" max="2" width="51.88671875" style="9" bestFit="1" customWidth="1"/>
    <col min="3" max="3" width="25.109375" style="9" bestFit="1" customWidth="1"/>
    <col min="4" max="4" width="15.33203125" style="10" bestFit="1" customWidth="1"/>
    <col min="5" max="5" width="18.33203125" style="13" customWidth="1"/>
    <col min="6" max="6" width="13.5546875" style="14" bestFit="1" customWidth="1"/>
    <col min="7" max="7" width="14.33203125" style="13" customWidth="1"/>
    <col min="8" max="16384" width="9.109375" style="9"/>
  </cols>
  <sheetData>
    <row r="1" spans="1:7" s="1" customFormat="1" ht="13.8" x14ac:dyDescent="0.2">
      <c r="A1" s="80" t="s">
        <v>1068</v>
      </c>
      <c r="B1" s="81"/>
      <c r="C1" s="81"/>
      <c r="D1" s="81"/>
      <c r="E1" s="81"/>
      <c r="F1" s="81"/>
      <c r="G1" s="81"/>
    </row>
    <row r="2" spans="1:7" s="1" customFormat="1" ht="11.4" x14ac:dyDescent="0.2">
      <c r="D2" s="6"/>
      <c r="E2" s="7"/>
      <c r="F2" s="12"/>
      <c r="G2" s="13"/>
    </row>
    <row r="3" spans="1:7" s="1" customFormat="1" ht="12" x14ac:dyDescent="0.2">
      <c r="A3" s="11" t="s">
        <v>6</v>
      </c>
      <c r="B3" s="2"/>
      <c r="C3" s="3"/>
      <c r="D3" s="4"/>
      <c r="E3" s="5"/>
      <c r="F3" s="12"/>
      <c r="G3" s="13"/>
    </row>
    <row r="4" spans="1:7" s="1" customFormat="1" ht="30.6" x14ac:dyDescent="0.2">
      <c r="A4" s="8" t="s">
        <v>2</v>
      </c>
      <c r="B4" s="8" t="s">
        <v>0</v>
      </c>
      <c r="C4" s="17" t="s">
        <v>4</v>
      </c>
      <c r="D4" s="16" t="s">
        <v>1</v>
      </c>
      <c r="E4" s="51" t="s">
        <v>794</v>
      </c>
      <c r="F4" s="15" t="s">
        <v>3</v>
      </c>
      <c r="G4" s="15" t="s">
        <v>5</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88</v>
      </c>
      <c r="B7" s="26" t="s">
        <v>87</v>
      </c>
      <c r="C7" s="26" t="s">
        <v>89</v>
      </c>
      <c r="D7" s="27">
        <v>94300</v>
      </c>
      <c r="E7" s="28">
        <v>1271.164</v>
      </c>
      <c r="F7" s="29">
        <v>2.9827884094104302</v>
      </c>
      <c r="G7" s="28"/>
    </row>
    <row r="8" spans="1:7" x14ac:dyDescent="0.2">
      <c r="A8" s="26" t="s">
        <v>91</v>
      </c>
      <c r="B8" s="26" t="s">
        <v>90</v>
      </c>
      <c r="C8" s="26" t="s">
        <v>92</v>
      </c>
      <c r="D8" s="27">
        <v>78800</v>
      </c>
      <c r="E8" s="28">
        <v>1151.9772</v>
      </c>
      <c r="F8" s="29">
        <v>2.7031163878658302</v>
      </c>
      <c r="G8" s="28"/>
    </row>
    <row r="9" spans="1:7" x14ac:dyDescent="0.2">
      <c r="A9" s="26" t="s">
        <v>94</v>
      </c>
      <c r="B9" s="26" t="s">
        <v>93</v>
      </c>
      <c r="C9" s="26" t="s">
        <v>89</v>
      </c>
      <c r="D9" s="27">
        <v>162500</v>
      </c>
      <c r="E9" s="28">
        <v>1149.2</v>
      </c>
      <c r="F9" s="29">
        <v>2.69659968351406</v>
      </c>
      <c r="G9" s="28"/>
    </row>
    <row r="10" spans="1:7" x14ac:dyDescent="0.2">
      <c r="A10" s="26" t="s">
        <v>96</v>
      </c>
      <c r="B10" s="26" t="s">
        <v>95</v>
      </c>
      <c r="C10" s="26" t="s">
        <v>97</v>
      </c>
      <c r="D10" s="27">
        <v>53200</v>
      </c>
      <c r="E10" s="28">
        <v>828.98900000000003</v>
      </c>
      <c r="F10" s="29">
        <v>1.9452240471951301</v>
      </c>
      <c r="G10" s="28"/>
    </row>
    <row r="11" spans="1:7" x14ac:dyDescent="0.2">
      <c r="A11" s="26" t="s">
        <v>99</v>
      </c>
      <c r="B11" s="26" t="s">
        <v>98</v>
      </c>
      <c r="C11" s="26" t="s">
        <v>89</v>
      </c>
      <c r="D11" s="27">
        <v>125800</v>
      </c>
      <c r="E11" s="28">
        <v>801.09439999999995</v>
      </c>
      <c r="F11" s="29">
        <v>1.87976932257648</v>
      </c>
      <c r="G11" s="28"/>
    </row>
    <row r="12" spans="1:7" x14ac:dyDescent="0.2">
      <c r="A12" s="26" t="s">
        <v>101</v>
      </c>
      <c r="B12" s="26" t="s">
        <v>100</v>
      </c>
      <c r="C12" s="26" t="s">
        <v>102</v>
      </c>
      <c r="D12" s="27">
        <v>112500</v>
      </c>
      <c r="E12" s="28">
        <v>770.56875000000002</v>
      </c>
      <c r="F12" s="29">
        <v>1.8081408348205901</v>
      </c>
      <c r="G12" s="28"/>
    </row>
    <row r="13" spans="1:7" x14ac:dyDescent="0.2">
      <c r="A13" s="26" t="s">
        <v>104</v>
      </c>
      <c r="B13" s="26" t="s">
        <v>103</v>
      </c>
      <c r="C13" s="26" t="s">
        <v>105</v>
      </c>
      <c r="D13" s="27">
        <v>24300</v>
      </c>
      <c r="E13" s="28">
        <v>630.74294999999995</v>
      </c>
      <c r="F13" s="29">
        <v>1.48003936594912</v>
      </c>
      <c r="G13" s="28"/>
    </row>
    <row r="14" spans="1:7" x14ac:dyDescent="0.2">
      <c r="A14" s="26" t="s">
        <v>107</v>
      </c>
      <c r="B14" s="26" t="s">
        <v>106</v>
      </c>
      <c r="C14" s="26" t="s">
        <v>89</v>
      </c>
      <c r="D14" s="27">
        <v>105500</v>
      </c>
      <c r="E14" s="28">
        <v>491.52449999999999</v>
      </c>
      <c r="F14" s="29">
        <v>1.1533630448480801</v>
      </c>
      <c r="G14" s="28"/>
    </row>
    <row r="15" spans="1:7" x14ac:dyDescent="0.2">
      <c r="A15" s="26" t="s">
        <v>109</v>
      </c>
      <c r="B15" s="26" t="s">
        <v>108</v>
      </c>
      <c r="C15" s="26" t="s">
        <v>92</v>
      </c>
      <c r="D15" s="27">
        <v>48900</v>
      </c>
      <c r="E15" s="28">
        <v>475.91924999999998</v>
      </c>
      <c r="F15" s="29">
        <v>1.11674530014641</v>
      </c>
      <c r="G15" s="28"/>
    </row>
    <row r="16" spans="1:7" x14ac:dyDescent="0.2">
      <c r="A16" s="26" t="s">
        <v>111</v>
      </c>
      <c r="B16" s="26" t="s">
        <v>110</v>
      </c>
      <c r="C16" s="26" t="s">
        <v>112</v>
      </c>
      <c r="D16" s="27">
        <v>9900</v>
      </c>
      <c r="E16" s="28">
        <v>434.9862</v>
      </c>
      <c r="F16" s="29">
        <v>1.0206958312330201</v>
      </c>
      <c r="G16" s="28"/>
    </row>
    <row r="17" spans="1:7" x14ac:dyDescent="0.2">
      <c r="A17" s="26" t="s">
        <v>114</v>
      </c>
      <c r="B17" s="26" t="s">
        <v>113</v>
      </c>
      <c r="C17" s="26" t="s">
        <v>115</v>
      </c>
      <c r="D17" s="27">
        <v>39700</v>
      </c>
      <c r="E17" s="28">
        <v>430.745</v>
      </c>
      <c r="F17" s="29">
        <v>1.0107438484817799</v>
      </c>
      <c r="G17" s="28"/>
    </row>
    <row r="18" spans="1:7" x14ac:dyDescent="0.2">
      <c r="A18" s="26" t="s">
        <v>117</v>
      </c>
      <c r="B18" s="26" t="s">
        <v>116</v>
      </c>
      <c r="C18" s="26" t="s">
        <v>89</v>
      </c>
      <c r="D18" s="27">
        <v>25900</v>
      </c>
      <c r="E18" s="28">
        <v>430.22489999999999</v>
      </c>
      <c r="F18" s="29">
        <v>1.0095234329793501</v>
      </c>
      <c r="G18" s="28"/>
    </row>
    <row r="19" spans="1:7" x14ac:dyDescent="0.2">
      <c r="A19" s="26" t="s">
        <v>119</v>
      </c>
      <c r="B19" s="26" t="s">
        <v>118</v>
      </c>
      <c r="C19" s="26" t="s">
        <v>120</v>
      </c>
      <c r="D19" s="27">
        <v>293300</v>
      </c>
      <c r="E19" s="28">
        <v>419.12569999999999</v>
      </c>
      <c r="F19" s="29">
        <v>0.98347914198800102</v>
      </c>
      <c r="G19" s="28"/>
    </row>
    <row r="20" spans="1:7" x14ac:dyDescent="0.2">
      <c r="A20" s="26" t="s">
        <v>122</v>
      </c>
      <c r="B20" s="26" t="s">
        <v>121</v>
      </c>
      <c r="C20" s="26" t="s">
        <v>123</v>
      </c>
      <c r="D20" s="27">
        <v>11300</v>
      </c>
      <c r="E20" s="28">
        <v>418.8458</v>
      </c>
      <c r="F20" s="29">
        <v>0.98282235617925096</v>
      </c>
      <c r="G20" s="28"/>
    </row>
    <row r="21" spans="1:7" x14ac:dyDescent="0.2">
      <c r="A21" s="26" t="s">
        <v>125</v>
      </c>
      <c r="B21" s="26" t="s">
        <v>124</v>
      </c>
      <c r="C21" s="26" t="s">
        <v>126</v>
      </c>
      <c r="D21" s="27">
        <v>255117</v>
      </c>
      <c r="E21" s="28">
        <v>344.918184</v>
      </c>
      <c r="F21" s="29">
        <v>0.80935108406947898</v>
      </c>
      <c r="G21" s="28"/>
    </row>
    <row r="22" spans="1:7" x14ac:dyDescent="0.2">
      <c r="A22" s="26" t="s">
        <v>128</v>
      </c>
      <c r="B22" s="26" t="s">
        <v>127</v>
      </c>
      <c r="C22" s="26" t="s">
        <v>129</v>
      </c>
      <c r="D22" s="27">
        <v>95400</v>
      </c>
      <c r="E22" s="28">
        <v>324.50310000000002</v>
      </c>
      <c r="F22" s="29">
        <v>0.76144705600359597</v>
      </c>
      <c r="G22" s="28"/>
    </row>
    <row r="23" spans="1:7" x14ac:dyDescent="0.2">
      <c r="A23" s="26" t="s">
        <v>131</v>
      </c>
      <c r="B23" s="26" t="s">
        <v>130</v>
      </c>
      <c r="C23" s="26" t="s">
        <v>132</v>
      </c>
      <c r="D23" s="27">
        <v>17000</v>
      </c>
      <c r="E23" s="28">
        <v>300.86599999999999</v>
      </c>
      <c r="F23" s="29">
        <v>0.705982562112898</v>
      </c>
      <c r="G23" s="28"/>
    </row>
    <row r="24" spans="1:7" x14ac:dyDescent="0.2">
      <c r="A24" s="26" t="s">
        <v>134</v>
      </c>
      <c r="B24" s="26" t="s">
        <v>133</v>
      </c>
      <c r="C24" s="26" t="s">
        <v>135</v>
      </c>
      <c r="D24" s="27">
        <v>38800</v>
      </c>
      <c r="E24" s="28">
        <v>298.08100000000002</v>
      </c>
      <c r="F24" s="29">
        <v>0.69944755504834299</v>
      </c>
      <c r="G24" s="28"/>
    </row>
    <row r="25" spans="1:7" x14ac:dyDescent="0.2">
      <c r="A25" s="26" t="s">
        <v>137</v>
      </c>
      <c r="B25" s="26" t="s">
        <v>136</v>
      </c>
      <c r="C25" s="26" t="s">
        <v>138</v>
      </c>
      <c r="D25" s="27">
        <v>21600</v>
      </c>
      <c r="E25" s="28">
        <v>285.28199999999998</v>
      </c>
      <c r="F25" s="29">
        <v>0.66941468057105702</v>
      </c>
      <c r="G25" s="28"/>
    </row>
    <row r="26" spans="1:7" x14ac:dyDescent="0.2">
      <c r="A26" s="26" t="s">
        <v>140</v>
      </c>
      <c r="B26" s="26" t="s">
        <v>139</v>
      </c>
      <c r="C26" s="26" t="s">
        <v>129</v>
      </c>
      <c r="D26" s="27">
        <v>28300</v>
      </c>
      <c r="E26" s="28">
        <v>275.18920000000003</v>
      </c>
      <c r="F26" s="29">
        <v>0.64573190882917497</v>
      </c>
      <c r="G26" s="28"/>
    </row>
    <row r="27" spans="1:7" x14ac:dyDescent="0.2">
      <c r="A27" s="26" t="s">
        <v>142</v>
      </c>
      <c r="B27" s="26" t="s">
        <v>141</v>
      </c>
      <c r="C27" s="26" t="s">
        <v>143</v>
      </c>
      <c r="D27" s="27">
        <v>11300</v>
      </c>
      <c r="E27" s="28">
        <v>252.05779999999999</v>
      </c>
      <c r="F27" s="29">
        <v>0.59145404081730901</v>
      </c>
      <c r="G27" s="28"/>
    </row>
    <row r="28" spans="1:7" x14ac:dyDescent="0.2">
      <c r="A28" s="26" t="s">
        <v>145</v>
      </c>
      <c r="B28" s="26" t="s">
        <v>144</v>
      </c>
      <c r="C28" s="26" t="s">
        <v>129</v>
      </c>
      <c r="D28" s="27">
        <v>26800</v>
      </c>
      <c r="E28" s="28">
        <v>242.20500000000001</v>
      </c>
      <c r="F28" s="29">
        <v>0.56833442946878199</v>
      </c>
      <c r="G28" s="28"/>
    </row>
    <row r="29" spans="1:7" x14ac:dyDescent="0.2">
      <c r="A29" s="26" t="s">
        <v>147</v>
      </c>
      <c r="B29" s="26" t="s">
        <v>146</v>
      </c>
      <c r="C29" s="26" t="s">
        <v>148</v>
      </c>
      <c r="D29" s="27">
        <v>99400</v>
      </c>
      <c r="E29" s="28">
        <v>235.6277</v>
      </c>
      <c r="F29" s="29">
        <v>0.55290078423872802</v>
      </c>
      <c r="G29" s="28"/>
    </row>
    <row r="30" spans="1:7" x14ac:dyDescent="0.2">
      <c r="A30" s="26" t="s">
        <v>150</v>
      </c>
      <c r="B30" s="26" t="s">
        <v>149</v>
      </c>
      <c r="C30" s="26" t="s">
        <v>115</v>
      </c>
      <c r="D30" s="27">
        <v>45000</v>
      </c>
      <c r="E30" s="28">
        <v>230.51249999999999</v>
      </c>
      <c r="F30" s="29">
        <v>0.54089795905502602</v>
      </c>
      <c r="G30" s="28"/>
    </row>
    <row r="31" spans="1:7" x14ac:dyDescent="0.2">
      <c r="A31" s="26" t="s">
        <v>152</v>
      </c>
      <c r="B31" s="26" t="s">
        <v>151</v>
      </c>
      <c r="C31" s="26" t="s">
        <v>123</v>
      </c>
      <c r="D31" s="27">
        <v>55000</v>
      </c>
      <c r="E31" s="28">
        <v>226.49</v>
      </c>
      <c r="F31" s="29">
        <v>0.53145915621223505</v>
      </c>
      <c r="G31" s="28"/>
    </row>
    <row r="32" spans="1:7" x14ac:dyDescent="0.2">
      <c r="A32" s="26" t="s">
        <v>154</v>
      </c>
      <c r="B32" s="26" t="s">
        <v>153</v>
      </c>
      <c r="C32" s="26" t="s">
        <v>115</v>
      </c>
      <c r="D32" s="27">
        <v>45400</v>
      </c>
      <c r="E32" s="28">
        <v>225.77420000000001</v>
      </c>
      <c r="F32" s="29">
        <v>0.52977953033905401</v>
      </c>
      <c r="G32" s="28"/>
    </row>
    <row r="33" spans="1:7" x14ac:dyDescent="0.2">
      <c r="A33" s="26" t="s">
        <v>156</v>
      </c>
      <c r="B33" s="26" t="s">
        <v>155</v>
      </c>
      <c r="C33" s="26" t="s">
        <v>157</v>
      </c>
      <c r="D33" s="27">
        <v>150000</v>
      </c>
      <c r="E33" s="28">
        <v>224.47499999999999</v>
      </c>
      <c r="F33" s="29">
        <v>0.52673095540969295</v>
      </c>
      <c r="G33" s="28"/>
    </row>
    <row r="34" spans="1:7" x14ac:dyDescent="0.2">
      <c r="A34" s="26" t="s">
        <v>159</v>
      </c>
      <c r="B34" s="26" t="s">
        <v>158</v>
      </c>
      <c r="C34" s="26" t="s">
        <v>138</v>
      </c>
      <c r="D34" s="27">
        <v>4000</v>
      </c>
      <c r="E34" s="28">
        <v>224.292</v>
      </c>
      <c r="F34" s="29">
        <v>0.52630154560975995</v>
      </c>
      <c r="G34" s="28"/>
    </row>
    <row r="35" spans="1:7" x14ac:dyDescent="0.2">
      <c r="A35" s="26" t="s">
        <v>161</v>
      </c>
      <c r="B35" s="26" t="s">
        <v>160</v>
      </c>
      <c r="C35" s="26" t="s">
        <v>89</v>
      </c>
      <c r="D35" s="27">
        <v>166200</v>
      </c>
      <c r="E35" s="28">
        <v>221.12909999999999</v>
      </c>
      <c r="F35" s="29">
        <v>0.51887979557583497</v>
      </c>
      <c r="G35" s="28"/>
    </row>
    <row r="36" spans="1:7" x14ac:dyDescent="0.2">
      <c r="A36" s="26" t="s">
        <v>163</v>
      </c>
      <c r="B36" s="26" t="s">
        <v>162</v>
      </c>
      <c r="C36" s="26" t="s">
        <v>164</v>
      </c>
      <c r="D36" s="27">
        <v>28000</v>
      </c>
      <c r="E36" s="28">
        <v>212.73</v>
      </c>
      <c r="F36" s="29">
        <v>0.49917129365989099</v>
      </c>
      <c r="G36" s="28"/>
    </row>
    <row r="37" spans="1:7" x14ac:dyDescent="0.2">
      <c r="A37" s="26" t="s">
        <v>166</v>
      </c>
      <c r="B37" s="26" t="s">
        <v>165</v>
      </c>
      <c r="C37" s="26" t="s">
        <v>167</v>
      </c>
      <c r="D37" s="27">
        <v>18800</v>
      </c>
      <c r="E37" s="28">
        <v>203.3408</v>
      </c>
      <c r="F37" s="29">
        <v>0.47713952047119401</v>
      </c>
      <c r="G37" s="28"/>
    </row>
    <row r="38" spans="1:7" x14ac:dyDescent="0.2">
      <c r="A38" s="26" t="s">
        <v>169</v>
      </c>
      <c r="B38" s="26" t="s">
        <v>168</v>
      </c>
      <c r="C38" s="26" t="s">
        <v>170</v>
      </c>
      <c r="D38" s="27">
        <v>25400</v>
      </c>
      <c r="E38" s="28">
        <v>192.1891</v>
      </c>
      <c r="F38" s="29">
        <v>0.45097203814379799</v>
      </c>
      <c r="G38" s="28"/>
    </row>
    <row r="39" spans="1:7" x14ac:dyDescent="0.2">
      <c r="A39" s="26" t="s">
        <v>172</v>
      </c>
      <c r="B39" s="26" t="s">
        <v>171</v>
      </c>
      <c r="C39" s="26" t="s">
        <v>173</v>
      </c>
      <c r="D39" s="27">
        <v>137000</v>
      </c>
      <c r="E39" s="28">
        <v>188.786</v>
      </c>
      <c r="F39" s="29">
        <v>0.44298665841619</v>
      </c>
      <c r="G39" s="28"/>
    </row>
    <row r="40" spans="1:7" x14ac:dyDescent="0.2">
      <c r="A40" s="26" t="s">
        <v>175</v>
      </c>
      <c r="B40" s="26" t="s">
        <v>174</v>
      </c>
      <c r="C40" s="26" t="s">
        <v>112</v>
      </c>
      <c r="D40" s="27">
        <v>50000</v>
      </c>
      <c r="E40" s="28">
        <v>178.5</v>
      </c>
      <c r="F40" s="29">
        <v>0.41885054255765802</v>
      </c>
      <c r="G40" s="28"/>
    </row>
    <row r="41" spans="1:7" x14ac:dyDescent="0.2">
      <c r="A41" s="26" t="s">
        <v>177</v>
      </c>
      <c r="B41" s="26" t="s">
        <v>176</v>
      </c>
      <c r="C41" s="26" t="s">
        <v>138</v>
      </c>
      <c r="D41" s="27">
        <v>28000</v>
      </c>
      <c r="E41" s="28">
        <v>178.304</v>
      </c>
      <c r="F41" s="29">
        <v>0.41839062823641798</v>
      </c>
      <c r="G41" s="28"/>
    </row>
    <row r="42" spans="1:7" x14ac:dyDescent="0.2">
      <c r="A42" s="26" t="s">
        <v>179</v>
      </c>
      <c r="B42" s="26" t="s">
        <v>178</v>
      </c>
      <c r="C42" s="26" t="s">
        <v>92</v>
      </c>
      <c r="D42" s="27">
        <v>17000</v>
      </c>
      <c r="E42" s="28">
        <v>170</v>
      </c>
      <c r="F42" s="29">
        <v>0.39890527862634101</v>
      </c>
      <c r="G42" s="28"/>
    </row>
    <row r="43" spans="1:7" x14ac:dyDescent="0.2">
      <c r="A43" s="26" t="s">
        <v>181</v>
      </c>
      <c r="B43" s="26" t="s">
        <v>180</v>
      </c>
      <c r="C43" s="26" t="s">
        <v>123</v>
      </c>
      <c r="D43" s="27">
        <v>2000</v>
      </c>
      <c r="E43" s="28">
        <v>169.41499999999999</v>
      </c>
      <c r="F43" s="29">
        <v>0.39753257516753798</v>
      </c>
      <c r="G43" s="28"/>
    </row>
    <row r="44" spans="1:7" x14ac:dyDescent="0.2">
      <c r="A44" s="26" t="s">
        <v>183</v>
      </c>
      <c r="B44" s="26" t="s">
        <v>182</v>
      </c>
      <c r="C44" s="26" t="s">
        <v>184</v>
      </c>
      <c r="D44" s="27">
        <v>34100</v>
      </c>
      <c r="E44" s="28">
        <v>169.11895000000001</v>
      </c>
      <c r="F44" s="29">
        <v>0.396837893357319</v>
      </c>
      <c r="G44" s="28"/>
    </row>
    <row r="45" spans="1:7" x14ac:dyDescent="0.2">
      <c r="A45" s="26" t="s">
        <v>186</v>
      </c>
      <c r="B45" s="26" t="s">
        <v>185</v>
      </c>
      <c r="C45" s="26" t="s">
        <v>126</v>
      </c>
      <c r="D45" s="27">
        <v>76200</v>
      </c>
      <c r="E45" s="28">
        <v>166.03980000000001</v>
      </c>
      <c r="F45" s="29">
        <v>0.38961266283565799</v>
      </c>
      <c r="G45" s="28"/>
    </row>
    <row r="46" spans="1:7" x14ac:dyDescent="0.2">
      <c r="A46" s="26" t="s">
        <v>188</v>
      </c>
      <c r="B46" s="26" t="s">
        <v>187</v>
      </c>
      <c r="C46" s="26" t="s">
        <v>105</v>
      </c>
      <c r="D46" s="27">
        <v>75000</v>
      </c>
      <c r="E46" s="28">
        <v>162.9</v>
      </c>
      <c r="F46" s="29">
        <v>0.38224511698959401</v>
      </c>
      <c r="G46" s="28"/>
    </row>
    <row r="47" spans="1:7" x14ac:dyDescent="0.2">
      <c r="A47" s="26" t="s">
        <v>190</v>
      </c>
      <c r="B47" s="26" t="s">
        <v>189</v>
      </c>
      <c r="C47" s="26" t="s">
        <v>191</v>
      </c>
      <c r="D47" s="27">
        <v>111900</v>
      </c>
      <c r="E47" s="28">
        <v>151.00905</v>
      </c>
      <c r="F47" s="29">
        <v>0.35434298332558301</v>
      </c>
      <c r="G47" s="28"/>
    </row>
    <row r="48" spans="1:7" x14ac:dyDescent="0.2">
      <c r="A48" s="26" t="s">
        <v>193</v>
      </c>
      <c r="B48" s="26" t="s">
        <v>192</v>
      </c>
      <c r="C48" s="26" t="s">
        <v>120</v>
      </c>
      <c r="D48" s="27">
        <v>73700</v>
      </c>
      <c r="E48" s="28">
        <v>149.0214</v>
      </c>
      <c r="F48" s="29">
        <v>0.34967895934286702</v>
      </c>
      <c r="G48" s="28"/>
    </row>
    <row r="49" spans="1:9" x14ac:dyDescent="0.2">
      <c r="A49" s="26" t="s">
        <v>195</v>
      </c>
      <c r="B49" s="26" t="s">
        <v>194</v>
      </c>
      <c r="C49" s="26" t="s">
        <v>138</v>
      </c>
      <c r="D49" s="27">
        <v>42700</v>
      </c>
      <c r="E49" s="28">
        <v>126.75494999999999</v>
      </c>
      <c r="F49" s="29">
        <v>0.29743069792363502</v>
      </c>
      <c r="G49" s="28"/>
    </row>
    <row r="50" spans="1:9" x14ac:dyDescent="0.2">
      <c r="A50" s="26" t="s">
        <v>197</v>
      </c>
      <c r="B50" s="26" t="s">
        <v>196</v>
      </c>
      <c r="C50" s="26" t="s">
        <v>198</v>
      </c>
      <c r="D50" s="27">
        <v>9000</v>
      </c>
      <c r="E50" s="28">
        <v>117.71550000000001</v>
      </c>
      <c r="F50" s="29">
        <v>0.27621961368317099</v>
      </c>
      <c r="G50" s="28"/>
    </row>
    <row r="51" spans="1:9" x14ac:dyDescent="0.2">
      <c r="A51" s="26" t="s">
        <v>200</v>
      </c>
      <c r="B51" s="26" t="s">
        <v>199</v>
      </c>
      <c r="C51" s="26" t="s">
        <v>129</v>
      </c>
      <c r="D51" s="27">
        <v>30700</v>
      </c>
      <c r="E51" s="28">
        <v>113.7435</v>
      </c>
      <c r="F51" s="29">
        <v>0.26689930917314802</v>
      </c>
      <c r="G51" s="28"/>
    </row>
    <row r="52" spans="1:9" x14ac:dyDescent="0.2">
      <c r="A52" s="26" t="s">
        <v>202</v>
      </c>
      <c r="B52" s="26" t="s">
        <v>201</v>
      </c>
      <c r="C52" s="26" t="s">
        <v>148</v>
      </c>
      <c r="D52" s="27">
        <v>193000</v>
      </c>
      <c r="E52" s="28">
        <v>103.93049999999999</v>
      </c>
      <c r="F52" s="29">
        <v>0.24387308858985199</v>
      </c>
      <c r="G52" s="28"/>
    </row>
    <row r="53" spans="1:9" x14ac:dyDescent="0.2">
      <c r="A53" s="26" t="s">
        <v>204</v>
      </c>
      <c r="B53" s="26" t="s">
        <v>203</v>
      </c>
      <c r="C53" s="26" t="s">
        <v>205</v>
      </c>
      <c r="D53" s="27">
        <v>17000</v>
      </c>
      <c r="E53" s="28">
        <v>97.401499999999999</v>
      </c>
      <c r="F53" s="29">
        <v>0.22855277938896201</v>
      </c>
      <c r="G53" s="28"/>
    </row>
    <row r="54" spans="1:9" x14ac:dyDescent="0.2">
      <c r="A54" s="26" t="s">
        <v>207</v>
      </c>
      <c r="B54" s="26" t="s">
        <v>206</v>
      </c>
      <c r="C54" s="26" t="s">
        <v>208</v>
      </c>
      <c r="D54" s="27">
        <v>87900</v>
      </c>
      <c r="E54" s="28">
        <v>89.921700000000001</v>
      </c>
      <c r="F54" s="29">
        <v>0.211001416429731</v>
      </c>
      <c r="G54" s="28"/>
    </row>
    <row r="55" spans="1:9" x14ac:dyDescent="0.2">
      <c r="A55" s="30" t="s">
        <v>30</v>
      </c>
      <c r="B55" s="30"/>
      <c r="C55" s="30"/>
      <c r="D55" s="31"/>
      <c r="E55" s="32">
        <f>SUM(E7:E54)</f>
        <v>16557.332184000003</v>
      </c>
      <c r="F55" s="33">
        <f>SUM(F7:F54)</f>
        <v>38.851807106867042</v>
      </c>
      <c r="G55" s="32"/>
      <c r="H55" s="18"/>
      <c r="I55" s="18"/>
    </row>
    <row r="56" spans="1:9" x14ac:dyDescent="0.2">
      <c r="A56" s="26"/>
      <c r="B56" s="26"/>
      <c r="C56" s="26"/>
      <c r="D56" s="34"/>
      <c r="E56" s="28"/>
      <c r="F56" s="29"/>
      <c r="G56" s="28"/>
    </row>
    <row r="57" spans="1:9" x14ac:dyDescent="0.2">
      <c r="A57" s="30" t="s">
        <v>45</v>
      </c>
      <c r="B57" s="26"/>
      <c r="C57" s="26"/>
      <c r="D57" s="34"/>
      <c r="E57" s="28"/>
      <c r="F57" s="29"/>
      <c r="G57" s="28"/>
    </row>
    <row r="58" spans="1:9" x14ac:dyDescent="0.2">
      <c r="A58" s="30" t="s">
        <v>46</v>
      </c>
      <c r="B58" s="26"/>
      <c r="C58" s="26"/>
      <c r="D58" s="34"/>
      <c r="E58" s="28"/>
      <c r="F58" s="29"/>
      <c r="G58" s="28"/>
    </row>
    <row r="59" spans="1:9" x14ac:dyDescent="0.2">
      <c r="A59" s="26" t="s">
        <v>210</v>
      </c>
      <c r="B59" s="26" t="s">
        <v>209</v>
      </c>
      <c r="C59" s="26" t="s">
        <v>76</v>
      </c>
      <c r="D59" s="27">
        <v>200</v>
      </c>
      <c r="E59" s="28">
        <v>2026.9634246999999</v>
      </c>
      <c r="F59" s="29">
        <v>4.7562729982079697</v>
      </c>
      <c r="G59" s="28">
        <v>6.7249999999999996</v>
      </c>
      <c r="I59" s="42"/>
    </row>
    <row r="60" spans="1:9" x14ac:dyDescent="0.2">
      <c r="A60" s="26" t="s">
        <v>1069</v>
      </c>
      <c r="B60" s="26" t="s">
        <v>1070</v>
      </c>
      <c r="C60" s="26" t="s">
        <v>76</v>
      </c>
      <c r="D60" s="27">
        <v>150</v>
      </c>
      <c r="E60" s="28">
        <v>1558.8605548</v>
      </c>
      <c r="F60" s="29">
        <v>3.6578688467770903</v>
      </c>
      <c r="G60" s="28">
        <v>7.24</v>
      </c>
      <c r="I60" s="42"/>
    </row>
    <row r="61" spans="1:9" x14ac:dyDescent="0.2">
      <c r="A61" s="26" t="s">
        <v>78</v>
      </c>
      <c r="B61" s="26" t="s">
        <v>77</v>
      </c>
      <c r="C61" s="26" t="s">
        <v>79</v>
      </c>
      <c r="D61" s="27">
        <v>50</v>
      </c>
      <c r="E61" s="28">
        <v>501.27529449999997</v>
      </c>
      <c r="F61" s="29">
        <v>1.1762433001236698</v>
      </c>
      <c r="G61" s="28">
        <v>9.1765942791969</v>
      </c>
      <c r="I61" s="42"/>
    </row>
    <row r="62" spans="1:9" x14ac:dyDescent="0.2">
      <c r="A62" s="26" t="s">
        <v>1010</v>
      </c>
      <c r="B62" s="26" t="s">
        <v>1011</v>
      </c>
      <c r="C62" s="26" t="s">
        <v>76</v>
      </c>
      <c r="D62" s="27">
        <v>45</v>
      </c>
      <c r="E62" s="28">
        <v>476.78562740000001</v>
      </c>
      <c r="F62" s="29">
        <v>1.11877825613548</v>
      </c>
      <c r="G62" s="28">
        <v>7.51</v>
      </c>
      <c r="I62" s="42"/>
    </row>
    <row r="63" spans="1:9" x14ac:dyDescent="0.2">
      <c r="A63" s="30" t="s">
        <v>30</v>
      </c>
      <c r="B63" s="30"/>
      <c r="C63" s="30"/>
      <c r="D63" s="31"/>
      <c r="E63" s="32">
        <f>SUM(E58:E62)</f>
        <v>4563.8849013999998</v>
      </c>
      <c r="F63" s="33">
        <f>SUM(F58:F62)</f>
        <v>10.70916340124421</v>
      </c>
      <c r="G63" s="32"/>
      <c r="H63" s="18"/>
      <c r="I63" s="18"/>
    </row>
    <row r="64" spans="1:9" x14ac:dyDescent="0.2">
      <c r="A64" s="26"/>
      <c r="B64" s="26"/>
      <c r="C64" s="26"/>
      <c r="D64" s="34"/>
      <c r="E64" s="28"/>
      <c r="F64" s="29"/>
      <c r="G64" s="28"/>
    </row>
    <row r="65" spans="1:9" x14ac:dyDescent="0.2">
      <c r="A65" s="30" t="s">
        <v>47</v>
      </c>
      <c r="B65" s="26"/>
      <c r="C65" s="26"/>
      <c r="D65" s="34"/>
      <c r="E65" s="28"/>
      <c r="F65" s="29"/>
      <c r="G65" s="28"/>
    </row>
    <row r="66" spans="1:9" x14ac:dyDescent="0.2">
      <c r="A66" s="30" t="s">
        <v>49</v>
      </c>
      <c r="B66" s="26"/>
      <c r="C66" s="26"/>
      <c r="D66" s="34"/>
      <c r="E66" s="28"/>
      <c r="F66" s="29"/>
      <c r="G66" s="28"/>
    </row>
    <row r="67" spans="1:9" x14ac:dyDescent="0.2">
      <c r="A67" s="26" t="s">
        <v>212</v>
      </c>
      <c r="B67" s="26" t="s">
        <v>211</v>
      </c>
      <c r="C67" s="26" t="s">
        <v>48</v>
      </c>
      <c r="D67" s="27">
        <v>300</v>
      </c>
      <c r="E67" s="28">
        <v>1480.008</v>
      </c>
      <c r="F67" s="29">
        <v>3.4728411977012499</v>
      </c>
      <c r="G67" s="28">
        <v>5.5397999999999996</v>
      </c>
    </row>
    <row r="68" spans="1:9" x14ac:dyDescent="0.2">
      <c r="A68" s="30" t="s">
        <v>30</v>
      </c>
      <c r="B68" s="30"/>
      <c r="C68" s="30"/>
      <c r="D68" s="31"/>
      <c r="E68" s="32">
        <f>SUM(E66:E67)</f>
        <v>1480.008</v>
      </c>
      <c r="F68" s="33">
        <f>SUM(F66:F67)</f>
        <v>3.4728411977012499</v>
      </c>
      <c r="G68" s="32"/>
      <c r="H68" s="18"/>
      <c r="I68" s="18"/>
    </row>
    <row r="69" spans="1:9" x14ac:dyDescent="0.2">
      <c r="A69" s="26"/>
      <c r="B69" s="26"/>
      <c r="C69" s="26"/>
      <c r="D69" s="34"/>
      <c r="E69" s="28"/>
      <c r="F69" s="29"/>
      <c r="G69" s="28"/>
    </row>
    <row r="70" spans="1:9" x14ac:dyDescent="0.2">
      <c r="A70" s="30" t="s">
        <v>51</v>
      </c>
      <c r="B70" s="26"/>
      <c r="C70" s="26"/>
      <c r="D70" s="34"/>
      <c r="E70" s="28"/>
      <c r="F70" s="29"/>
      <c r="G70" s="28"/>
    </row>
    <row r="71" spans="1:9" x14ac:dyDescent="0.2">
      <c r="A71" s="26" t="s">
        <v>214</v>
      </c>
      <c r="B71" s="26" t="s">
        <v>213</v>
      </c>
      <c r="C71" s="26" t="s">
        <v>65</v>
      </c>
      <c r="D71" s="27">
        <v>1000000</v>
      </c>
      <c r="E71" s="28">
        <v>950.08199999999999</v>
      </c>
      <c r="F71" s="29">
        <v>2.2293689701639501</v>
      </c>
      <c r="G71" s="28">
        <v>6.1074999999999999</v>
      </c>
    </row>
    <row r="72" spans="1:9" x14ac:dyDescent="0.2">
      <c r="A72" s="30" t="s">
        <v>30</v>
      </c>
      <c r="B72" s="30"/>
      <c r="C72" s="30"/>
      <c r="D72" s="31"/>
      <c r="E72" s="32">
        <f>SUM(E70:E71)</f>
        <v>950.08199999999999</v>
      </c>
      <c r="F72" s="33">
        <f>SUM(F70:F71)</f>
        <v>2.2293689701639501</v>
      </c>
      <c r="G72" s="32"/>
      <c r="H72" s="18"/>
      <c r="I72" s="18"/>
    </row>
    <row r="73" spans="1:9" x14ac:dyDescent="0.2">
      <c r="A73" s="26"/>
      <c r="B73" s="26"/>
      <c r="C73" s="26"/>
      <c r="D73" s="34"/>
      <c r="E73" s="28"/>
      <c r="F73" s="29"/>
      <c r="G73" s="28"/>
    </row>
    <row r="74" spans="1:9" x14ac:dyDescent="0.2">
      <c r="A74" s="30" t="s">
        <v>62</v>
      </c>
      <c r="B74" s="26"/>
      <c r="C74" s="26"/>
      <c r="D74" s="34"/>
      <c r="E74" s="28"/>
      <c r="F74" s="29"/>
      <c r="G74" s="28"/>
    </row>
    <row r="75" spans="1:9" x14ac:dyDescent="0.2">
      <c r="A75" s="26" t="s">
        <v>69</v>
      </c>
      <c r="B75" s="26" t="s">
        <v>68</v>
      </c>
      <c r="C75" s="26" t="s">
        <v>65</v>
      </c>
      <c r="D75" s="27">
        <v>5500000</v>
      </c>
      <c r="E75" s="28">
        <v>5229.7678888999999</v>
      </c>
      <c r="F75" s="29">
        <v>12.2716589227808</v>
      </c>
      <c r="G75" s="28">
        <v>7.0701999999999998</v>
      </c>
      <c r="I75" s="42"/>
    </row>
    <row r="76" spans="1:9" x14ac:dyDescent="0.2">
      <c r="A76" s="26" t="s">
        <v>67</v>
      </c>
      <c r="B76" s="26" t="s">
        <v>66</v>
      </c>
      <c r="C76" s="26" t="s">
        <v>65</v>
      </c>
      <c r="D76" s="27">
        <v>5100000</v>
      </c>
      <c r="E76" s="28">
        <v>4915.3173833000001</v>
      </c>
      <c r="F76" s="29">
        <v>11.533800296012799</v>
      </c>
      <c r="G76" s="28">
        <v>7.1139999999999999</v>
      </c>
      <c r="I76" s="42"/>
    </row>
    <row r="77" spans="1:9" x14ac:dyDescent="0.2">
      <c r="A77" s="26" t="s">
        <v>64</v>
      </c>
      <c r="B77" s="26" t="s">
        <v>63</v>
      </c>
      <c r="C77" s="26" t="s">
        <v>65</v>
      </c>
      <c r="D77" s="27">
        <v>5000000</v>
      </c>
      <c r="E77" s="28">
        <v>4771.5422221999997</v>
      </c>
      <c r="F77" s="29">
        <v>11.1964316448473</v>
      </c>
      <c r="G77" s="28">
        <v>7.1717000000000004</v>
      </c>
      <c r="I77" s="42"/>
    </row>
    <row r="78" spans="1:9" x14ac:dyDescent="0.2">
      <c r="A78" s="26" t="s">
        <v>71</v>
      </c>
      <c r="B78" s="26" t="s">
        <v>70</v>
      </c>
      <c r="C78" s="26" t="s">
        <v>65</v>
      </c>
      <c r="D78" s="27">
        <v>2500000</v>
      </c>
      <c r="E78" s="28">
        <v>2422.1808332999999</v>
      </c>
      <c r="F78" s="29">
        <v>5.6836512952406997</v>
      </c>
      <c r="G78" s="28">
        <v>7.4421999999999997</v>
      </c>
      <c r="I78" s="42"/>
    </row>
    <row r="79" spans="1:9" x14ac:dyDescent="0.2">
      <c r="A79" s="26" t="s">
        <v>216</v>
      </c>
      <c r="B79" s="26" t="s">
        <v>215</v>
      </c>
      <c r="C79" s="26" t="s">
        <v>65</v>
      </c>
      <c r="D79" s="27">
        <v>400000</v>
      </c>
      <c r="E79" s="28">
        <v>399.03680000000003</v>
      </c>
      <c r="F79" s="29">
        <v>0.93634050521272605</v>
      </c>
      <c r="G79" s="28">
        <v>6.7465000000000002</v>
      </c>
      <c r="I79" s="42"/>
    </row>
    <row r="80" spans="1:9" x14ac:dyDescent="0.2">
      <c r="A80" s="26" t="s">
        <v>83</v>
      </c>
      <c r="B80" s="26" t="s">
        <v>82</v>
      </c>
      <c r="C80" s="26" t="s">
        <v>65</v>
      </c>
      <c r="D80" s="27">
        <v>200000</v>
      </c>
      <c r="E80" s="28">
        <v>208.50319999999999</v>
      </c>
      <c r="F80" s="29">
        <v>0.48925310053225701</v>
      </c>
      <c r="G80" s="28">
        <v>6.5410000000000004</v>
      </c>
      <c r="I80" s="42"/>
    </row>
    <row r="81" spans="1:9" x14ac:dyDescent="0.2">
      <c r="A81" s="26" t="s">
        <v>73</v>
      </c>
      <c r="B81" s="26" t="s">
        <v>72</v>
      </c>
      <c r="C81" s="26" t="s">
        <v>65</v>
      </c>
      <c r="D81" s="27">
        <v>100000</v>
      </c>
      <c r="E81" s="28">
        <v>95.687600000000003</v>
      </c>
      <c r="F81" s="29">
        <v>0.22453111022991698</v>
      </c>
      <c r="G81" s="28">
        <v>6.9459</v>
      </c>
      <c r="I81" s="42"/>
    </row>
    <row r="82" spans="1:9" x14ac:dyDescent="0.2">
      <c r="A82" s="30" t="s">
        <v>30</v>
      </c>
      <c r="B82" s="30"/>
      <c r="C82" s="30"/>
      <c r="D82" s="31"/>
      <c r="E82" s="32">
        <f>SUM(E75:E81)</f>
        <v>18042.035927700003</v>
      </c>
      <c r="F82" s="33">
        <f>SUM(F75:F81)</f>
        <v>42.335666874856507</v>
      </c>
      <c r="G82" s="32"/>
      <c r="H82" s="18"/>
      <c r="I82" s="18"/>
    </row>
    <row r="83" spans="1:9" x14ac:dyDescent="0.2">
      <c r="A83" s="26"/>
      <c r="B83" s="26"/>
      <c r="C83" s="26"/>
      <c r="D83" s="34"/>
      <c r="E83" s="28"/>
      <c r="F83" s="29"/>
      <c r="G83" s="28"/>
    </row>
    <row r="84" spans="1:9" x14ac:dyDescent="0.2">
      <c r="A84" s="30" t="s">
        <v>31</v>
      </c>
      <c r="B84" s="30"/>
      <c r="C84" s="30"/>
      <c r="D84" s="31"/>
      <c r="E84" s="32">
        <f>E55+E63+E68+E72+E82</f>
        <v>41593.343013100006</v>
      </c>
      <c r="F84" s="33">
        <f>F55+F63+F68+F72+F82</f>
        <v>97.598847550832971</v>
      </c>
      <c r="G84" s="32"/>
      <c r="H84" s="18"/>
      <c r="I84" s="18"/>
    </row>
    <row r="85" spans="1:9" x14ac:dyDescent="0.2">
      <c r="A85" s="30"/>
      <c r="B85" s="30"/>
      <c r="C85" s="30"/>
      <c r="D85" s="31"/>
      <c r="E85" s="32"/>
      <c r="F85" s="33"/>
      <c r="G85" s="32"/>
      <c r="H85" s="18"/>
      <c r="I85" s="18"/>
    </row>
    <row r="86" spans="1:9" x14ac:dyDescent="0.2">
      <c r="A86" s="30" t="s">
        <v>33</v>
      </c>
      <c r="B86" s="30"/>
      <c r="C86" s="30"/>
      <c r="D86" s="31"/>
      <c r="E86" s="32">
        <f>E88-(E55+E63+E68+E72+E82)</f>
        <v>1023.2903353999936</v>
      </c>
      <c r="F86" s="33">
        <f>F88-(F55+F63+F68+F72+F82)</f>
        <v>2.4011524491670286</v>
      </c>
      <c r="G86" s="32"/>
      <c r="H86" s="18"/>
      <c r="I86" s="18"/>
    </row>
    <row r="87" spans="1:9" x14ac:dyDescent="0.2">
      <c r="A87" s="30"/>
      <c r="B87" s="30"/>
      <c r="C87" s="30"/>
      <c r="D87" s="31"/>
      <c r="E87" s="32"/>
      <c r="F87" s="33"/>
      <c r="G87" s="32"/>
      <c r="H87" s="18"/>
      <c r="I87" s="18"/>
    </row>
    <row r="88" spans="1:9" x14ac:dyDescent="0.2">
      <c r="A88" s="35" t="s">
        <v>32</v>
      </c>
      <c r="B88" s="35"/>
      <c r="C88" s="35"/>
      <c r="D88" s="36"/>
      <c r="E88" s="37">
        <v>42616.6333485</v>
      </c>
      <c r="F88" s="38">
        <v>100</v>
      </c>
      <c r="G88" s="37"/>
      <c r="H88" s="18"/>
      <c r="I88" s="18"/>
    </row>
    <row r="90" spans="1:9" x14ac:dyDescent="0.2">
      <c r="A90" s="18" t="s">
        <v>52</v>
      </c>
    </row>
    <row r="91" spans="1:9" x14ac:dyDescent="0.2">
      <c r="A91" s="18" t="s">
        <v>35</v>
      </c>
    </row>
    <row r="92" spans="1:9" x14ac:dyDescent="0.2">
      <c r="A92" s="18"/>
    </row>
    <row r="93" spans="1:9" ht="37.5" customHeight="1" x14ac:dyDescent="0.2">
      <c r="A93" s="86" t="s">
        <v>805</v>
      </c>
      <c r="B93" s="86"/>
      <c r="C93" s="86"/>
      <c r="D93" s="86"/>
      <c r="E93" s="86"/>
      <c r="F93" s="86"/>
      <c r="G93" s="86"/>
    </row>
    <row r="94" spans="1:9" x14ac:dyDescent="0.2">
      <c r="A94" s="56"/>
      <c r="B94" s="56"/>
      <c r="C94" s="56"/>
      <c r="D94" s="56"/>
      <c r="E94" s="56"/>
      <c r="F94" s="56"/>
      <c r="G94" s="56"/>
    </row>
    <row r="95" spans="1:9" x14ac:dyDescent="0.2">
      <c r="A95" s="18" t="s">
        <v>36</v>
      </c>
    </row>
    <row r="96" spans="1:9" x14ac:dyDescent="0.2">
      <c r="A96" s="18" t="s">
        <v>37</v>
      </c>
    </row>
    <row r="97" spans="1:5" x14ac:dyDescent="0.2">
      <c r="A97" s="18" t="s">
        <v>38</v>
      </c>
      <c r="B97" s="18"/>
      <c r="C97" s="39" t="s">
        <v>40</v>
      </c>
      <c r="D97" s="19" t="s">
        <v>39</v>
      </c>
    </row>
    <row r="98" spans="1:5" x14ac:dyDescent="0.2">
      <c r="A98" s="9" t="s">
        <v>56</v>
      </c>
      <c r="C98" s="40">
        <v>159.72239999999999</v>
      </c>
      <c r="D98" s="40">
        <v>152.35830000000001</v>
      </c>
    </row>
    <row r="99" spans="1:5" x14ac:dyDescent="0.2">
      <c r="A99" s="9" t="s">
        <v>80</v>
      </c>
      <c r="C99" s="40">
        <v>16.8063</v>
      </c>
      <c r="D99" s="40">
        <v>16.031700000000001</v>
      </c>
    </row>
    <row r="100" spans="1:5" x14ac:dyDescent="0.2">
      <c r="A100" s="9" t="s">
        <v>59</v>
      </c>
      <c r="C100" s="40">
        <v>170.31979999999999</v>
      </c>
      <c r="D100" s="40">
        <v>163.09800000000001</v>
      </c>
    </row>
    <row r="101" spans="1:5" x14ac:dyDescent="0.2">
      <c r="A101" s="9" t="s">
        <v>81</v>
      </c>
      <c r="C101" s="40">
        <v>18.3719</v>
      </c>
      <c r="D101" s="40">
        <v>17.59</v>
      </c>
    </row>
    <row r="103" spans="1:5" x14ac:dyDescent="0.2">
      <c r="A103" s="9" t="s">
        <v>41</v>
      </c>
    </row>
    <row r="105" spans="1:5" x14ac:dyDescent="0.2">
      <c r="A105" s="18" t="s">
        <v>42</v>
      </c>
      <c r="D105" s="41" t="s">
        <v>43</v>
      </c>
    </row>
    <row r="107" spans="1:5" x14ac:dyDescent="0.2">
      <c r="A107" s="18" t="s">
        <v>874</v>
      </c>
      <c r="D107" s="42">
        <v>3.4206033304681398</v>
      </c>
      <c r="E107" s="13" t="s">
        <v>44</v>
      </c>
    </row>
    <row r="109" spans="1:5" x14ac:dyDescent="0.2">
      <c r="A109" s="18" t="s">
        <v>806</v>
      </c>
      <c r="D109" s="41" t="s">
        <v>43</v>
      </c>
    </row>
    <row r="111" spans="1:5" x14ac:dyDescent="0.2">
      <c r="A111" s="18" t="s">
        <v>875</v>
      </c>
    </row>
    <row r="112" spans="1:5" x14ac:dyDescent="0.2">
      <c r="A112" s="47"/>
    </row>
    <row r="113" spans="1:1" x14ac:dyDescent="0.2">
      <c r="A113" s="47" t="s">
        <v>767</v>
      </c>
    </row>
    <row r="114" spans="1:1" x14ac:dyDescent="0.2">
      <c r="A114" s="48"/>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ht="20.399999999999999" x14ac:dyDescent="0.2">
      <c r="A127" s="50" t="s">
        <v>1071</v>
      </c>
    </row>
    <row r="128" spans="1:1" x14ac:dyDescent="0.2">
      <c r="A128" s="49"/>
    </row>
    <row r="129" spans="1:1" x14ac:dyDescent="0.2">
      <c r="A129" s="47" t="s">
        <v>768</v>
      </c>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sheetData>
  <mergeCells count="2">
    <mergeCell ref="A1:G1"/>
    <mergeCell ref="A93:G93"/>
  </mergeCells>
  <conditionalFormatting sqref="F2:F3 F5:F92 F95:F110">
    <cfRule type="cellIs" dxfId="73" priority="3" stopIfTrue="1" operator="between">
      <formula>0.009</formula>
      <formula>-0.009</formula>
    </cfRule>
  </conditionalFormatting>
  <conditionalFormatting sqref="F111 F144:F243">
    <cfRule type="cellIs" dxfId="72" priority="2" stopIfTrue="1" operator="between">
      <formula>0.009</formula>
      <formula>-0.009</formula>
    </cfRule>
  </conditionalFormatting>
  <conditionalFormatting sqref="F112:F143">
    <cfRule type="cellIs" dxfId="71" priority="1"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7"/>
  <sheetViews>
    <sheetView workbookViewId="0">
      <selection sqref="A1:G1"/>
    </sheetView>
  </sheetViews>
  <sheetFormatPr defaultColWidth="9.109375" defaultRowHeight="10.199999999999999" x14ac:dyDescent="0.2"/>
  <cols>
    <col min="1" max="1" width="38.6640625" style="9" bestFit="1" customWidth="1"/>
    <col min="2" max="2" width="51" style="9" bestFit="1" customWidth="1"/>
    <col min="3" max="3" width="25.109375" style="9" bestFit="1" customWidth="1"/>
    <col min="4" max="4" width="15.33203125" style="10" bestFit="1" customWidth="1"/>
    <col min="5" max="5" width="18.109375" style="13" customWidth="1"/>
    <col min="6" max="6" width="13.5546875" style="14" bestFit="1" customWidth="1"/>
    <col min="7" max="7" width="14.33203125" style="13" customWidth="1"/>
    <col min="8" max="16384" width="9.109375" style="9"/>
  </cols>
  <sheetData>
    <row r="1" spans="1:7" s="1" customFormat="1" ht="13.8" x14ac:dyDescent="0.2">
      <c r="A1" s="80" t="s">
        <v>1072</v>
      </c>
      <c r="B1" s="81"/>
      <c r="C1" s="81"/>
      <c r="D1" s="81"/>
      <c r="E1" s="81"/>
      <c r="F1" s="81"/>
      <c r="G1" s="81"/>
    </row>
    <row r="2" spans="1:7" s="1" customFormat="1" ht="12" x14ac:dyDescent="0.25">
      <c r="A2" s="67" t="s">
        <v>1073</v>
      </c>
      <c r="D2" s="6"/>
      <c r="E2" s="7"/>
      <c r="F2" s="12"/>
      <c r="G2" s="13"/>
    </row>
    <row r="3" spans="1:7" s="1" customFormat="1" ht="12" x14ac:dyDescent="0.2">
      <c r="A3" s="11" t="s">
        <v>6</v>
      </c>
      <c r="B3" s="2"/>
      <c r="C3" s="3"/>
      <c r="D3" s="4"/>
      <c r="E3" s="5"/>
      <c r="F3" s="12"/>
      <c r="G3" s="13"/>
    </row>
    <row r="4" spans="1:7" s="1" customFormat="1" ht="30.6" x14ac:dyDescent="0.2">
      <c r="A4" s="8" t="s">
        <v>2</v>
      </c>
      <c r="B4" s="8" t="s">
        <v>0</v>
      </c>
      <c r="C4" s="17" t="s">
        <v>4</v>
      </c>
      <c r="D4" s="16" t="s">
        <v>1</v>
      </c>
      <c r="E4" s="51" t="s">
        <v>794</v>
      </c>
      <c r="F4" s="15" t="s">
        <v>3</v>
      </c>
      <c r="G4" s="15" t="s">
        <v>5</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88</v>
      </c>
      <c r="B7" s="26" t="s">
        <v>87</v>
      </c>
      <c r="C7" s="26" t="s">
        <v>89</v>
      </c>
      <c r="D7" s="27">
        <v>33200</v>
      </c>
      <c r="E7" s="28">
        <v>447.536</v>
      </c>
      <c r="F7" s="29">
        <v>1.76420613901821</v>
      </c>
      <c r="G7" s="28"/>
    </row>
    <row r="8" spans="1:7" x14ac:dyDescent="0.2">
      <c r="A8" s="26" t="s">
        <v>94</v>
      </c>
      <c r="B8" s="26" t="s">
        <v>93</v>
      </c>
      <c r="C8" s="26" t="s">
        <v>89</v>
      </c>
      <c r="D8" s="27">
        <v>57200</v>
      </c>
      <c r="E8" s="28">
        <v>404.51839999999999</v>
      </c>
      <c r="F8" s="29">
        <v>1.5946289116983301</v>
      </c>
      <c r="G8" s="28"/>
    </row>
    <row r="9" spans="1:7" x14ac:dyDescent="0.2">
      <c r="A9" s="26" t="s">
        <v>91</v>
      </c>
      <c r="B9" s="26" t="s">
        <v>90</v>
      </c>
      <c r="C9" s="26" t="s">
        <v>92</v>
      </c>
      <c r="D9" s="27">
        <v>27400</v>
      </c>
      <c r="E9" s="28">
        <v>400.56060000000002</v>
      </c>
      <c r="F9" s="29">
        <v>1.57902709406354</v>
      </c>
      <c r="G9" s="28"/>
    </row>
    <row r="10" spans="1:7" x14ac:dyDescent="0.2">
      <c r="A10" s="26" t="s">
        <v>96</v>
      </c>
      <c r="B10" s="26" t="s">
        <v>95</v>
      </c>
      <c r="C10" s="26" t="s">
        <v>97</v>
      </c>
      <c r="D10" s="27">
        <v>18700</v>
      </c>
      <c r="E10" s="28">
        <v>291.39274999999998</v>
      </c>
      <c r="F10" s="29">
        <v>1.14868273930008</v>
      </c>
      <c r="G10" s="28"/>
    </row>
    <row r="11" spans="1:7" x14ac:dyDescent="0.2">
      <c r="A11" s="26" t="s">
        <v>99</v>
      </c>
      <c r="B11" s="26" t="s">
        <v>98</v>
      </c>
      <c r="C11" s="26" t="s">
        <v>89</v>
      </c>
      <c r="D11" s="27">
        <v>44300</v>
      </c>
      <c r="E11" s="28">
        <v>282.10239999999999</v>
      </c>
      <c r="F11" s="29">
        <v>1.1120597804685499</v>
      </c>
      <c r="G11" s="28"/>
    </row>
    <row r="12" spans="1:7" x14ac:dyDescent="0.2">
      <c r="A12" s="26" t="s">
        <v>101</v>
      </c>
      <c r="B12" s="26" t="s">
        <v>100</v>
      </c>
      <c r="C12" s="26" t="s">
        <v>102</v>
      </c>
      <c r="D12" s="27">
        <v>39600</v>
      </c>
      <c r="E12" s="28">
        <v>271.24020000000002</v>
      </c>
      <c r="F12" s="29">
        <v>1.06924052140728</v>
      </c>
      <c r="G12" s="28"/>
    </row>
    <row r="13" spans="1:7" x14ac:dyDescent="0.2">
      <c r="A13" s="26" t="s">
        <v>104</v>
      </c>
      <c r="B13" s="26" t="s">
        <v>103</v>
      </c>
      <c r="C13" s="26" t="s">
        <v>105</v>
      </c>
      <c r="D13" s="27">
        <v>8600</v>
      </c>
      <c r="E13" s="28">
        <v>223.2259</v>
      </c>
      <c r="F13" s="29">
        <v>0.87996608801943399</v>
      </c>
      <c r="G13" s="28"/>
    </row>
    <row r="14" spans="1:7" x14ac:dyDescent="0.2">
      <c r="A14" s="26" t="s">
        <v>107</v>
      </c>
      <c r="B14" s="26" t="s">
        <v>106</v>
      </c>
      <c r="C14" s="26" t="s">
        <v>89</v>
      </c>
      <c r="D14" s="27">
        <v>36200</v>
      </c>
      <c r="E14" s="28">
        <v>168.6558</v>
      </c>
      <c r="F14" s="29">
        <v>0.66484840938165402</v>
      </c>
      <c r="G14" s="28"/>
    </row>
    <row r="15" spans="1:7" x14ac:dyDescent="0.2">
      <c r="A15" s="26" t="s">
        <v>109</v>
      </c>
      <c r="B15" s="26" t="s">
        <v>108</v>
      </c>
      <c r="C15" s="26" t="s">
        <v>92</v>
      </c>
      <c r="D15" s="27">
        <v>17000</v>
      </c>
      <c r="E15" s="28">
        <v>165.45249999999999</v>
      </c>
      <c r="F15" s="29">
        <v>0.65222086316164696</v>
      </c>
      <c r="G15" s="28"/>
    </row>
    <row r="16" spans="1:7" x14ac:dyDescent="0.2">
      <c r="A16" s="26" t="s">
        <v>114</v>
      </c>
      <c r="B16" s="26" t="s">
        <v>113</v>
      </c>
      <c r="C16" s="26" t="s">
        <v>115</v>
      </c>
      <c r="D16" s="27">
        <v>14400</v>
      </c>
      <c r="E16" s="28">
        <v>156.24</v>
      </c>
      <c r="F16" s="29">
        <v>0.61590479237470397</v>
      </c>
      <c r="G16" s="28"/>
    </row>
    <row r="17" spans="1:7" x14ac:dyDescent="0.2">
      <c r="A17" s="26" t="s">
        <v>111</v>
      </c>
      <c r="B17" s="26" t="s">
        <v>110</v>
      </c>
      <c r="C17" s="26" t="s">
        <v>112</v>
      </c>
      <c r="D17" s="27">
        <v>3500</v>
      </c>
      <c r="E17" s="28">
        <v>153.78299999999999</v>
      </c>
      <c r="F17" s="29">
        <v>0.60621919281719805</v>
      </c>
      <c r="G17" s="28"/>
    </row>
    <row r="18" spans="1:7" x14ac:dyDescent="0.2">
      <c r="A18" s="26" t="s">
        <v>122</v>
      </c>
      <c r="B18" s="26" t="s">
        <v>121</v>
      </c>
      <c r="C18" s="26" t="s">
        <v>123</v>
      </c>
      <c r="D18" s="27">
        <v>4000</v>
      </c>
      <c r="E18" s="28">
        <v>148.26400000000001</v>
      </c>
      <c r="F18" s="29">
        <v>0.58446305771020901</v>
      </c>
      <c r="G18" s="28"/>
    </row>
    <row r="19" spans="1:7" x14ac:dyDescent="0.2">
      <c r="A19" s="26" t="s">
        <v>117</v>
      </c>
      <c r="B19" s="26" t="s">
        <v>116</v>
      </c>
      <c r="C19" s="26" t="s">
        <v>89</v>
      </c>
      <c r="D19" s="27">
        <v>8500</v>
      </c>
      <c r="E19" s="28">
        <v>141.1935</v>
      </c>
      <c r="F19" s="29">
        <v>0.55659084294775796</v>
      </c>
      <c r="G19" s="28"/>
    </row>
    <row r="20" spans="1:7" x14ac:dyDescent="0.2">
      <c r="A20" s="26" t="s">
        <v>119</v>
      </c>
      <c r="B20" s="26" t="s">
        <v>118</v>
      </c>
      <c r="C20" s="26" t="s">
        <v>120</v>
      </c>
      <c r="D20" s="27">
        <v>98600</v>
      </c>
      <c r="E20" s="28">
        <v>140.89940000000001</v>
      </c>
      <c r="F20" s="29">
        <v>0.55543148811264897</v>
      </c>
      <c r="G20" s="28"/>
    </row>
    <row r="21" spans="1:7" x14ac:dyDescent="0.2">
      <c r="A21" s="26" t="s">
        <v>125</v>
      </c>
      <c r="B21" s="26" t="s">
        <v>124</v>
      </c>
      <c r="C21" s="26" t="s">
        <v>126</v>
      </c>
      <c r="D21" s="27">
        <v>86028</v>
      </c>
      <c r="E21" s="28">
        <v>116.309856</v>
      </c>
      <c r="F21" s="29">
        <v>0.45849844924994698</v>
      </c>
      <c r="G21" s="28"/>
    </row>
    <row r="22" spans="1:7" x14ac:dyDescent="0.2">
      <c r="A22" s="26" t="s">
        <v>128</v>
      </c>
      <c r="B22" s="26" t="s">
        <v>127</v>
      </c>
      <c r="C22" s="26" t="s">
        <v>129</v>
      </c>
      <c r="D22" s="27">
        <v>33900</v>
      </c>
      <c r="E22" s="28">
        <v>115.31085</v>
      </c>
      <c r="F22" s="29">
        <v>0.454560324678703</v>
      </c>
      <c r="G22" s="28"/>
    </row>
    <row r="23" spans="1:7" x14ac:dyDescent="0.2">
      <c r="A23" s="26" t="s">
        <v>131</v>
      </c>
      <c r="B23" s="26" t="s">
        <v>130</v>
      </c>
      <c r="C23" s="26" t="s">
        <v>132</v>
      </c>
      <c r="D23" s="27">
        <v>5800</v>
      </c>
      <c r="E23" s="28">
        <v>102.6484</v>
      </c>
      <c r="F23" s="29">
        <v>0.40464440277518898</v>
      </c>
      <c r="G23" s="28"/>
    </row>
    <row r="24" spans="1:7" x14ac:dyDescent="0.2">
      <c r="A24" s="26" t="s">
        <v>140</v>
      </c>
      <c r="B24" s="26" t="s">
        <v>139</v>
      </c>
      <c r="C24" s="26" t="s">
        <v>129</v>
      </c>
      <c r="D24" s="27">
        <v>9800</v>
      </c>
      <c r="E24" s="28">
        <v>95.295199999999994</v>
      </c>
      <c r="F24" s="29">
        <v>0.37565777246739601</v>
      </c>
      <c r="G24" s="28"/>
    </row>
    <row r="25" spans="1:7" x14ac:dyDescent="0.2">
      <c r="A25" s="26" t="s">
        <v>134</v>
      </c>
      <c r="B25" s="26" t="s">
        <v>133</v>
      </c>
      <c r="C25" s="26" t="s">
        <v>135</v>
      </c>
      <c r="D25" s="27">
        <v>12100</v>
      </c>
      <c r="E25" s="28">
        <v>92.958250000000007</v>
      </c>
      <c r="F25" s="29">
        <v>0.36644541516747198</v>
      </c>
      <c r="G25" s="28"/>
    </row>
    <row r="26" spans="1:7" x14ac:dyDescent="0.2">
      <c r="A26" s="26" t="s">
        <v>142</v>
      </c>
      <c r="B26" s="26" t="s">
        <v>141</v>
      </c>
      <c r="C26" s="26" t="s">
        <v>143</v>
      </c>
      <c r="D26" s="27">
        <v>4000</v>
      </c>
      <c r="E26" s="28">
        <v>89.224000000000004</v>
      </c>
      <c r="F26" s="29">
        <v>0.35172484123681902</v>
      </c>
      <c r="G26" s="28"/>
    </row>
    <row r="27" spans="1:7" x14ac:dyDescent="0.2">
      <c r="A27" s="26" t="s">
        <v>137</v>
      </c>
      <c r="B27" s="26" t="s">
        <v>136</v>
      </c>
      <c r="C27" s="26" t="s">
        <v>138</v>
      </c>
      <c r="D27" s="27">
        <v>6700</v>
      </c>
      <c r="E27" s="28">
        <v>88.490250000000003</v>
      </c>
      <c r="F27" s="29">
        <v>0.34883236721348998</v>
      </c>
      <c r="G27" s="28"/>
    </row>
    <row r="28" spans="1:7" x14ac:dyDescent="0.2">
      <c r="A28" s="26" t="s">
        <v>145</v>
      </c>
      <c r="B28" s="26" t="s">
        <v>144</v>
      </c>
      <c r="C28" s="26" t="s">
        <v>129</v>
      </c>
      <c r="D28" s="27">
        <v>9600</v>
      </c>
      <c r="E28" s="28">
        <v>86.76</v>
      </c>
      <c r="F28" s="29">
        <v>0.34201164737857997</v>
      </c>
      <c r="G28" s="28"/>
    </row>
    <row r="29" spans="1:7" x14ac:dyDescent="0.2">
      <c r="A29" s="26" t="s">
        <v>152</v>
      </c>
      <c r="B29" s="26" t="s">
        <v>151</v>
      </c>
      <c r="C29" s="26" t="s">
        <v>123</v>
      </c>
      <c r="D29" s="27">
        <v>20800</v>
      </c>
      <c r="E29" s="28">
        <v>85.654399999999995</v>
      </c>
      <c r="F29" s="29">
        <v>0.33765332467984999</v>
      </c>
      <c r="G29" s="28"/>
    </row>
    <row r="30" spans="1:7" x14ac:dyDescent="0.2">
      <c r="A30" s="26" t="s">
        <v>147</v>
      </c>
      <c r="B30" s="26" t="s">
        <v>146</v>
      </c>
      <c r="C30" s="26" t="s">
        <v>148</v>
      </c>
      <c r="D30" s="27">
        <v>35400</v>
      </c>
      <c r="E30" s="28">
        <v>83.915700000000001</v>
      </c>
      <c r="F30" s="29">
        <v>0.33079929458191198</v>
      </c>
      <c r="G30" s="28"/>
    </row>
    <row r="31" spans="1:7" x14ac:dyDescent="0.2">
      <c r="A31" s="26" t="s">
        <v>150</v>
      </c>
      <c r="B31" s="26" t="s">
        <v>149</v>
      </c>
      <c r="C31" s="26" t="s">
        <v>115</v>
      </c>
      <c r="D31" s="27">
        <v>15500</v>
      </c>
      <c r="E31" s="28">
        <v>79.398750000000007</v>
      </c>
      <c r="F31" s="29">
        <v>0.312993283624942</v>
      </c>
      <c r="G31" s="28"/>
    </row>
    <row r="32" spans="1:7" x14ac:dyDescent="0.2">
      <c r="A32" s="26" t="s">
        <v>159</v>
      </c>
      <c r="B32" s="26" t="s">
        <v>158</v>
      </c>
      <c r="C32" s="26" t="s">
        <v>138</v>
      </c>
      <c r="D32" s="27">
        <v>1400</v>
      </c>
      <c r="E32" s="28">
        <v>78.502200000000002</v>
      </c>
      <c r="F32" s="29">
        <v>0.30945904500740801</v>
      </c>
      <c r="G32" s="28"/>
    </row>
    <row r="33" spans="1:7" x14ac:dyDescent="0.2">
      <c r="A33" s="26" t="s">
        <v>154</v>
      </c>
      <c r="B33" s="26" t="s">
        <v>153</v>
      </c>
      <c r="C33" s="26" t="s">
        <v>115</v>
      </c>
      <c r="D33" s="27">
        <v>15700</v>
      </c>
      <c r="E33" s="28">
        <v>78.076099999999997</v>
      </c>
      <c r="F33" s="29">
        <v>0.307779340501322</v>
      </c>
      <c r="G33" s="28"/>
    </row>
    <row r="34" spans="1:7" x14ac:dyDescent="0.2">
      <c r="A34" s="26" t="s">
        <v>163</v>
      </c>
      <c r="B34" s="26" t="s">
        <v>162</v>
      </c>
      <c r="C34" s="26" t="s">
        <v>164</v>
      </c>
      <c r="D34" s="27">
        <v>10000</v>
      </c>
      <c r="E34" s="28">
        <v>75.974999999999994</v>
      </c>
      <c r="F34" s="29">
        <v>0.29949671403397399</v>
      </c>
      <c r="G34" s="28"/>
    </row>
    <row r="35" spans="1:7" x14ac:dyDescent="0.2">
      <c r="A35" s="26" t="s">
        <v>161</v>
      </c>
      <c r="B35" s="26" t="s">
        <v>160</v>
      </c>
      <c r="C35" s="26" t="s">
        <v>89</v>
      </c>
      <c r="D35" s="27">
        <v>56000</v>
      </c>
      <c r="E35" s="28">
        <v>74.507999999999996</v>
      </c>
      <c r="F35" s="29">
        <v>0.29371373700879699</v>
      </c>
      <c r="G35" s="28"/>
    </row>
    <row r="36" spans="1:7" x14ac:dyDescent="0.2">
      <c r="A36" s="26" t="s">
        <v>166</v>
      </c>
      <c r="B36" s="26" t="s">
        <v>165</v>
      </c>
      <c r="C36" s="26" t="s">
        <v>167</v>
      </c>
      <c r="D36" s="27">
        <v>6700</v>
      </c>
      <c r="E36" s="28">
        <v>72.467200000000005</v>
      </c>
      <c r="F36" s="29">
        <v>0.28566881573205399</v>
      </c>
      <c r="G36" s="28"/>
    </row>
    <row r="37" spans="1:7" x14ac:dyDescent="0.2">
      <c r="A37" s="26" t="s">
        <v>169</v>
      </c>
      <c r="B37" s="26" t="s">
        <v>168</v>
      </c>
      <c r="C37" s="26" t="s">
        <v>170</v>
      </c>
      <c r="D37" s="27">
        <v>9000</v>
      </c>
      <c r="E37" s="28">
        <v>68.098500000000001</v>
      </c>
      <c r="F37" s="29">
        <v>0.26844721264419302</v>
      </c>
      <c r="G37" s="28"/>
    </row>
    <row r="38" spans="1:7" x14ac:dyDescent="0.2">
      <c r="A38" s="26" t="s">
        <v>156</v>
      </c>
      <c r="B38" s="26" t="s">
        <v>155</v>
      </c>
      <c r="C38" s="26" t="s">
        <v>157</v>
      </c>
      <c r="D38" s="27">
        <v>45000</v>
      </c>
      <c r="E38" s="28">
        <v>67.342500000000001</v>
      </c>
      <c r="F38" s="29">
        <v>0.26546702816496098</v>
      </c>
      <c r="G38" s="28"/>
    </row>
    <row r="39" spans="1:7" x14ac:dyDescent="0.2">
      <c r="A39" s="26" t="s">
        <v>172</v>
      </c>
      <c r="B39" s="26" t="s">
        <v>171</v>
      </c>
      <c r="C39" s="26" t="s">
        <v>173</v>
      </c>
      <c r="D39" s="27">
        <v>47300</v>
      </c>
      <c r="E39" s="28">
        <v>65.179400000000001</v>
      </c>
      <c r="F39" s="29">
        <v>0.25693999503397202</v>
      </c>
      <c r="G39" s="28"/>
    </row>
    <row r="40" spans="1:7" x14ac:dyDescent="0.2">
      <c r="A40" s="26" t="s">
        <v>177</v>
      </c>
      <c r="B40" s="26" t="s">
        <v>176</v>
      </c>
      <c r="C40" s="26" t="s">
        <v>138</v>
      </c>
      <c r="D40" s="27">
        <v>10000</v>
      </c>
      <c r="E40" s="28">
        <v>63.68</v>
      </c>
      <c r="F40" s="29">
        <v>0.25102929581682798</v>
      </c>
      <c r="G40" s="28"/>
    </row>
    <row r="41" spans="1:7" x14ac:dyDescent="0.2">
      <c r="A41" s="26" t="s">
        <v>179</v>
      </c>
      <c r="B41" s="26" t="s">
        <v>178</v>
      </c>
      <c r="C41" s="26" t="s">
        <v>92</v>
      </c>
      <c r="D41" s="27">
        <v>6200</v>
      </c>
      <c r="E41" s="28">
        <v>62</v>
      </c>
      <c r="F41" s="29">
        <v>0.244406663640755</v>
      </c>
      <c r="G41" s="28"/>
    </row>
    <row r="42" spans="1:7" x14ac:dyDescent="0.2">
      <c r="A42" s="26" t="s">
        <v>183</v>
      </c>
      <c r="B42" s="26" t="s">
        <v>182</v>
      </c>
      <c r="C42" s="26" t="s">
        <v>184</v>
      </c>
      <c r="D42" s="27">
        <v>12400</v>
      </c>
      <c r="E42" s="28">
        <v>61.497799999999998</v>
      </c>
      <c r="F42" s="29">
        <v>0.242426969665265</v>
      </c>
      <c r="G42" s="28"/>
    </row>
    <row r="43" spans="1:7" x14ac:dyDescent="0.2">
      <c r="A43" s="26" t="s">
        <v>181</v>
      </c>
      <c r="B43" s="26" t="s">
        <v>180</v>
      </c>
      <c r="C43" s="26" t="s">
        <v>123</v>
      </c>
      <c r="D43" s="27">
        <v>700</v>
      </c>
      <c r="E43" s="28">
        <v>59.295250000000003</v>
      </c>
      <c r="F43" s="29">
        <v>0.23374442293942699</v>
      </c>
      <c r="G43" s="28"/>
    </row>
    <row r="44" spans="1:7" x14ac:dyDescent="0.2">
      <c r="A44" s="26" t="s">
        <v>188</v>
      </c>
      <c r="B44" s="26" t="s">
        <v>187</v>
      </c>
      <c r="C44" s="26" t="s">
        <v>105</v>
      </c>
      <c r="D44" s="27">
        <v>27200</v>
      </c>
      <c r="E44" s="28">
        <v>59.078400000000002</v>
      </c>
      <c r="F44" s="29">
        <v>0.232889590923129</v>
      </c>
      <c r="G44" s="28"/>
    </row>
    <row r="45" spans="1:7" x14ac:dyDescent="0.2">
      <c r="A45" s="26" t="s">
        <v>186</v>
      </c>
      <c r="B45" s="26" t="s">
        <v>185</v>
      </c>
      <c r="C45" s="26" t="s">
        <v>126</v>
      </c>
      <c r="D45" s="27">
        <v>25600</v>
      </c>
      <c r="E45" s="28">
        <v>55.782400000000003</v>
      </c>
      <c r="F45" s="29">
        <v>0.21989661732054999</v>
      </c>
      <c r="G45" s="28"/>
    </row>
    <row r="46" spans="1:7" x14ac:dyDescent="0.2">
      <c r="A46" s="26" t="s">
        <v>190</v>
      </c>
      <c r="B46" s="26" t="s">
        <v>189</v>
      </c>
      <c r="C46" s="26" t="s">
        <v>191</v>
      </c>
      <c r="D46" s="27">
        <v>38700</v>
      </c>
      <c r="E46" s="28">
        <v>52.225650000000002</v>
      </c>
      <c r="F46" s="29">
        <v>0.20587575601564201</v>
      </c>
      <c r="G46" s="28"/>
    </row>
    <row r="47" spans="1:7" x14ac:dyDescent="0.2">
      <c r="A47" s="26" t="s">
        <v>193</v>
      </c>
      <c r="B47" s="26" t="s">
        <v>192</v>
      </c>
      <c r="C47" s="26" t="s">
        <v>120</v>
      </c>
      <c r="D47" s="27">
        <v>25800</v>
      </c>
      <c r="E47" s="28">
        <v>52.1676</v>
      </c>
      <c r="F47" s="29">
        <v>0.20564692042170099</v>
      </c>
      <c r="G47" s="28"/>
    </row>
    <row r="48" spans="1:7" x14ac:dyDescent="0.2">
      <c r="A48" s="26" t="s">
        <v>175</v>
      </c>
      <c r="B48" s="26" t="s">
        <v>174</v>
      </c>
      <c r="C48" s="26" t="s">
        <v>112</v>
      </c>
      <c r="D48" s="27">
        <v>14000</v>
      </c>
      <c r="E48" s="28">
        <v>49.98</v>
      </c>
      <c r="F48" s="29">
        <v>0.19702330723814501</v>
      </c>
      <c r="G48" s="28"/>
    </row>
    <row r="49" spans="1:9" x14ac:dyDescent="0.2">
      <c r="A49" s="26" t="s">
        <v>200</v>
      </c>
      <c r="B49" s="26" t="s">
        <v>199</v>
      </c>
      <c r="C49" s="26" t="s">
        <v>129</v>
      </c>
      <c r="D49" s="27">
        <v>13200</v>
      </c>
      <c r="E49" s="28">
        <v>48.905999999999999</v>
      </c>
      <c r="F49" s="29">
        <v>0.19278955309701301</v>
      </c>
      <c r="G49" s="28"/>
    </row>
    <row r="50" spans="1:9" x14ac:dyDescent="0.2">
      <c r="A50" s="26" t="s">
        <v>195</v>
      </c>
      <c r="B50" s="26" t="s">
        <v>194</v>
      </c>
      <c r="C50" s="26" t="s">
        <v>138</v>
      </c>
      <c r="D50" s="27">
        <v>14800</v>
      </c>
      <c r="E50" s="28">
        <v>43.933799999999998</v>
      </c>
      <c r="F50" s="29">
        <v>0.17318892708161601</v>
      </c>
      <c r="G50" s="28"/>
    </row>
    <row r="51" spans="1:9" x14ac:dyDescent="0.2">
      <c r="A51" s="26" t="s">
        <v>197</v>
      </c>
      <c r="B51" s="26" t="s">
        <v>196</v>
      </c>
      <c r="C51" s="26" t="s">
        <v>198</v>
      </c>
      <c r="D51" s="27">
        <v>3000</v>
      </c>
      <c r="E51" s="28">
        <v>39.238500000000002</v>
      </c>
      <c r="F51" s="29">
        <v>0.154679852762384</v>
      </c>
      <c r="G51" s="28"/>
    </row>
    <row r="52" spans="1:9" x14ac:dyDescent="0.2">
      <c r="A52" s="26" t="s">
        <v>202</v>
      </c>
      <c r="B52" s="26" t="s">
        <v>201</v>
      </c>
      <c r="C52" s="26" t="s">
        <v>148</v>
      </c>
      <c r="D52" s="27">
        <v>66600</v>
      </c>
      <c r="E52" s="28">
        <v>35.864100000000001</v>
      </c>
      <c r="F52" s="29">
        <v>0.14137782299158699</v>
      </c>
      <c r="G52" s="28"/>
    </row>
    <row r="53" spans="1:9" x14ac:dyDescent="0.2">
      <c r="A53" s="26" t="s">
        <v>204</v>
      </c>
      <c r="B53" s="26" t="s">
        <v>203</v>
      </c>
      <c r="C53" s="26" t="s">
        <v>205</v>
      </c>
      <c r="D53" s="27">
        <v>5300</v>
      </c>
      <c r="E53" s="28">
        <v>30.366350000000001</v>
      </c>
      <c r="F53" s="29">
        <v>0.11970545629753999</v>
      </c>
      <c r="G53" s="28"/>
    </row>
    <row r="54" spans="1:9" x14ac:dyDescent="0.2">
      <c r="A54" s="26" t="s">
        <v>207</v>
      </c>
      <c r="B54" s="26" t="s">
        <v>206</v>
      </c>
      <c r="C54" s="26" t="s">
        <v>208</v>
      </c>
      <c r="D54" s="27">
        <v>27400</v>
      </c>
      <c r="E54" s="28">
        <v>28.030200000000001</v>
      </c>
      <c r="F54" s="29">
        <v>0.11049625263198599</v>
      </c>
      <c r="G54" s="28"/>
    </row>
    <row r="55" spans="1:9" x14ac:dyDescent="0.2">
      <c r="A55" s="30" t="s">
        <v>30</v>
      </c>
      <c r="B55" s="30"/>
      <c r="C55" s="30"/>
      <c r="D55" s="31"/>
      <c r="E55" s="32">
        <f>SUM(E7:E54)</f>
        <v>5753.2250560000011</v>
      </c>
      <c r="F55" s="33">
        <f>SUM(F7:F54)</f>
        <v>22.679460340505795</v>
      </c>
      <c r="G55" s="32"/>
      <c r="H55" s="18"/>
      <c r="I55" s="18"/>
    </row>
    <row r="56" spans="1:9" x14ac:dyDescent="0.2">
      <c r="A56" s="26"/>
      <c r="B56" s="26"/>
      <c r="C56" s="26"/>
      <c r="D56" s="34"/>
      <c r="E56" s="28"/>
      <c r="F56" s="29"/>
      <c r="G56" s="28"/>
    </row>
    <row r="57" spans="1:9" x14ac:dyDescent="0.2">
      <c r="A57" s="30" t="s">
        <v>45</v>
      </c>
      <c r="B57" s="26"/>
      <c r="C57" s="26"/>
      <c r="D57" s="34"/>
      <c r="E57" s="28"/>
      <c r="F57" s="29"/>
      <c r="G57" s="28"/>
    </row>
    <row r="58" spans="1:9" x14ac:dyDescent="0.2">
      <c r="A58" s="30" t="s">
        <v>46</v>
      </c>
      <c r="B58" s="26"/>
      <c r="C58" s="26"/>
      <c r="D58" s="34"/>
      <c r="E58" s="28"/>
      <c r="F58" s="29"/>
      <c r="G58" s="28"/>
    </row>
    <row r="59" spans="1:9" x14ac:dyDescent="0.2">
      <c r="A59" s="26" t="s">
        <v>1074</v>
      </c>
      <c r="B59" s="26" t="s">
        <v>1075</v>
      </c>
      <c r="C59" s="26" t="s">
        <v>76</v>
      </c>
      <c r="D59" s="27">
        <v>100</v>
      </c>
      <c r="E59" s="28">
        <v>1019.4819589</v>
      </c>
      <c r="F59" s="29">
        <v>4.0188416809143703</v>
      </c>
      <c r="G59" s="28">
        <v>6.2748999999999997</v>
      </c>
    </row>
    <row r="60" spans="1:9" x14ac:dyDescent="0.2">
      <c r="A60" s="26" t="s">
        <v>210</v>
      </c>
      <c r="B60" s="26" t="s">
        <v>209</v>
      </c>
      <c r="C60" s="26" t="s">
        <v>76</v>
      </c>
      <c r="D60" s="27">
        <v>100</v>
      </c>
      <c r="E60" s="28">
        <v>1013.4817123</v>
      </c>
      <c r="F60" s="29">
        <v>3.9951884510348901</v>
      </c>
      <c r="G60" s="28">
        <v>6.7249999999999996</v>
      </c>
    </row>
    <row r="61" spans="1:9" x14ac:dyDescent="0.2">
      <c r="A61" s="26" t="s">
        <v>1010</v>
      </c>
      <c r="B61" s="26" t="s">
        <v>1011</v>
      </c>
      <c r="C61" s="26" t="s">
        <v>76</v>
      </c>
      <c r="D61" s="27">
        <v>50</v>
      </c>
      <c r="E61" s="28">
        <v>529.76180820000002</v>
      </c>
      <c r="F61" s="29">
        <v>2.0883438075234801</v>
      </c>
      <c r="G61" s="28">
        <v>7.51</v>
      </c>
    </row>
    <row r="62" spans="1:9" x14ac:dyDescent="0.2">
      <c r="A62" s="30" t="s">
        <v>30</v>
      </c>
      <c r="B62" s="30"/>
      <c r="C62" s="30"/>
      <c r="D62" s="31"/>
      <c r="E62" s="32">
        <f>SUM(E58:E61)</f>
        <v>2562.7254794</v>
      </c>
      <c r="F62" s="33">
        <f>SUM(F58:F61)</f>
        <v>10.102373939472741</v>
      </c>
      <c r="G62" s="32"/>
      <c r="H62" s="18"/>
      <c r="I62" s="18"/>
    </row>
    <row r="63" spans="1:9" x14ac:dyDescent="0.2">
      <c r="A63" s="26"/>
      <c r="B63" s="26"/>
      <c r="C63" s="26"/>
      <c r="D63" s="34"/>
      <c r="E63" s="28"/>
      <c r="F63" s="29"/>
      <c r="G63" s="28"/>
    </row>
    <row r="64" spans="1:9" x14ac:dyDescent="0.2">
      <c r="A64" s="30" t="s">
        <v>47</v>
      </c>
      <c r="B64" s="26"/>
      <c r="C64" s="26"/>
      <c r="D64" s="34"/>
      <c r="E64" s="28"/>
      <c r="F64" s="29"/>
      <c r="G64" s="28"/>
    </row>
    <row r="65" spans="1:9" x14ac:dyDescent="0.2">
      <c r="A65" s="30" t="s">
        <v>49</v>
      </c>
      <c r="B65" s="26"/>
      <c r="C65" s="26"/>
      <c r="D65" s="34"/>
      <c r="E65" s="28"/>
      <c r="F65" s="29"/>
      <c r="G65" s="28"/>
    </row>
    <row r="66" spans="1:9" x14ac:dyDescent="0.2">
      <c r="A66" s="26" t="s">
        <v>915</v>
      </c>
      <c r="B66" s="26" t="s">
        <v>916</v>
      </c>
      <c r="C66" s="26" t="s">
        <v>48</v>
      </c>
      <c r="D66" s="27">
        <v>300</v>
      </c>
      <c r="E66" s="28">
        <v>1480.8810000000001</v>
      </c>
      <c r="F66" s="29">
        <v>5.8376965235320304</v>
      </c>
      <c r="G66" s="28">
        <v>5.6101999999999999</v>
      </c>
    </row>
    <row r="67" spans="1:9" x14ac:dyDescent="0.2">
      <c r="A67" s="30" t="s">
        <v>30</v>
      </c>
      <c r="B67" s="30"/>
      <c r="C67" s="30"/>
      <c r="D67" s="31"/>
      <c r="E67" s="32">
        <f>SUM(E65:E66)</f>
        <v>1480.8810000000001</v>
      </c>
      <c r="F67" s="33">
        <f>SUM(F65:F66)</f>
        <v>5.8376965235320304</v>
      </c>
      <c r="G67" s="32"/>
      <c r="H67" s="18"/>
      <c r="I67" s="18"/>
    </row>
    <row r="68" spans="1:9" x14ac:dyDescent="0.2">
      <c r="A68" s="26"/>
      <c r="B68" s="26"/>
      <c r="C68" s="26"/>
      <c r="D68" s="34"/>
      <c r="E68" s="28"/>
      <c r="F68" s="29"/>
      <c r="G68" s="28"/>
    </row>
    <row r="69" spans="1:9" x14ac:dyDescent="0.2">
      <c r="A69" s="30" t="s">
        <v>51</v>
      </c>
      <c r="B69" s="26"/>
      <c r="C69" s="26"/>
      <c r="D69" s="34"/>
      <c r="E69" s="28"/>
      <c r="F69" s="29"/>
      <c r="G69" s="28"/>
    </row>
    <row r="70" spans="1:9" x14ac:dyDescent="0.2">
      <c r="A70" s="26" t="s">
        <v>214</v>
      </c>
      <c r="B70" s="26" t="s">
        <v>213</v>
      </c>
      <c r="C70" s="26" t="s">
        <v>65</v>
      </c>
      <c r="D70" s="27">
        <v>2000000</v>
      </c>
      <c r="E70" s="28">
        <v>1900.164</v>
      </c>
      <c r="F70" s="29">
        <v>7.4905281227463298</v>
      </c>
      <c r="G70" s="28">
        <v>6.1074999999999999</v>
      </c>
    </row>
    <row r="71" spans="1:9" x14ac:dyDescent="0.2">
      <c r="A71" s="30" t="s">
        <v>30</v>
      </c>
      <c r="B71" s="30"/>
      <c r="C71" s="30"/>
      <c r="D71" s="31"/>
      <c r="E71" s="32">
        <f>SUM(E69:E70)</f>
        <v>1900.164</v>
      </c>
      <c r="F71" s="33">
        <f>SUM(F69:F70)</f>
        <v>7.4905281227463298</v>
      </c>
      <c r="G71" s="32"/>
      <c r="H71" s="18"/>
      <c r="I71" s="18"/>
    </row>
    <row r="72" spans="1:9" x14ac:dyDescent="0.2">
      <c r="A72" s="26"/>
      <c r="B72" s="26"/>
      <c r="C72" s="26"/>
      <c r="D72" s="34"/>
      <c r="E72" s="28"/>
      <c r="F72" s="29"/>
      <c r="G72" s="28"/>
    </row>
    <row r="73" spans="1:9" x14ac:dyDescent="0.2">
      <c r="A73" s="30" t="s">
        <v>62</v>
      </c>
      <c r="B73" s="26"/>
      <c r="C73" s="26"/>
      <c r="D73" s="34"/>
      <c r="E73" s="28"/>
      <c r="F73" s="29"/>
      <c r="G73" s="28"/>
    </row>
    <row r="74" spans="1:9" x14ac:dyDescent="0.2">
      <c r="A74" s="26" t="s">
        <v>71</v>
      </c>
      <c r="B74" s="26" t="s">
        <v>70</v>
      </c>
      <c r="C74" s="26" t="s">
        <v>65</v>
      </c>
      <c r="D74" s="27">
        <v>4000000</v>
      </c>
      <c r="E74" s="28">
        <v>3875.4893333</v>
      </c>
      <c r="F74" s="29">
        <v>15.277345450438501</v>
      </c>
      <c r="G74" s="28">
        <v>7.4421999999999997</v>
      </c>
      <c r="I74" s="42"/>
    </row>
    <row r="75" spans="1:9" x14ac:dyDescent="0.2">
      <c r="A75" s="26" t="s">
        <v>69</v>
      </c>
      <c r="B75" s="26" t="s">
        <v>68</v>
      </c>
      <c r="C75" s="26" t="s">
        <v>65</v>
      </c>
      <c r="D75" s="27">
        <v>3500000</v>
      </c>
      <c r="E75" s="28">
        <v>3328.0341110999998</v>
      </c>
      <c r="F75" s="29">
        <v>13.119253444783499</v>
      </c>
      <c r="G75" s="28">
        <v>7.0701999999999998</v>
      </c>
      <c r="I75" s="42"/>
    </row>
    <row r="76" spans="1:9" x14ac:dyDescent="0.2">
      <c r="A76" s="26" t="s">
        <v>64</v>
      </c>
      <c r="B76" s="26" t="s">
        <v>63</v>
      </c>
      <c r="C76" s="26" t="s">
        <v>65</v>
      </c>
      <c r="D76" s="27">
        <v>3000000</v>
      </c>
      <c r="E76" s="28">
        <v>2862.9253333000001</v>
      </c>
      <c r="F76" s="29">
        <v>11.2857746607169</v>
      </c>
      <c r="G76" s="28">
        <v>7.1717000000000004</v>
      </c>
      <c r="I76" s="42"/>
    </row>
    <row r="77" spans="1:9" x14ac:dyDescent="0.2">
      <c r="A77" s="26" t="s">
        <v>67</v>
      </c>
      <c r="B77" s="26" t="s">
        <v>66</v>
      </c>
      <c r="C77" s="26" t="s">
        <v>65</v>
      </c>
      <c r="D77" s="27">
        <v>900000</v>
      </c>
      <c r="E77" s="28">
        <v>867.40895</v>
      </c>
      <c r="F77" s="29">
        <v>3.4193633464779203</v>
      </c>
      <c r="G77" s="28">
        <v>7.1139999999999999</v>
      </c>
      <c r="I77" s="42"/>
    </row>
    <row r="78" spans="1:9" x14ac:dyDescent="0.2">
      <c r="A78" s="26" t="s">
        <v>216</v>
      </c>
      <c r="B78" s="26" t="s">
        <v>215</v>
      </c>
      <c r="C78" s="26" t="s">
        <v>65</v>
      </c>
      <c r="D78" s="27">
        <v>800000</v>
      </c>
      <c r="E78" s="28">
        <v>798.07360000000006</v>
      </c>
      <c r="F78" s="29">
        <v>3.1460404179962405</v>
      </c>
      <c r="G78" s="28">
        <v>6.7465000000000002</v>
      </c>
      <c r="I78" s="42"/>
    </row>
    <row r="79" spans="1:9" x14ac:dyDescent="0.2">
      <c r="A79" s="26" t="s">
        <v>73</v>
      </c>
      <c r="B79" s="26" t="s">
        <v>72</v>
      </c>
      <c r="C79" s="26" t="s">
        <v>65</v>
      </c>
      <c r="D79" s="27">
        <v>600000</v>
      </c>
      <c r="E79" s="28">
        <v>574.12559999999996</v>
      </c>
      <c r="F79" s="29">
        <v>2.2632277807539802</v>
      </c>
      <c r="G79" s="28">
        <v>6.9459</v>
      </c>
      <c r="I79" s="42"/>
    </row>
    <row r="80" spans="1:9" x14ac:dyDescent="0.2">
      <c r="A80" s="26" t="s">
        <v>83</v>
      </c>
      <c r="B80" s="26" t="s">
        <v>82</v>
      </c>
      <c r="C80" s="26" t="s">
        <v>65</v>
      </c>
      <c r="D80" s="27">
        <v>200000</v>
      </c>
      <c r="E80" s="28">
        <v>208.50319999999999</v>
      </c>
      <c r="F80" s="29">
        <v>0.82192857210356707</v>
      </c>
      <c r="G80" s="28">
        <v>6.5410000000000004</v>
      </c>
      <c r="I80" s="42"/>
    </row>
    <row r="81" spans="1:9" x14ac:dyDescent="0.2">
      <c r="A81" s="30" t="s">
        <v>30</v>
      </c>
      <c r="B81" s="30"/>
      <c r="C81" s="30"/>
      <c r="D81" s="31"/>
      <c r="E81" s="32">
        <f>SUM(E74:E80)</f>
        <v>12514.560127699999</v>
      </c>
      <c r="F81" s="33">
        <f>SUM(F74:F80)</f>
        <v>49.332933673270603</v>
      </c>
      <c r="G81" s="32"/>
      <c r="H81" s="18"/>
      <c r="I81" s="18"/>
    </row>
    <row r="82" spans="1:9" x14ac:dyDescent="0.2">
      <c r="A82" s="26"/>
      <c r="B82" s="26"/>
      <c r="C82" s="26"/>
      <c r="D82" s="34"/>
      <c r="E82" s="28"/>
      <c r="F82" s="29"/>
      <c r="G82" s="28"/>
    </row>
    <row r="83" spans="1:9" x14ac:dyDescent="0.2">
      <c r="A83" s="30" t="s">
        <v>31</v>
      </c>
      <c r="B83" s="30"/>
      <c r="C83" s="30"/>
      <c r="D83" s="31"/>
      <c r="E83" s="32">
        <f>E55+E62+E67+E71+E81</f>
        <v>24211.5556631</v>
      </c>
      <c r="F83" s="33">
        <f>F55+F62+F67+F71+F81</f>
        <v>95.4429925995275</v>
      </c>
      <c r="G83" s="32"/>
      <c r="H83" s="18"/>
      <c r="I83" s="18"/>
    </row>
    <row r="84" spans="1:9" x14ac:dyDescent="0.2">
      <c r="A84" s="30"/>
      <c r="B84" s="30"/>
      <c r="C84" s="30"/>
      <c r="D84" s="31"/>
      <c r="E84" s="32"/>
      <c r="F84" s="33"/>
      <c r="G84" s="32"/>
      <c r="H84" s="18"/>
      <c r="I84" s="18"/>
    </row>
    <row r="85" spans="1:9" x14ac:dyDescent="0.2">
      <c r="A85" s="30" t="s">
        <v>33</v>
      </c>
      <c r="B85" s="30"/>
      <c r="C85" s="30"/>
      <c r="D85" s="31"/>
      <c r="E85" s="32">
        <f>E87-(E55+E62+E67+E71+E81)</f>
        <v>1156.0014551999993</v>
      </c>
      <c r="F85" s="33">
        <f>F87-(F55+F62+F67+F71+F81)</f>
        <v>4.5570074004725001</v>
      </c>
      <c r="G85" s="32"/>
      <c r="H85" s="18"/>
      <c r="I85" s="18"/>
    </row>
    <row r="86" spans="1:9" x14ac:dyDescent="0.2">
      <c r="A86" s="30"/>
      <c r="B86" s="30"/>
      <c r="C86" s="30"/>
      <c r="D86" s="31"/>
      <c r="E86" s="32"/>
      <c r="F86" s="33"/>
      <c r="G86" s="32"/>
      <c r="H86" s="18"/>
      <c r="I86" s="18"/>
    </row>
    <row r="87" spans="1:9" x14ac:dyDescent="0.2">
      <c r="A87" s="35" t="s">
        <v>32</v>
      </c>
      <c r="B87" s="35"/>
      <c r="C87" s="35"/>
      <c r="D87" s="36"/>
      <c r="E87" s="37">
        <v>25367.557118299999</v>
      </c>
      <c r="F87" s="38">
        <v>100</v>
      </c>
      <c r="G87" s="37"/>
      <c r="H87" s="18"/>
      <c r="I87" s="18"/>
    </row>
    <row r="89" spans="1:9" x14ac:dyDescent="0.2">
      <c r="A89" s="18" t="s">
        <v>52</v>
      </c>
    </row>
    <row r="90" spans="1:9" x14ac:dyDescent="0.2">
      <c r="A90" s="18" t="s">
        <v>35</v>
      </c>
    </row>
    <row r="92" spans="1:9" x14ac:dyDescent="0.2">
      <c r="A92" s="18" t="s">
        <v>36</v>
      </c>
    </row>
    <row r="93" spans="1:9" x14ac:dyDescent="0.2">
      <c r="A93" s="18" t="s">
        <v>37</v>
      </c>
    </row>
    <row r="94" spans="1:9" x14ac:dyDescent="0.2">
      <c r="A94" s="18" t="s">
        <v>38</v>
      </c>
      <c r="B94" s="18"/>
      <c r="C94" s="39" t="s">
        <v>40</v>
      </c>
      <c r="D94" s="19" t="s">
        <v>39</v>
      </c>
    </row>
    <row r="95" spans="1:9" x14ac:dyDescent="0.2">
      <c r="A95" s="9" t="s">
        <v>56</v>
      </c>
      <c r="C95" s="40">
        <v>67.964500000000001</v>
      </c>
      <c r="D95" s="40">
        <v>66.428200000000004</v>
      </c>
    </row>
    <row r="96" spans="1:9" x14ac:dyDescent="0.2">
      <c r="A96" s="9" t="s">
        <v>57</v>
      </c>
      <c r="C96" s="40">
        <v>13.168100000000001</v>
      </c>
      <c r="D96" s="40">
        <v>12.3666</v>
      </c>
    </row>
    <row r="97" spans="1:5" x14ac:dyDescent="0.2">
      <c r="A97" s="9" t="s">
        <v>58</v>
      </c>
      <c r="C97" s="40">
        <v>12.406499999999999</v>
      </c>
      <c r="D97" s="40">
        <v>11.608499999999999</v>
      </c>
    </row>
    <row r="98" spans="1:5" x14ac:dyDescent="0.2">
      <c r="A98" s="9" t="s">
        <v>59</v>
      </c>
      <c r="C98" s="40">
        <v>72.7166</v>
      </c>
      <c r="D98" s="40">
        <v>71.369600000000005</v>
      </c>
    </row>
    <row r="99" spans="1:5" x14ac:dyDescent="0.2">
      <c r="A99" s="9" t="s">
        <v>60</v>
      </c>
      <c r="C99" s="40">
        <v>14.428100000000001</v>
      </c>
      <c r="D99" s="40">
        <v>13.654199999999999</v>
      </c>
    </row>
    <row r="100" spans="1:5" x14ac:dyDescent="0.2">
      <c r="A100" s="9" t="s">
        <v>61</v>
      </c>
      <c r="C100" s="40">
        <v>13.6235</v>
      </c>
      <c r="D100" s="40">
        <v>12.851900000000001</v>
      </c>
    </row>
    <row r="102" spans="1:5" x14ac:dyDescent="0.2">
      <c r="A102" s="18" t="s">
        <v>42</v>
      </c>
    </row>
    <row r="103" spans="1:5" x14ac:dyDescent="0.2">
      <c r="A103" s="82" t="s">
        <v>53</v>
      </c>
      <c r="B103" s="83"/>
      <c r="C103" s="43" t="s">
        <v>54</v>
      </c>
    </row>
    <row r="104" spans="1:5" x14ac:dyDescent="0.2">
      <c r="A104" s="78" t="s">
        <v>57</v>
      </c>
      <c r="B104" s="79"/>
      <c r="C104" s="44">
        <v>0.51</v>
      </c>
    </row>
    <row r="105" spans="1:5" x14ac:dyDescent="0.2">
      <c r="A105" s="78" t="s">
        <v>58</v>
      </c>
      <c r="B105" s="79"/>
      <c r="C105" s="44">
        <v>0.52</v>
      </c>
    </row>
    <row r="106" spans="1:5" x14ac:dyDescent="0.2">
      <c r="A106" s="78" t="s">
        <v>60</v>
      </c>
      <c r="B106" s="79"/>
      <c r="C106" s="44">
        <v>0.51</v>
      </c>
    </row>
    <row r="107" spans="1:5" x14ac:dyDescent="0.2">
      <c r="A107" s="78" t="s">
        <v>61</v>
      </c>
      <c r="B107" s="79"/>
      <c r="C107" s="44">
        <v>0.52</v>
      </c>
    </row>
    <row r="108" spans="1:5" x14ac:dyDescent="0.2">
      <c r="A108" s="9" t="s">
        <v>55</v>
      </c>
    </row>
    <row r="109" spans="1:5" x14ac:dyDescent="0.2">
      <c r="A109" s="9" t="s">
        <v>41</v>
      </c>
    </row>
    <row r="111" spans="1:5" x14ac:dyDescent="0.2">
      <c r="A111" s="18" t="s">
        <v>874</v>
      </c>
      <c r="D111" s="42">
        <v>3.3640060638265998</v>
      </c>
      <c r="E111" s="13" t="s">
        <v>44</v>
      </c>
    </row>
    <row r="113" spans="1:7" x14ac:dyDescent="0.2">
      <c r="A113" s="18" t="s">
        <v>806</v>
      </c>
      <c r="D113" s="41" t="s">
        <v>43</v>
      </c>
    </row>
    <row r="115" spans="1:7" ht="24.75" customHeight="1" x14ac:dyDescent="0.3">
      <c r="A115" s="88" t="s">
        <v>1076</v>
      </c>
      <c r="B115" s="89"/>
      <c r="C115" s="89"/>
      <c r="D115" s="89"/>
      <c r="E115" s="89"/>
      <c r="F115" s="89"/>
      <c r="G115" s="89"/>
    </row>
    <row r="117" spans="1:7" x14ac:dyDescent="0.2">
      <c r="A117" s="18" t="s">
        <v>1020</v>
      </c>
    </row>
    <row r="118" spans="1:7" x14ac:dyDescent="0.2">
      <c r="A118" s="47"/>
    </row>
    <row r="119" spans="1:7" x14ac:dyDescent="0.2">
      <c r="A119" s="47" t="s">
        <v>767</v>
      </c>
    </row>
    <row r="120" spans="1:7" x14ac:dyDescent="0.2">
      <c r="A120" s="48"/>
    </row>
    <row r="121" spans="1:7" x14ac:dyDescent="0.2">
      <c r="A121" s="49"/>
    </row>
    <row r="122" spans="1:7" x14ac:dyDescent="0.2">
      <c r="A122" s="49"/>
    </row>
    <row r="123" spans="1:7" x14ac:dyDescent="0.2">
      <c r="A123" s="49"/>
    </row>
    <row r="124" spans="1:7" x14ac:dyDescent="0.2">
      <c r="A124" s="49"/>
    </row>
    <row r="125" spans="1:7" x14ac:dyDescent="0.2">
      <c r="A125" s="49"/>
    </row>
    <row r="126" spans="1:7" x14ac:dyDescent="0.2">
      <c r="A126" s="49"/>
    </row>
    <row r="127" spans="1:7" x14ac:dyDescent="0.2">
      <c r="A127" s="49"/>
    </row>
    <row r="128" spans="1:7" x14ac:dyDescent="0.2">
      <c r="A128" s="49"/>
    </row>
    <row r="129" spans="1:1" x14ac:dyDescent="0.2">
      <c r="A129" s="49"/>
    </row>
    <row r="130" spans="1:1" x14ac:dyDescent="0.2">
      <c r="A130" s="49"/>
    </row>
    <row r="131" spans="1:1" x14ac:dyDescent="0.2">
      <c r="A131" s="49"/>
    </row>
    <row r="132" spans="1:1" x14ac:dyDescent="0.2">
      <c r="A132" s="47" t="s">
        <v>1077</v>
      </c>
    </row>
    <row r="133" spans="1:1" x14ac:dyDescent="0.2">
      <c r="A133" s="49"/>
    </row>
    <row r="134" spans="1:1" x14ac:dyDescent="0.2">
      <c r="A134" s="47" t="s">
        <v>768</v>
      </c>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sheetData>
  <mergeCells count="7">
    <mergeCell ref="A115:G115"/>
    <mergeCell ref="A1:G1"/>
    <mergeCell ref="A103:B103"/>
    <mergeCell ref="A104:B104"/>
    <mergeCell ref="A105:B105"/>
    <mergeCell ref="A106:B106"/>
    <mergeCell ref="A107:B107"/>
  </mergeCells>
  <conditionalFormatting sqref="F2:F3 F116 F5:F114">
    <cfRule type="cellIs" dxfId="70" priority="3" stopIfTrue="1" operator="between">
      <formula>0.009</formula>
      <formula>-0.009</formula>
    </cfRule>
  </conditionalFormatting>
  <conditionalFormatting sqref="F117 F149:F249">
    <cfRule type="cellIs" dxfId="69" priority="2" stopIfTrue="1" operator="between">
      <formula>0.009</formula>
      <formula>-0.009</formula>
    </cfRule>
  </conditionalFormatting>
  <conditionalFormatting sqref="F118:F148">
    <cfRule type="cellIs" dxfId="68" priority="1" stopIfTrue="1" operator="between">
      <formula>0.009</formula>
      <formula>-0.009</formula>
    </cfRule>
  </conditionalFormatting>
  <hyperlinks>
    <hyperlink ref="A118"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FILF</vt:lpstr>
      <vt:lpstr>FIONF</vt:lpstr>
      <vt:lpstr>FISF</vt:lpstr>
      <vt:lpstr>FIFRF</vt:lpstr>
      <vt:lpstr>FICDF</vt:lpstr>
      <vt:lpstr>FBPF</vt:lpstr>
      <vt:lpstr>FIGSF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30 June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2022-07-14T10:44:33Z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2022-07-07T08:07:53Z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2e14890e-84f5-489d-90c9-c470bcda516a</vt:lpwstr>
  </property>
  <property fmtid="{D5CDD505-2E9C-101B-9397-08002B2CF9AE}" pid="10" name="MSIP_Label_3486a02c-2dfb-4efe-823f-aa2d1f0e6ab7_ContentBits">
    <vt:lpwstr>2</vt:lpwstr>
  </property>
  <property fmtid="{D5CDD505-2E9C-101B-9397-08002B2CF9AE}" pid="11" name="Classification">
    <vt:lpwstr>PUBLIC</vt:lpwstr>
  </property>
</Properties>
</file>