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defaultThemeVersion="124226"/>
  <xr:revisionPtr revIDLastSave="0" documentId="13_ncr:1_{316CE7B5-EE20-40C2-981E-0DA19F37A8AD}" xr6:coauthVersionLast="47" xr6:coauthVersionMax="47" xr10:uidLastSave="{00000000-0000-0000-0000-000000000000}"/>
  <bookViews>
    <workbookView xWindow="-120" yWindow="-120" windowWidth="29040" windowHeight="15720" xr2:uid="{00000000-000D-0000-FFFF-FFFF00000000}"/>
  </bookViews>
  <sheets>
    <sheet name="FILF" sheetId="38" r:id="rId1"/>
    <sheet name="FIONF" sheetId="39" r:id="rId2"/>
    <sheet name="FIMMF" sheetId="40" r:id="rId3"/>
    <sheet name="FIFRF" sheetId="41" r:id="rId4"/>
    <sheet name="FICDF" sheetId="42" r:id="rId5"/>
    <sheet name="FBPF" sheetId="43" r:id="rId6"/>
    <sheet name="FIUSDF" sheetId="44" r:id="rId7"/>
    <sheet name="FIMLDF" sheetId="45" r:id="rId8"/>
    <sheet name="FILWD" sheetId="46" r:id="rId9"/>
    <sheet name="FILNGDF" sheetId="47" r:id="rId10"/>
    <sheet name="FIGSF" sheetId="48" r:id="rId11"/>
    <sheet name="FIPP" sheetId="49" r:id="rId12"/>
    <sheet name="FIDHY" sheetId="50" r:id="rId13"/>
    <sheet name="FIESF" sheetId="15" r:id="rId14"/>
    <sheet name="FIEHF" sheetId="16" r:id="rId15"/>
    <sheet name="FIBAF" sheetId="17" r:id="rId16"/>
    <sheet name="FIAF" sheetId="18" r:id="rId17"/>
    <sheet name="TIVF" sheetId="19" r:id="rId18"/>
    <sheet name="TIEIF" sheetId="20" r:id="rId19"/>
    <sheet name="FITF" sheetId="21" r:id="rId20"/>
    <sheet name="FISCF" sheetId="22" r:id="rId21"/>
    <sheet name="FIPF" sheetId="23" r:id="rId22"/>
    <sheet name="FIOF" sheetId="24" r:id="rId23"/>
    <sheet name="FIMCF" sheetId="25" r:id="rId24"/>
    <sheet name="FIFEF" sheetId="26" r:id="rId25"/>
    <sheet name="FIEF" sheetId="27" r:id="rId26"/>
    <sheet name="FIEAF" sheetId="28" r:id="rId27"/>
    <sheet name="FIBF" sheetId="29" r:id="rId28"/>
    <sheet name="FBIF" sheetId="30" r:id="rId29"/>
    <sheet name="FAEF" sheetId="31" r:id="rId30"/>
    <sheet name="FIIF-NSE" sheetId="32" r:id="rId31"/>
    <sheet name="FITX" sheetId="33" r:id="rId32"/>
    <sheet name="FIUS" sheetId="34" r:id="rId33"/>
    <sheet name="FEGF" sheetId="35" r:id="rId34"/>
    <sheet name="FIMAS" sheetId="36" r:id="rId35"/>
    <sheet name="FF" sheetId="37" r:id="rId36"/>
    <sheet name="FIDA" sheetId="51" r:id="rId37"/>
    <sheet name="FISTIP" sheetId="52" r:id="rId38"/>
    <sheet name="FICRF" sheetId="53" r:id="rId39"/>
  </sheet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48" l="1"/>
  <c r="E23" i="48"/>
  <c r="F48" i="44"/>
  <c r="E48" i="44"/>
  <c r="F50" i="43"/>
  <c r="E50" i="43"/>
  <c r="F49" i="42"/>
  <c r="E49" i="42"/>
  <c r="F40" i="41"/>
  <c r="E40" i="41"/>
  <c r="F7" i="53"/>
  <c r="F9" i="53" s="1"/>
  <c r="E7" i="53"/>
  <c r="E9" i="53" s="1"/>
  <c r="F67" i="52"/>
  <c r="F69" i="52" s="1"/>
  <c r="E67" i="52"/>
  <c r="E69" i="52" s="1"/>
  <c r="F81" i="50"/>
  <c r="E81" i="50"/>
  <c r="F77" i="50"/>
  <c r="E77" i="50"/>
  <c r="F71" i="50"/>
  <c r="E71" i="50"/>
  <c r="F66" i="50"/>
  <c r="E66" i="50"/>
  <c r="F52" i="50"/>
  <c r="E52" i="50"/>
  <c r="F80" i="49"/>
  <c r="E80" i="49"/>
  <c r="F74" i="49"/>
  <c r="E74" i="49"/>
  <c r="F69" i="49"/>
  <c r="E69" i="49"/>
  <c r="F52" i="49"/>
  <c r="E52" i="49"/>
  <c r="E34" i="48"/>
  <c r="F33" i="48"/>
  <c r="F32" i="48"/>
  <c r="F31" i="48"/>
  <c r="F30" i="48"/>
  <c r="F21" i="48"/>
  <c r="F17" i="48"/>
  <c r="E17" i="48"/>
  <c r="F8" i="48"/>
  <c r="E8" i="48"/>
  <c r="E16" i="47"/>
  <c r="F12" i="47"/>
  <c r="E12" i="47"/>
  <c r="F8" i="47"/>
  <c r="E8" i="47"/>
  <c r="E14" i="47" s="1"/>
  <c r="F30" i="46"/>
  <c r="E30" i="46"/>
  <c r="F24" i="46"/>
  <c r="E24" i="46"/>
  <c r="F17" i="46"/>
  <c r="E17" i="46"/>
  <c r="F25" i="45"/>
  <c r="E25" i="45"/>
  <c r="F21" i="45"/>
  <c r="E21" i="45"/>
  <c r="F10" i="45"/>
  <c r="F27" i="45" s="1"/>
  <c r="E10" i="45"/>
  <c r="E58" i="44"/>
  <c r="F57" i="44"/>
  <c r="F56" i="44"/>
  <c r="F55" i="44"/>
  <c r="F58" i="44" s="1"/>
  <c r="F46" i="44"/>
  <c r="F42" i="44"/>
  <c r="E42" i="44"/>
  <c r="F38" i="44"/>
  <c r="E38" i="44"/>
  <c r="F33" i="44"/>
  <c r="E33" i="44"/>
  <c r="F28" i="44"/>
  <c r="F44" i="44" s="1"/>
  <c r="E28" i="44"/>
  <c r="F22" i="44"/>
  <c r="E22" i="44"/>
  <c r="F10" i="44"/>
  <c r="E10" i="44"/>
  <c r="E60" i="43"/>
  <c r="F59" i="43"/>
  <c r="F58" i="43"/>
  <c r="F57" i="43"/>
  <c r="F48" i="43"/>
  <c r="F44" i="43"/>
  <c r="E44" i="43"/>
  <c r="F40" i="43"/>
  <c r="E40" i="43"/>
  <c r="F32" i="43"/>
  <c r="E32" i="43"/>
  <c r="F27" i="43"/>
  <c r="F46" i="43" s="1"/>
  <c r="E27" i="43"/>
  <c r="E59" i="42"/>
  <c r="F58" i="42"/>
  <c r="F57" i="42"/>
  <c r="F56" i="42"/>
  <c r="F59" i="42" s="1"/>
  <c r="F47" i="42"/>
  <c r="F43" i="42"/>
  <c r="E43" i="42"/>
  <c r="F39" i="42"/>
  <c r="E39" i="42"/>
  <c r="F30" i="42"/>
  <c r="F45" i="42" s="1"/>
  <c r="E30" i="42"/>
  <c r="F50" i="41"/>
  <c r="E50" i="41"/>
  <c r="F49" i="41"/>
  <c r="F48" i="41"/>
  <c r="F47" i="41"/>
  <c r="F38" i="41"/>
  <c r="F34" i="41"/>
  <c r="E34" i="41"/>
  <c r="F30" i="41"/>
  <c r="E30" i="41"/>
  <c r="F20" i="41"/>
  <c r="E20" i="41"/>
  <c r="F13" i="41"/>
  <c r="E13" i="41"/>
  <c r="F68" i="40"/>
  <c r="E68" i="40"/>
  <c r="F64" i="40"/>
  <c r="E64" i="40"/>
  <c r="F59" i="40"/>
  <c r="E59" i="40"/>
  <c r="F53" i="40"/>
  <c r="E53" i="40"/>
  <c r="F38" i="40"/>
  <c r="E38" i="40"/>
  <c r="E72" i="40" s="1"/>
  <c r="F13" i="39"/>
  <c r="F9" i="39"/>
  <c r="F11" i="39" s="1"/>
  <c r="E9" i="39"/>
  <c r="E13" i="39" s="1"/>
  <c r="F56" i="38"/>
  <c r="E56" i="38"/>
  <c r="F52" i="38"/>
  <c r="E52" i="38"/>
  <c r="F48" i="38"/>
  <c r="E48" i="38"/>
  <c r="F42" i="38"/>
  <c r="E42" i="38"/>
  <c r="F23" i="38"/>
  <c r="E23" i="38"/>
  <c r="F12" i="38"/>
  <c r="E12" i="38"/>
  <c r="E60" i="38" l="1"/>
  <c r="F34" i="48"/>
  <c r="F60" i="38"/>
  <c r="E70" i="40"/>
  <c r="F70" i="40"/>
  <c r="F19" i="48"/>
  <c r="E32" i="46"/>
  <c r="E19" i="48"/>
  <c r="E82" i="49"/>
  <c r="E83" i="50"/>
  <c r="E29" i="45"/>
  <c r="F32" i="46"/>
  <c r="F14" i="47"/>
  <c r="F84" i="49"/>
  <c r="F85" i="50"/>
  <c r="F60" i="43"/>
  <c r="F72" i="40"/>
  <c r="F58" i="38"/>
  <c r="E46" i="43"/>
  <c r="F29" i="45"/>
  <c r="F83" i="50"/>
  <c r="F34" i="46"/>
  <c r="E11" i="39"/>
  <c r="F82" i="49"/>
  <c r="E84" i="49"/>
  <c r="F36" i="41"/>
  <c r="E34" i="46"/>
  <c r="F16" i="47"/>
  <c r="E85" i="50"/>
  <c r="E58" i="38"/>
  <c r="E36" i="41"/>
  <c r="E45" i="42"/>
  <c r="E44" i="44"/>
  <c r="E27" i="45"/>
  <c r="E7" i="36" l="1"/>
  <c r="D7" i="36"/>
  <c r="E11" i="37"/>
  <c r="E15" i="37"/>
  <c r="D11" i="37"/>
  <c r="D15" i="37" s="1"/>
  <c r="E17" i="36"/>
  <c r="D17" i="36"/>
  <c r="E7" i="35"/>
  <c r="E9" i="35" s="1"/>
  <c r="D7" i="35"/>
  <c r="D11" i="35"/>
  <c r="E7" i="34"/>
  <c r="E11" i="34" s="1"/>
  <c r="E9" i="34"/>
  <c r="D7" i="34"/>
  <c r="D11" i="34" s="1"/>
  <c r="F60" i="33"/>
  <c r="F62" i="33" s="1"/>
  <c r="E60" i="33"/>
  <c r="E64" i="33" s="1"/>
  <c r="F55" i="33"/>
  <c r="E55" i="33"/>
  <c r="F57" i="32"/>
  <c r="F61" i="32" s="1"/>
  <c r="E57" i="32"/>
  <c r="E59" i="32" s="1"/>
  <c r="E61" i="32"/>
  <c r="F58" i="31"/>
  <c r="E58" i="31"/>
  <c r="E60" i="31" s="1"/>
  <c r="F25" i="31"/>
  <c r="F60" i="31" s="1"/>
  <c r="E25" i="31"/>
  <c r="E62" i="31" s="1"/>
  <c r="F45" i="30"/>
  <c r="F47" i="30" s="1"/>
  <c r="F49" i="30"/>
  <c r="E45" i="30"/>
  <c r="E47" i="30" s="1"/>
  <c r="F44" i="29"/>
  <c r="F48" i="29" s="1"/>
  <c r="E44" i="29"/>
  <c r="E48" i="29" s="1"/>
  <c r="F60" i="28"/>
  <c r="F62" i="28" s="1"/>
  <c r="E60" i="28"/>
  <c r="E62" i="28" s="1"/>
  <c r="F67" i="27"/>
  <c r="E67" i="27"/>
  <c r="E71" i="27" s="1"/>
  <c r="F61" i="27"/>
  <c r="E61" i="27"/>
  <c r="F56" i="27"/>
  <c r="E56" i="27"/>
  <c r="E43" i="26"/>
  <c r="F39" i="26"/>
  <c r="F43" i="26" s="1"/>
  <c r="E39" i="26"/>
  <c r="F34" i="26"/>
  <c r="E34" i="26"/>
  <c r="F72" i="25"/>
  <c r="F74" i="25" s="1"/>
  <c r="E72" i="25"/>
  <c r="E74" i="25" s="1"/>
  <c r="F67" i="24"/>
  <c r="F69" i="24" s="1"/>
  <c r="E67" i="24"/>
  <c r="F62" i="24"/>
  <c r="E62" i="24"/>
  <c r="F57" i="24"/>
  <c r="E57" i="24"/>
  <c r="E69" i="24" s="1"/>
  <c r="F98" i="23"/>
  <c r="E98" i="23"/>
  <c r="F93" i="23"/>
  <c r="E93" i="23"/>
  <c r="F89" i="23"/>
  <c r="E89" i="23"/>
  <c r="E100" i="23" s="1"/>
  <c r="E102" i="23"/>
  <c r="F104" i="22"/>
  <c r="F108" i="22" s="1"/>
  <c r="E104" i="22"/>
  <c r="E106" i="22" s="1"/>
  <c r="F98" i="22"/>
  <c r="E98" i="22"/>
  <c r="E108" i="22" s="1"/>
  <c r="F40" i="21"/>
  <c r="E40" i="21"/>
  <c r="F36" i="21"/>
  <c r="E36" i="21"/>
  <c r="F27" i="21"/>
  <c r="E27" i="21"/>
  <c r="F64" i="20"/>
  <c r="E64" i="20"/>
  <c r="F60" i="20"/>
  <c r="E60" i="20"/>
  <c r="F47" i="20"/>
  <c r="E47" i="20"/>
  <c r="F41" i="20"/>
  <c r="F68" i="20" s="1"/>
  <c r="E41" i="20"/>
  <c r="F59" i="19"/>
  <c r="E59" i="19"/>
  <c r="F55" i="19"/>
  <c r="E55" i="19"/>
  <c r="F132" i="18"/>
  <c r="F128" i="18"/>
  <c r="E128" i="18"/>
  <c r="F123" i="18"/>
  <c r="E123" i="18"/>
  <c r="F119" i="18"/>
  <c r="E119" i="18"/>
  <c r="F113" i="18"/>
  <c r="E113" i="18"/>
  <c r="F107" i="18"/>
  <c r="E107" i="18"/>
  <c r="H101" i="18"/>
  <c r="D154" i="18" s="1"/>
  <c r="G101" i="18"/>
  <c r="F101" i="18"/>
  <c r="E101" i="18"/>
  <c r="F94" i="17"/>
  <c r="F90" i="17"/>
  <c r="F96" i="17" s="1"/>
  <c r="E90" i="17"/>
  <c r="F79" i="17"/>
  <c r="E79" i="17"/>
  <c r="H56" i="17"/>
  <c r="G56" i="17"/>
  <c r="H52" i="17"/>
  <c r="D116" i="17"/>
  <c r="G52" i="17"/>
  <c r="F52" i="17"/>
  <c r="E52" i="17"/>
  <c r="E96" i="17" s="1"/>
  <c r="F91" i="16"/>
  <c r="E91" i="16"/>
  <c r="F81" i="16"/>
  <c r="E81" i="16"/>
  <c r="F57" i="16"/>
  <c r="E57" i="16"/>
  <c r="F52" i="16"/>
  <c r="E52" i="16"/>
  <c r="E93" i="16" s="1"/>
  <c r="F93" i="15"/>
  <c r="F89" i="15"/>
  <c r="E89" i="15"/>
  <c r="F83" i="15"/>
  <c r="E83" i="15"/>
  <c r="F78" i="15"/>
  <c r="E78" i="15"/>
  <c r="H67" i="15"/>
  <c r="D124" i="15" s="1"/>
  <c r="G67" i="15"/>
  <c r="F67" i="15"/>
  <c r="E67" i="15"/>
  <c r="F59" i="32"/>
  <c r="E46" i="29"/>
  <c r="E92" i="17"/>
  <c r="E91" i="15"/>
  <c r="D9" i="35"/>
  <c r="E13" i="37"/>
  <c r="E49" i="30" l="1"/>
  <c r="F92" i="17"/>
  <c r="E76" i="25"/>
  <c r="F130" i="18"/>
  <c r="E63" i="19"/>
  <c r="F100" i="23"/>
  <c r="F76" i="25"/>
  <c r="E69" i="27"/>
  <c r="E64" i="28"/>
  <c r="F42" i="21"/>
  <c r="E134" i="18"/>
  <c r="E44" i="21"/>
  <c r="F71" i="24"/>
  <c r="F46" i="29"/>
  <c r="E95" i="15"/>
  <c r="E95" i="16"/>
  <c r="F63" i="19"/>
  <c r="E71" i="24"/>
  <c r="E41" i="26"/>
  <c r="F69" i="27"/>
  <c r="F64" i="28"/>
  <c r="F91" i="15"/>
  <c r="F95" i="16"/>
  <c r="E66" i="20"/>
  <c r="F66" i="20"/>
  <c r="F41" i="26"/>
  <c r="F95" i="15"/>
  <c r="E42" i="21"/>
  <c r="F134" i="18"/>
  <c r="D19" i="36"/>
  <c r="D21" i="36" s="1"/>
  <c r="E19" i="36"/>
  <c r="E21" i="36" s="1"/>
  <c r="D13" i="37"/>
  <c r="E11" i="35"/>
  <c r="D9" i="34"/>
  <c r="F64" i="33"/>
  <c r="E62" i="33"/>
  <c r="F62" i="31"/>
  <c r="F71" i="27"/>
  <c r="F102" i="23"/>
  <c r="F106" i="22"/>
  <c r="F44" i="21"/>
  <c r="E68" i="20"/>
  <c r="F61" i="19"/>
  <c r="E61" i="19"/>
  <c r="E130" i="18"/>
  <c r="F93" i="16"/>
</calcChain>
</file>

<file path=xl/sharedStrings.xml><?xml version="1.0" encoding="utf-8"?>
<sst xmlns="http://schemas.openxmlformats.org/spreadsheetml/2006/main" count="6192" uniqueCount="1385">
  <si>
    <t>Name of the Instrument</t>
  </si>
  <si>
    <t>Quantity</t>
  </si>
  <si>
    <t>ISIN Number</t>
  </si>
  <si>
    <t>% to Net Assets</t>
  </si>
  <si>
    <t>Industry Classification / Rating</t>
  </si>
  <si>
    <t>YTM</t>
  </si>
  <si>
    <t>Market Value (including accrued interest, if any) (Rs. in Lakhs)</t>
  </si>
  <si>
    <t>Portfolio Statement as on May 30, 2025</t>
  </si>
  <si>
    <t>Franklin India Equity Savings Fund</t>
  </si>
  <si>
    <t>Franklin India Equity Hybrid Fund</t>
  </si>
  <si>
    <t>Franklin India Balanced Advantage Fund</t>
  </si>
  <si>
    <t>Franklin India Arbitrage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</si>
  <si>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</si>
  <si>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</si>
  <si>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</si>
  <si>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</si>
  <si>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</si>
  <si>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</si>
  <si>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</si>
  <si>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</si>
  <si>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</si>
  <si>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</si>
  <si>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</si>
  <si>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</si>
  <si>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Debt Instruments</t>
  </si>
  <si>
    <t>(a) Listed / awaiting listing on Stock Exchanges</t>
  </si>
  <si>
    <t>CRISIL AA+</t>
  </si>
  <si>
    <t>CRISIL AAA</t>
  </si>
  <si>
    <t>Sub Total</t>
  </si>
  <si>
    <t>Money Market Instruments</t>
  </si>
  <si>
    <t>Certificate of Deposit</t>
  </si>
  <si>
    <t>CARE A1+</t>
  </si>
  <si>
    <t>CRISIL A1+</t>
  </si>
  <si>
    <t>Canara Bank (30-Jan-2026) **</t>
  </si>
  <si>
    <t>INE476A16A16</t>
  </si>
  <si>
    <t>Treasury Bill</t>
  </si>
  <si>
    <t>Government Securities</t>
  </si>
  <si>
    <t>SOVEREIGN</t>
  </si>
  <si>
    <t>5.63% GOI 2026 (12-Apr-2026)</t>
  </si>
  <si>
    <t>IN0020210012</t>
  </si>
  <si>
    <t>Mutual Fund Units</t>
  </si>
  <si>
    <t>Total</t>
  </si>
  <si>
    <t>Net Assets</t>
  </si>
  <si>
    <t>Call, Cash &amp; Other Assets</t>
  </si>
  <si>
    <t>** Non- Traded Scrips</t>
  </si>
  <si>
    <t>Notes</t>
  </si>
  <si>
    <t>a) NAV at the beginning and at the end of the Half-year ended 30-May-2025</t>
  </si>
  <si>
    <t xml:space="preserve">      Plan/Option</t>
  </si>
  <si>
    <t>As on 30-May-2025</t>
  </si>
  <si>
    <t>As on 29-Nov-2024</t>
  </si>
  <si>
    <t xml:space="preserve">      Growth Plan</t>
  </si>
  <si>
    <t xml:space="preserve">      IDCW Plan</t>
  </si>
  <si>
    <t xml:space="preserve">      Direct Growth Plan</t>
  </si>
  <si>
    <t xml:space="preserve">      Direct IDCW Plan</t>
  </si>
  <si>
    <t>IDCW - Income Distribution cum capital withdrawal</t>
  </si>
  <si>
    <t>b) Aggregate Distributions declared during the Half - year ended 30-May-2025</t>
  </si>
  <si>
    <t>Nil</t>
  </si>
  <si>
    <t>(In Years)</t>
  </si>
  <si>
    <t>Plan Name</t>
  </si>
  <si>
    <t>Distributions per unit (Rs.)+++</t>
  </si>
  <si>
    <t>+++ Distribution payouts/ re-investments are subject to deduction of TDS at the applicable rates.</t>
  </si>
  <si>
    <t>7.97% Mankind Pharma Ltd (16-Nov-2027) **</t>
  </si>
  <si>
    <t>INE634S07033</t>
  </si>
  <si>
    <t>ICRA AAA</t>
  </si>
  <si>
    <t>CARE AAA</t>
  </si>
  <si>
    <t>6.90% GOI 2065 (15-APR-2065)</t>
  </si>
  <si>
    <t>IN0020250018</t>
  </si>
  <si>
    <t>7.44% Small Industries Development Bank Of India (04-Sep-2026) **</t>
  </si>
  <si>
    <t>INE556F08KI9</t>
  </si>
  <si>
    <t>7.70% Poonawalla Fincorp Ltd (21-Apr-2028) **</t>
  </si>
  <si>
    <t>INE511C07847</t>
  </si>
  <si>
    <t>7.32% Chhattisgarh SDL (05-Mar-2037)</t>
  </si>
  <si>
    <t>IN3520240083</t>
  </si>
  <si>
    <t>7.32% West Bengal SDL (05-Mar-2038)</t>
  </si>
  <si>
    <t>IN3420240225</t>
  </si>
  <si>
    <t>7.10% Rajasthan SDL (26-Mar-2043)</t>
  </si>
  <si>
    <t>IN2920240545</t>
  </si>
  <si>
    <t>8.75% Bharti Telecom Ltd (05-Nov-2029) **</t>
  </si>
  <si>
    <t>INE403D08264</t>
  </si>
  <si>
    <t>7.82% Bajaj Finance Ltd (31-Jan-2034) **</t>
  </si>
  <si>
    <t>INE296A07SV1</t>
  </si>
  <si>
    <t>IND AAA</t>
  </si>
  <si>
    <t>7.7201% LIC HOUSING FINANCE LTD 12-FEB-26 **</t>
  </si>
  <si>
    <t>INE115A07QB9</t>
  </si>
  <si>
    <t>6.40% LIC Housing Finance Ltd (30-Nov-2026) **</t>
  </si>
  <si>
    <t>INE115A07PN6</t>
  </si>
  <si>
    <t>7.08% Andhra Pradesh SDL (26-Mar-2037)</t>
  </si>
  <si>
    <t>IN1020240801</t>
  </si>
  <si>
    <t>7.96% Pipeline Infrastructure Ltd (11-Mar-2029) **</t>
  </si>
  <si>
    <t>INE01XX07034</t>
  </si>
  <si>
    <t>7.87% Summit Digitel Infrastructure Ltd (15-Mar-2030) **</t>
  </si>
  <si>
    <t>INE507T07146</t>
  </si>
  <si>
    <t>7.49% Small Industries Development Bank Of India (11-Jun-2029)</t>
  </si>
  <si>
    <t>INE556F08KX8</t>
  </si>
  <si>
    <t>8.10% ICICI Home Finance Co Ltd (05-Mar-2027) **</t>
  </si>
  <si>
    <t>INE071G07660</t>
  </si>
  <si>
    <t>7.21% Embassy Office Parks Reit (17-Mar-2028) **</t>
  </si>
  <si>
    <t>INE041007167</t>
  </si>
  <si>
    <t>0.00% REC Ltd (03-Nov-2034)</t>
  </si>
  <si>
    <t>INE020B08FJ3</t>
  </si>
  <si>
    <t>7.44% National Bank For Agriculture &amp; Rural Development (24-Feb-2028) **</t>
  </si>
  <si>
    <t>INE261F08EK5</t>
  </si>
  <si>
    <t>7.65% Poonawalla Fincorp Ltd (21-Apr-2027) **</t>
  </si>
  <si>
    <t>INE511C07854</t>
  </si>
  <si>
    <t>7.44% Power Finance Corporation Ltd (11-Jun-2027) **</t>
  </si>
  <si>
    <t>INE134E08JC3</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</si>
  <si>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</si>
  <si>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</si>
  <si>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</si>
  <si>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</si>
  <si>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</si>
  <si>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</si>
  <si>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7.62% National Bank For Agriculture &amp; Rural Development (31-Jan-2028) **</t>
  </si>
  <si>
    <t>INE261F08DV4</t>
  </si>
  <si>
    <t>7.68% Small Industries Development Bank Of India (10-Aug-2027)</t>
  </si>
  <si>
    <t>INE556F08KP4</t>
  </si>
  <si>
    <t>91 DTB (17-Jul-2025)</t>
  </si>
  <si>
    <t>IN002025X034</t>
  </si>
  <si>
    <t>Equity &amp; Equity related</t>
  </si>
  <si>
    <t>HDFC Bank Ltd</t>
  </si>
  <si>
    <t>INE040A01034</t>
  </si>
  <si>
    <t>Banks</t>
  </si>
  <si>
    <t>ICICI Bank Ltd</t>
  </si>
  <si>
    <t>INE090A01021</t>
  </si>
  <si>
    <t>Larsen &amp; Toubro Ltd</t>
  </si>
  <si>
    <t>INE018A01030</t>
  </si>
  <si>
    <t>Construction</t>
  </si>
  <si>
    <t>Axis Bank Ltd</t>
  </si>
  <si>
    <t>INE238A01034</t>
  </si>
  <si>
    <t>Bharti Airtel Ltd</t>
  </si>
  <si>
    <t>INE397D01024</t>
  </si>
  <si>
    <t>Telecom - Services</t>
  </si>
  <si>
    <t>Reliance Industries Ltd</t>
  </si>
  <si>
    <t>INE002A01018</t>
  </si>
  <si>
    <t>Petroleum Products</t>
  </si>
  <si>
    <t>Infosys Ltd</t>
  </si>
  <si>
    <t>INE009A01021</t>
  </si>
  <si>
    <t>IT - Software</t>
  </si>
  <si>
    <t>HCL Technologies Ltd</t>
  </si>
  <si>
    <t>INE860A01027</t>
  </si>
  <si>
    <t>United Spirits Ltd</t>
  </si>
  <si>
    <t>INE854D01024</t>
  </si>
  <si>
    <t>Beverages</t>
  </si>
  <si>
    <t>Eternal Ltd</t>
  </si>
  <si>
    <t>INE758T01015</t>
  </si>
  <si>
    <t>Retailing</t>
  </si>
  <si>
    <t>NTPC Ltd</t>
  </si>
  <si>
    <t>INE733E01010</t>
  </si>
  <si>
    <t>Power</t>
  </si>
  <si>
    <t>Ultratech Cement Ltd</t>
  </si>
  <si>
    <t>INE481G01011</t>
  </si>
  <si>
    <t>Cement &amp; Cement Products</t>
  </si>
  <si>
    <t>State Bank of India</t>
  </si>
  <si>
    <t>INE062A01020</t>
  </si>
  <si>
    <t>Apollo Hospitals Enterprise Ltd</t>
  </si>
  <si>
    <t>INE437A01024</t>
  </si>
  <si>
    <t>Healthcare Services</t>
  </si>
  <si>
    <t>PB Fintech Ltd</t>
  </si>
  <si>
    <t>INE417T01026</t>
  </si>
  <si>
    <t>Financial Technology (Fintech)</t>
  </si>
  <si>
    <t>Sun Pharmaceutical Industries Ltd</t>
  </si>
  <si>
    <t>INE044A01036</t>
  </si>
  <si>
    <t>Pharmaceuticals &amp; Biotechnology</t>
  </si>
  <si>
    <t>Tata Motors Ltd</t>
  </si>
  <si>
    <t>INE155A01022</t>
  </si>
  <si>
    <t>Automobiles</t>
  </si>
  <si>
    <t>GAIL (India) Ltd</t>
  </si>
  <si>
    <t>INE129A01019</t>
  </si>
  <si>
    <t>Gas</t>
  </si>
  <si>
    <t>HDFC Life Insurance Co Ltd</t>
  </si>
  <si>
    <t>INE795G01014</t>
  </si>
  <si>
    <t>Insurance</t>
  </si>
  <si>
    <t>Maruti Suzuki India Ltd</t>
  </si>
  <si>
    <t>INE585B01010</t>
  </si>
  <si>
    <t>Eris Lifesciences Ltd</t>
  </si>
  <si>
    <t>INE406M01024</t>
  </si>
  <si>
    <t>Crompton Greaves Consumer Electricals Ltd</t>
  </si>
  <si>
    <t>INE299U01018</t>
  </si>
  <si>
    <t>Consumer Durables</t>
  </si>
  <si>
    <t>Intellect Design Arena Ltd</t>
  </si>
  <si>
    <t>INE306R01017</t>
  </si>
  <si>
    <t>Jubilant Foodworks Ltd</t>
  </si>
  <si>
    <t>INE797F01020</t>
  </si>
  <si>
    <t>Leisure Services</t>
  </si>
  <si>
    <t>Hindustan Unilever Ltd</t>
  </si>
  <si>
    <t>INE030A01027</t>
  </si>
  <si>
    <t>Diversified Fmcg</t>
  </si>
  <si>
    <t>Bharat Electronics Ltd</t>
  </si>
  <si>
    <t>INE263A01024</t>
  </si>
  <si>
    <t>Aerospace &amp; Defense</t>
  </si>
  <si>
    <t>Interglobe Aviation Ltd</t>
  </si>
  <si>
    <t>INE646L01027</t>
  </si>
  <si>
    <t>Transport Services</t>
  </si>
  <si>
    <t>Sapphire Foods India Ltd</t>
  </si>
  <si>
    <t>INE806T01020</t>
  </si>
  <si>
    <t>Tube Investments of India Ltd</t>
  </si>
  <si>
    <t>INE974X01010</t>
  </si>
  <si>
    <t>Auto Components</t>
  </si>
  <si>
    <t>Lemon Tree Hotels Ltd</t>
  </si>
  <si>
    <t>INE970X01018</t>
  </si>
  <si>
    <t>Tech Mahindra Ltd</t>
  </si>
  <si>
    <t>INE669C01036</t>
  </si>
  <si>
    <t>PNB Housing Finance Ltd</t>
  </si>
  <si>
    <t>INE572E01012</t>
  </si>
  <si>
    <t>Finance</t>
  </si>
  <si>
    <t>Marico Ltd</t>
  </si>
  <si>
    <t>INE196A01026</t>
  </si>
  <si>
    <t>Agricultural Food &amp; Other Products</t>
  </si>
  <si>
    <t>Prestige Estates Projects Ltd</t>
  </si>
  <si>
    <t>INE811K01011</t>
  </si>
  <si>
    <t>Realty</t>
  </si>
  <si>
    <t>Metropolis Healthcare Ltd</t>
  </si>
  <si>
    <t>INE112L01020</t>
  </si>
  <si>
    <t>Amber Enterprises India Ltd</t>
  </si>
  <si>
    <t>INE371P01015</t>
  </si>
  <si>
    <t>Amara Raja Energy And Mobility Ltd</t>
  </si>
  <si>
    <t>INE885A01032</t>
  </si>
  <si>
    <t>Kirloskar Oil Engines Ltd</t>
  </si>
  <si>
    <t>INE146L01010</t>
  </si>
  <si>
    <t>Industrial Products</t>
  </si>
  <si>
    <t>V-Mart Retail Ltd</t>
  </si>
  <si>
    <t>INE665J01013</t>
  </si>
  <si>
    <t>Tata Steel Ltd</t>
  </si>
  <si>
    <t>INE081A01020</t>
  </si>
  <si>
    <t>Ferrous Metals</t>
  </si>
  <si>
    <t>Indus Towers Ltd</t>
  </si>
  <si>
    <t>INE121J01017</t>
  </si>
  <si>
    <t>Pearl Global Industries Ltd</t>
  </si>
  <si>
    <t>INE940H01022</t>
  </si>
  <si>
    <t>Textiles &amp; Apparels</t>
  </si>
  <si>
    <t>Chemplast Sanmar Ltd</t>
  </si>
  <si>
    <t>INE488A01050</t>
  </si>
  <si>
    <t>Chemicals &amp; Petrochemicals</t>
  </si>
  <si>
    <t>Teamlease Services Ltd</t>
  </si>
  <si>
    <t>INE985S01024</t>
  </si>
  <si>
    <t>Commercial Services &amp; Supplies</t>
  </si>
  <si>
    <t>Cholamandalam Investment and Finance Co Ltd</t>
  </si>
  <si>
    <t>INE121A01024</t>
  </si>
  <si>
    <t>7.90% Bajaj Housing Finance Ltd (28-Apr-2028) **</t>
  </si>
  <si>
    <t>INE377Y07417</t>
  </si>
  <si>
    <t>% to Net Assets(Hedged &amp; Unhedged)</t>
  </si>
  <si>
    <t>Outstanding position in Derivative Instruments (Rs. in Lakhs) Long / (Short)</t>
  </si>
  <si>
    <t>Outstanding derivative exposure as % to net assets Long / (Short)</t>
  </si>
  <si>
    <t>Hindustan Aeronautics Ltd</t>
  </si>
  <si>
    <t>INE066F01020</t>
  </si>
  <si>
    <t>Kotak Mahindra Bank Ltd</t>
  </si>
  <si>
    <t>INE237A01028</t>
  </si>
  <si>
    <t>Hindustan Petroleum Corporation Ltd</t>
  </si>
  <si>
    <t>INE094A01015</t>
  </si>
  <si>
    <t>Mahindra &amp; Mahindra Ltd</t>
  </si>
  <si>
    <t>INE101A01026</t>
  </si>
  <si>
    <t>Tata Power Co Ltd</t>
  </si>
  <si>
    <t>INE245A01021</t>
  </si>
  <si>
    <t>Titan Co Ltd</t>
  </si>
  <si>
    <t>INE280A01028</t>
  </si>
  <si>
    <t>Vodafone Idea Ltd</t>
  </si>
  <si>
    <t>INE669E01016</t>
  </si>
  <si>
    <t>Bank of Baroda</t>
  </si>
  <si>
    <t>INE028A01039</t>
  </si>
  <si>
    <t>Bharat Petroleum Corporation Ltd</t>
  </si>
  <si>
    <t>INE029A01011</t>
  </si>
  <si>
    <t>Power Finance Corporation Ltd</t>
  </si>
  <si>
    <t>INE134E01011</t>
  </si>
  <si>
    <t>Jio Financial Services Ltd</t>
  </si>
  <si>
    <t>INE758E01017</t>
  </si>
  <si>
    <t>Cipla Ltd</t>
  </si>
  <si>
    <t>INE059A01026</t>
  </si>
  <si>
    <t>Ambuja Cements Ltd</t>
  </si>
  <si>
    <t>INE079A01024</t>
  </si>
  <si>
    <t>Coal India Ltd</t>
  </si>
  <si>
    <t>INE522F01014</t>
  </si>
  <si>
    <t>Consumable Fuels</t>
  </si>
  <si>
    <t>Power Grid Corporation of India Ltd</t>
  </si>
  <si>
    <t>INE752E01010</t>
  </si>
  <si>
    <t>Godrej Properties Ltd</t>
  </si>
  <si>
    <t>INE484J01027</t>
  </si>
  <si>
    <t>Varun Beverages Ltd</t>
  </si>
  <si>
    <t>INE200M01039</t>
  </si>
  <si>
    <t>Tata Consultancy Services Ltd</t>
  </si>
  <si>
    <t>INE467B01029</t>
  </si>
  <si>
    <t>Canara Bank</t>
  </si>
  <si>
    <t>INE476A01022</t>
  </si>
  <si>
    <t>Bajaj Finserv Ltd</t>
  </si>
  <si>
    <t>INE918I01026</t>
  </si>
  <si>
    <t>Indian Oil Corporation Ltd</t>
  </si>
  <si>
    <t>INE242A01010</t>
  </si>
  <si>
    <t>Bandhan Bank Ltd</t>
  </si>
  <si>
    <t>INE545U01014</t>
  </si>
  <si>
    <t>REC Ltd</t>
  </si>
  <si>
    <t>INE020B01018</t>
  </si>
  <si>
    <t>Biocon Ltd</t>
  </si>
  <si>
    <t>INE376G01013</t>
  </si>
  <si>
    <t>Havells India Ltd</t>
  </si>
  <si>
    <t>INE176B01034</t>
  </si>
  <si>
    <t>Hindalco Industries Ltd</t>
  </si>
  <si>
    <t>INE038A01020</t>
  </si>
  <si>
    <t>Non - Ferrous Metals</t>
  </si>
  <si>
    <t>Adani Ports and Special Economic Zone Ltd</t>
  </si>
  <si>
    <t>INE742F01042</t>
  </si>
  <si>
    <t>Transport Infrastructure</t>
  </si>
  <si>
    <t>ACC Ltd</t>
  </si>
  <si>
    <t>INE012A01025</t>
  </si>
  <si>
    <t>INE591G01017</t>
  </si>
  <si>
    <t>JSW Steel Ltd</t>
  </si>
  <si>
    <t>INE019A01038</t>
  </si>
  <si>
    <t>8.65% Bharti Telecom Ltd (05-Nov-2027)</t>
  </si>
  <si>
    <t>INE403D08231</t>
  </si>
  <si>
    <t>182 DTB (05-Jun-2025)</t>
  </si>
  <si>
    <t>IN002024Y340</t>
  </si>
  <si>
    <t>7.37% GOI 2028 (23-Oct-2028)</t>
  </si>
  <si>
    <t>IN0020230101</t>
  </si>
  <si>
    <t>7.06% GOI 2028 (10-Apr-2028)</t>
  </si>
  <si>
    <t>IN0020230010</t>
  </si>
  <si>
    <t>Margin on Derivatives</t>
  </si>
  <si>
    <t xml:space="preserve">c) Total outstanding position (as at May 30, 2025) in Derivative Instruments (Gross Notional) </t>
  </si>
  <si>
    <t xml:space="preserve">d) Outstanding derivative exposure as % to net assets </t>
  </si>
  <si>
    <t>e) Portfolio Turnover Ratio during the Half - year 30-May-2025</t>
  </si>
  <si>
    <t>f) Residual maturity / Average Maturity as on 30-May-2025</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</si>
  <si>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</si>
  <si>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</si>
  <si>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</si>
  <si>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</si>
  <si>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</si>
  <si>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IT - Services</t>
  </si>
  <si>
    <t>6.40% Jamnagar Utilities &amp; Power Pvt Ltd (29-Sep-2026) **</t>
  </si>
  <si>
    <t>INE936D07174</t>
  </si>
  <si>
    <t>9.03% Credila Financial Services Ltd (04-Mar-2026) **</t>
  </si>
  <si>
    <t>INE539K07270</t>
  </si>
  <si>
    <t>CARE AA</t>
  </si>
  <si>
    <t>7.61% LIC Housing Finance Ltd (30-Jul-2025) **</t>
  </si>
  <si>
    <t>INE115A07PW7</t>
  </si>
  <si>
    <t>7.38% GOI 2027 (20-Jun-2027)</t>
  </si>
  <si>
    <t>IN0020220037</t>
  </si>
  <si>
    <t>^^ Securities are fair valued</t>
  </si>
  <si>
    <t>c) Portfolio Turnover Ratio during the Half - year 30-May-2025</t>
  </si>
  <si>
    <t>d) Residual maturity / Average Maturity as on 30-May-2025</t>
  </si>
  <si>
    <t xml:space="preserve">e) During the month additional instances of fair valuation/deviation from valuation price provided by the valuation agencies </t>
  </si>
  <si>
    <t>b) Index Futures</t>
  </si>
  <si>
    <t>8.09% Kotak Mahindra Prime Ltd (09-Nov-2026) **</t>
  </si>
  <si>
    <t>INE916DA7SL3</t>
  </si>
  <si>
    <t>7.835% Lic Housing Finance Ltd 11-May-27</t>
  </si>
  <si>
    <t>INE115A07QO2</t>
  </si>
  <si>
    <t>7.47% India Infrastructure Finance Co Ltd (05-Nov-2027) **</t>
  </si>
  <si>
    <t>INE787H08154</t>
  </si>
  <si>
    <t>7.08% Kerala SDL (26-Mar-2040)</t>
  </si>
  <si>
    <t>IN2020240312</t>
  </si>
  <si>
    <t>Rs. 50,558.87 Lacs</t>
  </si>
  <si>
    <t>RBL Bank Ltd</t>
  </si>
  <si>
    <t>INE976G01028</t>
  </si>
  <si>
    <t>IDFC First Bank Ltd</t>
  </si>
  <si>
    <t>INE092T01019</t>
  </si>
  <si>
    <t>One 97 Communications Ltd</t>
  </si>
  <si>
    <t>INE982J01020</t>
  </si>
  <si>
    <t>Tata Consumer Products Ltd</t>
  </si>
  <si>
    <t>INE192A01025</t>
  </si>
  <si>
    <t>Birlasoft Ltd</t>
  </si>
  <si>
    <t>INE836A01035</t>
  </si>
  <si>
    <t>ABB India Ltd</t>
  </si>
  <si>
    <t>INE117A01022</t>
  </si>
  <si>
    <t>Electrical Equipment</t>
  </si>
  <si>
    <t>JSW Energy Ltd</t>
  </si>
  <si>
    <t>INE121E01018</t>
  </si>
  <si>
    <t>Steel Authority of India Ltd</t>
  </si>
  <si>
    <t>INE114A01011</t>
  </si>
  <si>
    <t>Multi Commodity Exchange Of India Ltd</t>
  </si>
  <si>
    <t>INE745G01035</t>
  </si>
  <si>
    <t>Capital Markets</t>
  </si>
  <si>
    <t>ITC Ltd</t>
  </si>
  <si>
    <t>INE154A01025</t>
  </si>
  <si>
    <t>Pidilite Industries Ltd</t>
  </si>
  <si>
    <t>INE318A01026</t>
  </si>
  <si>
    <t>Patanjali Foods Ltd</t>
  </si>
  <si>
    <t>INE619A01035</t>
  </si>
  <si>
    <t>Agricultural Food &amp; other Products</t>
  </si>
  <si>
    <t>SBI Life Insurance Co Ltd</t>
  </si>
  <si>
    <t>INE123W01016</t>
  </si>
  <si>
    <t>Aditya Birla Capital Ltd</t>
  </si>
  <si>
    <t>INE674K01013</t>
  </si>
  <si>
    <t>Manappuram Finance Ltd</t>
  </si>
  <si>
    <t>INE522D01027</t>
  </si>
  <si>
    <t>Bank of India</t>
  </si>
  <si>
    <t>INE084A01016</t>
  </si>
  <si>
    <t>Mphasis Ltd</t>
  </si>
  <si>
    <t>INE356A01018</t>
  </si>
  <si>
    <t>Bajaj Auto Ltd</t>
  </si>
  <si>
    <t>INE917I01010</t>
  </si>
  <si>
    <t>Divi's Laboratories Ltd</t>
  </si>
  <si>
    <t>INE361B01024</t>
  </si>
  <si>
    <t>Asian Paints Ltd</t>
  </si>
  <si>
    <t>INE021A01026</t>
  </si>
  <si>
    <t>Mahanagar Gas Ltd</t>
  </si>
  <si>
    <t>INE002S01010</t>
  </si>
  <si>
    <t>Punjab National Bank</t>
  </si>
  <si>
    <t>INE160A01022</t>
  </si>
  <si>
    <t>Indian Railway Catering And Tourism Corp Ltd</t>
  </si>
  <si>
    <t>INE335Y01020</t>
  </si>
  <si>
    <t>Laurus Labs Ltd</t>
  </si>
  <si>
    <t>INE947Q01028</t>
  </si>
  <si>
    <t>Trent Ltd</t>
  </si>
  <si>
    <t>INE849A01020</t>
  </si>
  <si>
    <t>LIC Housing Finance Ltd</t>
  </si>
  <si>
    <t>INE115A01026</t>
  </si>
  <si>
    <t>Piramal Enterprises Ltd</t>
  </si>
  <si>
    <t>INE140A01024</t>
  </si>
  <si>
    <t>Muthoot Finance Ltd</t>
  </si>
  <si>
    <t>INE414G01012</t>
  </si>
  <si>
    <t>NMDC Ltd</t>
  </si>
  <si>
    <t>INE584A01023</t>
  </si>
  <si>
    <t>Minerals &amp; Mining</t>
  </si>
  <si>
    <t>Granules India Ltd</t>
  </si>
  <si>
    <t>INE101D01020</t>
  </si>
  <si>
    <t>National Aluminium Co Ltd</t>
  </si>
  <si>
    <t>INE139A01034</t>
  </si>
  <si>
    <t>Eicher Motors Ltd</t>
  </si>
  <si>
    <t>INE066A01021</t>
  </si>
  <si>
    <t>Godrej Consumer Products Ltd</t>
  </si>
  <si>
    <t>INE102D01028</t>
  </si>
  <si>
    <t>Personal Products</t>
  </si>
  <si>
    <t>Indian Energy Exchange Ltd</t>
  </si>
  <si>
    <t>INE022Q01020</t>
  </si>
  <si>
    <t>DLF Ltd</t>
  </si>
  <si>
    <t>INE271C01023</t>
  </si>
  <si>
    <t>Aurobindo Pharma Ltd</t>
  </si>
  <si>
    <t>INE406A01037</t>
  </si>
  <si>
    <t>Petronet LNG Ltd</t>
  </si>
  <si>
    <t>INE347G01014</t>
  </si>
  <si>
    <t>Samvardhana Motherson International Ltd</t>
  </si>
  <si>
    <t>INE775A01035</t>
  </si>
  <si>
    <t>Bosch Ltd</t>
  </si>
  <si>
    <t>INE323A01026</t>
  </si>
  <si>
    <t>Polycab India Ltd</t>
  </si>
  <si>
    <t>INE455K01017</t>
  </si>
  <si>
    <t>Syngene International Ltd</t>
  </si>
  <si>
    <t>INE398R01022</t>
  </si>
  <si>
    <t>SRF Ltd</t>
  </si>
  <si>
    <t>INE647A01010</t>
  </si>
  <si>
    <t>Bharat Heavy Electricals Ltd</t>
  </si>
  <si>
    <t>INE257A01026</t>
  </si>
  <si>
    <t>Oil &amp; Natural Gas Corporation Ltd</t>
  </si>
  <si>
    <t>INE213A01029</t>
  </si>
  <si>
    <t>Oil</t>
  </si>
  <si>
    <t>Max Healthcare Institute Ltd</t>
  </si>
  <si>
    <t>INE027H01010</t>
  </si>
  <si>
    <t>Vedanta Ltd</t>
  </si>
  <si>
    <t>INE205A01025</t>
  </si>
  <si>
    <t>Diversified Metals</t>
  </si>
  <si>
    <t>UPL Ltd</t>
  </si>
  <si>
    <t>INE628A01036</t>
  </si>
  <si>
    <t>Fertilizers &amp; Agrochemicals</t>
  </si>
  <si>
    <t>Yes Bank Ltd</t>
  </si>
  <si>
    <t>INE528G01035</t>
  </si>
  <si>
    <t>Astral Ltd</t>
  </si>
  <si>
    <t>INE006I01046</t>
  </si>
  <si>
    <t>IRB Infrastructure Developers Ltd</t>
  </si>
  <si>
    <t>INE821I01022</t>
  </si>
  <si>
    <t>7.865% LIC HOUSING FINANCE LTD 20-AUG-26 **</t>
  </si>
  <si>
    <t>INE115A07QT1</t>
  </si>
  <si>
    <t>HDFC Bank Ltd (06-Feb-2026) **</t>
  </si>
  <si>
    <t>INE040A16GF2</t>
  </si>
  <si>
    <t>364 DTB (29-Jan-2026)</t>
  </si>
  <si>
    <t>IN002024Z420</t>
  </si>
  <si>
    <t>364 DTB (27-Feb-2026)</t>
  </si>
  <si>
    <t>IN002024Z461</t>
  </si>
  <si>
    <t>364 DTB (26-Mar-2026)</t>
  </si>
  <si>
    <t>IN002024Z503</t>
  </si>
  <si>
    <t>INF090I01GV8</t>
  </si>
  <si>
    <t>Mutual Fund</t>
  </si>
  <si>
    <t>Franklin India Liquid Fund Direct-Growth Plan</t>
  </si>
  <si>
    <t>INF090I01JV2</t>
  </si>
  <si>
    <t>ICICI Prudential Life Insurance Co Ltd</t>
  </si>
  <si>
    <t>INE726G01019</t>
  </si>
  <si>
    <t>Hyundai Motor India Ltd</t>
  </si>
  <si>
    <t>INE0V6F01027</t>
  </si>
  <si>
    <t>City Union Bank Ltd</t>
  </si>
  <si>
    <t>INE491A01021</t>
  </si>
  <si>
    <t>Emami Ltd</t>
  </si>
  <si>
    <t>INE548C01032</t>
  </si>
  <si>
    <t>IndusInd Bank Ltd</t>
  </si>
  <si>
    <t>INE095A01012</t>
  </si>
  <si>
    <t>Dr. Reddy's Laboratories Ltd</t>
  </si>
  <si>
    <t>INE089A01031</t>
  </si>
  <si>
    <t>Akums Drugs And Pharmaceuticals Ltd</t>
  </si>
  <si>
    <t>INE09XN01023</t>
  </si>
  <si>
    <t>Grasim Industries Ltd</t>
  </si>
  <si>
    <t>INE047A01021</t>
  </si>
  <si>
    <t>DCB Bank Ltd</t>
  </si>
  <si>
    <t>INE503A01015</t>
  </si>
  <si>
    <t>JK Lakshmi Cement Ltd</t>
  </si>
  <si>
    <t>INE786A01032</t>
  </si>
  <si>
    <t>Indiamart Intermesh Ltd</t>
  </si>
  <si>
    <t>INE933S01016</t>
  </si>
  <si>
    <t>Akzo Nobel India Ltd</t>
  </si>
  <si>
    <t>INE133A01011</t>
  </si>
  <si>
    <t>Gujarat State Petronet Ltd</t>
  </si>
  <si>
    <t>INE246F01010</t>
  </si>
  <si>
    <t>Restaurant Brands Asia Ltd</t>
  </si>
  <si>
    <t>INE07T201019</t>
  </si>
  <si>
    <t>Elecon Engineering Co Ltd</t>
  </si>
  <si>
    <t>INE205B01031</t>
  </si>
  <si>
    <t>Gateway Distriparks Ltd</t>
  </si>
  <si>
    <t>INE079J01017</t>
  </si>
  <si>
    <t>TVS Holdings Ltd</t>
  </si>
  <si>
    <t>INE105A01035</t>
  </si>
  <si>
    <t>Swiggy Ltd</t>
  </si>
  <si>
    <t>INE00H001014</t>
  </si>
  <si>
    <t>Go Fashion India Ltd</t>
  </si>
  <si>
    <t>INE0BJS01011</t>
  </si>
  <si>
    <t>ITC Hotels Ltd</t>
  </si>
  <si>
    <t>INE379A01028</t>
  </si>
  <si>
    <t>IN9628A01026</t>
  </si>
  <si>
    <t>(b) Units of Real Estate Investment Trusts (REITs)</t>
  </si>
  <si>
    <t>Brookfield India Real Estate Trust</t>
  </si>
  <si>
    <t>INE0FDU25010</t>
  </si>
  <si>
    <t>Industry Classification</t>
  </si>
  <si>
    <t>NHPC Ltd</t>
  </si>
  <si>
    <t>INE848E01016</t>
  </si>
  <si>
    <t>CESC Ltd</t>
  </si>
  <si>
    <t>INE486A01021</t>
  </si>
  <si>
    <t>Castrol India Ltd</t>
  </si>
  <si>
    <t>INE172A01027</t>
  </si>
  <si>
    <t>Chambal Fertilizers &amp; Chemicals Ltd</t>
  </si>
  <si>
    <t>INE085A01013</t>
  </si>
  <si>
    <t>Colgate Palmolive (India) Ltd</t>
  </si>
  <si>
    <t>INE259A01022</t>
  </si>
  <si>
    <t>Kajaria Ceramics Ltd</t>
  </si>
  <si>
    <t>INE217B01036</t>
  </si>
  <si>
    <t>Ashok Leyland Ltd</t>
  </si>
  <si>
    <t>INE208A01029</t>
  </si>
  <si>
    <t>Agricultural, Commercial &amp; Construction Vehicles</t>
  </si>
  <si>
    <t>Vedant Fashions Ltd</t>
  </si>
  <si>
    <t>INE825V01034</t>
  </si>
  <si>
    <t>Finolex Industries Ltd</t>
  </si>
  <si>
    <t>INE183A01024</t>
  </si>
  <si>
    <t>Zensar Technologies Ltd</t>
  </si>
  <si>
    <t>INE520A01027</t>
  </si>
  <si>
    <t>Embassy Office Parks REIT</t>
  </si>
  <si>
    <t>INE041025011</t>
  </si>
  <si>
    <t>Nexus Select Trust REIT</t>
  </si>
  <si>
    <t>INE0NDH25011</t>
  </si>
  <si>
    <t>Foreign Equity Securities</t>
  </si>
  <si>
    <t>Unilever PLC, (ADR)</t>
  </si>
  <si>
    <t>US9047677045</t>
  </si>
  <si>
    <t>Food Products</t>
  </si>
  <si>
    <t>Mediatek Inc</t>
  </si>
  <si>
    <t>TW0002454006</t>
  </si>
  <si>
    <t>IT - Hardware</t>
  </si>
  <si>
    <t>Cognizant Technology Solutions Corp., A</t>
  </si>
  <si>
    <t>US1924461023</t>
  </si>
  <si>
    <t>Xtep International Holdings Ltd</t>
  </si>
  <si>
    <t>KYG982771092</t>
  </si>
  <si>
    <t>Misto Holdings Corp</t>
  </si>
  <si>
    <t>KR7081660003</t>
  </si>
  <si>
    <t>Hyundai Motor Co Ltd</t>
  </si>
  <si>
    <t>KR7005380001</t>
  </si>
  <si>
    <t>Thai Beverage Pcl</t>
  </si>
  <si>
    <t>TH0902010014</t>
  </si>
  <si>
    <t>Novatek Microelectronics Corp. Ltd</t>
  </si>
  <si>
    <t>TW0003034005</t>
  </si>
  <si>
    <t>Hon Hai Precision Industry Co Ltd</t>
  </si>
  <si>
    <t>TW0002317005</t>
  </si>
  <si>
    <t>Industrial Manufacturing</t>
  </si>
  <si>
    <t>Xinyi Solar Holdings Ltd</t>
  </si>
  <si>
    <t>KYG9829N1025</t>
  </si>
  <si>
    <t>Foreign Mutual Fund Units</t>
  </si>
  <si>
    <t>TW0000056001</t>
  </si>
  <si>
    <t>Foreign Mutual Fund</t>
  </si>
  <si>
    <t>Hexaware Technologies Ltd</t>
  </si>
  <si>
    <t>INE093A01041</t>
  </si>
  <si>
    <t>Rategain Travel Technologies Ltd</t>
  </si>
  <si>
    <t>INE0CLI01024</t>
  </si>
  <si>
    <t>CE Info Systems Ltd</t>
  </si>
  <si>
    <t>INE0BV301023</t>
  </si>
  <si>
    <t>Affle 3i Ltd</t>
  </si>
  <si>
    <t>INE00WC01027</t>
  </si>
  <si>
    <t>Info Edge (India) Ltd</t>
  </si>
  <si>
    <t>INE663F01032</t>
  </si>
  <si>
    <t>Tanla Platforms Ltd</t>
  </si>
  <si>
    <t>INE483C01032</t>
  </si>
  <si>
    <t>Tracxn Technologies Ltd</t>
  </si>
  <si>
    <t>INE0HMF01019</t>
  </si>
  <si>
    <t>Meta Platforms Inc</t>
  </si>
  <si>
    <t>US30303M1027</t>
  </si>
  <si>
    <t>Microsoft Corp</t>
  </si>
  <si>
    <t>US5949181045</t>
  </si>
  <si>
    <t>Amazon.com INC</t>
  </si>
  <si>
    <t>US0231351067</t>
  </si>
  <si>
    <t>Alphabet Inc</t>
  </si>
  <si>
    <t>US02079K3059</t>
  </si>
  <si>
    <t>Apple Inc</t>
  </si>
  <si>
    <t>US0378331005</t>
  </si>
  <si>
    <t>Franklin Technology Fund, Class I (Acc)</t>
  </si>
  <si>
    <t>LU0626261944</t>
  </si>
  <si>
    <t>Aster DM Healthcare Ltd</t>
  </si>
  <si>
    <t>INE914M01019</t>
  </si>
  <si>
    <t>Brigade Enterprises Ltd</t>
  </si>
  <si>
    <t>INE791I01019</t>
  </si>
  <si>
    <t>Karur Vysya Bank Ltd</t>
  </si>
  <si>
    <t>INE036D01028</t>
  </si>
  <si>
    <t>Equitas Small Finance Bank Ltd</t>
  </si>
  <si>
    <t>INE063P01018</t>
  </si>
  <si>
    <t>CCL Products (India) Ltd</t>
  </si>
  <si>
    <t>INE421D01022</t>
  </si>
  <si>
    <t>Deepak Nitrite Ltd</t>
  </si>
  <si>
    <t>INE288B01029</t>
  </si>
  <si>
    <t>Kalyan Jewellers India Ltd</t>
  </si>
  <si>
    <t>INE303R01014</t>
  </si>
  <si>
    <t>J.B. Chemicals &amp; Pharmaceuticals Ltd</t>
  </si>
  <si>
    <t>INE572A01036</t>
  </si>
  <si>
    <t>MedPlus Health Services Ltd</t>
  </si>
  <si>
    <t>INE804L01022</t>
  </si>
  <si>
    <t>K.P.R. Mill Ltd</t>
  </si>
  <si>
    <t>INE930H01031</t>
  </si>
  <si>
    <t>Sobha Ltd</t>
  </si>
  <si>
    <t>INE671H01015</t>
  </si>
  <si>
    <t>Syrma SGS Technology Ltd</t>
  </si>
  <si>
    <t>INE0DYJ01015</t>
  </si>
  <si>
    <t>Data Patterns India Ltd</t>
  </si>
  <si>
    <t>INE0IX101010</t>
  </si>
  <si>
    <t>The Ramco Cements Ltd</t>
  </si>
  <si>
    <t>INE331A01037</t>
  </si>
  <si>
    <t>Carborundum Universal Ltd</t>
  </si>
  <si>
    <t>INE120A01034</t>
  </si>
  <si>
    <t>Ion Exchange (India) Ltd</t>
  </si>
  <si>
    <t>INE570A01022</t>
  </si>
  <si>
    <t>Other Utilities</t>
  </si>
  <si>
    <t>SBFC Finance Ltd</t>
  </si>
  <si>
    <t>INE423Y01016</t>
  </si>
  <si>
    <t>Kirloskar Pneumatic Co Ltd</t>
  </si>
  <si>
    <t>INE811A01020</t>
  </si>
  <si>
    <t>Whirlpool Of India Ltd</t>
  </si>
  <si>
    <t>INE716A01013</t>
  </si>
  <si>
    <t>Cyient Ltd</t>
  </si>
  <si>
    <t>INE136B01020</t>
  </si>
  <si>
    <t>S J S Enterprises Ltd</t>
  </si>
  <si>
    <t>INE284S01014</t>
  </si>
  <si>
    <t>Atul Ltd</t>
  </si>
  <si>
    <t>INE100A01010</t>
  </si>
  <si>
    <t>Jubilant Ingrevia Ltd</t>
  </si>
  <si>
    <t>INE0BY001018</t>
  </si>
  <si>
    <t>KNR Constructions Ltd</t>
  </si>
  <si>
    <t>INE634I01029</t>
  </si>
  <si>
    <t>Exide Industries Ltd</t>
  </si>
  <si>
    <t>INE302A01020</t>
  </si>
  <si>
    <t>Ahluwalia Contracts (India) Ltd</t>
  </si>
  <si>
    <t>INE758C01029</t>
  </si>
  <si>
    <t>Tega Industries Ltd</t>
  </si>
  <si>
    <t>INE011K01018</t>
  </si>
  <si>
    <t>Pricol Ltd</t>
  </si>
  <si>
    <t>INE726V01018</t>
  </si>
  <si>
    <t>Finolex Cables Ltd</t>
  </si>
  <si>
    <t>INE235A01022</t>
  </si>
  <si>
    <t>KPIT Technologies Ltd</t>
  </si>
  <si>
    <t>INE04I401011</t>
  </si>
  <si>
    <t>Jyothy Labs Ltd</t>
  </si>
  <si>
    <t>INE668F01031</t>
  </si>
  <si>
    <t>Household Products</t>
  </si>
  <si>
    <t>Apollo Pipes Ltd</t>
  </si>
  <si>
    <t>INE126J01016</t>
  </si>
  <si>
    <t>Vishnu Chemicals Ltd</t>
  </si>
  <si>
    <t>INE270I01022</t>
  </si>
  <si>
    <t>Angel One Ltd</t>
  </si>
  <si>
    <t>INE732I01013</t>
  </si>
  <si>
    <t>GHCL Ltd</t>
  </si>
  <si>
    <t>INE539A01019</t>
  </si>
  <si>
    <t>Hitachi Energy India Ltd</t>
  </si>
  <si>
    <t>INE07Y701011</t>
  </si>
  <si>
    <t>Shankara Building Products Ltd</t>
  </si>
  <si>
    <t>INE274V01019</t>
  </si>
  <si>
    <t>Delhivery Ltd</t>
  </si>
  <si>
    <t>INE148O01028</t>
  </si>
  <si>
    <t>Titagarh Rail Systems Ltd</t>
  </si>
  <si>
    <t>INE615H01020</t>
  </si>
  <si>
    <t>Ratnamani Metals &amp; Tubes Ltd</t>
  </si>
  <si>
    <t>INE703B01027</t>
  </si>
  <si>
    <t>360 One Wam Ltd</t>
  </si>
  <si>
    <t>INE466L01038</t>
  </si>
  <si>
    <t>Praj Industries Ltd</t>
  </si>
  <si>
    <t>INE074A01025</t>
  </si>
  <si>
    <t>Karnataka Bank Ltd</t>
  </si>
  <si>
    <t>INE614B01018</t>
  </si>
  <si>
    <t>Ujjivan Small Finance Bank Ltd</t>
  </si>
  <si>
    <t>INE551W01018</t>
  </si>
  <si>
    <t>India Shelter Finance Corporation Ltd</t>
  </si>
  <si>
    <t>INE922K01024</t>
  </si>
  <si>
    <t>CEAT Ltd</t>
  </si>
  <si>
    <t>INE482A01020</t>
  </si>
  <si>
    <t>Shivalik Bimetal Controls Ltd</t>
  </si>
  <si>
    <t>INE386D01027</t>
  </si>
  <si>
    <t>Indoco Remedies Ltd</t>
  </si>
  <si>
    <t>INE873D01024</t>
  </si>
  <si>
    <t>TTK Prestige Ltd</t>
  </si>
  <si>
    <t>INE690A01028</t>
  </si>
  <si>
    <t>S P Apparels Ltd</t>
  </si>
  <si>
    <t>INE212I01016</t>
  </si>
  <si>
    <t>Rolex Rings Ltd</t>
  </si>
  <si>
    <t>INE645S01016</t>
  </si>
  <si>
    <t>Stanley Lifestyles Ltd</t>
  </si>
  <si>
    <t>INE01A001028</t>
  </si>
  <si>
    <t>Devyani International Ltd</t>
  </si>
  <si>
    <t>INE872J01023</t>
  </si>
  <si>
    <t>Pitti Engineering Ltd</t>
  </si>
  <si>
    <t>INE450D01021</t>
  </si>
  <si>
    <t>Music Broadcast Ltd (Non- Convertible Preference Shares)</t>
  </si>
  <si>
    <t>INE919I04010</t>
  </si>
  <si>
    <t>Entertainment</t>
  </si>
  <si>
    <t>ZF Commercial Vehicle Control Systems India Ltd</t>
  </si>
  <si>
    <t>INE342J01019</t>
  </si>
  <si>
    <t>182 DTB (24-Jul-2025)</t>
  </si>
  <si>
    <t>IN002024Y415</t>
  </si>
  <si>
    <t>Federal Bank Ltd</t>
  </si>
  <si>
    <t>INE171A01029</t>
  </si>
  <si>
    <t>APL Apollo Tubes Ltd</t>
  </si>
  <si>
    <t>INE702C01027</t>
  </si>
  <si>
    <t>Bharti Hexacom Ltd</t>
  </si>
  <si>
    <t>INE343G01021</t>
  </si>
  <si>
    <t>Max Financial Services Ltd</t>
  </si>
  <si>
    <t>INE180A01020</t>
  </si>
  <si>
    <t>J.K. Cement Ltd</t>
  </si>
  <si>
    <t>INE823G01014</t>
  </si>
  <si>
    <t>Cummins India Ltd</t>
  </si>
  <si>
    <t>INE298A01020</t>
  </si>
  <si>
    <t>IPCA Laboratories Ltd</t>
  </si>
  <si>
    <t>INE571A01038</t>
  </si>
  <si>
    <t>Coromandel International Ltd</t>
  </si>
  <si>
    <t>INE169A01031</t>
  </si>
  <si>
    <t>Page Industries Ltd</t>
  </si>
  <si>
    <t>INE761H01022</t>
  </si>
  <si>
    <t>Phoenix Mills Ltd</t>
  </si>
  <si>
    <t>INE211B01039</t>
  </si>
  <si>
    <t>Indian Hotels Co Ltd</t>
  </si>
  <si>
    <t>INE053A01029</t>
  </si>
  <si>
    <t>Endurance Technologies Ltd</t>
  </si>
  <si>
    <t>INE913H01037</t>
  </si>
  <si>
    <t>Oberoi Realty Ltd</t>
  </si>
  <si>
    <t>INE093I01010</t>
  </si>
  <si>
    <t>United Breweries Ltd</t>
  </si>
  <si>
    <t>INE686F01025</t>
  </si>
  <si>
    <t>ICICI Lombard General Insurance Co Ltd</t>
  </si>
  <si>
    <t>INE765G01017</t>
  </si>
  <si>
    <t>Abbott India Ltd</t>
  </si>
  <si>
    <t>INE358A01014</t>
  </si>
  <si>
    <t>Persistent Systems Ltd</t>
  </si>
  <si>
    <t>INE262H01021</t>
  </si>
  <si>
    <t>Mahindra &amp; Mahindra Financial Services Ltd</t>
  </si>
  <si>
    <t>INE774D01024</t>
  </si>
  <si>
    <t>Alkem Laboratories Ltd</t>
  </si>
  <si>
    <t>INE540L01014</t>
  </si>
  <si>
    <t>PI Industries Ltd</t>
  </si>
  <si>
    <t>INE603J01030</t>
  </si>
  <si>
    <t>Escorts Kubota Ltd</t>
  </si>
  <si>
    <t>INE042A01014</t>
  </si>
  <si>
    <t>CG Power and Industrial Solutions Ltd</t>
  </si>
  <si>
    <t>INE067A01029</t>
  </si>
  <si>
    <t>Balkrishna Industries Ltd</t>
  </si>
  <si>
    <t>INE787D01026</t>
  </si>
  <si>
    <t>SKF India Ltd</t>
  </si>
  <si>
    <t>INE640A01023</t>
  </si>
  <si>
    <t>Dixon Technologies (India) Ltd</t>
  </si>
  <si>
    <t>INE935N01020</t>
  </si>
  <si>
    <t>SBI Cards and Payment Services Ltd</t>
  </si>
  <si>
    <t>INE018E01016</t>
  </si>
  <si>
    <t>Motherson Sumi Wiring India Ltd</t>
  </si>
  <si>
    <t>INE0FS801015</t>
  </si>
  <si>
    <t>Ajanta Pharma Ltd</t>
  </si>
  <si>
    <t>INE031B01049</t>
  </si>
  <si>
    <t>Sundram Fasteners Ltd</t>
  </si>
  <si>
    <t>INE387A01021</t>
  </si>
  <si>
    <t>Container Corporation Of India Ltd</t>
  </si>
  <si>
    <t>INE111A01025</t>
  </si>
  <si>
    <t>Timken India Ltd</t>
  </si>
  <si>
    <t>INE325A01013</t>
  </si>
  <si>
    <t>Uno Minda Ltd</t>
  </si>
  <si>
    <t>INE405E01023</t>
  </si>
  <si>
    <t>Suzlon Energy Ltd</t>
  </si>
  <si>
    <t>INE040H01021</t>
  </si>
  <si>
    <t>Tata Communications Ltd</t>
  </si>
  <si>
    <t>INE151A01013</t>
  </si>
  <si>
    <t>Hero MotoCorp Ltd</t>
  </si>
  <si>
    <t>INE158A01026</t>
  </si>
  <si>
    <t>Lupin Ltd</t>
  </si>
  <si>
    <t>INE326A01037</t>
  </si>
  <si>
    <t>Apollo Tyres Ltd</t>
  </si>
  <si>
    <t>INE438A01022</t>
  </si>
  <si>
    <t>Indraprastha Gas Ltd</t>
  </si>
  <si>
    <t>INE203G01027</t>
  </si>
  <si>
    <t>Vishal Mega Mart Ltd</t>
  </si>
  <si>
    <t>INE01EA01019</t>
  </si>
  <si>
    <t>INE774D20024</t>
  </si>
  <si>
    <t>91 DTB (24-Jul-2025)</t>
  </si>
  <si>
    <t>IN002025X042</t>
  </si>
  <si>
    <t>Sudarshan Chemical Industries Ltd</t>
  </si>
  <si>
    <t>INE659A01023</t>
  </si>
  <si>
    <t>TVS Motor Co Ltd</t>
  </si>
  <si>
    <t>INE494B01023</t>
  </si>
  <si>
    <t>Piramal Pharma Ltd</t>
  </si>
  <si>
    <t>INE0DK501011</t>
  </si>
  <si>
    <t>Senco Gold Ltd</t>
  </si>
  <si>
    <t>INE602W01027</t>
  </si>
  <si>
    <t>Godavari Biorefineries Ltd</t>
  </si>
  <si>
    <t>INE497S01012</t>
  </si>
  <si>
    <t>Diversified FMCG</t>
  </si>
  <si>
    <t>Somany Ceramics Ltd</t>
  </si>
  <si>
    <t>INE355A01028</t>
  </si>
  <si>
    <t>Chennai Interactive Business Services Pvt Ltd ** ^^</t>
  </si>
  <si>
    <t>Ecos India Mobility &amp; Hospitality Ltd</t>
  </si>
  <si>
    <t>INE06HJ01020</t>
  </si>
  <si>
    <t>Dalmia Bharat Ltd</t>
  </si>
  <si>
    <t>INE00R701025</t>
  </si>
  <si>
    <t>Dabur India Ltd</t>
  </si>
  <si>
    <t>INE016A01026</t>
  </si>
  <si>
    <t>Cholamandalam Financial Holdings Ltd</t>
  </si>
  <si>
    <t>INE149A01033</t>
  </si>
  <si>
    <t>The Anup Engineering Ltd</t>
  </si>
  <si>
    <t>INE294Z01018</t>
  </si>
  <si>
    <t>KEI Industries Ltd</t>
  </si>
  <si>
    <t>INE878B01027</t>
  </si>
  <si>
    <t>Quantum Information Systems ** ^^</t>
  </si>
  <si>
    <t>91 DTB (19-Jun-2025)</t>
  </si>
  <si>
    <t>IN002024X508</t>
  </si>
  <si>
    <t>AU Small Finance Bank Ltd</t>
  </si>
  <si>
    <t>INE949L01017</t>
  </si>
  <si>
    <t>Torrent Pharmaceuticals Ltd</t>
  </si>
  <si>
    <t>INE685A01028</t>
  </si>
  <si>
    <t>Sagility India Ltd</t>
  </si>
  <si>
    <t>INE0W2G01015</t>
  </si>
  <si>
    <t>Sona Blw Precision Forgings Ltd</t>
  </si>
  <si>
    <t>INE073K01018</t>
  </si>
  <si>
    <t>Kaynes Technology India Ltd</t>
  </si>
  <si>
    <t>INE918Z01012</t>
  </si>
  <si>
    <t>Godrej Agrovet Ltd</t>
  </si>
  <si>
    <t>INE850D01014</t>
  </si>
  <si>
    <t>Aadhar Housing Finance Ltd</t>
  </si>
  <si>
    <t>INE883F01010</t>
  </si>
  <si>
    <t>Mankind Pharma Ltd</t>
  </si>
  <si>
    <t>INE634S01028</t>
  </si>
  <si>
    <t>JSW Infrastructure Ltd</t>
  </si>
  <si>
    <t>INE880J01026</t>
  </si>
  <si>
    <t>NCC Ltd</t>
  </si>
  <si>
    <t>INE868B01028</t>
  </si>
  <si>
    <t>Techno Electric &amp; Engineering Co Ltd</t>
  </si>
  <si>
    <t>INE285K01026</t>
  </si>
  <si>
    <t>Taiwan Semiconductor Manufacturing Co. Ltd</t>
  </si>
  <si>
    <t>TW0002330008</t>
  </si>
  <si>
    <t>Tencent Holdings Ltd</t>
  </si>
  <si>
    <t>KYG875721634</t>
  </si>
  <si>
    <t>Alibaba Group Holding Ltd</t>
  </si>
  <si>
    <t>KYG017191142</t>
  </si>
  <si>
    <t>AIA Group Ltd</t>
  </si>
  <si>
    <t>HK0000069689</t>
  </si>
  <si>
    <t>Meituan</t>
  </si>
  <si>
    <t>KYG596691041</t>
  </si>
  <si>
    <t>Contemporary Amperex Technology Co Ltd</t>
  </si>
  <si>
    <t>CNE100003662</t>
  </si>
  <si>
    <t>SK Hynix Inc</t>
  </si>
  <si>
    <t>KR7000660001</t>
  </si>
  <si>
    <t>Samsung Electronics Co. Ltd</t>
  </si>
  <si>
    <t>KR7005930003</t>
  </si>
  <si>
    <t>Yum China Holdings INC</t>
  </si>
  <si>
    <t>US98850P1093</t>
  </si>
  <si>
    <t>DBS Group Holdings Ltd</t>
  </si>
  <si>
    <t>SG1L01001701</t>
  </si>
  <si>
    <t>China Merchants Bank Co Ltd</t>
  </si>
  <si>
    <t>CNE1000002M1</t>
  </si>
  <si>
    <t>BDO Unibank Inc.</t>
  </si>
  <si>
    <t>PHY077751022</t>
  </si>
  <si>
    <t>Weichai Power Co Ltd</t>
  </si>
  <si>
    <t>CNE1000004L9</t>
  </si>
  <si>
    <t>Sumber Alfaria Trijaya Tbk PT</t>
  </si>
  <si>
    <t>ID1000128705</t>
  </si>
  <si>
    <t>Trip.Com Group Ltd</t>
  </si>
  <si>
    <t>KYG9066F1019</t>
  </si>
  <si>
    <t>Bank Central Asia Tbk Pt</t>
  </si>
  <si>
    <t>ID1000109507</t>
  </si>
  <si>
    <t>Budweiser Brewing Co APAC Ltd</t>
  </si>
  <si>
    <t>KYG1674K1013</t>
  </si>
  <si>
    <t>Midea Group Co Ltd</t>
  </si>
  <si>
    <t>CNE100001QQ5</t>
  </si>
  <si>
    <t>SF Holding Co Ltd</t>
  </si>
  <si>
    <t>CNE100000L63</t>
  </si>
  <si>
    <t>Makemytrip Ltd</t>
  </si>
  <si>
    <t>MU0295S00016</t>
  </si>
  <si>
    <t>Minor International Pcl, Fgn.</t>
  </si>
  <si>
    <t>TH0128B10Z17</t>
  </si>
  <si>
    <t>Bangkok Dusit Medical Services Pcl</t>
  </si>
  <si>
    <t>TH0264A10Z12</t>
  </si>
  <si>
    <t>Sunresin New Materials Co Ltd</t>
  </si>
  <si>
    <t>CNE100002136</t>
  </si>
  <si>
    <t>Kia Corp</t>
  </si>
  <si>
    <t>KR7000270009</t>
  </si>
  <si>
    <t>Xiaomi Corp</t>
  </si>
  <si>
    <t>KYG9830T1067</t>
  </si>
  <si>
    <t>Shinhan Financial Group Co. Ltd</t>
  </si>
  <si>
    <t>KR7055550008</t>
  </si>
  <si>
    <t>Techtronic Industries Co. Ltd</t>
  </si>
  <si>
    <t>HK0669013440</t>
  </si>
  <si>
    <t>CNE100006NF4</t>
  </si>
  <si>
    <t>Bajaj Finance Ltd</t>
  </si>
  <si>
    <t>INE296A01024</t>
  </si>
  <si>
    <t>Shriram Finance Ltd</t>
  </si>
  <si>
    <t>INE721A01047</t>
  </si>
  <si>
    <t>Nestle India Ltd</t>
  </si>
  <si>
    <t>INE239A01024</t>
  </si>
  <si>
    <t>Wipro Ltd</t>
  </si>
  <si>
    <t>INE075A01022</t>
  </si>
  <si>
    <t>Adani Enterprises Ltd</t>
  </si>
  <si>
    <t>INE423A01024</t>
  </si>
  <si>
    <t>Metals &amp; Minerals Trading</t>
  </si>
  <si>
    <t>* Less than 0.01%</t>
  </si>
  <si>
    <t>Franklin U.S. Opportunities Fund, Class I (Acc)</t>
  </si>
  <si>
    <t>LU0195948665</t>
  </si>
  <si>
    <t>Templeton European Opportunities Fund, Class I (Acc)</t>
  </si>
  <si>
    <t>LU0195949390</t>
  </si>
  <si>
    <t>Franklin India Bluechip Fund Direct-Growth Plan</t>
  </si>
  <si>
    <t>INF090I01FN7</t>
  </si>
  <si>
    <t>INF200K01VE4</t>
  </si>
  <si>
    <t>INF109K013N3</t>
  </si>
  <si>
    <t>Nippon India ETF Gold Bees</t>
  </si>
  <si>
    <t>INF204KB17I5</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</si>
  <si>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</si>
  <si>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</si>
  <si>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</si>
  <si>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</si>
  <si>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</si>
  <si>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</si>
  <si>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Franklin India Money Market Fund Direct-Growth Plan</t>
  </si>
  <si>
    <t>Nifty Index Future  - 26-June-2025</t>
  </si>
  <si>
    <t>Coforge Ltd</t>
  </si>
  <si>
    <t>Rs. 33,562.13 Lacs</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</si>
  <si>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</si>
  <si>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</si>
  <si>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</si>
  <si>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Franklin India Multi-Asset Solution Fund of Funds (Formerly known as Franklin India Multi-Asset Solution Fund) ^</t>
  </si>
  <si>
    <t>Franklin India Dynamic Asset Allocation Fund Of Funds**</t>
  </si>
  <si>
    <t>Yuanta/P-shares Taiwan Dividend Plus ETF</t>
  </si>
  <si>
    <t>Foreign ETF</t>
  </si>
  <si>
    <t>$$$ This scheme is under winding-up wherein SBI Fund Management Limited (SBIFM) was appointed as the liquidator as per the order of Hon'ble Supreme Court (SC) dated February 12, 2021. On July 7, 2024 , the SC accepted the closure report filed by SBIFM with regards to the winding up and allowed their request to transfer the amount remaining unclaimed to FTMF for further distribution in accordance with the applicable laws. On Jan 1, 2025, SBIFM transferred the cash balances pertaining to unclaimed payouts and expenses amounting to Rs 1,651.24 Lakhs to the scheme.</t>
  </si>
  <si>
    <t>ETF</t>
  </si>
  <si>
    <t>SBI Short Term Debt Fund Direct - Growth Plan</t>
  </si>
  <si>
    <t>ICICI Prudential Short Term Fund Direct - Growth Plan</t>
  </si>
  <si>
    <t>UPL Ltd-Partly Paid</t>
  </si>
  <si>
    <t>Mahindra &amp; Mahindra Financial Services Ltd@</t>
  </si>
  <si>
    <t>@ Rights Issue</t>
  </si>
  <si>
    <t>Rs. 21,774.04 Lacs</t>
  </si>
  <si>
    <t xml:space="preserve">d) During the month additional instances of fair valuation/deviation from valuation price provided by the valuation agencies </t>
  </si>
  <si>
    <t xml:space="preserve">e) Risk-o-meter </t>
  </si>
  <si>
    <t xml:space="preserve">h) Risk-o-meter </t>
  </si>
  <si>
    <t>Primary Benchmark: Nifty Equity Savings Index</t>
  </si>
  <si>
    <t>Investors should consult their financial advisers if in doubt about whether the product is suitable for them</t>
  </si>
  <si>
    <t>Risk level based on portfolio as on May 30, 2025</t>
  </si>
  <si>
    <t>Risk level of primary benchmark as on May 30, 2025</t>
  </si>
  <si>
    <t xml:space="preserve">f) Risk-o-meter </t>
  </si>
  <si>
    <t>Primary Benchmark: CRISIL Hybrid 35+65 - Aggressive Index</t>
  </si>
  <si>
    <t>Primary Benchmark: Nifty 50 Hybrid Composite Debt 50:50 Index</t>
  </si>
  <si>
    <t>Primary Benchmark: NIFTY 50 Arbitrage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</si>
  <si>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</si>
  <si>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</si>
  <si>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</si>
  <si>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</si>
  <si>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BSE Teck (Effective June 1, 2024, the benchmark of the scheme has been renamed from S&amp;P BSE Teck)</t>
  </si>
  <si>
    <t>Primary Benchmark: Nifty Smallcap 250</t>
  </si>
  <si>
    <t>Primary Benchmark: Nifty Midcap 150</t>
  </si>
  <si>
    <t>Primary Benchmark: NIFTY 500</t>
  </si>
  <si>
    <t>Primary Benchmark: Nifty 500 Multi Cap 50:25:25 Total Returns Index</t>
  </si>
  <si>
    <t>^ Franklin India Equity Fund is renamed as Franklin India Flexi Cap Fund effective Jan 29, 2021.</t>
  </si>
  <si>
    <t>Primary Benchmark: NIFTY LargeMidcap 250</t>
  </si>
  <si>
    <t>Primary Benchmark: Nifty 100</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</si>
  <si>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</si>
  <si>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</si>
  <si>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</si>
  <si>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</si>
  <si>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</si>
  <si>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</si>
  <si>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</si>
  <si>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</si>
  <si>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</si>
  <si>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</si>
  <si>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</si>
  <si>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May 30, 2025</t>
  </si>
  <si>
    <t>Franklin U.S. Opportunities Equity Active Fund of Funds ( Formerly known as Franklin India Feeder - Franklin U.S. Opportunities Fund)$$</t>
  </si>
  <si>
    <t>$$ - Franklin India Feeder - Franklin U.S. Opportunities Fund is renamed as Franklin U.S. Opportunities Equity Active Fund of Funds effective May 30, 2025.</t>
  </si>
  <si>
    <t>Franklin India Liquid Fund</t>
  </si>
  <si>
    <t>Rating</t>
  </si>
  <si>
    <t>INE115A07PZ0</t>
  </si>
  <si>
    <t>7.38% LIC Housing Finance Ltd (18-Aug-2025)</t>
  </si>
  <si>
    <t>INE134E08LO4</t>
  </si>
  <si>
    <t>7.13% Power Finance Corporation Ltd (08-Aug-2025)</t>
  </si>
  <si>
    <t>INE115A07PU1</t>
  </si>
  <si>
    <t>6.25% LIC Housing Finance Ltd (20-Jun-2025) **</t>
  </si>
  <si>
    <t>INE296A07SK4</t>
  </si>
  <si>
    <t>7.8925% BAJAJ FINANCE LTD 10-JUN-25 **</t>
  </si>
  <si>
    <t>INE756I07EG8</t>
  </si>
  <si>
    <t>7.70% HDB Financial Services Ltd (11-Aug-2025) **</t>
  </si>
  <si>
    <t>INE476A16B72</t>
  </si>
  <si>
    <t>Canara Bank (01-Jul-2025) **</t>
  </si>
  <si>
    <t>INE160A16RV2</t>
  </si>
  <si>
    <t>Punjab National Bank (14-Aug-2025) **</t>
  </si>
  <si>
    <t>IND A1+</t>
  </si>
  <si>
    <t>INE040A16GV9</t>
  </si>
  <si>
    <t>HDFC Bank Ltd (18-Aug-2025) **</t>
  </si>
  <si>
    <t>INE562A16OU8</t>
  </si>
  <si>
    <t>Indian Bank (14-Aug-2025) **</t>
  </si>
  <si>
    <t>INE562A16NH7</t>
  </si>
  <si>
    <t>Indian Bank (20-Aug-2025) **</t>
  </si>
  <si>
    <t>INE238AD6AS9</t>
  </si>
  <si>
    <t>Axis Bank Ltd (14-Aug-2025) **</t>
  </si>
  <si>
    <t>INE040A16GQ9</t>
  </si>
  <si>
    <t>HDFC Bank Ltd (17-Jun-2025) **</t>
  </si>
  <si>
    <t>Commercial Paper</t>
  </si>
  <si>
    <t>INE110L14TM4</t>
  </si>
  <si>
    <t>Reliance Jio Infocomm Ltd (16-Jul-2025) **@</t>
  </si>
  <si>
    <t>INE261F14NL2</t>
  </si>
  <si>
    <t>National Bank For Agriculture &amp; Rural Development (20-Jun-2025) **@</t>
  </si>
  <si>
    <t>ICRA A1+</t>
  </si>
  <si>
    <t>INE002A14LD2</t>
  </si>
  <si>
    <t>Reliance Industries Ltd (23-Jun-2025) **@</t>
  </si>
  <si>
    <t>INE242A14XS7</t>
  </si>
  <si>
    <t>Indian Oil Corporation Ltd (23-Jun-2025) **@</t>
  </si>
  <si>
    <t>INE556F14LC8</t>
  </si>
  <si>
    <t>Small Industries Development Bank Of India (09-Jul-2025) **@</t>
  </si>
  <si>
    <t>INE530B14DK2</t>
  </si>
  <si>
    <t>IIFL Finance Ltd (12-Jun-2025) **@</t>
  </si>
  <si>
    <t>INE028E14RE4</t>
  </si>
  <si>
    <t>Kotak Securities Ltd (26-Aug-2025) **@</t>
  </si>
  <si>
    <t>INE511C14YK6</t>
  </si>
  <si>
    <t>Poonawalla Fincorp Ltd (14-Aug-2025) **@</t>
  </si>
  <si>
    <t>INE028E14RF1</t>
  </si>
  <si>
    <t>Kotak Securities Ltd (25-Aug-2025) **@</t>
  </si>
  <si>
    <t>INE477S14DJ2</t>
  </si>
  <si>
    <t>Tata Capital Ltd (14-Jul-2025) **@</t>
  </si>
  <si>
    <t>INE763G14YI8</t>
  </si>
  <si>
    <t>ICICI Securities Ltd (12-Aug-2025) **@</t>
  </si>
  <si>
    <t>INE667F14GN0</t>
  </si>
  <si>
    <t>Sundaram Home Finance Ltd (28-Aug-2025) **@</t>
  </si>
  <si>
    <t>INE700G14ON1</t>
  </si>
  <si>
    <t>HDFC Securities Ltd (29-Aug-2025) **@</t>
  </si>
  <si>
    <t>INE01C314908</t>
  </si>
  <si>
    <t>Bajaj Financial Securities Ltd (20-Jun-2025) **@</t>
  </si>
  <si>
    <t>INE110O14FC8</t>
  </si>
  <si>
    <t>Axis Securities Ltd (09-Jun-2025) **@</t>
  </si>
  <si>
    <t>INE01C314981</t>
  </si>
  <si>
    <t>Bajaj Financial Securities Ltd (23-Jun-2025) **@</t>
  </si>
  <si>
    <t>IN002025X026</t>
  </si>
  <si>
    <t>91 DTB (11-Jul-2025)</t>
  </si>
  <si>
    <t>IN002024Z222</t>
  </si>
  <si>
    <t>364 DTB (28-Aug-2025)</t>
  </si>
  <si>
    <t>IN4520150041</t>
  </si>
  <si>
    <t>8.35% TELANGANA SDL UDAY (15-JUL-2025</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</si>
  <si>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</si>
  <si>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</si>
  <si>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</si>
  <si>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</si>
  <si>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</si>
  <si>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</si>
  <si>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Aggregate investments by other schemes of Franklin Templeton Mutual Fund in this scheme is Rs. 352.18 Lakhs.</t>
  </si>
  <si>
    <t>AUM excluding the aggregate investments by other schemes of Franklin Templeton Mutual Fund in this scheme is Rs. 2,86,250.64 Lakhs.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</si>
  <si>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</si>
  <si>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</si>
  <si>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</si>
  <si>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</si>
  <si>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</si>
  <si>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</si>
  <si>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</si>
  <si>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</si>
  <si>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</si>
  <si>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</si>
  <si>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</si>
  <si>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</si>
  <si>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</si>
  <si>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</si>
  <si>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</si>
  <si>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30-May-2025</t>
  </si>
  <si>
    <t>e) Risk-o-meter</t>
  </si>
  <si>
    <t xml:space="preserve">Primary Benchmark: Tier-1 Index:  NIFTY Liquid Index A-I (Effective April 1, 2024, the benchmark of the scheme is changed from CRISIL Liquid Debt B-I Index) </t>
  </si>
  <si>
    <t>Franklin India Overnight Fund</t>
  </si>
  <si>
    <t>IN002024X482</t>
  </si>
  <si>
    <t>91 DTB (05-Jun-2025)</t>
  </si>
  <si>
    <t>IN002024X490</t>
  </si>
  <si>
    <t>91 DTB (12-Jun-2025)</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</si>
  <si>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</si>
  <si>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</si>
  <si>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</si>
  <si>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</si>
  <si>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</si>
  <si>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</si>
  <si>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</si>
  <si>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</si>
  <si>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</si>
  <si>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</si>
  <si>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INE514E16CJ9</t>
  </si>
  <si>
    <t>Export-Import Bank Of India (04-Mar-2026) **</t>
  </si>
  <si>
    <t>INE040A16GW7</t>
  </si>
  <si>
    <t>HDFC Bank Ltd (19-May-2026) **</t>
  </si>
  <si>
    <t>INE556F16AZ7</t>
  </si>
  <si>
    <t>Small Industries Development Bank of India (04-Feb-2026) **</t>
  </si>
  <si>
    <t>INE562A16OI3</t>
  </si>
  <si>
    <t>Indian Bank (12-Mar-2026) **</t>
  </si>
  <si>
    <t>INE261F16892</t>
  </si>
  <si>
    <t>National Bank For Agriculture &amp; Rural Development (20-Jan-2026) **</t>
  </si>
  <si>
    <t>INE261F16934</t>
  </si>
  <si>
    <t>National Bank For Agriculture &amp; Rural Development (05-Feb-2026) **</t>
  </si>
  <si>
    <t>INE238AD6AM2</t>
  </si>
  <si>
    <t>Axis Bank Ltd (04-Feb-2026) **</t>
  </si>
  <si>
    <t>INE008A16X57</t>
  </si>
  <si>
    <t>IDBI Bank Ltd (30-Jan-2026) **</t>
  </si>
  <si>
    <t>INE261F16967</t>
  </si>
  <si>
    <t>National Bank For Agriculture &amp; Rural Development (27-Feb-2026) **</t>
  </si>
  <si>
    <t>INE476A16A73</t>
  </si>
  <si>
    <t>Canara Bank (04-Mar-2026) **</t>
  </si>
  <si>
    <t>INE562A16OG7</t>
  </si>
  <si>
    <t>Indian Bank (06-Mar-2026) **</t>
  </si>
  <si>
    <t>INE237A167Z1</t>
  </si>
  <si>
    <t>Kotak Mahindra Bank Ltd (13-Mar-2026) **</t>
  </si>
  <si>
    <t>INE040A16GN6</t>
  </si>
  <si>
    <t>HDFC Bank Ltd (12-Mar-2026) **</t>
  </si>
  <si>
    <t>INE476A16B64</t>
  </si>
  <si>
    <t>Canara Bank (18-Mar-2026)</t>
  </si>
  <si>
    <t>INE562A16NQ8</t>
  </si>
  <si>
    <t>Indian Bank (04-Dec-2025)</t>
  </si>
  <si>
    <t>INE160A16QL5</t>
  </si>
  <si>
    <t>Punjab National Bank (11-Dec-2025)</t>
  </si>
  <si>
    <t>INE692A16IK6</t>
  </si>
  <si>
    <t>Union Bank of India (16-Jan-2026) **</t>
  </si>
  <si>
    <t>INE237A163Z0</t>
  </si>
  <si>
    <t>Kotak Mahindra Bank Ltd (28-Jan-2026) **</t>
  </si>
  <si>
    <t>INE692A16IN0</t>
  </si>
  <si>
    <t>Union Bank of India (29-Jan-2026) **</t>
  </si>
  <si>
    <t>INE556F16BB6</t>
  </si>
  <si>
    <t>Small Industries Development Bank of India (27-Feb-2026) **</t>
  </si>
  <si>
    <t>INE238AD6AO8</t>
  </si>
  <si>
    <t>Axis Bank Ltd (05-Mar-2026) **</t>
  </si>
  <si>
    <t>INE261F16975</t>
  </si>
  <si>
    <t>National Bank For Agriculture &amp; Rural Development (10-Mar-2026) **</t>
  </si>
  <si>
    <t>INE160A16RK5</t>
  </si>
  <si>
    <t>Punjab National Bank (18-Mar-2026) **</t>
  </si>
  <si>
    <t>INE040A16GS5</t>
  </si>
  <si>
    <t>HDFC Bank Ltd (24-Mar-2026) **</t>
  </si>
  <si>
    <t>INE562A16ON3</t>
  </si>
  <si>
    <t>Indian Bank (25-Mar-2026) **</t>
  </si>
  <si>
    <t>INE556F16BG5</t>
  </si>
  <si>
    <t>Small Industries Development Bank of India (26-Mar-2026) **</t>
  </si>
  <si>
    <t>INE476A16A24</t>
  </si>
  <si>
    <t>Canara Bank (03-Feb-2026) **</t>
  </si>
  <si>
    <t>INE028A16IC0</t>
  </si>
  <si>
    <t>Bank of Baroda (13-Mar-2026) **</t>
  </si>
  <si>
    <t>INE238AD6983</t>
  </si>
  <si>
    <t>Axis Bank Ltd (13-Nov-2025)</t>
  </si>
  <si>
    <t>INE238AD6AN0</t>
  </si>
  <si>
    <t>Axis Bank Ltd (04-Mar-2026) **</t>
  </si>
  <si>
    <t>INE957N14JF9</t>
  </si>
  <si>
    <t>Hero Fincorp Ltd (02-Feb-2026) **@</t>
  </si>
  <si>
    <t>INE763G14XZ4</t>
  </si>
  <si>
    <t>ICICI Securities Ltd (20-Feb-2026) **@</t>
  </si>
  <si>
    <t>INE477S14DG8</t>
  </si>
  <si>
    <t>Tata Capital Ltd (19-Mar-2026) **@</t>
  </si>
  <si>
    <t>INE414G14UM8</t>
  </si>
  <si>
    <t>Muthoot Finance Ltd (09-Mar-2026) **@</t>
  </si>
  <si>
    <t>INE121A14XO2</t>
  </si>
  <si>
    <t>Cholamandalam Investment and Finance Co Ltd (26-May-2026) **@</t>
  </si>
  <si>
    <t>INE115A14FI3</t>
  </si>
  <si>
    <t>LIC Housing Finance Ltd (21-Jan-2026) **@</t>
  </si>
  <si>
    <t>INE634S14039</t>
  </si>
  <si>
    <t>Mankind Pharma Ltd (17-Oct-2025) **@</t>
  </si>
  <si>
    <t>INE976I14PO8</t>
  </si>
  <si>
    <t>Tata Capital Ltd (06-Feb-2026) **@</t>
  </si>
  <si>
    <t>INE860H144V6</t>
  </si>
  <si>
    <t>Aditya Birla Capital Ltd (06-Feb-2026) **@</t>
  </si>
  <si>
    <t>INE976I14PW1</t>
  </si>
  <si>
    <t>Tata Capital Ltd (26-Feb-2026) **@</t>
  </si>
  <si>
    <t>INE087M14BV1</t>
  </si>
  <si>
    <t>Bahadur Chand Investments Pvt Ltd (04-Mar-2026) **@</t>
  </si>
  <si>
    <t>INE472H14466</t>
  </si>
  <si>
    <t>Standard Chartered Securities (India) Ltd (12-Sep-2025) **@</t>
  </si>
  <si>
    <t>IN002024Z479</t>
  </si>
  <si>
    <t>364 DTB (05-Mar-2026)</t>
  </si>
  <si>
    <t>IN002024Z487</t>
  </si>
  <si>
    <t>364 DTB (12-Mar-2026)</t>
  </si>
  <si>
    <t>IN002024Z412</t>
  </si>
  <si>
    <t>364 DTB (22-Jan-2026)</t>
  </si>
  <si>
    <t>IN2920150355</t>
  </si>
  <si>
    <t>8.39% RAJASTHAN UDAY (15-MAR-2026)</t>
  </si>
  <si>
    <t>Aggregate investments by other schemes of Franklin Templeton Mutual Fund in this scheme is Rs. 1003.79 Lakhs.</t>
  </si>
  <si>
    <t>AUM excluding the aggregate investments by other schemes of Franklin Templeton Mutual Fund in this scheme is Rs. 3,46,236.52 Lakhs.</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</si>
  <si>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</si>
  <si>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</si>
  <si>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</si>
  <si>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</si>
  <si>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</si>
  <si>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</si>
  <si>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</si>
  <si>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</si>
  <si>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</si>
  <si>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</si>
  <si>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</si>
  <si>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</si>
  <si>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</si>
  <si>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INE692A16IM2</t>
  </si>
  <si>
    <t>Union Bank of India (27-Jan-2026) **</t>
  </si>
  <si>
    <t>IN0020200120</t>
  </si>
  <si>
    <t>GOI FRB 2033 (22-Sep-2033)$</t>
  </si>
  <si>
    <t>IN0020240126</t>
  </si>
  <si>
    <t>6.79% GOI 2034 (07-Oct-2034)</t>
  </si>
  <si>
    <t>IN3120240764</t>
  </si>
  <si>
    <t>6.99% Tamil Nadu SDL (26-Mar-2031)</t>
  </si>
  <si>
    <t>IN0020180041</t>
  </si>
  <si>
    <t>GOI FRB 2031 (07-Dec-2031)$</t>
  </si>
  <si>
    <t>IN0020210137</t>
  </si>
  <si>
    <t>GOI FRB 2034 (30-Oct-2034)$</t>
  </si>
  <si>
    <t>* Less than 0.01</t>
  </si>
  <si>
    <t>Outstanding Interest Rate Swap Position</t>
  </si>
  <si>
    <t>Contract Name</t>
  </si>
  <si>
    <t>Notional Value (In Lakhs)</t>
  </si>
  <si>
    <t>ICICI BANK LTD (Pay Fixed - Receive Floating)</t>
  </si>
  <si>
    <t>Total Interest Rate Swap</t>
  </si>
  <si>
    <t>$ 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</si>
  <si>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</si>
  <si>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c) Exposure to Derivative Instruments (Interest Rate Swaps) as on May 30, 2025:</t>
  </si>
  <si>
    <t>i) Total outstanding position in Derivative Instruments (Gross Notional) as at May 30, 2025 is Rs. 8500.00 Lakhs. </t>
  </si>
  <si>
    <t>ii) Total percentage of existing assets hedged through futures is 25.22%.</t>
  </si>
  <si>
    <t>f) Risk-o-meter</t>
  </si>
  <si>
    <t xml:space="preserve">Primary Benchmark: NIFTY Short Duration Debt Index A-II (Effective April 1, 2024, the benchmark of the scheme is changed from CRISIL Low Duration Debt Index) </t>
  </si>
  <si>
    <t>Franklin India Corporate Debt Fund</t>
  </si>
  <si>
    <t>INE941D07208</t>
  </si>
  <si>
    <t>6.75% Sikka Ports &amp; Terminals Ltd (22-Apr-2026) **</t>
  </si>
  <si>
    <t>INE261F08EF5</t>
  </si>
  <si>
    <t>7.80% National Bank For Agriculture &amp; Rural Development (15-Mar-2027)</t>
  </si>
  <si>
    <t>INE0KUG08076</t>
  </si>
  <si>
    <t>7.03% National Bank for Financing Infrastructure and Development (08-Apr-2030) **</t>
  </si>
  <si>
    <t>INE756I07EY1</t>
  </si>
  <si>
    <t>8.3324% HDB FINANCIAL SERVICES LTD 10-MAY-27 **</t>
  </si>
  <si>
    <t>INE031A08962</t>
  </si>
  <si>
    <t>6.90% Housing &amp; Urban Development Corporation Ltd (23-Apr-2032)</t>
  </si>
  <si>
    <t>INE403D08215</t>
  </si>
  <si>
    <t>8.90% Bharti Telecom Ltd (05-Nov-2034) **</t>
  </si>
  <si>
    <t>INE134E08NM4</t>
  </si>
  <si>
    <t>7.38% Power Finance Corporation Ltd (15-Jan-2032)</t>
  </si>
  <si>
    <t>INE403D08256</t>
  </si>
  <si>
    <t>8.75% Bharti Telecom Ltd (05-Nov-2028) **</t>
  </si>
  <si>
    <t>INE556F08KN9</t>
  </si>
  <si>
    <t>7.75% Small Industries Development Bank Of India (10-Jun-2027) **</t>
  </si>
  <si>
    <t>INE261F08DX0</t>
  </si>
  <si>
    <t>7.58% National Bank For Agriculture &amp; Rural Development (31-Jul-2026)</t>
  </si>
  <si>
    <t>INE941D07158</t>
  </si>
  <si>
    <t>7.95% Sikka Ports &amp; Terminals Ltd (28-Oct-2026) **</t>
  </si>
  <si>
    <t>IDFC First Bank (Pay Fixed - Receive Floating)</t>
  </si>
  <si>
    <t xml:space="preserve">      Half Yearly IDCW Plan</t>
  </si>
  <si>
    <t xml:space="preserve">      Annual IDCW Plan</t>
  </si>
  <si>
    <t xml:space="preserve">      Direct Half Yearly IDCW Plan</t>
  </si>
  <si>
    <t xml:space="preserve">      Direct Annual IDCW Plan</t>
  </si>
  <si>
    <t>i) Total outstanding position in Derivative Instruments (Gross Notional) as at May 30, 2025 is Rs. 11500.00 Lakhs. </t>
  </si>
  <si>
    <t>ii) Total percentage of existing assets hedged through futures is 13.65%.</t>
  </si>
  <si>
    <t>Primary Benchmark: Tier-1 Index:  NIFTY Corporate Bond Index A-II (Effective April 1, 2024, the benchmark of the scheme is changed from NIFTY Corporate Bond Index B-III)</t>
  </si>
  <si>
    <t>Franklin India Banking &amp; PSU Debt Fund</t>
  </si>
  <si>
    <t>YTC</t>
  </si>
  <si>
    <t>INE787H08188</t>
  </si>
  <si>
    <t>7.56% India Infrastructure Finance Co Ltd (20-Mar-2028) **</t>
  </si>
  <si>
    <t>INE090A08UE8</t>
  </si>
  <si>
    <t>6.45% ICICI Bank Ltd (15-Jun-2028) **</t>
  </si>
  <si>
    <t>INE062A08256</t>
  </si>
  <si>
    <t>6.24% State Bank Of India (20-Sep-2030) **</t>
  </si>
  <si>
    <t>INE261F08EO7</t>
  </si>
  <si>
    <t>7.48% National Bank For Agriculture &amp; Rural Development (15-Sep-2028)</t>
  </si>
  <si>
    <t>INE134E08ML8</t>
  </si>
  <si>
    <t>7.55% Power Finance Corporation Ltd (15-Jul-2026) **</t>
  </si>
  <si>
    <t>INE040A08500</t>
  </si>
  <si>
    <t>8.35% HDFC Bank Ltd (13-May-2026) **</t>
  </si>
  <si>
    <t>INE020B08FC8</t>
  </si>
  <si>
    <t>7.70% REC Ltd (31-Aug-2026) **</t>
  </si>
  <si>
    <t>INE557F08FR8</t>
  </si>
  <si>
    <t>7.22% National Housing Bank (23-Jul-2026) **</t>
  </si>
  <si>
    <t>INE557F08FY4</t>
  </si>
  <si>
    <t>7.59% National Housing Bank (14-Jul-2027) **</t>
  </si>
  <si>
    <t>INE053F08312</t>
  </si>
  <si>
    <t>7.41% Indian Railway Finance Corporation Ltd (15-Oct-2026) **</t>
  </si>
  <si>
    <t>INE040A08567</t>
  </si>
  <si>
    <t>7.78% HDFC Bank Ltd (27-Mar-2027) **</t>
  </si>
  <si>
    <t>ii) Total percentage of existing assets hedged through futures is 15.47%.</t>
  </si>
  <si>
    <t>Primary Benchmark: Nifty Banking &amp; PSU Debt Index A-II (Effective April 1, 2024, the benchmark of the scheme is changed from NIFTY Banking &amp; PSU Debt Index)</t>
  </si>
  <si>
    <t>Franklin India Ultra Short Duration Fund</t>
  </si>
  <si>
    <t>INE403D08132</t>
  </si>
  <si>
    <t>8.80% Bharti Telecom Ltd (21-Nov-2025) **</t>
  </si>
  <si>
    <t>INE115A07QG8</t>
  </si>
  <si>
    <t>8.1432% LIC HOUSING FINANCE LTD 25-MAR-26</t>
  </si>
  <si>
    <t>INE121A07RH2</t>
  </si>
  <si>
    <t>8.25% Cholamandalam Investment and Finance Co Ltd (09-Jun-2025) **</t>
  </si>
  <si>
    <t>IND AA+</t>
  </si>
  <si>
    <t>INE556F16AX2</t>
  </si>
  <si>
    <t>Small Industries Development Bank of India (05-Dec-2025)</t>
  </si>
  <si>
    <t>INE160A16QT8</t>
  </si>
  <si>
    <t>Punjab National Bank (08-Jan-2026) **</t>
  </si>
  <si>
    <t>INE040A16GD7</t>
  </si>
  <si>
    <t>HDFC Bank Ltd (30-Jan-2026) **</t>
  </si>
  <si>
    <t>INE261F16AA7</t>
  </si>
  <si>
    <t>National Bank For Agriculture &amp; Rural Development (25-Mar-2026) **</t>
  </si>
  <si>
    <t>INE916D144I1</t>
  </si>
  <si>
    <t>Kotak Mahindra Prime Ltd (05-Nov-2025) **@</t>
  </si>
  <si>
    <t>IN002024Z495</t>
  </si>
  <si>
    <t>364 DTB (19-Mar-2026)</t>
  </si>
  <si>
    <t>IN0020210160</t>
  </si>
  <si>
    <t>GOI FRB 2028 (04-Oct-2028)$</t>
  </si>
  <si>
    <t>i) Total outstanding position in Derivative Instruments (Gross Notional) as at May 30, 2025 is Rs. 3500.00 Lakhs. </t>
  </si>
  <si>
    <t>ii) Total percentage of existing assets hedged through futures is 13.91%.</t>
  </si>
  <si>
    <t xml:space="preserve">Primary Benchmark: Nifty Ultra Short Duration Debt Index A-I </t>
  </si>
  <si>
    <t>Franklin India Medium to Long Duration Fund</t>
  </si>
  <si>
    <t>IN3120240509</t>
  </si>
  <si>
    <t>7.15% Tamil Nadu SDL (22-Jan-2035)</t>
  </si>
  <si>
    <t>IN1020180205</t>
  </si>
  <si>
    <t>8.42% Andhra Pradesh SDL (08-Aug-2029)</t>
  </si>
  <si>
    <t>IN4920210114</t>
  </si>
  <si>
    <t>7.14% Jammu &amp; Kashmir SDL (29-Dec-2036)</t>
  </si>
  <si>
    <t>IN1620230343</t>
  </si>
  <si>
    <t>7.77% Haryana SDL (10-Jan-2036)</t>
  </si>
  <si>
    <t>Primary Benchmark: CRISIL Medium to Long Duration Debt A-III Index</t>
  </si>
  <si>
    <t>Franklin India Low Duration Fund</t>
  </si>
  <si>
    <t>INE020B08EI8</t>
  </si>
  <si>
    <t>7.51% REC Ltd (31-Jul-2026)</t>
  </si>
  <si>
    <t>INE306N07NL3</t>
  </si>
  <si>
    <t>8.30% Tata Capital Ltd (13-Mar-2026) **</t>
  </si>
  <si>
    <t>INE134E08NQ5</t>
  </si>
  <si>
    <t>7.75% Power Finance Corporation Ltd (15-Apr-2026)</t>
  </si>
  <si>
    <t>INE071G07637</t>
  </si>
  <si>
    <t>8.0610% ICICI HOME FINANCE CO LTD 25-MAR-26 **</t>
  </si>
  <si>
    <t>INE756I07EO2</t>
  </si>
  <si>
    <t>7.99% HDB Financial Services Ltd (16-Mar-2026) **</t>
  </si>
  <si>
    <t>INE507T07062</t>
  </si>
  <si>
    <t>6.59% Summit Digitel Infrastructure Ltd (16-Jun-2026) **</t>
  </si>
  <si>
    <t>IN2820160363</t>
  </si>
  <si>
    <t>7.88% PUNJAB SDL (01-MAR-2027)</t>
  </si>
  <si>
    <t>As on 29-Nov-2024***</t>
  </si>
  <si>
    <t>NA</t>
  </si>
  <si>
    <t>*** Allotment date for the scheme was March 06, 2025</t>
  </si>
  <si>
    <t>Primary Benchmark: NIFTY Low Duration Debt Index A-I</t>
  </si>
  <si>
    <t>Franklin India Long Duration Fund</t>
  </si>
  <si>
    <t>*** Allotment date for the scheme was December 11, 2024</t>
  </si>
  <si>
    <t>Primary Benchmark: CRISIL Long Duration Debt A-III Index</t>
  </si>
  <si>
    <t>Franklin India Government Securities Fund</t>
  </si>
  <si>
    <t xml:space="preserve">      Growth Option</t>
  </si>
  <si>
    <t xml:space="preserve">      Quarterly IDCW Option</t>
  </si>
  <si>
    <t xml:space="preserve">      Direct Growth Option</t>
  </si>
  <si>
    <t xml:space="preserve">      Direct Quarterly IDCW Option</t>
  </si>
  <si>
    <t>i) Total outstanding position in Derivative Instruments (Gross Notional) as at May 30, 2025 is Rs. 5000.00 Lakhs. </t>
  </si>
  <si>
    <t>ii) Total percentage of existing assets hedged through futures is 32.08%.</t>
  </si>
  <si>
    <t xml:space="preserve">Primary Benchmark: NIFTY All Duration G-Sec Index </t>
  </si>
  <si>
    <t>Franklin India Pension Plan</t>
  </si>
  <si>
    <t>INE115A07PV9</t>
  </si>
  <si>
    <t>7.90% LIC Housing Finance Ltd (23-Jun-2027) **</t>
  </si>
  <si>
    <t>INE774D07UX3</t>
  </si>
  <si>
    <t>8.10% Mahindra &amp; Mahindra Financial Services Ltd (21-May-2026) **</t>
  </si>
  <si>
    <t>Primary Benchmark: CRISIL Short Term Debt Hybrid 60+40 Index (Effective August 12, 2024, the benchmark is changed from 40% Nifty 500+60% Crisil Composite Bond Index)</t>
  </si>
  <si>
    <t>Franklin India Debt Hybrid Fund</t>
  </si>
  <si>
    <t>INE950O07420</t>
  </si>
  <si>
    <t>8.20% Mahindra Rural Housing Finance Ltd (30-Jan-2026)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</si>
  <si>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</si>
  <si>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</si>
  <si>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</si>
  <si>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</si>
  <si>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</si>
  <si>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ICRA D</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</si>
  <si>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</si>
  <si>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</si>
  <si>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</si>
  <si>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</si>
  <si>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As on 02-May-2025*</t>
  </si>
  <si>
    <t xml:space="preserve">      Institutional Plan Growth Option</t>
  </si>
  <si>
    <t>* All units in the scheme have been extinguished post distribution based on NAV dated May 02, 2025 which is the last declared NAV.</t>
  </si>
  <si>
    <t>This metric is computed basis market value of the securities (including accrued interest) held in the portfolio. Since there is no security in the portfolio, this metric is not applicable</t>
  </si>
  <si>
    <t>https://www.franklintempletonindia.com/download/en-in/valuation-policy/bb813425-1311-487d-86cb-619298c228dd/Fair%20Valuation%20Reliance%20Broadcast%20Network%20limited.pdf</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</si>
  <si>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</si>
  <si>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the remaining value in the portfolio of the scheme represents FISTIP’s investment in the NCDs of 9.50% Reliance Broadcast Network Ltd (20-JUL-2020) issued by Reliance Broadcast Network Ltd (RBNL). RBNL defaulted on meeting its payment obligation at maturity. Pursuant to the put option right exercised by us on Reliance Capital Limited (RCL) with respect to our exposure in RBNL, through the Insolvency &amp; Bankruptcy process of RCL, the scheme received its proportionate share of INR 312.97 lacs on March 20, 2025. RBNL also underwent the insolvency and resolution process and the scheme received INR 3195.69 lacs on April 8, 2025. For more details kindly refer to the note on our website.</t>
  </si>
  <si>
    <t>https://www.franklintempletonindia.com/download/en-in/latest%20updates/189ea834-ae3f-48eb-9d73-a9cc9cd9317e/franklin-templeton-update-on-reliance-broadcast-july-23-2020-kcg9m1gq-en-in.pdf</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</si>
  <si>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</si>
  <si>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(RBPL) (ISIN: INE333T07048 and INE333T07055) &amp; Reliance Infrastructure Consulting &amp; Engineers Private Ltd (RICEPL) (ISIN: INE428K07011) were due on January 14, 2021 and January 31, 2021 respectively. However, the issuers were unable to meet their payment obligations. The securities of the issuer were fair valued at zero on November 4, 2020. Pursuant to National Company Law Tribunal (NCLT) order, the scheme received its proportionate share of INR 82.71 lacs on April 15, 2025 for RBPL and of INR 50.72 lacs on April 30, 2025 for RICEPL as part of corporate resolution process. Kindly refer note on our website on fair valuation.</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</si>
  <si>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</si>
  <si>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</si>
  <si>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</si>
  <si>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</si>
  <si>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As of May 2, 2025, all units of Franklin India Short-Term Income Plan (FISTIP)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 except the securities which are currently valued at zero or have matured but defaulted on their repayment obligation. On account of this, the riskometer for FISTIP  has not been disclosed.</t>
  </si>
  <si>
    <t>Franklin India Short Term Income Plan - Segregated Portfolio 3 - 9.50% Yes Bank Ltd CO 23 Dec 2021</t>
  </si>
  <si>
    <t xml:space="preserve">As on 29-Nov-2024 </t>
  </si>
  <si>
    <t xml:space="preserve">As on 30-May-2025 </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</si>
  <si>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</si>
  <si>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</si>
  <si>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Risk level of tier-1 benchmark as on May 30, 2025</t>
  </si>
  <si>
    <t xml:space="preserve">b) During the month additional instances of fair valuation/deviation from valuation price provided by the valuation agencies </t>
  </si>
  <si>
    <t>Franklin India Feeder - Templeton European Opportunities Fund</t>
  </si>
  <si>
    <t>Risk level of tier-2 benchmark  as on May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</si>
</sst>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0.000"/>
    <numFmt numFmtId="168" formatCode="#,##0.0000_);\(#,##0.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3">
    <xf numFmtId="0" fontId="0" fillId="0" borderId="0"/>
    <xf numFmtId="0" fontId="5" fillId="0" borderId="0" applyNumberFormat="0" applyFill="0" applyBorder="0" applyAlignment="0" applyProtection="0"/>
    <xf numFmtId="164" fontId="11" fillId="0" borderId="0" applyFont="0" applyFill="0" applyBorder="0" applyAlignment="0" applyProtection="0"/>
  </cellStyleXfs>
  <cellXfs count="114">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wrapText="1"/>
    </xf>
    <xf numFmtId="39" fontId="7" fillId="0" borderId="6" xfId="0" applyNumberFormat="1" applyFont="1" applyBorder="1"/>
    <xf numFmtId="2" fontId="7" fillId="3" borderId="1" xfId="0" applyNumberFormat="1" applyFont="1" applyFill="1" applyBorder="1" applyAlignment="1">
      <alignment horizontal="center" vertical="center"/>
    </xf>
    <xf numFmtId="39" fontId="8" fillId="3" borderId="4" xfId="0" applyNumberFormat="1" applyFont="1" applyFill="1" applyBorder="1"/>
    <xf numFmtId="39" fontId="7" fillId="3" borderId="8" xfId="0" applyNumberFormat="1" applyFont="1" applyFill="1" applyBorder="1"/>
    <xf numFmtId="39" fontId="8" fillId="3" borderId="8" xfId="0" applyNumberFormat="1" applyFont="1" applyFill="1" applyBorder="1"/>
    <xf numFmtId="2" fontId="8" fillId="2" borderId="3" xfId="0" applyNumberFormat="1" applyFont="1" applyFill="1" applyBorder="1"/>
    <xf numFmtId="0" fontId="8" fillId="2" borderId="3" xfId="0" applyFont="1" applyFill="1" applyBorder="1" applyAlignment="1">
      <alignment wrapText="1"/>
    </xf>
    <xf numFmtId="0" fontId="8" fillId="3" borderId="0" xfId="0" applyFont="1" applyFill="1"/>
    <xf numFmtId="0" fontId="8" fillId="2" borderId="11" xfId="0" applyFont="1" applyFill="1" applyBorder="1"/>
    <xf numFmtId="0" fontId="7" fillId="3" borderId="3" xfId="0" applyFont="1" applyFill="1" applyBorder="1"/>
    <xf numFmtId="0" fontId="7" fillId="0" borderId="0" xfId="0" quotePrefix="1" applyFont="1"/>
    <xf numFmtId="0" fontId="7" fillId="3" borderId="0" xfId="0" applyFont="1" applyFill="1"/>
    <xf numFmtId="0" fontId="10" fillId="3" borderId="0" xfId="1" applyFont="1" applyFill="1"/>
    <xf numFmtId="0" fontId="7" fillId="3" borderId="0" xfId="0" applyFont="1" applyFill="1" applyAlignment="1">
      <alignment horizontal="left" wrapText="1"/>
    </xf>
    <xf numFmtId="0" fontId="7" fillId="3" borderId="0" xfId="0" applyFont="1" applyFill="1" applyAlignment="1">
      <alignment horizontal="left"/>
    </xf>
    <xf numFmtId="0" fontId="8" fillId="3" borderId="0" xfId="0" applyFont="1" applyFill="1" applyAlignment="1">
      <alignment horizontal="left" wrapText="1"/>
    </xf>
    <xf numFmtId="0" fontId="8" fillId="3" borderId="0" xfId="0" applyFont="1" applyFill="1" applyAlignment="1">
      <alignment horizontal="left"/>
    </xf>
    <xf numFmtId="0" fontId="8" fillId="0" borderId="0" xfId="0" applyFont="1"/>
    <xf numFmtId="167" fontId="8" fillId="2" borderId="0" xfId="0" applyNumberFormat="1" applyFont="1" applyFill="1"/>
    <xf numFmtId="39" fontId="7" fillId="2" borderId="0" xfId="0" applyNumberFormat="1" applyFont="1" applyFill="1"/>
    <xf numFmtId="0" fontId="7" fillId="3" borderId="2" xfId="0" applyFont="1" applyFill="1" applyBorder="1"/>
    <xf numFmtId="39" fontId="7" fillId="3" borderId="2" xfId="0" applyNumberFormat="1" applyFont="1" applyFill="1" applyBorder="1"/>
    <xf numFmtId="0" fontId="7" fillId="3" borderId="3" xfId="0" applyFont="1" applyFill="1" applyBorder="1" applyAlignment="1">
      <alignment horizontal="center"/>
    </xf>
    <xf numFmtId="0" fontId="8" fillId="3" borderId="3" xfId="0" applyFont="1" applyFill="1" applyBorder="1"/>
    <xf numFmtId="0" fontId="7" fillId="3" borderId="3" xfId="0" applyFont="1" applyFill="1" applyBorder="1" applyAlignment="1">
      <alignment horizontal="center" wrapText="1"/>
    </xf>
    <xf numFmtId="4" fontId="8" fillId="3" borderId="3" xfId="0" applyNumberFormat="1" applyFont="1" applyFill="1" applyBorder="1"/>
    <xf numFmtId="164" fontId="8" fillId="3" borderId="3" xfId="2" applyFont="1" applyFill="1" applyBorder="1" applyAlignment="1"/>
    <xf numFmtId="0" fontId="7" fillId="3" borderId="4" xfId="0" applyFont="1" applyFill="1" applyBorder="1"/>
    <xf numFmtId="0" fontId="8" fillId="3" borderId="4" xfId="0" applyFont="1" applyFill="1" applyBorder="1"/>
    <xf numFmtId="4" fontId="7" fillId="3" borderId="4" xfId="0" applyNumberFormat="1" applyFont="1" applyFill="1" applyBorder="1"/>
    <xf numFmtId="0" fontId="5" fillId="3" borderId="0" xfId="1" applyFill="1"/>
    <xf numFmtId="168" fontId="8" fillId="2" borderId="3" xfId="0" applyNumberFormat="1" applyFont="1" applyFill="1" applyBorder="1"/>
    <xf numFmtId="39" fontId="8" fillId="2" borderId="3" xfId="0" applyNumberFormat="1" applyFont="1" applyFill="1" applyBorder="1" applyAlignment="1">
      <alignment horizontal="right"/>
    </xf>
    <xf numFmtId="165" fontId="8" fillId="2" borderId="0" xfId="0" applyNumberFormat="1" applyFont="1" applyFill="1" applyAlignment="1">
      <alignment horizontal="right"/>
    </xf>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4" fontId="7" fillId="2" borderId="0" xfId="0" applyNumberFormat="1" applyFont="1" applyFill="1" applyAlignment="1">
      <alignment horizontal="right"/>
    </xf>
    <xf numFmtId="0" fontId="5" fillId="2" borderId="0" xfId="1" applyFill="1"/>
    <xf numFmtId="0" fontId="10" fillId="2" borderId="0" xfId="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8" fillId="2" borderId="0" xfId="0" applyFont="1" applyFill="1" applyAlignment="1">
      <alignment wrapText="1"/>
    </xf>
    <xf numFmtId="0" fontId="8" fillId="3" borderId="0" xfId="0" applyFont="1" applyFill="1" applyAlignment="1">
      <alignment horizontal="left" wrapText="1"/>
    </xf>
    <xf numFmtId="0" fontId="7" fillId="2" borderId="0" xfId="0" applyFont="1" applyFill="1" applyAlignment="1">
      <alignment horizontal="left" wrapText="1"/>
    </xf>
    <xf numFmtId="0" fontId="7" fillId="2" borderId="0" xfId="0" applyFont="1" applyFill="1" applyAlignment="1">
      <alignment horizontal="left" vertical="center"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vertical="top" wrapText="1"/>
    </xf>
    <xf numFmtId="0" fontId="8" fillId="3" borderId="0" xfId="0" applyFont="1" applyFill="1" applyAlignment="1">
      <alignment wrapText="1"/>
    </xf>
    <xf numFmtId="0" fontId="7" fillId="2" borderId="0" xfId="0" applyFont="1" applyFill="1" applyAlignment="1">
      <alignment vertical="top" wrapText="1"/>
    </xf>
  </cellXfs>
  <cellStyles count="3">
    <cellStyle name="Comma" xfId="2" builtinId="3"/>
    <cellStyle name="Hyperlink" xfId="1" builtinId="8"/>
    <cellStyle name="Normal" xfId="0" builtinId="0"/>
  </cellStyles>
  <dxfs count="123">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127</xdr:row>
      <xdr:rowOff>123825</xdr:rowOff>
    </xdr:from>
    <xdr:to>
      <xdr:col>1</xdr:col>
      <xdr:colOff>285750</xdr:colOff>
      <xdr:row>139</xdr:row>
      <xdr:rowOff>123825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86023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110</xdr:row>
      <xdr:rowOff>0</xdr:rowOff>
    </xdr:from>
    <xdr:to>
      <xdr:col>1</xdr:col>
      <xdr:colOff>209550</xdr:colOff>
      <xdr:row>122</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049625"/>
          <a:ext cx="27527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59</xdr:row>
      <xdr:rowOff>76200</xdr:rowOff>
    </xdr:from>
    <xdr:to>
      <xdr:col>1</xdr:col>
      <xdr:colOff>923925</xdr:colOff>
      <xdr:row>73</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8839200"/>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41</xdr:row>
      <xdr:rowOff>9525</xdr:rowOff>
    </xdr:from>
    <xdr:to>
      <xdr:col>1</xdr:col>
      <xdr:colOff>771525</xdr:colOff>
      <xdr:row>54</xdr:row>
      <xdr:rowOff>38100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6200775"/>
          <a:ext cx="2781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84</xdr:row>
      <xdr:rowOff>123825</xdr:rowOff>
    </xdr:from>
    <xdr:to>
      <xdr:col>1</xdr:col>
      <xdr:colOff>847725</xdr:colOff>
      <xdr:row>98</xdr:row>
      <xdr:rowOff>38100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2744450"/>
          <a:ext cx="28956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66</xdr:row>
      <xdr:rowOff>19050</xdr:rowOff>
    </xdr:from>
    <xdr:to>
      <xdr:col>1</xdr:col>
      <xdr:colOff>666750</xdr:colOff>
      <xdr:row>79</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67925"/>
          <a:ext cx="2781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129</xdr:row>
      <xdr:rowOff>47625</xdr:rowOff>
    </xdr:from>
    <xdr:to>
      <xdr:col>1</xdr:col>
      <xdr:colOff>447675</xdr:colOff>
      <xdr:row>142</xdr:row>
      <xdr:rowOff>57150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811875"/>
          <a:ext cx="2952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111</xdr:row>
      <xdr:rowOff>120015</xdr:rowOff>
    </xdr:from>
    <xdr:to>
      <xdr:col>1</xdr:col>
      <xdr:colOff>394335</xdr:colOff>
      <xdr:row>125</xdr:row>
      <xdr:rowOff>95250</xdr:rowOff>
    </xdr:to>
    <xdr:pic>
      <xdr:nvPicPr>
        <xdr:cNvPr id="4" name="Picture 3">
          <a:extLst>
            <a:ext uri="{FF2B5EF4-FFF2-40B4-BE49-F238E27FC236}">
              <a16:creationId xmlns:a16="http://schemas.microsoft.com/office/drawing/2014/main" id="{F21A6B12-FF0B-4222-B92F-C6DFF8CCD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6518255"/>
          <a:ext cx="2916555" cy="2002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120</xdr:row>
      <xdr:rowOff>0</xdr:rowOff>
    </xdr:from>
    <xdr:to>
      <xdr:col>1</xdr:col>
      <xdr:colOff>371475</xdr:colOff>
      <xdr:row>133</xdr:row>
      <xdr:rowOff>114300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478375"/>
          <a:ext cx="29051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139</xdr:row>
      <xdr:rowOff>129540</xdr:rowOff>
    </xdr:from>
    <xdr:to>
      <xdr:col>1</xdr:col>
      <xdr:colOff>447675</xdr:colOff>
      <xdr:row>153</xdr:row>
      <xdr:rowOff>55245</xdr:rowOff>
    </xdr:to>
    <xdr:pic>
      <xdr:nvPicPr>
        <xdr:cNvPr id="4" name="Picture 3">
          <a:extLst>
            <a:ext uri="{FF2B5EF4-FFF2-40B4-BE49-F238E27FC236}">
              <a16:creationId xmlns:a16="http://schemas.microsoft.com/office/drawing/2014/main" id="{8194604F-A5FE-41E1-A365-82BB13F59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20581620"/>
          <a:ext cx="289369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153</xdr:row>
      <xdr:rowOff>85725</xdr:rowOff>
    </xdr:from>
    <xdr:to>
      <xdr:col>1</xdr:col>
      <xdr:colOff>371475</xdr:colOff>
      <xdr:row>167</xdr:row>
      <xdr:rowOff>9525</xdr:rowOff>
    </xdr:to>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2879050"/>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135</xdr:row>
      <xdr:rowOff>68580</xdr:rowOff>
    </xdr:from>
    <xdr:to>
      <xdr:col>1</xdr:col>
      <xdr:colOff>287655</xdr:colOff>
      <xdr:row>148</xdr:row>
      <xdr:rowOff>38100</xdr:rowOff>
    </xdr:to>
    <xdr:pic>
      <xdr:nvPicPr>
        <xdr:cNvPr id="4" name="Picture 3">
          <a:extLst>
            <a:ext uri="{FF2B5EF4-FFF2-40B4-BE49-F238E27FC236}">
              <a16:creationId xmlns:a16="http://schemas.microsoft.com/office/drawing/2014/main" id="{1F04083A-57A4-42DB-AC24-F25E3E1FA7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 y="19857720"/>
          <a:ext cx="2741295"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133350</xdr:colOff>
      <xdr:row>126</xdr:row>
      <xdr:rowOff>19050</xdr:rowOff>
    </xdr:from>
    <xdr:to>
      <xdr:col>1</xdr:col>
      <xdr:colOff>428625</xdr:colOff>
      <xdr:row>139</xdr:row>
      <xdr:rowOff>114300</xdr:rowOff>
    </xdr:to>
    <xdr:pic>
      <xdr:nvPicPr>
        <xdr:cNvPr id="3" name="Picture 4">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924050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146</xdr:row>
      <xdr:rowOff>34290</xdr:rowOff>
    </xdr:from>
    <xdr:to>
      <xdr:col>1</xdr:col>
      <xdr:colOff>446999</xdr:colOff>
      <xdr:row>158</xdr:row>
      <xdr:rowOff>15240</xdr:rowOff>
    </xdr:to>
    <xdr:pic>
      <xdr:nvPicPr>
        <xdr:cNvPr id="4" name="Picture 3">
          <a:extLst>
            <a:ext uri="{FF2B5EF4-FFF2-40B4-BE49-F238E27FC236}">
              <a16:creationId xmlns:a16="http://schemas.microsoft.com/office/drawing/2014/main" id="{A74C013D-8625-BCFF-1805-EC63571629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 y="21416010"/>
          <a:ext cx="2999699" cy="171831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137160</xdr:colOff>
      <xdr:row>146</xdr:row>
      <xdr:rowOff>106680</xdr:rowOff>
    </xdr:from>
    <xdr:to>
      <xdr:col>1</xdr:col>
      <xdr:colOff>533400</xdr:colOff>
      <xdr:row>160</xdr:row>
      <xdr:rowOff>28983</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1488400"/>
          <a:ext cx="2979420" cy="194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127</xdr:row>
      <xdr:rowOff>85725</xdr:rowOff>
    </xdr:from>
    <xdr:to>
      <xdr:col>1</xdr:col>
      <xdr:colOff>438150</xdr:colOff>
      <xdr:row>141</xdr:row>
      <xdr:rowOff>28575</xdr:rowOff>
    </xdr:to>
    <xdr:pic>
      <xdr:nvPicPr>
        <xdr:cNvPr id="3" name="Picture 4">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9735800"/>
          <a:ext cx="284797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184</xdr:row>
      <xdr:rowOff>85725</xdr:rowOff>
    </xdr:from>
    <xdr:to>
      <xdr:col>1</xdr:col>
      <xdr:colOff>114300</xdr:colOff>
      <xdr:row>196</xdr:row>
      <xdr:rowOff>57150</xdr:rowOff>
    </xdr:to>
    <xdr:pic>
      <xdr:nvPicPr>
        <xdr:cNvPr id="2" name="Picture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5022175"/>
          <a:ext cx="25622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165</xdr:row>
      <xdr:rowOff>0</xdr:rowOff>
    </xdr:from>
    <xdr:to>
      <xdr:col>1</xdr:col>
      <xdr:colOff>285750</xdr:colOff>
      <xdr:row>178</xdr:row>
      <xdr:rowOff>114300</xdr:rowOff>
    </xdr:to>
    <xdr:pic>
      <xdr:nvPicPr>
        <xdr:cNvPr id="3" name="Pictur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2221825"/>
          <a:ext cx="28098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131</xdr:row>
      <xdr:rowOff>0</xdr:rowOff>
    </xdr:from>
    <xdr:to>
      <xdr:col>1</xdr:col>
      <xdr:colOff>514350</xdr:colOff>
      <xdr:row>145</xdr:row>
      <xdr:rowOff>38100</xdr:rowOff>
    </xdr:to>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90785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111</xdr:row>
      <xdr:rowOff>76200</xdr:rowOff>
    </xdr:from>
    <xdr:to>
      <xdr:col>1</xdr:col>
      <xdr:colOff>514350</xdr:colOff>
      <xdr:row>125</xdr:row>
      <xdr:rowOff>114300</xdr:rowOff>
    </xdr:to>
    <xdr:pic>
      <xdr:nvPicPr>
        <xdr:cNvPr id="3" name="Picture 5">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2972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90</xdr:row>
      <xdr:rowOff>9525</xdr:rowOff>
    </xdr:from>
    <xdr:to>
      <xdr:col>1</xdr:col>
      <xdr:colOff>342900</xdr:colOff>
      <xdr:row>103</xdr:row>
      <xdr:rowOff>104775</xdr:rowOff>
    </xdr:to>
    <xdr:pic>
      <xdr:nvPicPr>
        <xdr:cNvPr id="4" name="Picture 6">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323022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136</xdr:row>
      <xdr:rowOff>38100</xdr:rowOff>
    </xdr:from>
    <xdr:to>
      <xdr:col>1</xdr:col>
      <xdr:colOff>495300</xdr:colOff>
      <xdr:row>150</xdr:row>
      <xdr:rowOff>76200</xdr:rowOff>
    </xdr:to>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6881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115</xdr:row>
      <xdr:rowOff>19050</xdr:rowOff>
    </xdr:from>
    <xdr:to>
      <xdr:col>1</xdr:col>
      <xdr:colOff>400050</xdr:colOff>
      <xdr:row>129</xdr:row>
      <xdr:rowOff>57150</xdr:rowOff>
    </xdr:to>
    <xdr:pic>
      <xdr:nvPicPr>
        <xdr:cNvPr id="3" name="Picture 5">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687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94</xdr:row>
      <xdr:rowOff>57150</xdr:rowOff>
    </xdr:from>
    <xdr:to>
      <xdr:col>1</xdr:col>
      <xdr:colOff>304800</xdr:colOff>
      <xdr:row>108</xdr:row>
      <xdr:rowOff>28575</xdr:rowOff>
    </xdr:to>
    <xdr:pic>
      <xdr:nvPicPr>
        <xdr:cNvPr id="4" name="Picture 6">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7064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66</xdr:row>
      <xdr:rowOff>123825</xdr:rowOff>
    </xdr:from>
    <xdr:to>
      <xdr:col>1</xdr:col>
      <xdr:colOff>723900</xdr:colOff>
      <xdr:row>79</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9886950"/>
          <a:ext cx="26765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46</xdr:row>
      <xdr:rowOff>133350</xdr:rowOff>
    </xdr:from>
    <xdr:to>
      <xdr:col>1</xdr:col>
      <xdr:colOff>838200</xdr:colOff>
      <xdr:row>60</xdr:row>
      <xdr:rowOff>114300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7038975"/>
          <a:ext cx="28384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88</xdr:row>
      <xdr:rowOff>57150</xdr:rowOff>
    </xdr:from>
    <xdr:to>
      <xdr:col>1</xdr:col>
      <xdr:colOff>542925</xdr:colOff>
      <xdr:row>102</xdr:row>
      <xdr:rowOff>95250</xdr:rowOff>
    </xdr:to>
    <xdr:pic>
      <xdr:nvPicPr>
        <xdr:cNvPr id="2" name="Picture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28492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67</xdr:row>
      <xdr:rowOff>0</xdr:rowOff>
    </xdr:from>
    <xdr:to>
      <xdr:col>1</xdr:col>
      <xdr:colOff>400050</xdr:colOff>
      <xdr:row>80</xdr:row>
      <xdr:rowOff>95250</xdr:rowOff>
    </xdr:to>
    <xdr:pic>
      <xdr:nvPicPr>
        <xdr:cNvPr id="3" name="Picture 4">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979170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154</xdr:row>
      <xdr:rowOff>66675</xdr:rowOff>
    </xdr:from>
    <xdr:to>
      <xdr:col>1</xdr:col>
      <xdr:colOff>628650</xdr:colOff>
      <xdr:row>168</xdr:row>
      <xdr:rowOff>104775</xdr:rowOff>
    </xdr:to>
    <xdr:pic>
      <xdr:nvPicPr>
        <xdr:cNvPr id="2" name="Picture 5">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27171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134</xdr:row>
      <xdr:rowOff>123825</xdr:rowOff>
    </xdr:from>
    <xdr:to>
      <xdr:col>1</xdr:col>
      <xdr:colOff>342900</xdr:colOff>
      <xdr:row>148</xdr:row>
      <xdr:rowOff>95250</xdr:rowOff>
    </xdr:to>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9916775"/>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95250</xdr:colOff>
      <xdr:row>149</xdr:row>
      <xdr:rowOff>95250</xdr:rowOff>
    </xdr:from>
    <xdr:to>
      <xdr:col>1</xdr:col>
      <xdr:colOff>619125</xdr:colOff>
      <xdr:row>164</xdr:row>
      <xdr:rowOff>0</xdr:rowOff>
    </xdr:to>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1650325"/>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129</xdr:row>
      <xdr:rowOff>76200</xdr:rowOff>
    </xdr:from>
    <xdr:to>
      <xdr:col>1</xdr:col>
      <xdr:colOff>447675</xdr:colOff>
      <xdr:row>143</xdr:row>
      <xdr:rowOff>47625</xdr:rowOff>
    </xdr:to>
    <xdr:pic>
      <xdr:nvPicPr>
        <xdr:cNvPr id="3" name="Picture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87737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119</xdr:row>
      <xdr:rowOff>57150</xdr:rowOff>
    </xdr:from>
    <xdr:to>
      <xdr:col>1</xdr:col>
      <xdr:colOff>600075</xdr:colOff>
      <xdr:row>133</xdr:row>
      <xdr:rowOff>95250</xdr:rowOff>
    </xdr:to>
    <xdr:pic>
      <xdr:nvPicPr>
        <xdr:cNvPr id="2" name="Picture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1832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97</xdr:row>
      <xdr:rowOff>95250</xdr:rowOff>
    </xdr:from>
    <xdr:to>
      <xdr:col>1</xdr:col>
      <xdr:colOff>419100</xdr:colOff>
      <xdr:row>111</xdr:row>
      <xdr:rowOff>66675</xdr:rowOff>
    </xdr:to>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5078075"/>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121</xdr:row>
      <xdr:rowOff>47625</xdr:rowOff>
    </xdr:from>
    <xdr:to>
      <xdr:col>1</xdr:col>
      <xdr:colOff>466725</xdr:colOff>
      <xdr:row>135</xdr:row>
      <xdr:rowOff>9525</xdr:rowOff>
    </xdr:to>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554575"/>
          <a:ext cx="29908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99</xdr:row>
      <xdr:rowOff>104775</xdr:rowOff>
    </xdr:from>
    <xdr:to>
      <xdr:col>1</xdr:col>
      <xdr:colOff>476250</xdr:colOff>
      <xdr:row>113</xdr:row>
      <xdr:rowOff>76200</xdr:rowOff>
    </xdr:to>
    <xdr:pic>
      <xdr:nvPicPr>
        <xdr:cNvPr id="3" name="Picture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44684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70485</xdr:colOff>
      <xdr:row>86</xdr:row>
      <xdr:rowOff>0</xdr:rowOff>
    </xdr:from>
    <xdr:to>
      <xdr:col>1</xdr:col>
      <xdr:colOff>483378</xdr:colOff>
      <xdr:row>99</xdr:row>
      <xdr:rowOff>106680</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 y="12694920"/>
          <a:ext cx="2996073" cy="1988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66</xdr:row>
      <xdr:rowOff>57150</xdr:rowOff>
    </xdr:from>
    <xdr:to>
      <xdr:col>1</xdr:col>
      <xdr:colOff>342900</xdr:colOff>
      <xdr:row>80</xdr:row>
      <xdr:rowOff>28575</xdr:rowOff>
    </xdr:to>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98488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122</xdr:row>
      <xdr:rowOff>95250</xdr:rowOff>
    </xdr:from>
    <xdr:to>
      <xdr:col>1</xdr:col>
      <xdr:colOff>619125</xdr:colOff>
      <xdr:row>137</xdr:row>
      <xdr:rowOff>0</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8221325"/>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100</xdr:row>
      <xdr:rowOff>66675</xdr:rowOff>
    </xdr:from>
    <xdr:to>
      <xdr:col>1</xdr:col>
      <xdr:colOff>400050</xdr:colOff>
      <xdr:row>114</xdr:row>
      <xdr:rowOff>38100</xdr:rowOff>
    </xdr:to>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50495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110</xdr:row>
      <xdr:rowOff>66675</xdr:rowOff>
    </xdr:from>
    <xdr:to>
      <xdr:col>1</xdr:col>
      <xdr:colOff>542925</xdr:colOff>
      <xdr:row>124</xdr:row>
      <xdr:rowOff>104775</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1448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91</xdr:row>
      <xdr:rowOff>0</xdr:rowOff>
    </xdr:from>
    <xdr:to>
      <xdr:col>1</xdr:col>
      <xdr:colOff>371475</xdr:colOff>
      <xdr:row>104</xdr:row>
      <xdr:rowOff>95250</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336357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94</xdr:row>
      <xdr:rowOff>38100</xdr:rowOff>
    </xdr:from>
    <xdr:to>
      <xdr:col>1</xdr:col>
      <xdr:colOff>600075</xdr:colOff>
      <xdr:row>108</xdr:row>
      <xdr:rowOff>76200</xdr:rowOff>
    </xdr:to>
    <xdr:pic>
      <xdr:nvPicPr>
        <xdr:cNvPr id="2" name="Picture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8303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74</xdr:row>
      <xdr:rowOff>95250</xdr:rowOff>
    </xdr:from>
    <xdr:to>
      <xdr:col>1</xdr:col>
      <xdr:colOff>400050</xdr:colOff>
      <xdr:row>88</xdr:row>
      <xdr:rowOff>57150</xdr:rowOff>
    </xdr:to>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029950"/>
          <a:ext cx="28765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95</xdr:row>
      <xdr:rowOff>19050</xdr:rowOff>
    </xdr:from>
    <xdr:to>
      <xdr:col>1</xdr:col>
      <xdr:colOff>581025</xdr:colOff>
      <xdr:row>109</xdr:row>
      <xdr:rowOff>57150</xdr:rowOff>
    </xdr:to>
    <xdr:pic>
      <xdr:nvPicPr>
        <xdr:cNvPr id="2" name="Picture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6683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75</xdr:row>
      <xdr:rowOff>57150</xdr:rowOff>
    </xdr:from>
    <xdr:to>
      <xdr:col>1</xdr:col>
      <xdr:colOff>504825</xdr:colOff>
      <xdr:row>89</xdr:row>
      <xdr:rowOff>28575</xdr:rowOff>
    </xdr:to>
    <xdr:pic>
      <xdr:nvPicPr>
        <xdr:cNvPr id="3" name="Picture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08489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134</xdr:row>
      <xdr:rowOff>114300</xdr:rowOff>
    </xdr:from>
    <xdr:to>
      <xdr:col>1</xdr:col>
      <xdr:colOff>847725</xdr:colOff>
      <xdr:row>146</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5929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117</xdr:row>
      <xdr:rowOff>0</xdr:rowOff>
    </xdr:from>
    <xdr:to>
      <xdr:col>1</xdr:col>
      <xdr:colOff>762000</xdr:colOff>
      <xdr:row>129</xdr:row>
      <xdr:rowOff>114300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7049750"/>
          <a:ext cx="27622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171450</xdr:colOff>
      <xdr:row>105</xdr:row>
      <xdr:rowOff>0</xdr:rowOff>
    </xdr:from>
    <xdr:to>
      <xdr:col>1</xdr:col>
      <xdr:colOff>695325</xdr:colOff>
      <xdr:row>119</xdr:row>
      <xdr:rowOff>38100</xdr:rowOff>
    </xdr:to>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2209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85</xdr:row>
      <xdr:rowOff>85725</xdr:rowOff>
    </xdr:from>
    <xdr:to>
      <xdr:col>1</xdr:col>
      <xdr:colOff>457200</xdr:colOff>
      <xdr:row>99</xdr:row>
      <xdr:rowOff>57150</xdr:rowOff>
    </xdr:to>
    <xdr:pic>
      <xdr:nvPicPr>
        <xdr:cNvPr id="3" name="Picture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24491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171450</xdr:colOff>
      <xdr:row>107</xdr:row>
      <xdr:rowOff>66675</xdr:rowOff>
    </xdr:from>
    <xdr:to>
      <xdr:col>1</xdr:col>
      <xdr:colOff>695325</xdr:colOff>
      <xdr:row>121</xdr:row>
      <xdr:rowOff>104775</xdr:rowOff>
    </xdr:to>
    <xdr:pic>
      <xdr:nvPicPr>
        <xdr:cNvPr id="2" name="Picture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1447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87</xdr:row>
      <xdr:rowOff>114300</xdr:rowOff>
    </xdr:from>
    <xdr:to>
      <xdr:col>1</xdr:col>
      <xdr:colOff>476250</xdr:colOff>
      <xdr:row>101</xdr:row>
      <xdr:rowOff>85725</xdr:rowOff>
    </xdr:to>
    <xdr:pic>
      <xdr:nvPicPr>
        <xdr:cNvPr id="3" name="Picture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23348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171450</xdr:colOff>
      <xdr:row>114</xdr:row>
      <xdr:rowOff>57150</xdr:rowOff>
    </xdr:from>
    <xdr:to>
      <xdr:col>1</xdr:col>
      <xdr:colOff>695325</xdr:colOff>
      <xdr:row>128</xdr:row>
      <xdr:rowOff>95250</xdr:rowOff>
    </xdr:to>
    <xdr:pic>
      <xdr:nvPicPr>
        <xdr:cNvPr id="2" name="Picture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72307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93</xdr:row>
      <xdr:rowOff>114300</xdr:rowOff>
    </xdr:from>
    <xdr:to>
      <xdr:col>1</xdr:col>
      <xdr:colOff>428625</xdr:colOff>
      <xdr:row>107</xdr:row>
      <xdr:rowOff>85725</xdr:rowOff>
    </xdr:to>
    <xdr:pic>
      <xdr:nvPicPr>
        <xdr:cNvPr id="3" name="Picture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42875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56</xdr:row>
      <xdr:rowOff>104775</xdr:rowOff>
    </xdr:from>
    <xdr:to>
      <xdr:col>1</xdr:col>
      <xdr:colOff>1066800</xdr:colOff>
      <xdr:row>71</xdr:row>
      <xdr:rowOff>19050</xdr:rowOff>
    </xdr:to>
    <xdr:pic>
      <xdr:nvPicPr>
        <xdr:cNvPr id="2" name="Picture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039100"/>
          <a:ext cx="31242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36</xdr:row>
      <xdr:rowOff>19050</xdr:rowOff>
    </xdr:from>
    <xdr:to>
      <xdr:col>1</xdr:col>
      <xdr:colOff>866775</xdr:colOff>
      <xdr:row>49</xdr:row>
      <xdr:rowOff>123825</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95875"/>
          <a:ext cx="28860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54</xdr:row>
      <xdr:rowOff>57150</xdr:rowOff>
    </xdr:from>
    <xdr:to>
      <xdr:col>1</xdr:col>
      <xdr:colOff>1057275</xdr:colOff>
      <xdr:row>68</xdr:row>
      <xdr:rowOff>95250</xdr:rowOff>
    </xdr:to>
    <xdr:pic>
      <xdr:nvPicPr>
        <xdr:cNvPr id="2" name="Picture 3">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991475"/>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34</xdr:row>
      <xdr:rowOff>57150</xdr:rowOff>
    </xdr:from>
    <xdr:to>
      <xdr:col>1</xdr:col>
      <xdr:colOff>904875</xdr:colOff>
      <xdr:row>48</xdr:row>
      <xdr:rowOff>19050</xdr:rowOff>
    </xdr:to>
    <xdr:pic>
      <xdr:nvPicPr>
        <xdr:cNvPr id="3" name="Picture 4">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5133975"/>
          <a:ext cx="28860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64</xdr:row>
      <xdr:rowOff>85725</xdr:rowOff>
    </xdr:from>
    <xdr:to>
      <xdr:col>1</xdr:col>
      <xdr:colOff>962025</xdr:colOff>
      <xdr:row>77</xdr:row>
      <xdr:rowOff>104775</xdr:rowOff>
    </xdr:to>
    <xdr:pic>
      <xdr:nvPicPr>
        <xdr:cNvPr id="2" name="Picture 3">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1068050"/>
          <a:ext cx="2962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45</xdr:row>
      <xdr:rowOff>66675</xdr:rowOff>
    </xdr:from>
    <xdr:to>
      <xdr:col>1</xdr:col>
      <xdr:colOff>1047750</xdr:colOff>
      <xdr:row>59</xdr:row>
      <xdr:rowOff>104775</xdr:rowOff>
    </xdr:to>
    <xdr:pic>
      <xdr:nvPicPr>
        <xdr:cNvPr id="3" name="Picture 5">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8334375"/>
          <a:ext cx="30384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42</xdr:row>
      <xdr:rowOff>57150</xdr:rowOff>
    </xdr:from>
    <xdr:to>
      <xdr:col>1</xdr:col>
      <xdr:colOff>1038225</xdr:colOff>
      <xdr:row>56</xdr:row>
      <xdr:rowOff>95250</xdr:rowOff>
    </xdr:to>
    <xdr:pic>
      <xdr:nvPicPr>
        <xdr:cNvPr id="3" name="Picture 4">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896225"/>
          <a:ext cx="30384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186690</xdr:colOff>
      <xdr:row>62</xdr:row>
      <xdr:rowOff>76200</xdr:rowOff>
    </xdr:from>
    <xdr:to>
      <xdr:col>1</xdr:col>
      <xdr:colOff>899160</xdr:colOff>
      <xdr:row>73</xdr:row>
      <xdr:rowOff>120015</xdr:rowOff>
    </xdr:to>
    <xdr:pic>
      <xdr:nvPicPr>
        <xdr:cNvPr id="4" name="Picture 3">
          <a:extLst>
            <a:ext uri="{FF2B5EF4-FFF2-40B4-BE49-F238E27FC236}">
              <a16:creationId xmlns:a16="http://schemas.microsoft.com/office/drawing/2014/main" id="{7E5825D5-1793-610B-58D6-D1A732EAFA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6690" y="9730740"/>
          <a:ext cx="2830830" cy="163639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103</xdr:row>
      <xdr:rowOff>0</xdr:rowOff>
    </xdr:from>
    <xdr:to>
      <xdr:col>1</xdr:col>
      <xdr:colOff>161925</xdr:colOff>
      <xdr:row>115</xdr:row>
      <xdr:rowOff>0</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382875"/>
          <a:ext cx="27051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85</xdr:row>
      <xdr:rowOff>0</xdr:rowOff>
    </xdr:from>
    <xdr:to>
      <xdr:col>1</xdr:col>
      <xdr:colOff>190500</xdr:colOff>
      <xdr:row>98</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81112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124</xdr:row>
      <xdr:rowOff>133350</xdr:rowOff>
    </xdr:from>
    <xdr:to>
      <xdr:col>1</xdr:col>
      <xdr:colOff>247650</xdr:colOff>
      <xdr:row>136</xdr:row>
      <xdr:rowOff>114300</xdr:rowOff>
    </xdr:to>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8468975"/>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105</xdr:row>
      <xdr:rowOff>53340</xdr:rowOff>
    </xdr:from>
    <xdr:to>
      <xdr:col>1</xdr:col>
      <xdr:colOff>251460</xdr:colOff>
      <xdr:row>118</xdr:row>
      <xdr:rowOff>91440</xdr:rowOff>
    </xdr:to>
    <xdr:pic>
      <xdr:nvPicPr>
        <xdr:cNvPr id="4" name="Picture 3">
          <a:extLst>
            <a:ext uri="{FF2B5EF4-FFF2-40B4-BE49-F238E27FC236}">
              <a16:creationId xmlns:a16="http://schemas.microsoft.com/office/drawing/2014/main" id="{46E8D9EE-76F2-4D42-BE8B-D5CA14B79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5864840"/>
          <a:ext cx="277368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110</xdr:row>
      <xdr:rowOff>85725</xdr:rowOff>
    </xdr:from>
    <xdr:to>
      <xdr:col>1</xdr:col>
      <xdr:colOff>295275</xdr:colOff>
      <xdr:row>122</xdr:row>
      <xdr:rowOff>114300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6182975"/>
          <a:ext cx="27336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92</xdr:row>
      <xdr:rowOff>0</xdr:rowOff>
    </xdr:from>
    <xdr:to>
      <xdr:col>1</xdr:col>
      <xdr:colOff>180975</xdr:colOff>
      <xdr:row>105</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525500"/>
          <a:ext cx="27622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109</xdr:row>
      <xdr:rowOff>142875</xdr:rowOff>
    </xdr:from>
    <xdr:to>
      <xdr:col>1</xdr:col>
      <xdr:colOff>142875</xdr:colOff>
      <xdr:row>121</xdr:row>
      <xdr:rowOff>123825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35375"/>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91</xdr:row>
      <xdr:rowOff>0</xdr:rowOff>
    </xdr:from>
    <xdr:to>
      <xdr:col>1</xdr:col>
      <xdr:colOff>180975</xdr:colOff>
      <xdr:row>103</xdr:row>
      <xdr:rowOff>114300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3620750"/>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75</xdr:row>
      <xdr:rowOff>76200</xdr:rowOff>
    </xdr:from>
    <xdr:to>
      <xdr:col>1</xdr:col>
      <xdr:colOff>371475</xdr:colOff>
      <xdr:row>89</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410950"/>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58</xdr:row>
      <xdr:rowOff>0</xdr:rowOff>
    </xdr:from>
    <xdr:to>
      <xdr:col>1</xdr:col>
      <xdr:colOff>219075</xdr:colOff>
      <xdr:row>71</xdr:row>
      <xdr:rowOff>38100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9058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82</xdr:row>
      <xdr:rowOff>104775</xdr:rowOff>
    </xdr:from>
    <xdr:to>
      <xdr:col>1</xdr:col>
      <xdr:colOff>257175</xdr:colOff>
      <xdr:row>94</xdr:row>
      <xdr:rowOff>104775</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439650"/>
          <a:ext cx="27241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63</xdr:row>
      <xdr:rowOff>95250</xdr:rowOff>
    </xdr:from>
    <xdr:to>
      <xdr:col>1</xdr:col>
      <xdr:colOff>190500</xdr:colOff>
      <xdr:row>76</xdr:row>
      <xdr:rowOff>66675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715500"/>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sServlet/pdf/product-labels-jg9o5k7l"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franklintempletonindia.com/download/en-in/latest%20updates/189ea834-ae3f-48eb-9d73-a9cc9cd9317e/franklin-templeton-update-on-reliance-broadcast-july-23-2020-kcg9m1gq-en-in.pdf" TargetMode="External"/><Relationship Id="rId2" Type="http://schemas.openxmlformats.org/officeDocument/2006/relationships/hyperlink" Target="https://www.franklintempletonindia.com/download/en-in/valuation-policy/bb813425-1311-487d-86cb-619298c228dd/Fair%20Valuation%20Reliance%20Broadcast%20Network%20limited.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8.bin"/><Relationship Id="rId4" Type="http://schemas.openxmlformats.org/officeDocument/2006/relationships/hyperlink" Target="https://www.franklintempletonindia.com/download/en-in/valuation-policy/bb813425-1311-487d-86cb-619298c228dd/Fair%20Valuation%20Reliance%20Broadcast%20Network%20limited.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64"/>
  <sheetViews>
    <sheetView tabSelected="1" workbookViewId="0">
      <selection sqref="A1:G1"/>
    </sheetView>
  </sheetViews>
  <sheetFormatPr defaultColWidth="9.140625" defaultRowHeight="11.25" x14ac:dyDescent="0.2"/>
  <cols>
    <col min="1" max="1" width="38.7109375" style="7" bestFit="1" customWidth="1"/>
    <col min="2" max="2" width="50.5703125"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980</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982</v>
      </c>
      <c r="B7" s="21" t="s">
        <v>983</v>
      </c>
      <c r="C7" s="21" t="s">
        <v>27</v>
      </c>
      <c r="D7" s="24">
        <v>1250</v>
      </c>
      <c r="E7" s="22">
        <v>13240.5231164</v>
      </c>
      <c r="F7" s="23">
        <v>4.6198161616686004</v>
      </c>
      <c r="G7" s="22">
        <v>6.35</v>
      </c>
    </row>
    <row r="8" spans="1:9" x14ac:dyDescent="0.2">
      <c r="A8" s="21" t="s">
        <v>984</v>
      </c>
      <c r="B8" s="21" t="s">
        <v>985</v>
      </c>
      <c r="C8" s="21" t="s">
        <v>27</v>
      </c>
      <c r="D8" s="24">
        <v>850</v>
      </c>
      <c r="E8" s="22">
        <v>8995.0883219000007</v>
      </c>
      <c r="F8" s="23">
        <v>3.1385205886373502</v>
      </c>
      <c r="G8" s="22">
        <v>6.3301999999999996</v>
      </c>
    </row>
    <row r="9" spans="1:9" x14ac:dyDescent="0.2">
      <c r="A9" s="21" t="s">
        <v>986</v>
      </c>
      <c r="B9" s="21" t="s">
        <v>987</v>
      </c>
      <c r="C9" s="21" t="s">
        <v>64</v>
      </c>
      <c r="D9" s="24">
        <v>750</v>
      </c>
      <c r="E9" s="22">
        <v>7939.8175684999997</v>
      </c>
      <c r="F9" s="23">
        <v>2.7703208703456199</v>
      </c>
      <c r="G9" s="22">
        <v>6.6501999999999999</v>
      </c>
    </row>
    <row r="10" spans="1:9" x14ac:dyDescent="0.2">
      <c r="A10" s="21" t="s">
        <v>988</v>
      </c>
      <c r="B10" s="21" t="s">
        <v>989</v>
      </c>
      <c r="C10" s="21" t="s">
        <v>27</v>
      </c>
      <c r="D10" s="24">
        <v>500</v>
      </c>
      <c r="E10" s="22">
        <v>5384.3383561999999</v>
      </c>
      <c r="F10" s="23">
        <v>1.87867602655779</v>
      </c>
      <c r="G10" s="22">
        <v>6.9748999999999999</v>
      </c>
    </row>
    <row r="11" spans="1:9" x14ac:dyDescent="0.2">
      <c r="A11" s="21" t="s">
        <v>990</v>
      </c>
      <c r="B11" s="21" t="s">
        <v>991</v>
      </c>
      <c r="C11" s="21" t="s">
        <v>64</v>
      </c>
      <c r="D11" s="24">
        <v>250</v>
      </c>
      <c r="E11" s="22">
        <v>2656.7573972999999</v>
      </c>
      <c r="F11" s="23">
        <v>0.92698231435256795</v>
      </c>
      <c r="G11" s="22">
        <v>6.8201999999999998</v>
      </c>
    </row>
    <row r="12" spans="1:9" x14ac:dyDescent="0.2">
      <c r="A12" s="20" t="s">
        <v>28</v>
      </c>
      <c r="B12" s="20"/>
      <c r="C12" s="20"/>
      <c r="D12" s="20"/>
      <c r="E12" s="25">
        <f>SUM(E6:E11)</f>
        <v>38216.524760300003</v>
      </c>
      <c r="F12" s="26">
        <f>SUM(F6:F11)</f>
        <v>13.334315961561927</v>
      </c>
      <c r="G12" s="25"/>
      <c r="H12" s="14"/>
      <c r="I12" s="14"/>
    </row>
    <row r="13" spans="1:9" x14ac:dyDescent="0.2">
      <c r="A13" s="21"/>
      <c r="B13" s="21"/>
      <c r="C13" s="21"/>
      <c r="D13" s="21"/>
      <c r="E13" s="22"/>
      <c r="F13" s="23"/>
      <c r="G13" s="22"/>
    </row>
    <row r="14" spans="1:9" x14ac:dyDescent="0.2">
      <c r="A14" s="20" t="s">
        <v>29</v>
      </c>
      <c r="B14" s="21"/>
      <c r="C14" s="21"/>
      <c r="D14" s="21"/>
      <c r="E14" s="22"/>
      <c r="F14" s="23"/>
      <c r="G14" s="22"/>
    </row>
    <row r="15" spans="1:9" x14ac:dyDescent="0.2">
      <c r="A15" s="20" t="s">
        <v>30</v>
      </c>
      <c r="B15" s="21"/>
      <c r="C15" s="21"/>
      <c r="D15" s="21"/>
      <c r="E15" s="22"/>
      <c r="F15" s="23"/>
      <c r="G15" s="22"/>
    </row>
    <row r="16" spans="1:9" x14ac:dyDescent="0.2">
      <c r="A16" s="21" t="s">
        <v>992</v>
      </c>
      <c r="B16" s="21" t="s">
        <v>993</v>
      </c>
      <c r="C16" s="21" t="s">
        <v>32</v>
      </c>
      <c r="D16" s="24">
        <v>3000</v>
      </c>
      <c r="E16" s="22">
        <v>14921.37</v>
      </c>
      <c r="F16" s="23">
        <v>5.2062887300014502</v>
      </c>
      <c r="G16" s="22">
        <v>6.2051999999999996</v>
      </c>
    </row>
    <row r="17" spans="1:9" x14ac:dyDescent="0.2">
      <c r="A17" s="21" t="s">
        <v>994</v>
      </c>
      <c r="B17" s="21" t="s">
        <v>995</v>
      </c>
      <c r="C17" s="21" t="s">
        <v>996</v>
      </c>
      <c r="D17" s="24">
        <v>3000</v>
      </c>
      <c r="E17" s="22">
        <v>14812.815000000001</v>
      </c>
      <c r="F17" s="23">
        <v>5.1684122700594104</v>
      </c>
      <c r="G17" s="22">
        <v>6.1498999999999997</v>
      </c>
    </row>
    <row r="18" spans="1:9" x14ac:dyDescent="0.2">
      <c r="A18" s="21" t="s">
        <v>997</v>
      </c>
      <c r="B18" s="21" t="s">
        <v>998</v>
      </c>
      <c r="C18" s="21" t="s">
        <v>31</v>
      </c>
      <c r="D18" s="24">
        <v>3000</v>
      </c>
      <c r="E18" s="22">
        <v>14803.754999999999</v>
      </c>
      <c r="F18" s="23">
        <v>5.1652511008173301</v>
      </c>
      <c r="G18" s="22">
        <v>6.125</v>
      </c>
    </row>
    <row r="19" spans="1:9" x14ac:dyDescent="0.2">
      <c r="A19" s="21" t="s">
        <v>999</v>
      </c>
      <c r="B19" s="21" t="s">
        <v>1000</v>
      </c>
      <c r="C19" s="21" t="s">
        <v>32</v>
      </c>
      <c r="D19" s="24">
        <v>2000</v>
      </c>
      <c r="E19" s="22">
        <v>9875.91</v>
      </c>
      <c r="F19" s="23">
        <v>3.4458524204887802</v>
      </c>
      <c r="G19" s="22">
        <v>6.1148999999999996</v>
      </c>
    </row>
    <row r="20" spans="1:9" x14ac:dyDescent="0.2">
      <c r="A20" s="21" t="s">
        <v>1001</v>
      </c>
      <c r="B20" s="21" t="s">
        <v>1002</v>
      </c>
      <c r="C20" s="21" t="s">
        <v>32</v>
      </c>
      <c r="D20" s="24">
        <v>2000</v>
      </c>
      <c r="E20" s="22">
        <v>9866.1200000000008</v>
      </c>
      <c r="F20" s="23">
        <v>3.4424365433497002</v>
      </c>
      <c r="G20" s="22">
        <v>6.1150000000000002</v>
      </c>
    </row>
    <row r="21" spans="1:9" x14ac:dyDescent="0.2">
      <c r="A21" s="21" t="s">
        <v>1003</v>
      </c>
      <c r="B21" s="21" t="s">
        <v>1004</v>
      </c>
      <c r="C21" s="21" t="s">
        <v>32</v>
      </c>
      <c r="D21" s="24">
        <v>1500</v>
      </c>
      <c r="E21" s="22">
        <v>7406.7075000000004</v>
      </c>
      <c r="F21" s="23">
        <v>2.5843108095079201</v>
      </c>
      <c r="G21" s="22">
        <v>6.1300999999999997</v>
      </c>
    </row>
    <row r="22" spans="1:9" x14ac:dyDescent="0.2">
      <c r="A22" s="21" t="s">
        <v>1005</v>
      </c>
      <c r="B22" s="21" t="s">
        <v>1006</v>
      </c>
      <c r="C22" s="21" t="s">
        <v>31</v>
      </c>
      <c r="D22" s="24">
        <v>500</v>
      </c>
      <c r="E22" s="22">
        <v>2492.6799999999998</v>
      </c>
      <c r="F22" s="23">
        <v>0.86973326118848404</v>
      </c>
      <c r="G22" s="22">
        <v>6.3049999999999997</v>
      </c>
    </row>
    <row r="23" spans="1:9" x14ac:dyDescent="0.2">
      <c r="A23" s="20" t="s">
        <v>28</v>
      </c>
      <c r="B23" s="20"/>
      <c r="C23" s="20"/>
      <c r="D23" s="20"/>
      <c r="E23" s="25">
        <f>SUM(E15:E22)</f>
        <v>74179.357499999998</v>
      </c>
      <c r="F23" s="26">
        <f>SUM(F15:F22)</f>
        <v>25.882285135413071</v>
      </c>
      <c r="G23" s="25"/>
      <c r="H23" s="14"/>
      <c r="I23" s="14"/>
    </row>
    <row r="24" spans="1:9" x14ac:dyDescent="0.2">
      <c r="A24" s="21"/>
      <c r="B24" s="21"/>
      <c r="C24" s="21"/>
      <c r="D24" s="21"/>
      <c r="E24" s="22"/>
      <c r="F24" s="23"/>
      <c r="G24" s="22"/>
    </row>
    <row r="25" spans="1:9" x14ac:dyDescent="0.2">
      <c r="A25" s="20" t="s">
        <v>1007</v>
      </c>
      <c r="B25" s="21"/>
      <c r="C25" s="21"/>
      <c r="D25" s="21"/>
      <c r="E25" s="22"/>
      <c r="F25" s="23"/>
      <c r="G25" s="22"/>
    </row>
    <row r="26" spans="1:9" x14ac:dyDescent="0.2">
      <c r="A26" s="21" t="s">
        <v>1008</v>
      </c>
      <c r="B26" s="21" t="s">
        <v>1009</v>
      </c>
      <c r="C26" s="21" t="s">
        <v>31</v>
      </c>
      <c r="D26" s="24">
        <v>3000</v>
      </c>
      <c r="E26" s="22">
        <v>14881.47</v>
      </c>
      <c r="F26" s="23">
        <v>5.1923670243988802</v>
      </c>
      <c r="G26" s="22">
        <v>6.32</v>
      </c>
    </row>
    <row r="27" spans="1:9" x14ac:dyDescent="0.2">
      <c r="A27" s="21" t="s">
        <v>1010</v>
      </c>
      <c r="B27" s="21" t="s">
        <v>1011</v>
      </c>
      <c r="C27" s="21" t="s">
        <v>1012</v>
      </c>
      <c r="D27" s="24">
        <v>2000</v>
      </c>
      <c r="E27" s="22">
        <v>9965.2999999999993</v>
      </c>
      <c r="F27" s="23">
        <v>3.4770419258475198</v>
      </c>
      <c r="G27" s="22">
        <v>6.3548</v>
      </c>
    </row>
    <row r="28" spans="1:9" x14ac:dyDescent="0.2">
      <c r="A28" s="21" t="s">
        <v>1013</v>
      </c>
      <c r="B28" s="21" t="s">
        <v>1014</v>
      </c>
      <c r="C28" s="21" t="s">
        <v>31</v>
      </c>
      <c r="D28" s="24">
        <v>2000</v>
      </c>
      <c r="E28" s="22">
        <v>9959.9</v>
      </c>
      <c r="F28" s="23">
        <v>3.4751577852396598</v>
      </c>
      <c r="G28" s="22">
        <v>6.3893000000000004</v>
      </c>
    </row>
    <row r="29" spans="1:9" x14ac:dyDescent="0.2">
      <c r="A29" s="21" t="s">
        <v>1015</v>
      </c>
      <c r="B29" s="21" t="s">
        <v>1016</v>
      </c>
      <c r="C29" s="21" t="s">
        <v>1012</v>
      </c>
      <c r="D29" s="24">
        <v>2000</v>
      </c>
      <c r="E29" s="22">
        <v>9959.65</v>
      </c>
      <c r="F29" s="23">
        <v>3.4750705565078102</v>
      </c>
      <c r="G29" s="22">
        <v>6.4292999999999996</v>
      </c>
    </row>
    <row r="30" spans="1:9" x14ac:dyDescent="0.2">
      <c r="A30" s="21" t="s">
        <v>1017</v>
      </c>
      <c r="B30" s="21" t="s">
        <v>1018</v>
      </c>
      <c r="C30" s="21" t="s">
        <v>31</v>
      </c>
      <c r="D30" s="24">
        <v>2000</v>
      </c>
      <c r="E30" s="22">
        <v>9933.61</v>
      </c>
      <c r="F30" s="23">
        <v>3.4659848117987599</v>
      </c>
      <c r="G30" s="22">
        <v>6.2549000000000001</v>
      </c>
    </row>
    <row r="31" spans="1:9" x14ac:dyDescent="0.2">
      <c r="A31" s="21" t="s">
        <v>1019</v>
      </c>
      <c r="B31" s="21" t="s">
        <v>1020</v>
      </c>
      <c r="C31" s="21" t="s">
        <v>32</v>
      </c>
      <c r="D31" s="24">
        <v>1900</v>
      </c>
      <c r="E31" s="22">
        <v>9473.59</v>
      </c>
      <c r="F31" s="23">
        <v>3.3054769669041399</v>
      </c>
      <c r="G31" s="22">
        <v>8.4809000000000001</v>
      </c>
    </row>
    <row r="32" spans="1:9" x14ac:dyDescent="0.2">
      <c r="A32" s="21" t="s">
        <v>1021</v>
      </c>
      <c r="B32" s="21" t="s">
        <v>1022</v>
      </c>
      <c r="C32" s="21" t="s">
        <v>32</v>
      </c>
      <c r="D32" s="24">
        <v>1800</v>
      </c>
      <c r="E32" s="22">
        <v>8861.2829999999994</v>
      </c>
      <c r="F32" s="23">
        <v>3.0918339144631801</v>
      </c>
      <c r="G32" s="22">
        <v>6.5675999999999997</v>
      </c>
    </row>
    <row r="33" spans="1:9" x14ac:dyDescent="0.2">
      <c r="A33" s="21" t="s">
        <v>1023</v>
      </c>
      <c r="B33" s="21" t="s">
        <v>1024</v>
      </c>
      <c r="C33" s="21" t="s">
        <v>32</v>
      </c>
      <c r="D33" s="24">
        <v>1500</v>
      </c>
      <c r="E33" s="22">
        <v>7400.4</v>
      </c>
      <c r="F33" s="23">
        <v>2.58211002860345</v>
      </c>
      <c r="G33" s="22">
        <v>6.5499000000000001</v>
      </c>
    </row>
    <row r="34" spans="1:9" x14ac:dyDescent="0.2">
      <c r="A34" s="21" t="s">
        <v>1025</v>
      </c>
      <c r="B34" s="21" t="s">
        <v>1026</v>
      </c>
      <c r="C34" s="21" t="s">
        <v>32</v>
      </c>
      <c r="D34" s="24">
        <v>1400</v>
      </c>
      <c r="E34" s="22">
        <v>6893.3339999999998</v>
      </c>
      <c r="F34" s="23">
        <v>2.4051871320351799</v>
      </c>
      <c r="G34" s="22">
        <v>6.5674000000000001</v>
      </c>
    </row>
    <row r="35" spans="1:9" x14ac:dyDescent="0.2">
      <c r="A35" s="21" t="s">
        <v>1027</v>
      </c>
      <c r="B35" s="21" t="s">
        <v>1028</v>
      </c>
      <c r="C35" s="21" t="s">
        <v>1012</v>
      </c>
      <c r="D35" s="24">
        <v>1000</v>
      </c>
      <c r="E35" s="22">
        <v>4961.04</v>
      </c>
      <c r="F35" s="23">
        <v>1.7309809113430199</v>
      </c>
      <c r="G35" s="22">
        <v>6.5149999999999997</v>
      </c>
    </row>
    <row r="36" spans="1:9" x14ac:dyDescent="0.2">
      <c r="A36" s="21" t="s">
        <v>1029</v>
      </c>
      <c r="B36" s="21" t="s">
        <v>1030</v>
      </c>
      <c r="C36" s="21" t="s">
        <v>32</v>
      </c>
      <c r="D36" s="24">
        <v>1000</v>
      </c>
      <c r="E36" s="22">
        <v>4935.7349999999997</v>
      </c>
      <c r="F36" s="23">
        <v>1.7221516191056001</v>
      </c>
      <c r="G36" s="22">
        <v>6.5102000000000002</v>
      </c>
    </row>
    <row r="37" spans="1:9" x14ac:dyDescent="0.2">
      <c r="A37" s="21" t="s">
        <v>1031</v>
      </c>
      <c r="B37" s="21" t="s">
        <v>1032</v>
      </c>
      <c r="C37" s="21" t="s">
        <v>1012</v>
      </c>
      <c r="D37" s="24">
        <v>1000</v>
      </c>
      <c r="E37" s="22">
        <v>4925.0649999999996</v>
      </c>
      <c r="F37" s="23">
        <v>1.7184286968304201</v>
      </c>
      <c r="G37" s="22">
        <v>6.2401</v>
      </c>
    </row>
    <row r="38" spans="1:9" x14ac:dyDescent="0.2">
      <c r="A38" s="21" t="s">
        <v>1033</v>
      </c>
      <c r="B38" s="21" t="s">
        <v>1034</v>
      </c>
      <c r="C38" s="21" t="s">
        <v>1012</v>
      </c>
      <c r="D38" s="24">
        <v>1000</v>
      </c>
      <c r="E38" s="22">
        <v>4920.7700000000004</v>
      </c>
      <c r="F38" s="23">
        <v>1.71693010721732</v>
      </c>
      <c r="G38" s="22">
        <v>6.5298999999999996</v>
      </c>
    </row>
    <row r="39" spans="1:9" x14ac:dyDescent="0.2">
      <c r="A39" s="21" t="s">
        <v>1035</v>
      </c>
      <c r="B39" s="21" t="s">
        <v>1036</v>
      </c>
      <c r="C39" s="21" t="s">
        <v>32</v>
      </c>
      <c r="D39" s="24">
        <v>700</v>
      </c>
      <c r="E39" s="22">
        <v>3486.9414999999999</v>
      </c>
      <c r="F39" s="23">
        <v>1.2166459402604699</v>
      </c>
      <c r="G39" s="22">
        <v>6.8354999999999997</v>
      </c>
    </row>
    <row r="40" spans="1:9" x14ac:dyDescent="0.2">
      <c r="A40" s="21" t="s">
        <v>1037</v>
      </c>
      <c r="B40" s="21" t="s">
        <v>1038</v>
      </c>
      <c r="C40" s="21" t="s">
        <v>32</v>
      </c>
      <c r="D40" s="24">
        <v>500</v>
      </c>
      <c r="E40" s="22">
        <v>2495.7550000000001</v>
      </c>
      <c r="F40" s="23">
        <v>0.87080617459018606</v>
      </c>
      <c r="G40" s="22">
        <v>6.8979999999999997</v>
      </c>
    </row>
    <row r="41" spans="1:9" x14ac:dyDescent="0.2">
      <c r="A41" s="21" t="s">
        <v>1039</v>
      </c>
      <c r="B41" s="21" t="s">
        <v>1040</v>
      </c>
      <c r="C41" s="21" t="s">
        <v>32</v>
      </c>
      <c r="D41" s="24">
        <v>300</v>
      </c>
      <c r="E41" s="22">
        <v>1493.568</v>
      </c>
      <c r="F41" s="23">
        <v>0.52112817026123004</v>
      </c>
      <c r="G41" s="22">
        <v>6.835</v>
      </c>
    </row>
    <row r="42" spans="1:9" x14ac:dyDescent="0.2">
      <c r="A42" s="20" t="s">
        <v>28</v>
      </c>
      <c r="B42" s="20"/>
      <c r="C42" s="20"/>
      <c r="D42" s="20"/>
      <c r="E42" s="25">
        <f>SUM(E25:E41)</f>
        <v>114547.4115</v>
      </c>
      <c r="F42" s="26">
        <f>SUM(F25:F41)</f>
        <v>39.96730176540683</v>
      </c>
      <c r="G42" s="25"/>
      <c r="H42" s="14"/>
      <c r="I42" s="14"/>
    </row>
    <row r="43" spans="1:9" x14ac:dyDescent="0.2">
      <c r="A43" s="21"/>
      <c r="B43" s="21"/>
      <c r="C43" s="21"/>
      <c r="D43" s="21"/>
      <c r="E43" s="22"/>
      <c r="F43" s="23"/>
      <c r="G43" s="22"/>
    </row>
    <row r="44" spans="1:9" x14ac:dyDescent="0.2">
      <c r="A44" s="20" t="s">
        <v>35</v>
      </c>
      <c r="B44" s="21"/>
      <c r="C44" s="21"/>
      <c r="D44" s="21"/>
      <c r="E44" s="22"/>
      <c r="F44" s="23"/>
      <c r="G44" s="22"/>
    </row>
    <row r="45" spans="1:9" x14ac:dyDescent="0.2">
      <c r="A45" s="21" t="s">
        <v>1041</v>
      </c>
      <c r="B45" s="21" t="s">
        <v>1042</v>
      </c>
      <c r="C45" s="21" t="s">
        <v>37</v>
      </c>
      <c r="D45" s="24">
        <v>44500000</v>
      </c>
      <c r="E45" s="22">
        <v>44221.830499999996</v>
      </c>
      <c r="F45" s="23">
        <v>15.4296567776407</v>
      </c>
      <c r="G45" s="22">
        <v>5.5998999999999999</v>
      </c>
    </row>
    <row r="46" spans="1:9" x14ac:dyDescent="0.2">
      <c r="A46" s="21" t="s">
        <v>117</v>
      </c>
      <c r="B46" s="21" t="s">
        <v>116</v>
      </c>
      <c r="C46" s="21" t="s">
        <v>37</v>
      </c>
      <c r="D46" s="24">
        <v>20000000</v>
      </c>
      <c r="E46" s="22">
        <v>19856.5</v>
      </c>
      <c r="F46" s="23">
        <v>6.9282292555759799</v>
      </c>
      <c r="G46" s="22">
        <v>5.6123000000000003</v>
      </c>
    </row>
    <row r="47" spans="1:9" x14ac:dyDescent="0.2">
      <c r="A47" s="21" t="s">
        <v>1043</v>
      </c>
      <c r="B47" s="21" t="s">
        <v>1044</v>
      </c>
      <c r="C47" s="21" t="s">
        <v>37</v>
      </c>
      <c r="D47" s="24">
        <v>5000000</v>
      </c>
      <c r="E47" s="22">
        <v>4932.6450000000004</v>
      </c>
      <c r="F47" s="23">
        <v>1.7210734719799901</v>
      </c>
      <c r="G47" s="22">
        <v>5.6001000000000003</v>
      </c>
    </row>
    <row r="48" spans="1:9" x14ac:dyDescent="0.2">
      <c r="A48" s="20" t="s">
        <v>28</v>
      </c>
      <c r="B48" s="20"/>
      <c r="C48" s="20"/>
      <c r="D48" s="20"/>
      <c r="E48" s="25">
        <f>SUM(E44:E47)</f>
        <v>69010.9755</v>
      </c>
      <c r="F48" s="26">
        <f>SUM(F44:F47)</f>
        <v>24.078959505196671</v>
      </c>
      <c r="G48" s="25"/>
      <c r="H48" s="14"/>
      <c r="I48" s="14"/>
    </row>
    <row r="49" spans="1:9" x14ac:dyDescent="0.2">
      <c r="A49" s="21"/>
      <c r="B49" s="21"/>
      <c r="C49" s="21"/>
      <c r="D49" s="21"/>
      <c r="E49" s="22"/>
      <c r="F49" s="23"/>
      <c r="G49" s="22"/>
    </row>
    <row r="50" spans="1:9" x14ac:dyDescent="0.2">
      <c r="A50" s="20" t="s">
        <v>36</v>
      </c>
      <c r="B50" s="21"/>
      <c r="C50" s="21"/>
      <c r="D50" s="21"/>
      <c r="E50" s="22"/>
      <c r="F50" s="23"/>
      <c r="G50" s="22"/>
    </row>
    <row r="51" spans="1:9" x14ac:dyDescent="0.2">
      <c r="A51" s="21" t="s">
        <v>1045</v>
      </c>
      <c r="B51" s="21" t="s">
        <v>1046</v>
      </c>
      <c r="C51" s="21" t="s">
        <v>37</v>
      </c>
      <c r="D51" s="24">
        <v>1000000</v>
      </c>
      <c r="E51" s="22">
        <v>1034.3534999999999</v>
      </c>
      <c r="F51" s="23">
        <v>0.36090137634061398</v>
      </c>
      <c r="G51" s="22">
        <v>5.8</v>
      </c>
    </row>
    <row r="52" spans="1:9" x14ac:dyDescent="0.2">
      <c r="A52" s="20" t="s">
        <v>28</v>
      </c>
      <c r="B52" s="20"/>
      <c r="C52" s="20"/>
      <c r="D52" s="20"/>
      <c r="E52" s="25">
        <f>SUM(E51:E51)</f>
        <v>1034.3534999999999</v>
      </c>
      <c r="F52" s="26">
        <f>SUM(F51:F51)</f>
        <v>0.36090137634061398</v>
      </c>
      <c r="G52" s="25"/>
      <c r="H52" s="14"/>
      <c r="I52" s="14"/>
    </row>
    <row r="53" spans="1:9" x14ac:dyDescent="0.2">
      <c r="A53" s="21"/>
      <c r="B53" s="21"/>
      <c r="C53" s="21"/>
      <c r="D53" s="21"/>
      <c r="E53" s="22"/>
      <c r="F53" s="23"/>
      <c r="G53" s="22"/>
    </row>
    <row r="54" spans="1:9" x14ac:dyDescent="0.2">
      <c r="A54" s="20" t="s">
        <v>1047</v>
      </c>
      <c r="B54" s="21"/>
      <c r="C54" s="21"/>
      <c r="D54" s="21"/>
      <c r="E54" s="22"/>
      <c r="F54" s="23"/>
      <c r="G54" s="22"/>
    </row>
    <row r="55" spans="1:9" x14ac:dyDescent="0.2">
      <c r="A55" s="21" t="s">
        <v>1048</v>
      </c>
      <c r="B55" s="21" t="s">
        <v>1049</v>
      </c>
      <c r="C55" s="21" t="s">
        <v>1050</v>
      </c>
      <c r="D55" s="24">
        <v>5135.567</v>
      </c>
      <c r="E55" s="22">
        <v>574.63498949999996</v>
      </c>
      <c r="F55" s="23">
        <v>0.20049872563299201</v>
      </c>
      <c r="G55" s="22">
        <v>5.71</v>
      </c>
    </row>
    <row r="56" spans="1:9" x14ac:dyDescent="0.2">
      <c r="A56" s="20" t="s">
        <v>28</v>
      </c>
      <c r="B56" s="20"/>
      <c r="C56" s="20"/>
      <c r="D56" s="20"/>
      <c r="E56" s="25">
        <f>SUM(E55:E55)</f>
        <v>574.63498949999996</v>
      </c>
      <c r="F56" s="26">
        <f>SUM(F55:F55)</f>
        <v>0.20049872563299201</v>
      </c>
      <c r="G56" s="25"/>
      <c r="H56" s="14"/>
      <c r="I56" s="14"/>
    </row>
    <row r="57" spans="1:9" x14ac:dyDescent="0.2">
      <c r="A57" s="21"/>
      <c r="B57" s="21"/>
      <c r="C57" s="21"/>
      <c r="D57" s="21"/>
      <c r="E57" s="22"/>
      <c r="F57" s="23"/>
      <c r="G57" s="22"/>
    </row>
    <row r="58" spans="1:9" x14ac:dyDescent="0.2">
      <c r="A58" s="20" t="s">
        <v>41</v>
      </c>
      <c r="B58" s="20"/>
      <c r="C58" s="20"/>
      <c r="D58" s="20"/>
      <c r="E58" s="25">
        <f>E12+E23+E42+E48+E52+E56</f>
        <v>297563.25774979999</v>
      </c>
      <c r="F58" s="26">
        <f>F12+F23+F42+F48+F52+F56</f>
        <v>103.82426246955211</v>
      </c>
      <c r="G58" s="25"/>
      <c r="H58" s="14"/>
      <c r="I58" s="14"/>
    </row>
    <row r="59" spans="1:9" x14ac:dyDescent="0.2">
      <c r="A59" s="20"/>
      <c r="B59" s="20"/>
      <c r="C59" s="20"/>
      <c r="D59" s="20"/>
      <c r="E59" s="25"/>
      <c r="F59" s="26"/>
      <c r="G59" s="25"/>
      <c r="H59" s="14"/>
      <c r="I59" s="14"/>
    </row>
    <row r="60" spans="1:9" x14ac:dyDescent="0.2">
      <c r="A60" s="20" t="s">
        <v>43</v>
      </c>
      <c r="B60" s="20"/>
      <c r="C60" s="20"/>
      <c r="D60" s="20"/>
      <c r="E60" s="25">
        <f>E62-(E12+E23+E42+E48+E52+E56)</f>
        <v>-10960.443848699972</v>
      </c>
      <c r="F60" s="26">
        <f>F62-(F12+F23+F42+F48+F52+F56)</f>
        <v>-3.8242624695521101</v>
      </c>
      <c r="G60" s="25"/>
      <c r="H60" s="14"/>
      <c r="I60" s="14"/>
    </row>
    <row r="61" spans="1:9" x14ac:dyDescent="0.2">
      <c r="A61" s="20"/>
      <c r="B61" s="20"/>
      <c r="C61" s="20"/>
      <c r="D61" s="20"/>
      <c r="E61" s="25"/>
      <c r="F61" s="26"/>
      <c r="G61" s="25"/>
      <c r="H61" s="14"/>
      <c r="I61" s="14"/>
    </row>
    <row r="62" spans="1:9" x14ac:dyDescent="0.2">
      <c r="A62" s="27" t="s">
        <v>42</v>
      </c>
      <c r="B62" s="27"/>
      <c r="C62" s="27"/>
      <c r="D62" s="27"/>
      <c r="E62" s="28">
        <v>286602.81390110002</v>
      </c>
      <c r="F62" s="29">
        <v>100</v>
      </c>
      <c r="G62" s="28"/>
      <c r="H62" s="14"/>
      <c r="I62" s="14"/>
    </row>
    <row r="64" spans="1:9" x14ac:dyDescent="0.2">
      <c r="A64" s="14" t="s">
        <v>1051</v>
      </c>
    </row>
    <row r="65" spans="1:4" x14ac:dyDescent="0.2">
      <c r="A65" s="14" t="s">
        <v>44</v>
      </c>
    </row>
    <row r="66" spans="1:4" x14ac:dyDescent="0.2">
      <c r="A66" s="14" t="s">
        <v>1052</v>
      </c>
    </row>
    <row r="67" spans="1:4" x14ac:dyDescent="0.2">
      <c r="A67" s="14"/>
    </row>
    <row r="68" spans="1:4" x14ac:dyDescent="0.2">
      <c r="A68" s="14" t="s">
        <v>1053</v>
      </c>
    </row>
    <row r="69" spans="1:4" x14ac:dyDescent="0.2">
      <c r="A69" s="14" t="s">
        <v>1054</v>
      </c>
    </row>
    <row r="71" spans="1:4" x14ac:dyDescent="0.2">
      <c r="A71" s="14" t="s">
        <v>45</v>
      </c>
    </row>
    <row r="72" spans="1:4" x14ac:dyDescent="0.2">
      <c r="A72" s="14" t="s">
        <v>46</v>
      </c>
    </row>
    <row r="73" spans="1:4" x14ac:dyDescent="0.2">
      <c r="A73" s="14" t="s">
        <v>47</v>
      </c>
      <c r="B73" s="14"/>
      <c r="C73" s="30" t="s">
        <v>49</v>
      </c>
      <c r="D73" s="14" t="s">
        <v>48</v>
      </c>
    </row>
    <row r="74" spans="1:4" x14ac:dyDescent="0.2">
      <c r="A74" s="7" t="s">
        <v>1055</v>
      </c>
      <c r="C74" s="31">
        <v>5697.6090999999997</v>
      </c>
      <c r="D74" s="31">
        <v>5884.4359000000004</v>
      </c>
    </row>
    <row r="75" spans="1:4" x14ac:dyDescent="0.2">
      <c r="A75" s="7" t="s">
        <v>1056</v>
      </c>
      <c r="C75" s="31">
        <v>1509.3204000000001</v>
      </c>
      <c r="D75" s="31">
        <v>1509.2342000000001</v>
      </c>
    </row>
    <row r="76" spans="1:4" x14ac:dyDescent="0.2">
      <c r="A76" s="7" t="s">
        <v>1057</v>
      </c>
      <c r="C76" s="31">
        <v>1245.3305</v>
      </c>
      <c r="D76" s="31">
        <v>1245.2936999999999</v>
      </c>
    </row>
    <row r="77" spans="1:4" x14ac:dyDescent="0.2">
      <c r="A77" s="7" t="s">
        <v>1058</v>
      </c>
      <c r="C77" s="31">
        <v>1000</v>
      </c>
      <c r="D77" s="31">
        <v>1000</v>
      </c>
    </row>
    <row r="78" spans="1:4" x14ac:dyDescent="0.2">
      <c r="A78" s="7" t="s">
        <v>1059</v>
      </c>
      <c r="C78" s="31">
        <v>1055.6296</v>
      </c>
      <c r="D78" s="31">
        <v>1055.6079</v>
      </c>
    </row>
    <row r="79" spans="1:4" x14ac:dyDescent="0.2">
      <c r="A79" s="7" t="s">
        <v>1060</v>
      </c>
      <c r="C79" s="31">
        <v>3773.2853</v>
      </c>
      <c r="D79" s="31">
        <v>3909.9985000000001</v>
      </c>
    </row>
    <row r="80" spans="1:4" x14ac:dyDescent="0.2">
      <c r="A80" s="7" t="s">
        <v>1061</v>
      </c>
      <c r="C80" s="31">
        <v>1000</v>
      </c>
      <c r="D80" s="31">
        <v>1000</v>
      </c>
    </row>
    <row r="81" spans="1:4" x14ac:dyDescent="0.2">
      <c r="A81" s="7" t="s">
        <v>1062</v>
      </c>
      <c r="C81" s="31">
        <v>1026.9931999999999</v>
      </c>
      <c r="D81" s="31">
        <v>1030.8287</v>
      </c>
    </row>
    <row r="82" spans="1:4" x14ac:dyDescent="0.2">
      <c r="A82" s="7" t="s">
        <v>1063</v>
      </c>
      <c r="C82" s="31">
        <v>3802.8744999999999</v>
      </c>
      <c r="D82" s="31">
        <v>3942.0623000000001</v>
      </c>
    </row>
    <row r="83" spans="1:4" x14ac:dyDescent="0.2">
      <c r="A83" s="7" t="s">
        <v>1064</v>
      </c>
      <c r="C83" s="31">
        <v>1001.6033</v>
      </c>
      <c r="D83" s="31">
        <v>1002.272</v>
      </c>
    </row>
    <row r="84" spans="1:4" x14ac:dyDescent="0.2">
      <c r="A84" s="7" t="s">
        <v>1065</v>
      </c>
      <c r="C84" s="31">
        <v>1022.3392</v>
      </c>
      <c r="D84" s="31">
        <v>1022.3806</v>
      </c>
    </row>
    <row r="85" spans="1:4" x14ac:dyDescent="0.2">
      <c r="A85" s="7" t="s">
        <v>1066</v>
      </c>
      <c r="C85" s="31">
        <v>16.049499999999998</v>
      </c>
      <c r="D85" s="31">
        <v>16.6358</v>
      </c>
    </row>
    <row r="86" spans="1:4" x14ac:dyDescent="0.2">
      <c r="A86" s="7" t="s">
        <v>1067</v>
      </c>
      <c r="C86" s="31">
        <v>16.049499999999998</v>
      </c>
      <c r="D86" s="31">
        <v>16.6358</v>
      </c>
    </row>
    <row r="87" spans="1:4" x14ac:dyDescent="0.2">
      <c r="A87" s="7" t="s">
        <v>1068</v>
      </c>
      <c r="C87" s="31">
        <v>10</v>
      </c>
      <c r="D87" s="31">
        <v>10</v>
      </c>
    </row>
    <row r="88" spans="1:4" x14ac:dyDescent="0.2">
      <c r="A88" s="7" t="s">
        <v>1069</v>
      </c>
      <c r="C88" s="31">
        <v>10</v>
      </c>
      <c r="D88" s="31">
        <v>10</v>
      </c>
    </row>
    <row r="90" spans="1:4" x14ac:dyDescent="0.2">
      <c r="A90" s="14" t="s">
        <v>55</v>
      </c>
    </row>
    <row r="91" spans="1:4" x14ac:dyDescent="0.2">
      <c r="A91" s="101" t="s">
        <v>58</v>
      </c>
      <c r="B91" s="102"/>
      <c r="C91" s="33" t="s">
        <v>59</v>
      </c>
    </row>
    <row r="92" spans="1:4" x14ac:dyDescent="0.2">
      <c r="A92" s="97" t="s">
        <v>1056</v>
      </c>
      <c r="B92" s="98"/>
      <c r="C92" s="34">
        <v>48.789129420000002</v>
      </c>
    </row>
    <row r="93" spans="1:4" x14ac:dyDescent="0.2">
      <c r="A93" s="97" t="s">
        <v>1057</v>
      </c>
      <c r="B93" s="98"/>
      <c r="C93" s="34">
        <v>40.210114160000003</v>
      </c>
    </row>
    <row r="94" spans="1:4" x14ac:dyDescent="0.2">
      <c r="A94" s="97" t="s">
        <v>1058</v>
      </c>
      <c r="B94" s="98"/>
      <c r="C94" s="34">
        <v>33.564498540000002</v>
      </c>
    </row>
    <row r="95" spans="1:4" x14ac:dyDescent="0.2">
      <c r="A95" s="97" t="s">
        <v>1059</v>
      </c>
      <c r="B95" s="98"/>
      <c r="C95" s="34">
        <v>35.51448688</v>
      </c>
    </row>
    <row r="96" spans="1:4" x14ac:dyDescent="0.2">
      <c r="A96" s="97" t="s">
        <v>1061</v>
      </c>
      <c r="B96" s="98"/>
      <c r="C96" s="34">
        <v>35.576100459999999</v>
      </c>
    </row>
    <row r="97" spans="1:9" x14ac:dyDescent="0.2">
      <c r="A97" s="97" t="s">
        <v>1062</v>
      </c>
      <c r="B97" s="98"/>
      <c r="C97" s="34">
        <v>32.767672099999999</v>
      </c>
    </row>
    <row r="98" spans="1:9" x14ac:dyDescent="0.2">
      <c r="A98" s="97" t="s">
        <v>1064</v>
      </c>
      <c r="B98" s="98"/>
      <c r="C98" s="34">
        <v>35.267876800000003</v>
      </c>
    </row>
    <row r="99" spans="1:9" x14ac:dyDescent="0.2">
      <c r="A99" s="97" t="s">
        <v>1065</v>
      </c>
      <c r="B99" s="98"/>
      <c r="C99" s="34">
        <v>36.65842774</v>
      </c>
    </row>
    <row r="100" spans="1:9" x14ac:dyDescent="0.2">
      <c r="A100" s="7" t="s">
        <v>60</v>
      </c>
    </row>
    <row r="101" spans="1:9" x14ac:dyDescent="0.2">
      <c r="A101" s="7" t="s">
        <v>54</v>
      </c>
    </row>
    <row r="103" spans="1:9" x14ac:dyDescent="0.2">
      <c r="A103" s="14" t="s">
        <v>1070</v>
      </c>
      <c r="D103" s="32">
        <v>0.151613184143186</v>
      </c>
      <c r="E103" s="10" t="s">
        <v>57</v>
      </c>
    </row>
    <row r="105" spans="1:9" x14ac:dyDescent="0.2">
      <c r="A105" s="14" t="s">
        <v>943</v>
      </c>
      <c r="D105" s="30" t="s">
        <v>56</v>
      </c>
    </row>
    <row r="107" spans="1:9" x14ac:dyDescent="0.2">
      <c r="A107" s="66" t="s">
        <v>1071</v>
      </c>
      <c r="B107" s="62"/>
      <c r="C107" s="62"/>
      <c r="D107" s="62"/>
      <c r="E107" s="11"/>
      <c r="G107" s="11"/>
      <c r="H107" s="62"/>
      <c r="I107" s="62"/>
    </row>
    <row r="108" spans="1:9" x14ac:dyDescent="0.2">
      <c r="A108" s="62"/>
      <c r="B108" s="62"/>
      <c r="C108" s="62"/>
      <c r="D108" s="62"/>
      <c r="E108" s="11"/>
      <c r="G108" s="11"/>
      <c r="H108" s="62"/>
      <c r="I108" s="62"/>
    </row>
    <row r="109" spans="1:9" x14ac:dyDescent="0.2">
      <c r="A109" s="66" t="s">
        <v>948</v>
      </c>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6" t="s">
        <v>1072</v>
      </c>
      <c r="B125" s="62"/>
      <c r="C125" s="62"/>
      <c r="D125" s="62"/>
      <c r="E125" s="11"/>
      <c r="G125" s="11"/>
      <c r="H125" s="62"/>
      <c r="I125" s="62"/>
    </row>
    <row r="126" spans="1:9" x14ac:dyDescent="0.2">
      <c r="A126" s="62"/>
      <c r="B126" s="62"/>
      <c r="C126" s="62"/>
      <c r="D126" s="62"/>
      <c r="E126" s="11"/>
      <c r="G126" s="11"/>
      <c r="H126" s="62"/>
      <c r="I126" s="62"/>
    </row>
    <row r="127" spans="1:9" x14ac:dyDescent="0.2">
      <c r="A127" s="66" t="s">
        <v>1381</v>
      </c>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t="s">
        <v>947</v>
      </c>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7"/>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7"/>
      <c r="B159" s="62"/>
      <c r="C159" s="62"/>
      <c r="D159" s="62"/>
      <c r="E159" s="11"/>
      <c r="G159" s="11"/>
      <c r="H159" s="62"/>
      <c r="I159" s="62"/>
    </row>
    <row r="160" spans="1:9" x14ac:dyDescent="0.2">
      <c r="A160" s="67"/>
      <c r="B160" s="62"/>
      <c r="C160" s="62"/>
      <c r="D160" s="62"/>
      <c r="E160" s="11"/>
      <c r="G160" s="11"/>
      <c r="H160" s="62"/>
      <c r="I160" s="62"/>
    </row>
    <row r="161" spans="1:9" x14ac:dyDescent="0.2">
      <c r="A161" s="62"/>
      <c r="B161" s="62"/>
      <c r="C161" s="62"/>
      <c r="D161" s="62"/>
      <c r="E161" s="11"/>
      <c r="G161" s="11"/>
      <c r="H161" s="62"/>
      <c r="I161" s="62"/>
    </row>
    <row r="162" spans="1:9" x14ac:dyDescent="0.2">
      <c r="A162" s="67"/>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sheetData>
  <mergeCells count="10">
    <mergeCell ref="A96:B96"/>
    <mergeCell ref="A97:B97"/>
    <mergeCell ref="A98:B98"/>
    <mergeCell ref="A99:B99"/>
    <mergeCell ref="A1:G1"/>
    <mergeCell ref="A91:B91"/>
    <mergeCell ref="A92:B92"/>
    <mergeCell ref="A93:B93"/>
    <mergeCell ref="A94:B94"/>
    <mergeCell ref="A95:B95"/>
  </mergeCells>
  <conditionalFormatting sqref="F2:F3">
    <cfRule type="cellIs" dxfId="122" priority="2" stopIfTrue="1" operator="between">
      <formula>0.009</formula>
      <formula>-0.009</formula>
    </cfRule>
  </conditionalFormatting>
  <conditionalFormatting sqref="F5:F65536">
    <cfRule type="cellIs" dxfId="12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81"/>
  <sheetViews>
    <sheetView workbookViewId="0">
      <selection sqref="A1:G1"/>
    </sheetView>
  </sheetViews>
  <sheetFormatPr defaultColWidth="9.140625" defaultRowHeight="11.25" x14ac:dyDescent="0.2"/>
  <cols>
    <col min="1" max="1" width="31.7109375" style="7" bestFit="1" customWidth="1"/>
    <col min="2" max="2" width="23.5703125" style="7" bestFit="1" customWidth="1"/>
    <col min="3" max="3" width="20.4257812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1331</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36</v>
      </c>
      <c r="B5" s="17"/>
      <c r="C5" s="17"/>
      <c r="D5" s="17"/>
      <c r="E5" s="18"/>
      <c r="F5" s="19"/>
      <c r="G5" s="18"/>
    </row>
    <row r="6" spans="1:9" x14ac:dyDescent="0.2">
      <c r="A6" s="21" t="s">
        <v>66</v>
      </c>
      <c r="B6" s="21" t="s">
        <v>65</v>
      </c>
      <c r="C6" s="21" t="s">
        <v>37</v>
      </c>
      <c r="D6" s="24">
        <v>2227300</v>
      </c>
      <c r="E6" s="22">
        <v>2261.5091004999999</v>
      </c>
      <c r="F6" s="23">
        <v>81.871312230481294</v>
      </c>
      <c r="G6" s="22">
        <v>6.9669979876124897</v>
      </c>
    </row>
    <row r="7" spans="1:9" x14ac:dyDescent="0.2">
      <c r="A7" s="21" t="s">
        <v>1199</v>
      </c>
      <c r="B7" s="21" t="s">
        <v>1200</v>
      </c>
      <c r="C7" s="21" t="s">
        <v>37</v>
      </c>
      <c r="D7" s="24">
        <v>300000</v>
      </c>
      <c r="E7" s="22">
        <v>313.78031670000001</v>
      </c>
      <c r="F7" s="23">
        <v>11.359497193553301</v>
      </c>
      <c r="G7" s="22">
        <v>6.3730648251124897</v>
      </c>
    </row>
    <row r="8" spans="1:9" x14ac:dyDescent="0.2">
      <c r="A8" s="20" t="s">
        <v>28</v>
      </c>
      <c r="B8" s="20"/>
      <c r="C8" s="20"/>
      <c r="D8" s="20"/>
      <c r="E8" s="25">
        <f>SUM(E6:E7)</f>
        <v>2575.2894172000001</v>
      </c>
      <c r="F8" s="26">
        <f>SUM(F6:F7)</f>
        <v>93.230809424034589</v>
      </c>
      <c r="G8" s="25"/>
      <c r="H8" s="14"/>
      <c r="I8" s="14"/>
    </row>
    <row r="9" spans="1:9" x14ac:dyDescent="0.2">
      <c r="A9" s="21"/>
      <c r="B9" s="21"/>
      <c r="C9" s="21"/>
      <c r="D9" s="21"/>
      <c r="E9" s="22"/>
      <c r="F9" s="23"/>
      <c r="G9" s="22"/>
    </row>
    <row r="10" spans="1:9" x14ac:dyDescent="0.2">
      <c r="A10" s="20" t="s">
        <v>1047</v>
      </c>
      <c r="B10" s="21"/>
      <c r="C10" s="21"/>
      <c r="D10" s="21"/>
      <c r="E10" s="22"/>
      <c r="F10" s="23"/>
      <c r="G10" s="22"/>
    </row>
    <row r="11" spans="1:9" x14ac:dyDescent="0.2">
      <c r="A11" s="21" t="s">
        <v>1048</v>
      </c>
      <c r="B11" s="21" t="s">
        <v>1049</v>
      </c>
      <c r="C11" s="21" t="s">
        <v>1050</v>
      </c>
      <c r="D11" s="24">
        <v>72.486999999999995</v>
      </c>
      <c r="E11" s="22">
        <v>8.1108019000000002</v>
      </c>
      <c r="F11" s="23">
        <v>0.29362782340679799</v>
      </c>
      <c r="G11" s="22">
        <v>5.71</v>
      </c>
    </row>
    <row r="12" spans="1:9" x14ac:dyDescent="0.2">
      <c r="A12" s="20" t="s">
        <v>28</v>
      </c>
      <c r="B12" s="20"/>
      <c r="C12" s="20"/>
      <c r="D12" s="20"/>
      <c r="E12" s="25">
        <f>SUM(E11:E11)</f>
        <v>8.1108019000000002</v>
      </c>
      <c r="F12" s="26">
        <f>SUM(F11:F11)</f>
        <v>0.29362782340679799</v>
      </c>
      <c r="G12" s="25"/>
      <c r="H12" s="14"/>
      <c r="I12" s="14"/>
    </row>
    <row r="13" spans="1:9" x14ac:dyDescent="0.2">
      <c r="A13" s="21"/>
      <c r="B13" s="21"/>
      <c r="C13" s="21"/>
      <c r="D13" s="21"/>
      <c r="E13" s="22"/>
      <c r="F13" s="23"/>
      <c r="G13" s="22"/>
    </row>
    <row r="14" spans="1:9" x14ac:dyDescent="0.2">
      <c r="A14" s="20" t="s">
        <v>41</v>
      </c>
      <c r="B14" s="20"/>
      <c r="C14" s="20"/>
      <c r="D14" s="20"/>
      <c r="E14" s="25">
        <f>E8+E12</f>
        <v>2583.4002191</v>
      </c>
      <c r="F14" s="26">
        <f>F8+F12</f>
        <v>93.524437247441384</v>
      </c>
      <c r="G14" s="25"/>
      <c r="H14" s="14"/>
      <c r="I14" s="14"/>
    </row>
    <row r="15" spans="1:9" x14ac:dyDescent="0.2">
      <c r="A15" s="20"/>
      <c r="B15" s="20"/>
      <c r="C15" s="20"/>
      <c r="D15" s="20"/>
      <c r="E15" s="25"/>
      <c r="F15" s="26"/>
      <c r="G15" s="25"/>
      <c r="H15" s="14"/>
      <c r="I15" s="14"/>
    </row>
    <row r="16" spans="1:9" x14ac:dyDescent="0.2">
      <c r="A16" s="20" t="s">
        <v>43</v>
      </c>
      <c r="B16" s="20"/>
      <c r="C16" s="20"/>
      <c r="D16" s="20"/>
      <c r="E16" s="25">
        <f>E18-(E8+E12)</f>
        <v>178.87271740000006</v>
      </c>
      <c r="F16" s="26">
        <f>F18-(F8+F12)</f>
        <v>6.4755627525586164</v>
      </c>
      <c r="G16" s="25"/>
      <c r="H16" s="14"/>
      <c r="I16" s="14"/>
    </row>
    <row r="17" spans="1:9" x14ac:dyDescent="0.2">
      <c r="A17" s="20"/>
      <c r="B17" s="20"/>
      <c r="C17" s="20"/>
      <c r="D17" s="20"/>
      <c r="E17" s="25"/>
      <c r="F17" s="26"/>
      <c r="G17" s="25"/>
      <c r="H17" s="14"/>
      <c r="I17" s="14"/>
    </row>
    <row r="18" spans="1:9" x14ac:dyDescent="0.2">
      <c r="A18" s="27" t="s">
        <v>42</v>
      </c>
      <c r="B18" s="27"/>
      <c r="C18" s="27"/>
      <c r="D18" s="27"/>
      <c r="E18" s="28">
        <v>2762.2729365</v>
      </c>
      <c r="F18" s="29">
        <v>100</v>
      </c>
      <c r="G18" s="28"/>
      <c r="H18" s="14"/>
      <c r="I18" s="14"/>
    </row>
    <row r="20" spans="1:9" x14ac:dyDescent="0.2">
      <c r="A20" s="14" t="s">
        <v>1052</v>
      </c>
    </row>
    <row r="21" spans="1:9" x14ac:dyDescent="0.2">
      <c r="A21" s="14" t="s">
        <v>45</v>
      </c>
    </row>
    <row r="22" spans="1:9" x14ac:dyDescent="0.2">
      <c r="A22" s="14" t="s">
        <v>46</v>
      </c>
    </row>
    <row r="23" spans="1:9" x14ac:dyDescent="0.2">
      <c r="A23" s="14" t="s">
        <v>47</v>
      </c>
      <c r="B23" s="14"/>
      <c r="C23" s="30" t="s">
        <v>1327</v>
      </c>
      <c r="D23" s="14" t="s">
        <v>48</v>
      </c>
    </row>
    <row r="24" spans="1:9" x14ac:dyDescent="0.2">
      <c r="A24" s="7" t="s">
        <v>50</v>
      </c>
      <c r="C24" s="88" t="s">
        <v>1328</v>
      </c>
      <c r="D24" s="31">
        <v>10.5733</v>
      </c>
    </row>
    <row r="25" spans="1:9" x14ac:dyDescent="0.2">
      <c r="A25" s="7" t="s">
        <v>51</v>
      </c>
      <c r="C25" s="88" t="s">
        <v>1328</v>
      </c>
      <c r="D25" s="31">
        <v>10.5733</v>
      </c>
    </row>
    <row r="26" spans="1:9" x14ac:dyDescent="0.2">
      <c r="A26" s="7" t="s">
        <v>52</v>
      </c>
      <c r="C26" s="88" t="s">
        <v>1328</v>
      </c>
      <c r="D26" s="31">
        <v>10.6005</v>
      </c>
    </row>
    <row r="27" spans="1:9" x14ac:dyDescent="0.2">
      <c r="A27" s="7" t="s">
        <v>53</v>
      </c>
      <c r="C27" s="88" t="s">
        <v>1328</v>
      </c>
      <c r="D27" s="31">
        <v>10.6005</v>
      </c>
    </row>
    <row r="29" spans="1:9" x14ac:dyDescent="0.2">
      <c r="A29" s="7" t="s">
        <v>1332</v>
      </c>
    </row>
    <row r="30" spans="1:9" x14ac:dyDescent="0.2">
      <c r="A30" s="7" t="s">
        <v>54</v>
      </c>
    </row>
    <row r="32" spans="1:9" x14ac:dyDescent="0.2">
      <c r="A32" s="14" t="s">
        <v>55</v>
      </c>
      <c r="D32" s="30" t="s">
        <v>56</v>
      </c>
    </row>
    <row r="34" spans="1:9" x14ac:dyDescent="0.2">
      <c r="A34" s="14" t="s">
        <v>1070</v>
      </c>
      <c r="D34" s="32">
        <v>33.832796326666198</v>
      </c>
      <c r="E34" s="10" t="s">
        <v>57</v>
      </c>
    </row>
    <row r="36" spans="1:9" x14ac:dyDescent="0.2">
      <c r="A36" s="14" t="s">
        <v>943</v>
      </c>
      <c r="D36" s="30" t="s">
        <v>56</v>
      </c>
    </row>
    <row r="38" spans="1:9" x14ac:dyDescent="0.2">
      <c r="A38" s="66" t="s">
        <v>944</v>
      </c>
      <c r="B38" s="62"/>
      <c r="C38" s="62"/>
      <c r="D38" s="62"/>
      <c r="E38" s="11"/>
      <c r="G38" s="11"/>
      <c r="H38" s="62"/>
      <c r="I38" s="62"/>
    </row>
    <row r="39" spans="1:9" x14ac:dyDescent="0.2">
      <c r="A39" s="66"/>
      <c r="B39" s="62"/>
      <c r="C39" s="62"/>
      <c r="D39" s="62"/>
      <c r="E39" s="11"/>
      <c r="G39" s="11"/>
      <c r="H39" s="62"/>
      <c r="I39" s="62"/>
    </row>
    <row r="40" spans="1:9" x14ac:dyDescent="0.2">
      <c r="A40" s="66" t="s">
        <v>948</v>
      </c>
      <c r="B40" s="62"/>
      <c r="C40" s="62"/>
      <c r="D40" s="62"/>
      <c r="E40" s="11"/>
      <c r="G40" s="11"/>
      <c r="H40" s="62"/>
      <c r="I40" s="62"/>
    </row>
    <row r="41" spans="1:9" x14ac:dyDescent="0.2">
      <c r="A41" s="62"/>
      <c r="B41" s="62"/>
      <c r="C41" s="62"/>
      <c r="D41" s="62"/>
      <c r="E41" s="11"/>
      <c r="G41" s="11"/>
      <c r="H41" s="62"/>
      <c r="I41" s="62"/>
    </row>
    <row r="42" spans="1:9" x14ac:dyDescent="0.2">
      <c r="A42" s="62"/>
      <c r="B42" s="62"/>
      <c r="C42" s="62"/>
      <c r="D42" s="62"/>
      <c r="E42" s="11"/>
      <c r="G42" s="11"/>
      <c r="H42" s="62"/>
      <c r="I42" s="62"/>
    </row>
    <row r="43" spans="1:9" x14ac:dyDescent="0.2">
      <c r="A43" s="62"/>
      <c r="B43" s="62"/>
      <c r="C43" s="62"/>
      <c r="D43" s="62"/>
      <c r="E43" s="11"/>
      <c r="G43" s="11"/>
      <c r="H43" s="62"/>
      <c r="I43" s="62"/>
    </row>
    <row r="44" spans="1:9" x14ac:dyDescent="0.2">
      <c r="A44" s="62"/>
      <c r="B44" s="62"/>
      <c r="C44" s="62"/>
      <c r="D44" s="62"/>
      <c r="E44" s="11"/>
      <c r="G44" s="11"/>
      <c r="H44" s="62"/>
      <c r="I44" s="62"/>
    </row>
    <row r="45" spans="1:9" x14ac:dyDescent="0.2">
      <c r="A45" s="62"/>
      <c r="B45" s="62"/>
      <c r="C45" s="62"/>
      <c r="D45" s="62"/>
      <c r="E45" s="11"/>
      <c r="G45" s="11"/>
      <c r="H45" s="62"/>
      <c r="I45" s="62"/>
    </row>
    <row r="46" spans="1:9" x14ac:dyDescent="0.2">
      <c r="A46" s="62"/>
      <c r="B46" s="62"/>
      <c r="C46" s="62"/>
      <c r="D46" s="62"/>
      <c r="E46" s="11"/>
      <c r="G46" s="11"/>
      <c r="H46" s="62"/>
      <c r="I46" s="62"/>
    </row>
    <row r="47" spans="1:9" x14ac:dyDescent="0.2">
      <c r="A47" s="62"/>
      <c r="B47" s="62"/>
      <c r="C47" s="62"/>
      <c r="D47" s="62"/>
      <c r="E47" s="11"/>
      <c r="G47" s="11"/>
      <c r="H47" s="62"/>
      <c r="I47" s="62"/>
    </row>
    <row r="48" spans="1:9" x14ac:dyDescent="0.2">
      <c r="A48" s="62"/>
      <c r="B48" s="62"/>
      <c r="C48" s="62"/>
      <c r="D48" s="62"/>
      <c r="E48" s="11"/>
      <c r="G48" s="11"/>
      <c r="H48" s="62"/>
      <c r="I48" s="62"/>
    </row>
    <row r="49" spans="1:9" x14ac:dyDescent="0.2">
      <c r="A49" s="62"/>
      <c r="B49" s="62"/>
      <c r="C49" s="62"/>
      <c r="D49" s="62"/>
      <c r="E49" s="11"/>
      <c r="G49" s="11"/>
      <c r="H49" s="62"/>
      <c r="I49" s="62"/>
    </row>
    <row r="50" spans="1:9" x14ac:dyDescent="0.2">
      <c r="A50" s="62"/>
      <c r="B50" s="62"/>
      <c r="C50" s="62"/>
      <c r="D50" s="62"/>
      <c r="E50" s="11"/>
      <c r="G50" s="11"/>
      <c r="H50" s="62"/>
      <c r="I50" s="62"/>
    </row>
    <row r="51" spans="1:9" x14ac:dyDescent="0.2">
      <c r="A51" s="62"/>
      <c r="B51" s="62"/>
      <c r="C51" s="62"/>
      <c r="D51" s="62"/>
      <c r="E51" s="11"/>
      <c r="G51" s="11"/>
      <c r="H51" s="62"/>
      <c r="I51" s="62"/>
    </row>
    <row r="52" spans="1:9" x14ac:dyDescent="0.2">
      <c r="A52" s="62"/>
      <c r="B52" s="62"/>
      <c r="C52" s="62"/>
      <c r="D52" s="62"/>
      <c r="E52" s="11"/>
      <c r="G52" s="11"/>
      <c r="H52" s="62"/>
      <c r="I52" s="62"/>
    </row>
    <row r="53" spans="1:9" x14ac:dyDescent="0.2">
      <c r="A53" s="62"/>
      <c r="B53" s="62"/>
      <c r="C53" s="62"/>
      <c r="D53" s="62"/>
      <c r="E53" s="11"/>
      <c r="G53" s="11"/>
      <c r="H53" s="62"/>
      <c r="I53" s="62"/>
    </row>
    <row r="54" spans="1:9" x14ac:dyDescent="0.2">
      <c r="A54" s="62"/>
      <c r="B54" s="62"/>
      <c r="C54" s="62"/>
      <c r="D54" s="62"/>
      <c r="E54" s="11"/>
      <c r="G54" s="11"/>
      <c r="H54" s="62"/>
      <c r="I54" s="62"/>
    </row>
    <row r="55" spans="1:9" x14ac:dyDescent="0.2">
      <c r="A55" s="62"/>
      <c r="B55" s="62"/>
      <c r="C55" s="62"/>
      <c r="D55" s="62"/>
      <c r="E55" s="11"/>
      <c r="G55" s="11"/>
      <c r="H55" s="62"/>
      <c r="I55" s="62"/>
    </row>
    <row r="56" spans="1:9" x14ac:dyDescent="0.2">
      <c r="A56" s="62"/>
      <c r="B56" s="62"/>
      <c r="C56" s="62"/>
      <c r="D56" s="62"/>
      <c r="E56" s="11"/>
      <c r="G56" s="11"/>
      <c r="H56" s="62"/>
      <c r="I56" s="62"/>
    </row>
    <row r="57" spans="1:9" x14ac:dyDescent="0.2">
      <c r="A57" s="66" t="s">
        <v>1333</v>
      </c>
      <c r="B57" s="62"/>
      <c r="C57" s="62"/>
      <c r="D57" s="62"/>
      <c r="E57" s="11"/>
      <c r="G57" s="11"/>
      <c r="H57" s="62"/>
      <c r="I57" s="62"/>
    </row>
    <row r="58" spans="1:9" x14ac:dyDescent="0.2">
      <c r="A58" s="62"/>
      <c r="B58" s="62"/>
      <c r="C58" s="62"/>
      <c r="D58" s="62"/>
      <c r="E58" s="11"/>
      <c r="G58" s="11"/>
      <c r="H58" s="62"/>
      <c r="I58" s="62"/>
    </row>
    <row r="59" spans="1:9" x14ac:dyDescent="0.2">
      <c r="A59" s="66" t="s">
        <v>949</v>
      </c>
      <c r="B59" s="62"/>
      <c r="C59" s="62"/>
      <c r="D59" s="62"/>
      <c r="E59" s="11"/>
      <c r="G59" s="11"/>
      <c r="H59" s="62"/>
      <c r="I59" s="62"/>
    </row>
    <row r="60" spans="1:9" x14ac:dyDescent="0.2">
      <c r="A60" s="62"/>
      <c r="B60" s="62"/>
      <c r="C60" s="62"/>
      <c r="D60" s="62"/>
      <c r="E60" s="11"/>
      <c r="G60" s="11"/>
      <c r="H60" s="62"/>
      <c r="I60" s="62"/>
    </row>
    <row r="61" spans="1:9" x14ac:dyDescent="0.2">
      <c r="A61" s="62"/>
      <c r="B61" s="62"/>
      <c r="C61" s="62"/>
      <c r="D61" s="62"/>
      <c r="E61" s="11"/>
      <c r="G61" s="11"/>
      <c r="H61" s="62"/>
      <c r="I61" s="62"/>
    </row>
    <row r="62" spans="1:9" x14ac:dyDescent="0.2">
      <c r="A62" s="62"/>
      <c r="B62" s="62"/>
      <c r="C62" s="62"/>
      <c r="D62" s="62"/>
      <c r="E62" s="11"/>
      <c r="G62" s="11"/>
      <c r="H62" s="62"/>
      <c r="I62" s="62"/>
    </row>
    <row r="63" spans="1:9" x14ac:dyDescent="0.2">
      <c r="A63" s="62"/>
      <c r="B63" s="62"/>
      <c r="C63" s="62"/>
      <c r="D63" s="62"/>
      <c r="E63" s="11"/>
      <c r="G63" s="11"/>
      <c r="H63" s="62"/>
      <c r="I63" s="62"/>
    </row>
    <row r="64" spans="1:9" x14ac:dyDescent="0.2">
      <c r="A64" s="62"/>
      <c r="B64" s="62"/>
      <c r="C64" s="62"/>
      <c r="D64" s="62"/>
      <c r="E64" s="11"/>
      <c r="G64" s="11"/>
      <c r="H64" s="62"/>
      <c r="I64" s="62"/>
    </row>
    <row r="65" spans="1:9" x14ac:dyDescent="0.2">
      <c r="A65" s="62"/>
      <c r="B65" s="62"/>
      <c r="C65" s="62"/>
      <c r="D65" s="62"/>
      <c r="E65" s="11"/>
      <c r="G65" s="11"/>
      <c r="H65" s="62"/>
      <c r="I65" s="62"/>
    </row>
    <row r="66" spans="1:9" x14ac:dyDescent="0.2">
      <c r="A66" s="62"/>
      <c r="B66" s="62"/>
      <c r="C66" s="62"/>
      <c r="D66" s="62"/>
      <c r="E66" s="11"/>
      <c r="G66" s="11"/>
      <c r="H66" s="62"/>
      <c r="I66" s="62"/>
    </row>
    <row r="67" spans="1:9" x14ac:dyDescent="0.2">
      <c r="A67" s="62"/>
      <c r="B67" s="62"/>
      <c r="C67" s="62"/>
      <c r="D67" s="62"/>
      <c r="E67" s="11"/>
      <c r="G67" s="11"/>
      <c r="H67" s="62"/>
      <c r="I67" s="62"/>
    </row>
    <row r="68" spans="1:9" x14ac:dyDescent="0.2">
      <c r="A68" s="62"/>
      <c r="B68" s="62"/>
      <c r="C68" s="62"/>
      <c r="D68" s="62"/>
      <c r="E68" s="11"/>
      <c r="G68" s="11"/>
      <c r="H68" s="62"/>
      <c r="I68" s="62"/>
    </row>
    <row r="69" spans="1:9" x14ac:dyDescent="0.2">
      <c r="A69" s="62"/>
      <c r="B69" s="62"/>
      <c r="C69" s="62"/>
      <c r="D69" s="62"/>
      <c r="E69" s="11"/>
      <c r="G69" s="11"/>
      <c r="H69" s="62"/>
      <c r="I69" s="62"/>
    </row>
    <row r="70" spans="1:9" x14ac:dyDescent="0.2">
      <c r="A70" s="62"/>
      <c r="B70" s="62"/>
      <c r="C70" s="62"/>
      <c r="D70" s="62"/>
      <c r="E70" s="11"/>
      <c r="G70" s="11"/>
      <c r="H70" s="62"/>
      <c r="I70" s="62"/>
    </row>
    <row r="71" spans="1:9" x14ac:dyDescent="0.2">
      <c r="A71" s="62"/>
      <c r="B71" s="62"/>
      <c r="C71" s="62"/>
      <c r="D71" s="62"/>
      <c r="E71" s="11"/>
      <c r="G71" s="11"/>
      <c r="H71" s="62"/>
      <c r="I71" s="62"/>
    </row>
    <row r="72" spans="1:9" x14ac:dyDescent="0.2">
      <c r="A72" s="62"/>
      <c r="B72" s="62"/>
      <c r="C72" s="62"/>
      <c r="D72" s="62"/>
      <c r="E72" s="11"/>
      <c r="G72" s="11"/>
      <c r="H72" s="62"/>
      <c r="I72" s="62"/>
    </row>
    <row r="73" spans="1:9" x14ac:dyDescent="0.2">
      <c r="A73" s="62"/>
      <c r="B73" s="62"/>
      <c r="C73" s="62"/>
      <c r="D73" s="62"/>
      <c r="E73" s="11"/>
      <c r="G73" s="11"/>
      <c r="H73" s="62"/>
      <c r="I73" s="62"/>
    </row>
    <row r="74" spans="1:9" x14ac:dyDescent="0.2">
      <c r="A74" s="62"/>
      <c r="B74" s="62"/>
      <c r="C74" s="62"/>
      <c r="D74" s="62"/>
      <c r="E74" s="11"/>
      <c r="G74" s="11"/>
      <c r="H74" s="62"/>
      <c r="I74" s="62"/>
    </row>
    <row r="75" spans="1:9" x14ac:dyDescent="0.2">
      <c r="A75" s="104"/>
      <c r="B75" s="104"/>
      <c r="C75" s="104"/>
      <c r="D75" s="104"/>
      <c r="E75" s="104"/>
      <c r="F75" s="104"/>
      <c r="G75" s="104"/>
      <c r="H75" s="62"/>
      <c r="I75" s="62"/>
    </row>
    <row r="76" spans="1:9" x14ac:dyDescent="0.2">
      <c r="A76" s="62" t="s">
        <v>947</v>
      </c>
      <c r="B76" s="62"/>
      <c r="C76" s="62"/>
      <c r="D76" s="62"/>
      <c r="E76" s="11"/>
      <c r="G76" s="11"/>
      <c r="H76" s="62"/>
      <c r="I76" s="62"/>
    </row>
    <row r="77" spans="1:9" x14ac:dyDescent="0.2">
      <c r="A77" s="62"/>
      <c r="B77" s="62"/>
      <c r="C77" s="62"/>
      <c r="D77" s="62"/>
      <c r="E77" s="11"/>
      <c r="G77" s="11"/>
      <c r="H77" s="62"/>
      <c r="I77" s="62"/>
    </row>
    <row r="78" spans="1:9" x14ac:dyDescent="0.2">
      <c r="A78" s="62"/>
      <c r="B78" s="62"/>
      <c r="C78" s="62"/>
      <c r="D78" s="62"/>
      <c r="E78" s="11"/>
      <c r="G78" s="11"/>
      <c r="H78" s="62"/>
      <c r="I78" s="62"/>
    </row>
    <row r="79" spans="1:9" x14ac:dyDescent="0.2">
      <c r="A79" s="67"/>
      <c r="B79" s="62"/>
      <c r="C79" s="62"/>
      <c r="D79" s="62"/>
      <c r="E79" s="11"/>
      <c r="G79" s="11"/>
      <c r="H79" s="62"/>
      <c r="I79" s="62"/>
    </row>
    <row r="80" spans="1:9" x14ac:dyDescent="0.2">
      <c r="A80" s="67"/>
      <c r="B80" s="62"/>
      <c r="C80" s="62"/>
      <c r="D80" s="62"/>
      <c r="E80" s="11"/>
      <c r="G80" s="11"/>
      <c r="H80" s="62"/>
      <c r="I80" s="62"/>
    </row>
    <row r="81" spans="1:9" x14ac:dyDescent="0.2">
      <c r="A81" s="62"/>
      <c r="B81" s="62"/>
      <c r="C81" s="62"/>
      <c r="D81" s="62"/>
      <c r="E81" s="11"/>
      <c r="G81" s="11"/>
      <c r="H81" s="62"/>
      <c r="I81" s="62"/>
    </row>
    <row r="82" spans="1:9" x14ac:dyDescent="0.2">
      <c r="A82" s="62"/>
      <c r="B82" s="62"/>
      <c r="C82" s="62"/>
      <c r="D82" s="62"/>
      <c r="E82" s="11"/>
      <c r="G82" s="11"/>
      <c r="H82" s="62"/>
      <c r="I82" s="62"/>
    </row>
    <row r="83" spans="1:9" x14ac:dyDescent="0.2">
      <c r="A83" s="62"/>
      <c r="B83" s="62"/>
      <c r="C83" s="62"/>
      <c r="D83" s="62"/>
      <c r="E83" s="11"/>
      <c r="G83" s="11"/>
      <c r="H83" s="62"/>
      <c r="I83" s="62"/>
    </row>
    <row r="84" spans="1:9" x14ac:dyDescent="0.2">
      <c r="A84" s="62"/>
      <c r="B84" s="62"/>
      <c r="C84" s="62"/>
      <c r="D84" s="62"/>
      <c r="E84" s="11"/>
      <c r="G84" s="11"/>
      <c r="H84" s="62"/>
      <c r="I84" s="62"/>
    </row>
    <row r="85" spans="1:9" x14ac:dyDescent="0.2">
      <c r="A85" s="62"/>
      <c r="B85" s="62"/>
      <c r="C85" s="62"/>
      <c r="D85" s="62"/>
      <c r="E85" s="11"/>
      <c r="G85" s="11"/>
      <c r="H85" s="62"/>
      <c r="I85" s="62"/>
    </row>
    <row r="86" spans="1:9" x14ac:dyDescent="0.2">
      <c r="A86" s="62"/>
      <c r="B86" s="62"/>
      <c r="C86" s="62"/>
      <c r="D86" s="62"/>
      <c r="E86" s="11"/>
      <c r="G86" s="11"/>
      <c r="H86" s="62"/>
      <c r="I86" s="62"/>
    </row>
    <row r="87" spans="1:9" x14ac:dyDescent="0.2">
      <c r="A87" s="62"/>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c r="B100" s="62"/>
      <c r="C100" s="62"/>
      <c r="D100" s="62"/>
      <c r="E100" s="11"/>
      <c r="G100" s="11"/>
      <c r="H100" s="62"/>
      <c r="I100" s="62"/>
    </row>
    <row r="101" spans="1:9" x14ac:dyDescent="0.2">
      <c r="A101" s="62"/>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2"/>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sheetData>
  <mergeCells count="2">
    <mergeCell ref="A1:G1"/>
    <mergeCell ref="A75:G75"/>
  </mergeCells>
  <conditionalFormatting sqref="F2:F3">
    <cfRule type="cellIs" dxfId="100" priority="3" stopIfTrue="1" operator="between">
      <formula>0.009</formula>
      <formula>-0.009</formula>
    </cfRule>
  </conditionalFormatting>
  <conditionalFormatting sqref="F5:F74">
    <cfRule type="cellIs" dxfId="99" priority="1" stopIfTrue="1" operator="between">
      <formula>0.009</formula>
      <formula>-0.009</formula>
    </cfRule>
  </conditionalFormatting>
  <conditionalFormatting sqref="F76:F65536">
    <cfRule type="cellIs" dxfId="98"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05"/>
  <sheetViews>
    <sheetView workbookViewId="0">
      <selection sqref="A1:G1"/>
    </sheetView>
  </sheetViews>
  <sheetFormatPr defaultColWidth="9.140625" defaultRowHeight="11.25" x14ac:dyDescent="0.2"/>
  <cols>
    <col min="1" max="1" width="31.7109375" style="7" bestFit="1" customWidth="1"/>
    <col min="2" max="2" width="28.85546875"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1334</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29</v>
      </c>
      <c r="B5" s="17"/>
      <c r="C5" s="17"/>
      <c r="D5" s="17"/>
      <c r="E5" s="18"/>
      <c r="F5" s="19"/>
      <c r="G5" s="18"/>
    </row>
    <row r="6" spans="1:9" x14ac:dyDescent="0.2">
      <c r="A6" s="20" t="s">
        <v>35</v>
      </c>
      <c r="B6" s="21"/>
      <c r="C6" s="21"/>
      <c r="D6" s="21"/>
      <c r="E6" s="22"/>
      <c r="F6" s="23"/>
      <c r="G6" s="22"/>
    </row>
    <row r="7" spans="1:9" x14ac:dyDescent="0.2">
      <c r="A7" s="21" t="s">
        <v>1074</v>
      </c>
      <c r="B7" s="21" t="s">
        <v>1075</v>
      </c>
      <c r="C7" s="21" t="s">
        <v>37</v>
      </c>
      <c r="D7" s="24">
        <v>1000000</v>
      </c>
      <c r="E7" s="22">
        <v>999.20299999999997</v>
      </c>
      <c r="F7" s="23">
        <v>6.4109590649336399</v>
      </c>
      <c r="G7" s="22">
        <v>5.8227000000000002</v>
      </c>
    </row>
    <row r="8" spans="1:9" x14ac:dyDescent="0.2">
      <c r="A8" s="20" t="s">
        <v>28</v>
      </c>
      <c r="B8" s="20"/>
      <c r="C8" s="20"/>
      <c r="D8" s="20"/>
      <c r="E8" s="25">
        <f>SUM(E6:E7)</f>
        <v>999.20299999999997</v>
      </c>
      <c r="F8" s="26">
        <f>SUM(F6:F7)</f>
        <v>6.4109590649336399</v>
      </c>
      <c r="G8" s="25"/>
      <c r="H8" s="14"/>
      <c r="I8" s="14"/>
    </row>
    <row r="9" spans="1:9" x14ac:dyDescent="0.2">
      <c r="A9" s="21"/>
      <c r="B9" s="21"/>
      <c r="C9" s="21"/>
      <c r="D9" s="21"/>
      <c r="E9" s="22"/>
      <c r="F9" s="23"/>
      <c r="G9" s="22"/>
    </row>
    <row r="10" spans="1:9" x14ac:dyDescent="0.2">
      <c r="A10" s="20" t="s">
        <v>36</v>
      </c>
      <c r="B10" s="21"/>
      <c r="C10" s="21"/>
      <c r="D10" s="21"/>
      <c r="E10" s="22"/>
      <c r="F10" s="23"/>
      <c r="G10" s="22"/>
    </row>
    <row r="11" spans="1:9" x14ac:dyDescent="0.2">
      <c r="A11" s="21" t="s">
        <v>66</v>
      </c>
      <c r="B11" s="21" t="s">
        <v>65</v>
      </c>
      <c r="C11" s="21" t="s">
        <v>37</v>
      </c>
      <c r="D11" s="24">
        <v>8087800</v>
      </c>
      <c r="E11" s="22">
        <v>8212.02052</v>
      </c>
      <c r="F11" s="23">
        <v>52.6889204637246</v>
      </c>
      <c r="G11" s="22">
        <v>6.9669979876124897</v>
      </c>
    </row>
    <row r="12" spans="1:9" x14ac:dyDescent="0.2">
      <c r="A12" s="21" t="s">
        <v>1205</v>
      </c>
      <c r="B12" s="21" t="s">
        <v>1206</v>
      </c>
      <c r="C12" s="21" t="s">
        <v>37</v>
      </c>
      <c r="D12" s="24">
        <v>2500000</v>
      </c>
      <c r="E12" s="22">
        <v>2566.5075000000002</v>
      </c>
      <c r="F12" s="23">
        <v>16.466898640561698</v>
      </c>
      <c r="G12" s="22">
        <v>6.80886379642374</v>
      </c>
    </row>
    <row r="13" spans="1:9" x14ac:dyDescent="0.2">
      <c r="A13" s="21" t="s">
        <v>1199</v>
      </c>
      <c r="B13" s="21" t="s">
        <v>1200</v>
      </c>
      <c r="C13" s="21" t="s">
        <v>37</v>
      </c>
      <c r="D13" s="24">
        <v>2000000</v>
      </c>
      <c r="E13" s="22">
        <v>2091.8687777999999</v>
      </c>
      <c r="F13" s="23">
        <v>13.4215821046259</v>
      </c>
      <c r="G13" s="22">
        <v>6.3730648251124897</v>
      </c>
    </row>
    <row r="14" spans="1:9" x14ac:dyDescent="0.2">
      <c r="A14" s="21" t="s">
        <v>72</v>
      </c>
      <c r="B14" s="21" t="s">
        <v>71</v>
      </c>
      <c r="C14" s="21" t="s">
        <v>37</v>
      </c>
      <c r="D14" s="24">
        <v>52560</v>
      </c>
      <c r="E14" s="22">
        <v>56.077280199999997</v>
      </c>
      <c r="F14" s="23">
        <v>0.359795905171435</v>
      </c>
      <c r="G14" s="22">
        <v>6.8139494586124902</v>
      </c>
    </row>
    <row r="15" spans="1:9" x14ac:dyDescent="0.2">
      <c r="A15" s="21" t="s">
        <v>74</v>
      </c>
      <c r="B15" s="21" t="s">
        <v>73</v>
      </c>
      <c r="C15" s="21" t="s">
        <v>37</v>
      </c>
      <c r="D15" s="24">
        <v>50000</v>
      </c>
      <c r="E15" s="22">
        <v>53.182166700000003</v>
      </c>
      <c r="F15" s="23">
        <v>0.34122064655348</v>
      </c>
      <c r="G15" s="22">
        <v>6.8845605000000001</v>
      </c>
    </row>
    <row r="16" spans="1:9" x14ac:dyDescent="0.2">
      <c r="A16" s="21" t="s">
        <v>76</v>
      </c>
      <c r="B16" s="21" t="s">
        <v>75</v>
      </c>
      <c r="C16" s="21" t="s">
        <v>37</v>
      </c>
      <c r="D16" s="24">
        <v>41700</v>
      </c>
      <c r="E16" s="22">
        <v>43.409834400000001</v>
      </c>
      <c r="F16" s="23">
        <v>0.27852065231384199</v>
      </c>
      <c r="G16" s="22">
        <v>6.9374374060499999</v>
      </c>
    </row>
    <row r="17" spans="1:9" x14ac:dyDescent="0.2">
      <c r="A17" s="20" t="s">
        <v>28</v>
      </c>
      <c r="B17" s="20"/>
      <c r="C17" s="20"/>
      <c r="D17" s="20"/>
      <c r="E17" s="25">
        <f>SUM(E11:E16)</f>
        <v>13023.066079099999</v>
      </c>
      <c r="F17" s="26">
        <f>SUM(F11:F16)</f>
        <v>83.556938412950956</v>
      </c>
      <c r="G17" s="25"/>
      <c r="H17" s="14"/>
      <c r="I17" s="14"/>
    </row>
    <row r="18" spans="1:9" x14ac:dyDescent="0.2">
      <c r="A18" s="21"/>
      <c r="B18" s="21"/>
      <c r="C18" s="21"/>
      <c r="D18" s="21"/>
      <c r="E18" s="22"/>
      <c r="F18" s="23"/>
      <c r="G18" s="22"/>
    </row>
    <row r="19" spans="1:9" x14ac:dyDescent="0.2">
      <c r="A19" s="20" t="s">
        <v>41</v>
      </c>
      <c r="B19" s="20"/>
      <c r="C19" s="20"/>
      <c r="D19" s="20"/>
      <c r="E19" s="25">
        <f>E8+E17</f>
        <v>14022.269079099999</v>
      </c>
      <c r="F19" s="26">
        <f>F8+F17</f>
        <v>89.967897477884591</v>
      </c>
      <c r="G19" s="25"/>
      <c r="H19" s="14"/>
      <c r="I19" s="14"/>
    </row>
    <row r="20" spans="1:9" x14ac:dyDescent="0.2">
      <c r="A20" s="20"/>
      <c r="B20" s="20"/>
      <c r="C20" s="20"/>
      <c r="D20" s="20"/>
      <c r="E20" s="25"/>
      <c r="F20" s="26"/>
      <c r="G20" s="25"/>
      <c r="H20" s="14"/>
      <c r="I20" s="14"/>
    </row>
    <row r="21" spans="1:9" x14ac:dyDescent="0.2">
      <c r="A21" s="20" t="s">
        <v>313</v>
      </c>
      <c r="B21" s="20"/>
      <c r="C21" s="20"/>
      <c r="D21" s="20"/>
      <c r="E21" s="25">
        <v>4.7084965800000012</v>
      </c>
      <c r="F21" s="26">
        <f>E21/$E$25*$F$25</f>
        <v>3.0210056246588565E-2</v>
      </c>
      <c r="G21" s="25"/>
      <c r="H21" s="14"/>
      <c r="I21" s="14"/>
    </row>
    <row r="22" spans="1:9" x14ac:dyDescent="0.2">
      <c r="A22" s="20"/>
      <c r="B22" s="20"/>
      <c r="C22" s="20"/>
      <c r="D22" s="20"/>
      <c r="E22" s="25"/>
      <c r="F22" s="26"/>
      <c r="G22" s="25"/>
      <c r="H22" s="14"/>
      <c r="I22" s="14"/>
    </row>
    <row r="23" spans="1:9" x14ac:dyDescent="0.2">
      <c r="A23" s="20" t="s">
        <v>43</v>
      </c>
      <c r="B23" s="20"/>
      <c r="C23" s="20"/>
      <c r="D23" s="20"/>
      <c r="E23" s="25">
        <f>E25-(E8+E17+E21)</f>
        <v>1558.8807940200004</v>
      </c>
      <c r="F23" s="25">
        <f>F25-(F8+F17+F21)</f>
        <v>10.001892465868821</v>
      </c>
      <c r="G23" s="25"/>
      <c r="H23" s="14"/>
      <c r="I23" s="14"/>
    </row>
    <row r="24" spans="1:9" x14ac:dyDescent="0.2">
      <c r="A24" s="20"/>
      <c r="B24" s="20"/>
      <c r="C24" s="20"/>
      <c r="D24" s="20"/>
      <c r="E24" s="25"/>
      <c r="F24" s="26"/>
      <c r="G24" s="25"/>
      <c r="H24" s="14"/>
      <c r="I24" s="14"/>
    </row>
    <row r="25" spans="1:9" x14ac:dyDescent="0.2">
      <c r="A25" s="27" t="s">
        <v>42</v>
      </c>
      <c r="B25" s="27"/>
      <c r="C25" s="27"/>
      <c r="D25" s="27"/>
      <c r="E25" s="28">
        <v>15585.858369699999</v>
      </c>
      <c r="F25" s="29">
        <v>100</v>
      </c>
      <c r="G25" s="28"/>
      <c r="H25" s="14"/>
      <c r="I25" s="14"/>
    </row>
    <row r="26" spans="1:9" x14ac:dyDescent="0.2">
      <c r="A26" s="14"/>
      <c r="B26" s="14"/>
      <c r="C26" s="14"/>
      <c r="D26" s="14"/>
      <c r="E26" s="74"/>
      <c r="F26" s="15"/>
      <c r="G26" s="74"/>
      <c r="H26" s="14"/>
      <c r="I26" s="14"/>
    </row>
    <row r="27" spans="1:9" x14ac:dyDescent="0.2">
      <c r="A27" s="75" t="s">
        <v>1208</v>
      </c>
      <c r="B27" s="75"/>
      <c r="C27" s="75"/>
      <c r="D27" s="75"/>
      <c r="E27" s="76"/>
      <c r="F27" s="76"/>
      <c r="G27" s="76"/>
      <c r="H27" s="14"/>
      <c r="I27" s="14"/>
    </row>
    <row r="28" spans="1:9" x14ac:dyDescent="0.2">
      <c r="A28" s="64"/>
      <c r="B28" s="64"/>
      <c r="C28" s="64"/>
      <c r="D28" s="64"/>
      <c r="E28" s="26"/>
      <c r="F28" s="26"/>
      <c r="G28" s="26"/>
      <c r="H28" s="14"/>
      <c r="I28" s="14"/>
    </row>
    <row r="29" spans="1:9" x14ac:dyDescent="0.2">
      <c r="A29" s="77" t="s">
        <v>1209</v>
      </c>
      <c r="B29" s="78"/>
      <c r="C29" s="78"/>
      <c r="D29" s="64"/>
      <c r="E29" s="79" t="s">
        <v>1210</v>
      </c>
      <c r="F29" s="77" t="s">
        <v>3</v>
      </c>
      <c r="G29" s="26"/>
      <c r="H29" s="14"/>
      <c r="I29" s="14"/>
    </row>
    <row r="30" spans="1:9" x14ac:dyDescent="0.2">
      <c r="A30" s="78" t="s">
        <v>1243</v>
      </c>
      <c r="B30" s="78"/>
      <c r="C30" s="78"/>
      <c r="D30" s="64"/>
      <c r="E30" s="80">
        <v>1000</v>
      </c>
      <c r="F30" s="81">
        <f>E30/$E$25*100</f>
        <v>6.4160726748554966</v>
      </c>
      <c r="G30" s="26"/>
      <c r="H30" s="14"/>
      <c r="I30" s="14"/>
    </row>
    <row r="31" spans="1:9" x14ac:dyDescent="0.2">
      <c r="A31" s="78" t="s">
        <v>1243</v>
      </c>
      <c r="B31" s="78"/>
      <c r="C31" s="78"/>
      <c r="D31" s="64"/>
      <c r="E31" s="80">
        <v>1000</v>
      </c>
      <c r="F31" s="81">
        <f>E31/$E$25*100</f>
        <v>6.4160726748554966</v>
      </c>
      <c r="G31" s="26"/>
      <c r="H31" s="14"/>
      <c r="I31" s="14"/>
    </row>
    <row r="32" spans="1:9" x14ac:dyDescent="0.2">
      <c r="A32" s="78" t="s">
        <v>1243</v>
      </c>
      <c r="B32" s="78"/>
      <c r="C32" s="78"/>
      <c r="D32" s="64"/>
      <c r="E32" s="80">
        <v>1500</v>
      </c>
      <c r="F32" s="81">
        <f>E32/$E$25*100</f>
        <v>9.6241090122832436</v>
      </c>
      <c r="G32" s="26"/>
      <c r="H32" s="14"/>
      <c r="I32" s="14"/>
    </row>
    <row r="33" spans="1:9" x14ac:dyDescent="0.2">
      <c r="A33" s="78" t="s">
        <v>1243</v>
      </c>
      <c r="B33" s="78"/>
      <c r="C33" s="78"/>
      <c r="D33" s="64"/>
      <c r="E33" s="80">
        <v>1500</v>
      </c>
      <c r="F33" s="81">
        <f>E33/$E$25*100</f>
        <v>9.6241090122832436</v>
      </c>
      <c r="G33" s="26"/>
      <c r="H33" s="14"/>
      <c r="I33" s="14"/>
    </row>
    <row r="34" spans="1:9" x14ac:dyDescent="0.2">
      <c r="A34" s="82" t="s">
        <v>1212</v>
      </c>
      <c r="B34" s="83"/>
      <c r="C34" s="83"/>
      <c r="D34" s="82"/>
      <c r="E34" s="84">
        <f>SUM(E30:E33)</f>
        <v>5000</v>
      </c>
      <c r="F34" s="84">
        <f>SUM(F30:F33)</f>
        <v>32.080363374277482</v>
      </c>
      <c r="G34" s="29"/>
      <c r="H34" s="14"/>
      <c r="I34" s="14"/>
    </row>
    <row r="35" spans="1:9" x14ac:dyDescent="0.2">
      <c r="A35" s="14"/>
      <c r="B35" s="14"/>
      <c r="C35" s="14"/>
      <c r="D35" s="14"/>
      <c r="E35" s="74"/>
      <c r="F35" s="15"/>
      <c r="G35" s="74"/>
      <c r="H35" s="14"/>
      <c r="I35" s="14"/>
    </row>
    <row r="36" spans="1:9" x14ac:dyDescent="0.2">
      <c r="A36" s="14" t="s">
        <v>1213</v>
      </c>
      <c r="B36" s="14"/>
      <c r="C36" s="14"/>
      <c r="D36" s="14"/>
      <c r="E36" s="74"/>
      <c r="F36" s="15"/>
      <c r="G36" s="74"/>
      <c r="H36" s="14"/>
      <c r="I36" s="14"/>
    </row>
    <row r="37" spans="1:9" x14ac:dyDescent="0.2">
      <c r="A37" s="14"/>
      <c r="B37" s="14"/>
      <c r="C37" s="14"/>
      <c r="D37" s="14"/>
      <c r="E37" s="74"/>
      <c r="F37" s="15"/>
      <c r="G37" s="74"/>
      <c r="H37" s="14"/>
      <c r="I37" s="14"/>
    </row>
    <row r="38" spans="1:9" ht="33.75" customHeight="1" x14ac:dyDescent="0.2">
      <c r="A38" s="103" t="s">
        <v>1214</v>
      </c>
      <c r="B38" s="103"/>
      <c r="C38" s="103"/>
      <c r="D38" s="103"/>
      <c r="E38" s="103"/>
      <c r="F38" s="103"/>
      <c r="G38" s="103"/>
    </row>
    <row r="40" spans="1:9" x14ac:dyDescent="0.2">
      <c r="A40" s="14" t="s">
        <v>45</v>
      </c>
    </row>
    <row r="41" spans="1:9" x14ac:dyDescent="0.2">
      <c r="A41" s="14" t="s">
        <v>46</v>
      </c>
    </row>
    <row r="42" spans="1:9" x14ac:dyDescent="0.2">
      <c r="A42" s="14" t="s">
        <v>47</v>
      </c>
      <c r="B42" s="14"/>
      <c r="C42" s="30" t="s">
        <v>49</v>
      </c>
      <c r="D42" s="14" t="s">
        <v>48</v>
      </c>
    </row>
    <row r="43" spans="1:9" x14ac:dyDescent="0.2">
      <c r="A43" s="7" t="s">
        <v>1335</v>
      </c>
      <c r="C43" s="31">
        <v>56.14</v>
      </c>
      <c r="D43" s="31">
        <v>59.235700000000001</v>
      </c>
    </row>
    <row r="44" spans="1:9" x14ac:dyDescent="0.2">
      <c r="A44" s="7" t="s">
        <v>1336</v>
      </c>
      <c r="C44" s="31">
        <v>10.6942</v>
      </c>
      <c r="D44" s="31">
        <v>10.9979</v>
      </c>
    </row>
    <row r="45" spans="1:9" x14ac:dyDescent="0.2">
      <c r="A45" s="7" t="s">
        <v>1337</v>
      </c>
      <c r="C45" s="31">
        <v>61.320700000000002</v>
      </c>
      <c r="D45" s="31">
        <v>64.874399999999994</v>
      </c>
    </row>
    <row r="46" spans="1:9" x14ac:dyDescent="0.2">
      <c r="A46" s="7" t="s">
        <v>1338</v>
      </c>
      <c r="C46" s="31">
        <v>11.9842</v>
      </c>
      <c r="D46" s="31">
        <v>12.308400000000001</v>
      </c>
    </row>
    <row r="48" spans="1:9" x14ac:dyDescent="0.2">
      <c r="A48" s="14" t="s">
        <v>55</v>
      </c>
    </row>
    <row r="49" spans="1:9" x14ac:dyDescent="0.2">
      <c r="A49" s="101" t="s">
        <v>58</v>
      </c>
      <c r="B49" s="102"/>
      <c r="C49" s="33" t="s">
        <v>59</v>
      </c>
    </row>
    <row r="50" spans="1:9" x14ac:dyDescent="0.2">
      <c r="A50" s="97" t="s">
        <v>1336</v>
      </c>
      <c r="B50" s="98"/>
      <c r="C50" s="34">
        <v>0.27500000000000002</v>
      </c>
    </row>
    <row r="51" spans="1:9" x14ac:dyDescent="0.2">
      <c r="A51" s="97" t="s">
        <v>1338</v>
      </c>
      <c r="B51" s="98"/>
      <c r="C51" s="34">
        <v>0.35499999999999998</v>
      </c>
    </row>
    <row r="52" spans="1:9" x14ac:dyDescent="0.2">
      <c r="A52" s="7" t="s">
        <v>60</v>
      </c>
    </row>
    <row r="53" spans="1:9" x14ac:dyDescent="0.2">
      <c r="A53" s="7" t="s">
        <v>54</v>
      </c>
    </row>
    <row r="55" spans="1:9" x14ac:dyDescent="0.2">
      <c r="A55" s="66" t="s">
        <v>1215</v>
      </c>
    </row>
    <row r="56" spans="1:9" x14ac:dyDescent="0.2">
      <c r="A56" s="66"/>
    </row>
    <row r="57" spans="1:9" x14ac:dyDescent="0.2">
      <c r="A57" s="62" t="s">
        <v>1339</v>
      </c>
    </row>
    <row r="58" spans="1:9" x14ac:dyDescent="0.2">
      <c r="A58" s="62" t="s">
        <v>1340</v>
      </c>
    </row>
    <row r="60" spans="1:9" x14ac:dyDescent="0.2">
      <c r="A60" s="14" t="s">
        <v>335</v>
      </c>
      <c r="D60" s="32">
        <v>23.9701362813217</v>
      </c>
      <c r="E60" s="10" t="s">
        <v>57</v>
      </c>
    </row>
    <row r="62" spans="1:9" x14ac:dyDescent="0.2">
      <c r="A62" s="14" t="s">
        <v>336</v>
      </c>
      <c r="D62" s="30" t="s">
        <v>56</v>
      </c>
    </row>
    <row r="64" spans="1:9" x14ac:dyDescent="0.2">
      <c r="A64" s="66" t="s">
        <v>1218</v>
      </c>
      <c r="B64" s="62"/>
      <c r="C64" s="62"/>
      <c r="D64" s="62"/>
      <c r="E64" s="11"/>
      <c r="G64" s="11"/>
      <c r="H64" s="62"/>
      <c r="I64" s="62"/>
    </row>
    <row r="65" spans="1:9" x14ac:dyDescent="0.2">
      <c r="A65" s="66"/>
      <c r="B65" s="62"/>
      <c r="C65" s="62"/>
      <c r="D65" s="62"/>
      <c r="E65" s="11"/>
      <c r="G65" s="11"/>
      <c r="H65" s="62"/>
      <c r="I65" s="62"/>
    </row>
    <row r="66" spans="1:9" x14ac:dyDescent="0.2">
      <c r="A66" s="66" t="s">
        <v>948</v>
      </c>
      <c r="B66" s="62"/>
      <c r="C66" s="62"/>
      <c r="D66" s="62"/>
      <c r="E66" s="11"/>
      <c r="G66" s="11"/>
      <c r="H66" s="62"/>
      <c r="I66" s="62"/>
    </row>
    <row r="67" spans="1:9" x14ac:dyDescent="0.2">
      <c r="A67" s="67"/>
      <c r="B67" s="62"/>
      <c r="C67" s="62"/>
      <c r="D67" s="62"/>
      <c r="E67" s="11"/>
      <c r="G67" s="11"/>
      <c r="H67" s="62"/>
      <c r="I67" s="62"/>
    </row>
    <row r="68" spans="1:9" x14ac:dyDescent="0.2">
      <c r="A68" s="62"/>
      <c r="B68" s="62"/>
      <c r="C68" s="62"/>
      <c r="D68" s="62"/>
      <c r="E68" s="11"/>
      <c r="G68" s="11"/>
      <c r="H68" s="62"/>
      <c r="I68" s="62"/>
    </row>
    <row r="69" spans="1:9" x14ac:dyDescent="0.2">
      <c r="A69" s="62"/>
      <c r="B69" s="62"/>
      <c r="C69" s="62"/>
      <c r="D69" s="62"/>
      <c r="E69" s="11"/>
      <c r="G69" s="11"/>
      <c r="H69" s="62"/>
      <c r="I69" s="62"/>
    </row>
    <row r="70" spans="1:9" x14ac:dyDescent="0.2">
      <c r="A70" s="62"/>
      <c r="B70" s="62"/>
      <c r="C70" s="62"/>
      <c r="D70" s="62"/>
      <c r="E70" s="11"/>
      <c r="G70" s="11"/>
      <c r="H70" s="62"/>
      <c r="I70" s="62"/>
    </row>
    <row r="71" spans="1:9" x14ac:dyDescent="0.2">
      <c r="A71" s="62"/>
      <c r="B71" s="62"/>
      <c r="C71" s="62"/>
      <c r="D71" s="62"/>
      <c r="E71" s="11"/>
      <c r="G71" s="11"/>
      <c r="H71" s="62"/>
      <c r="I71" s="62"/>
    </row>
    <row r="72" spans="1:9" x14ac:dyDescent="0.2">
      <c r="A72" s="62"/>
      <c r="B72" s="62"/>
      <c r="C72" s="62"/>
      <c r="D72" s="62"/>
      <c r="E72" s="11"/>
      <c r="G72" s="11"/>
      <c r="H72" s="62"/>
      <c r="I72" s="62"/>
    </row>
    <row r="73" spans="1:9" x14ac:dyDescent="0.2">
      <c r="A73" s="62"/>
      <c r="B73" s="62"/>
      <c r="C73" s="62"/>
      <c r="D73" s="62"/>
      <c r="E73" s="11"/>
      <c r="G73" s="11"/>
      <c r="H73" s="62"/>
      <c r="I73" s="62"/>
    </row>
    <row r="74" spans="1:9" x14ac:dyDescent="0.2">
      <c r="A74" s="62"/>
      <c r="B74" s="62"/>
      <c r="C74" s="62"/>
      <c r="D74" s="62"/>
      <c r="E74" s="11"/>
      <c r="G74" s="11"/>
      <c r="H74" s="62"/>
      <c r="I74" s="62"/>
    </row>
    <row r="75" spans="1:9" x14ac:dyDescent="0.2">
      <c r="A75" s="62"/>
      <c r="B75" s="62"/>
      <c r="C75" s="62"/>
      <c r="D75" s="62"/>
      <c r="E75" s="11"/>
      <c r="G75" s="11"/>
      <c r="H75" s="62"/>
      <c r="I75" s="62"/>
    </row>
    <row r="76" spans="1:9" x14ac:dyDescent="0.2">
      <c r="A76" s="62"/>
      <c r="B76" s="62"/>
      <c r="C76" s="62"/>
      <c r="D76" s="62"/>
      <c r="E76" s="11"/>
      <c r="G76" s="11"/>
      <c r="H76" s="62"/>
      <c r="I76" s="62"/>
    </row>
    <row r="77" spans="1:9" x14ac:dyDescent="0.2">
      <c r="A77" s="62"/>
      <c r="B77" s="62"/>
      <c r="C77" s="62"/>
      <c r="D77" s="62"/>
      <c r="E77" s="11"/>
      <c r="G77" s="11"/>
      <c r="H77" s="62"/>
      <c r="I77" s="62"/>
    </row>
    <row r="78" spans="1:9" x14ac:dyDescent="0.2">
      <c r="A78" s="62"/>
      <c r="B78" s="62"/>
      <c r="C78" s="62"/>
      <c r="D78" s="62"/>
      <c r="E78" s="11"/>
      <c r="G78" s="11"/>
      <c r="H78" s="62"/>
      <c r="I78" s="62"/>
    </row>
    <row r="79" spans="1:9" x14ac:dyDescent="0.2">
      <c r="A79" s="62"/>
      <c r="B79" s="62"/>
      <c r="C79" s="62"/>
      <c r="D79" s="62"/>
      <c r="E79" s="11"/>
      <c r="G79" s="11"/>
      <c r="H79" s="62"/>
      <c r="I79" s="62"/>
    </row>
    <row r="80" spans="1:9" x14ac:dyDescent="0.2">
      <c r="A80" s="62"/>
      <c r="B80" s="62"/>
      <c r="C80" s="62"/>
      <c r="D80" s="62"/>
      <c r="E80" s="11"/>
      <c r="G80" s="11"/>
      <c r="H80" s="62"/>
      <c r="I80" s="62"/>
    </row>
    <row r="81" spans="1:9" x14ac:dyDescent="0.2">
      <c r="A81" s="89" t="s">
        <v>1341</v>
      </c>
      <c r="B81" s="90"/>
      <c r="C81" s="90"/>
      <c r="D81" s="90"/>
      <c r="E81" s="90"/>
      <c r="F81" s="90"/>
      <c r="G81" s="90"/>
      <c r="H81" s="62"/>
      <c r="I81" s="62"/>
    </row>
    <row r="82" spans="1:9" x14ac:dyDescent="0.2">
      <c r="A82" s="62"/>
      <c r="B82" s="62"/>
      <c r="C82" s="62"/>
      <c r="D82" s="62"/>
      <c r="E82" s="11"/>
      <c r="G82" s="11"/>
      <c r="H82" s="62"/>
      <c r="I82" s="62"/>
    </row>
    <row r="83" spans="1:9" x14ac:dyDescent="0.2">
      <c r="A83" s="66" t="s">
        <v>949</v>
      </c>
      <c r="B83" s="62"/>
      <c r="C83" s="62"/>
      <c r="D83" s="62"/>
      <c r="E83" s="11"/>
      <c r="G83" s="11"/>
      <c r="H83" s="62"/>
      <c r="I83" s="62"/>
    </row>
    <row r="84" spans="1:9" x14ac:dyDescent="0.2">
      <c r="A84" s="62"/>
      <c r="B84" s="62"/>
      <c r="C84" s="62"/>
      <c r="D84" s="62"/>
      <c r="E84" s="11"/>
      <c r="G84" s="11"/>
      <c r="H84" s="62"/>
      <c r="I84" s="62"/>
    </row>
    <row r="85" spans="1:9" x14ac:dyDescent="0.2">
      <c r="A85" s="62"/>
      <c r="B85" s="62"/>
      <c r="C85" s="62"/>
      <c r="D85" s="62"/>
      <c r="E85" s="11"/>
      <c r="G85" s="11"/>
      <c r="H85" s="62"/>
      <c r="I85" s="62"/>
    </row>
    <row r="86" spans="1:9" x14ac:dyDescent="0.2">
      <c r="A86" s="62"/>
      <c r="B86" s="62"/>
      <c r="C86" s="62"/>
      <c r="D86" s="62"/>
      <c r="E86" s="11"/>
      <c r="G86" s="11"/>
      <c r="H86" s="62"/>
      <c r="I86" s="62"/>
    </row>
    <row r="87" spans="1:9" x14ac:dyDescent="0.2">
      <c r="A87" s="62"/>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t="s">
        <v>947</v>
      </c>
      <c r="B100" s="62"/>
      <c r="C100" s="62"/>
      <c r="D100" s="62"/>
      <c r="E100" s="11"/>
      <c r="G100" s="11"/>
      <c r="H100" s="62"/>
      <c r="I100" s="62"/>
    </row>
    <row r="101" spans="1:9" x14ac:dyDescent="0.2">
      <c r="A101" s="67"/>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7"/>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sheetData>
  <mergeCells count="5">
    <mergeCell ref="A1:G1"/>
    <mergeCell ref="A38:G38"/>
    <mergeCell ref="A49:B49"/>
    <mergeCell ref="A50:B50"/>
    <mergeCell ref="A51:B51"/>
  </mergeCells>
  <conditionalFormatting sqref="F2:F3 F35:F37">
    <cfRule type="cellIs" dxfId="97" priority="4" stopIfTrue="1" operator="between">
      <formula>0.009</formula>
      <formula>-0.009</formula>
    </cfRule>
  </conditionalFormatting>
  <conditionalFormatting sqref="F5:F22 F24:F33">
    <cfRule type="cellIs" dxfId="96" priority="1" stopIfTrue="1" operator="between">
      <formula>0.009</formula>
      <formula>-0.009</formula>
    </cfRule>
  </conditionalFormatting>
  <conditionalFormatting sqref="F39:F80">
    <cfRule type="cellIs" dxfId="95" priority="2" stopIfTrue="1" operator="between">
      <formula>0.009</formula>
      <formula>-0.009</formula>
    </cfRule>
  </conditionalFormatting>
  <conditionalFormatting sqref="F82:F65538">
    <cfRule type="cellIs" dxfId="94" priority="3" stopIfTrue="1" operator="between">
      <formula>0.009</formula>
      <formula>-0.009</formula>
    </cfRule>
  </conditionalFormatting>
  <hyperlinks>
    <hyperlink ref="A65"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49"/>
  <sheetViews>
    <sheetView workbookViewId="0">
      <selection sqref="A1:G1"/>
    </sheetView>
  </sheetViews>
  <sheetFormatPr defaultColWidth="9.140625" defaultRowHeight="11.25" x14ac:dyDescent="0.2"/>
  <cols>
    <col min="1" max="1" width="38.7109375" style="7" bestFit="1" customWidth="1"/>
    <col min="2" max="2" width="60.42578125" style="7" bestFit="1" customWidth="1"/>
    <col min="3" max="3" width="25.570312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7" s="1" customFormat="1" ht="15" x14ac:dyDescent="0.2">
      <c r="A1" s="99" t="s">
        <v>1342</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32.25" customHeight="1" x14ac:dyDescent="0.2">
      <c r="A4" s="6" t="s">
        <v>2</v>
      </c>
      <c r="B4" s="6" t="s">
        <v>0</v>
      </c>
      <c r="C4" s="13" t="s">
        <v>4</v>
      </c>
      <c r="D4" s="13" t="s">
        <v>1</v>
      </c>
      <c r="E4" s="52" t="s">
        <v>6</v>
      </c>
      <c r="F4" s="12" t="s">
        <v>3</v>
      </c>
      <c r="G4" s="12" t="s">
        <v>5</v>
      </c>
    </row>
    <row r="5" spans="1:7" x14ac:dyDescent="0.2">
      <c r="A5" s="16" t="s">
        <v>118</v>
      </c>
      <c r="B5" s="17"/>
      <c r="C5" s="17"/>
      <c r="D5" s="17"/>
      <c r="E5" s="18"/>
      <c r="F5" s="19"/>
      <c r="G5" s="18"/>
    </row>
    <row r="6" spans="1:7" x14ac:dyDescent="0.2">
      <c r="A6" s="20" t="s">
        <v>25</v>
      </c>
      <c r="B6" s="21"/>
      <c r="C6" s="21"/>
      <c r="D6" s="21"/>
      <c r="E6" s="22"/>
      <c r="F6" s="23"/>
      <c r="G6" s="22"/>
    </row>
    <row r="7" spans="1:7" x14ac:dyDescent="0.2">
      <c r="A7" s="21" t="s">
        <v>120</v>
      </c>
      <c r="B7" s="21" t="s">
        <v>119</v>
      </c>
      <c r="C7" s="21" t="s">
        <v>121</v>
      </c>
      <c r="D7" s="24">
        <v>110000</v>
      </c>
      <c r="E7" s="22">
        <v>2139.39</v>
      </c>
      <c r="F7" s="23">
        <v>4.1043719412131301</v>
      </c>
      <c r="G7" s="22"/>
    </row>
    <row r="8" spans="1:7" x14ac:dyDescent="0.2">
      <c r="A8" s="21" t="s">
        <v>123</v>
      </c>
      <c r="B8" s="21" t="s">
        <v>122</v>
      </c>
      <c r="C8" s="21" t="s">
        <v>121</v>
      </c>
      <c r="D8" s="24">
        <v>115800</v>
      </c>
      <c r="E8" s="22">
        <v>1674.2364</v>
      </c>
      <c r="F8" s="23">
        <v>3.2119851467556999</v>
      </c>
      <c r="G8" s="22"/>
    </row>
    <row r="9" spans="1:7" x14ac:dyDescent="0.2">
      <c r="A9" s="21" t="s">
        <v>125</v>
      </c>
      <c r="B9" s="21" t="s">
        <v>124</v>
      </c>
      <c r="C9" s="21" t="s">
        <v>126</v>
      </c>
      <c r="D9" s="24">
        <v>27100</v>
      </c>
      <c r="E9" s="22">
        <v>995.95209999999997</v>
      </c>
      <c r="F9" s="23">
        <v>1.9107118636771701</v>
      </c>
      <c r="G9" s="22"/>
    </row>
    <row r="10" spans="1:7" x14ac:dyDescent="0.2">
      <c r="A10" s="21" t="s">
        <v>128</v>
      </c>
      <c r="B10" s="21" t="s">
        <v>127</v>
      </c>
      <c r="C10" s="21" t="s">
        <v>121</v>
      </c>
      <c r="D10" s="24">
        <v>75000</v>
      </c>
      <c r="E10" s="22">
        <v>894.15</v>
      </c>
      <c r="F10" s="23">
        <v>1.71540680812555</v>
      </c>
      <c r="G10" s="22"/>
    </row>
    <row r="11" spans="1:7" x14ac:dyDescent="0.2">
      <c r="A11" s="21" t="s">
        <v>130</v>
      </c>
      <c r="B11" s="21" t="s">
        <v>129</v>
      </c>
      <c r="C11" s="21" t="s">
        <v>131</v>
      </c>
      <c r="D11" s="24">
        <v>48000</v>
      </c>
      <c r="E11" s="22">
        <v>890.976</v>
      </c>
      <c r="F11" s="23">
        <v>1.7093175600027599</v>
      </c>
      <c r="G11" s="22"/>
    </row>
    <row r="12" spans="1:7" x14ac:dyDescent="0.2">
      <c r="A12" s="21" t="s">
        <v>133</v>
      </c>
      <c r="B12" s="21" t="s">
        <v>132</v>
      </c>
      <c r="C12" s="21" t="s">
        <v>134</v>
      </c>
      <c r="D12" s="24">
        <v>60000</v>
      </c>
      <c r="E12" s="22">
        <v>852.54</v>
      </c>
      <c r="F12" s="23">
        <v>1.6355789523003501</v>
      </c>
      <c r="G12" s="22"/>
    </row>
    <row r="13" spans="1:7" x14ac:dyDescent="0.2">
      <c r="A13" s="21" t="s">
        <v>136</v>
      </c>
      <c r="B13" s="21" t="s">
        <v>135</v>
      </c>
      <c r="C13" s="21" t="s">
        <v>137</v>
      </c>
      <c r="D13" s="24">
        <v>53600</v>
      </c>
      <c r="E13" s="22">
        <v>837.60720000000003</v>
      </c>
      <c r="F13" s="23">
        <v>1.6069307089582101</v>
      </c>
      <c r="G13" s="22"/>
    </row>
    <row r="14" spans="1:7" x14ac:dyDescent="0.2">
      <c r="A14" s="21" t="s">
        <v>139</v>
      </c>
      <c r="B14" s="21" t="s">
        <v>138</v>
      </c>
      <c r="C14" s="21" t="s">
        <v>137</v>
      </c>
      <c r="D14" s="24">
        <v>38000</v>
      </c>
      <c r="E14" s="22">
        <v>621.90800000000002</v>
      </c>
      <c r="F14" s="23">
        <v>1.1931166104431501</v>
      </c>
      <c r="G14" s="22"/>
    </row>
    <row r="15" spans="1:7" x14ac:dyDescent="0.2">
      <c r="A15" s="21" t="s">
        <v>141</v>
      </c>
      <c r="B15" s="21" t="s">
        <v>140</v>
      </c>
      <c r="C15" s="21" t="s">
        <v>142</v>
      </c>
      <c r="D15" s="24">
        <v>34500</v>
      </c>
      <c r="E15" s="22">
        <v>524.43449999999996</v>
      </c>
      <c r="F15" s="23">
        <v>1.00611587733145</v>
      </c>
      <c r="G15" s="22"/>
    </row>
    <row r="16" spans="1:7" x14ac:dyDescent="0.2">
      <c r="A16" s="21" t="s">
        <v>144</v>
      </c>
      <c r="B16" s="21" t="s">
        <v>143</v>
      </c>
      <c r="C16" s="21" t="s">
        <v>145</v>
      </c>
      <c r="D16" s="24">
        <v>220000</v>
      </c>
      <c r="E16" s="22">
        <v>524.28200000000004</v>
      </c>
      <c r="F16" s="23">
        <v>1.0058233094868601</v>
      </c>
      <c r="G16" s="22"/>
    </row>
    <row r="17" spans="1:7" x14ac:dyDescent="0.2">
      <c r="A17" s="21" t="s">
        <v>147</v>
      </c>
      <c r="B17" s="21" t="s">
        <v>146</v>
      </c>
      <c r="C17" s="21" t="s">
        <v>148</v>
      </c>
      <c r="D17" s="24">
        <v>150000</v>
      </c>
      <c r="E17" s="22">
        <v>500.85</v>
      </c>
      <c r="F17" s="23">
        <v>0.96086954073665698</v>
      </c>
      <c r="G17" s="22"/>
    </row>
    <row r="18" spans="1:7" x14ac:dyDescent="0.2">
      <c r="A18" s="21" t="s">
        <v>150</v>
      </c>
      <c r="B18" s="21" t="s">
        <v>149</v>
      </c>
      <c r="C18" s="21" t="s">
        <v>151</v>
      </c>
      <c r="D18" s="24">
        <v>3900</v>
      </c>
      <c r="E18" s="22">
        <v>437.19</v>
      </c>
      <c r="F18" s="23">
        <v>0.83873925230040702</v>
      </c>
      <c r="G18" s="22"/>
    </row>
    <row r="19" spans="1:7" x14ac:dyDescent="0.2">
      <c r="A19" s="21" t="s">
        <v>153</v>
      </c>
      <c r="B19" s="21" t="s">
        <v>152</v>
      </c>
      <c r="C19" s="21" t="s">
        <v>121</v>
      </c>
      <c r="D19" s="24">
        <v>53000</v>
      </c>
      <c r="E19" s="22">
        <v>430.51900000000001</v>
      </c>
      <c r="F19" s="23">
        <v>0.825941087767605</v>
      </c>
      <c r="G19" s="22"/>
    </row>
    <row r="20" spans="1:7" x14ac:dyDescent="0.2">
      <c r="A20" s="21" t="s">
        <v>155</v>
      </c>
      <c r="B20" s="21" t="s">
        <v>154</v>
      </c>
      <c r="C20" s="21" t="s">
        <v>156</v>
      </c>
      <c r="D20" s="24">
        <v>6000</v>
      </c>
      <c r="E20" s="22">
        <v>412.83</v>
      </c>
      <c r="F20" s="23">
        <v>0.79200513627296398</v>
      </c>
      <c r="G20" s="22"/>
    </row>
    <row r="21" spans="1:7" x14ac:dyDescent="0.2">
      <c r="A21" s="21" t="s">
        <v>158</v>
      </c>
      <c r="B21" s="21" t="s">
        <v>157</v>
      </c>
      <c r="C21" s="21" t="s">
        <v>159</v>
      </c>
      <c r="D21" s="24">
        <v>23000</v>
      </c>
      <c r="E21" s="22">
        <v>405.16800000000001</v>
      </c>
      <c r="F21" s="23">
        <v>0.77730576036975096</v>
      </c>
      <c r="G21" s="22"/>
    </row>
    <row r="22" spans="1:7" x14ac:dyDescent="0.2">
      <c r="A22" s="21" t="s">
        <v>161</v>
      </c>
      <c r="B22" s="21" t="s">
        <v>160</v>
      </c>
      <c r="C22" s="21" t="s">
        <v>162</v>
      </c>
      <c r="D22" s="24">
        <v>24000</v>
      </c>
      <c r="E22" s="22">
        <v>402.62400000000002</v>
      </c>
      <c r="F22" s="23">
        <v>0.77242515317870797</v>
      </c>
      <c r="G22" s="22"/>
    </row>
    <row r="23" spans="1:7" x14ac:dyDescent="0.2">
      <c r="A23" s="21" t="s">
        <v>164</v>
      </c>
      <c r="B23" s="21" t="s">
        <v>163</v>
      </c>
      <c r="C23" s="21" t="s">
        <v>165</v>
      </c>
      <c r="D23" s="24">
        <v>53000</v>
      </c>
      <c r="E23" s="22">
        <v>381.33499999999998</v>
      </c>
      <c r="F23" s="23">
        <v>0.73158268207410004</v>
      </c>
      <c r="G23" s="22"/>
    </row>
    <row r="24" spans="1:7" x14ac:dyDescent="0.2">
      <c r="A24" s="21" t="s">
        <v>167</v>
      </c>
      <c r="B24" s="21" t="s">
        <v>166</v>
      </c>
      <c r="C24" s="21" t="s">
        <v>168</v>
      </c>
      <c r="D24" s="24">
        <v>200000</v>
      </c>
      <c r="E24" s="22">
        <v>379.6</v>
      </c>
      <c r="F24" s="23">
        <v>0.72825412331762995</v>
      </c>
      <c r="G24" s="22"/>
    </row>
    <row r="25" spans="1:7" x14ac:dyDescent="0.2">
      <c r="A25" s="21" t="s">
        <v>170</v>
      </c>
      <c r="B25" s="21" t="s">
        <v>169</v>
      </c>
      <c r="C25" s="21" t="s">
        <v>171</v>
      </c>
      <c r="D25" s="24">
        <v>48000</v>
      </c>
      <c r="E25" s="22">
        <v>372.88799999999998</v>
      </c>
      <c r="F25" s="23">
        <v>0.71537730120038101</v>
      </c>
      <c r="G25" s="22"/>
    </row>
    <row r="26" spans="1:7" x14ac:dyDescent="0.2">
      <c r="A26" s="21" t="s">
        <v>173</v>
      </c>
      <c r="B26" s="21" t="s">
        <v>172</v>
      </c>
      <c r="C26" s="21" t="s">
        <v>165</v>
      </c>
      <c r="D26" s="24">
        <v>3000</v>
      </c>
      <c r="E26" s="22">
        <v>369.57</v>
      </c>
      <c r="F26" s="23">
        <v>0.709011792293194</v>
      </c>
      <c r="G26" s="22"/>
    </row>
    <row r="27" spans="1:7" x14ac:dyDescent="0.2">
      <c r="A27" s="21" t="s">
        <v>175</v>
      </c>
      <c r="B27" s="21" t="s">
        <v>174</v>
      </c>
      <c r="C27" s="21" t="s">
        <v>162</v>
      </c>
      <c r="D27" s="24">
        <v>21000</v>
      </c>
      <c r="E27" s="22">
        <v>332.178</v>
      </c>
      <c r="F27" s="23">
        <v>0.63727607527767105</v>
      </c>
      <c r="G27" s="22"/>
    </row>
    <row r="28" spans="1:7" x14ac:dyDescent="0.2">
      <c r="A28" s="21" t="s">
        <v>177</v>
      </c>
      <c r="B28" s="21" t="s">
        <v>176</v>
      </c>
      <c r="C28" s="21" t="s">
        <v>178</v>
      </c>
      <c r="D28" s="24">
        <v>93000</v>
      </c>
      <c r="E28" s="22">
        <v>328.197</v>
      </c>
      <c r="F28" s="23">
        <v>0.62963861567564905</v>
      </c>
      <c r="G28" s="22"/>
    </row>
    <row r="29" spans="1:7" x14ac:dyDescent="0.2">
      <c r="A29" s="21" t="s">
        <v>180</v>
      </c>
      <c r="B29" s="21" t="s">
        <v>179</v>
      </c>
      <c r="C29" s="21" t="s">
        <v>137</v>
      </c>
      <c r="D29" s="24">
        <v>25442</v>
      </c>
      <c r="E29" s="22">
        <v>298.32017100000002</v>
      </c>
      <c r="F29" s="23">
        <v>0.57232058640561201</v>
      </c>
      <c r="G29" s="22"/>
    </row>
    <row r="30" spans="1:7" x14ac:dyDescent="0.2">
      <c r="A30" s="21" t="s">
        <v>182</v>
      </c>
      <c r="B30" s="21" t="s">
        <v>181</v>
      </c>
      <c r="C30" s="21" t="s">
        <v>183</v>
      </c>
      <c r="D30" s="24">
        <v>42300</v>
      </c>
      <c r="E30" s="22">
        <v>277.29764999999998</v>
      </c>
      <c r="F30" s="23">
        <v>0.53198934931187802</v>
      </c>
      <c r="G30" s="22"/>
    </row>
    <row r="31" spans="1:7" x14ac:dyDescent="0.2">
      <c r="A31" s="21" t="s">
        <v>185</v>
      </c>
      <c r="B31" s="21" t="s">
        <v>184</v>
      </c>
      <c r="C31" s="21" t="s">
        <v>186</v>
      </c>
      <c r="D31" s="24">
        <v>11500</v>
      </c>
      <c r="E31" s="22">
        <v>270.05450000000002</v>
      </c>
      <c r="F31" s="23">
        <v>0.51809352778050799</v>
      </c>
      <c r="G31" s="22"/>
    </row>
    <row r="32" spans="1:7" x14ac:dyDescent="0.2">
      <c r="A32" s="21" t="s">
        <v>188</v>
      </c>
      <c r="B32" s="21" t="s">
        <v>187</v>
      </c>
      <c r="C32" s="21" t="s">
        <v>189</v>
      </c>
      <c r="D32" s="24">
        <v>70000</v>
      </c>
      <c r="E32" s="22">
        <v>269.22000000000003</v>
      </c>
      <c r="F32" s="23">
        <v>0.51649255816536499</v>
      </c>
      <c r="G32" s="22"/>
    </row>
    <row r="33" spans="1:7" x14ac:dyDescent="0.2">
      <c r="A33" s="21" t="s">
        <v>191</v>
      </c>
      <c r="B33" s="21" t="s">
        <v>190</v>
      </c>
      <c r="C33" s="21" t="s">
        <v>192</v>
      </c>
      <c r="D33" s="24">
        <v>5000</v>
      </c>
      <c r="E33" s="22">
        <v>266.5</v>
      </c>
      <c r="F33" s="23">
        <v>0.51127429890450105</v>
      </c>
      <c r="G33" s="22"/>
    </row>
    <row r="34" spans="1:7" x14ac:dyDescent="0.2">
      <c r="A34" s="21" t="s">
        <v>194</v>
      </c>
      <c r="B34" s="21" t="s">
        <v>193</v>
      </c>
      <c r="C34" s="21" t="s">
        <v>183</v>
      </c>
      <c r="D34" s="24">
        <v>78000</v>
      </c>
      <c r="E34" s="22">
        <v>248.11799999999999</v>
      </c>
      <c r="F34" s="23">
        <v>0.47600884238494101</v>
      </c>
      <c r="G34" s="22"/>
    </row>
    <row r="35" spans="1:7" x14ac:dyDescent="0.2">
      <c r="A35" s="21" t="s">
        <v>196</v>
      </c>
      <c r="B35" s="21" t="s">
        <v>195</v>
      </c>
      <c r="C35" s="21" t="s">
        <v>197</v>
      </c>
      <c r="D35" s="24">
        <v>8000</v>
      </c>
      <c r="E35" s="22">
        <v>244.96799999999999</v>
      </c>
      <c r="F35" s="23">
        <v>0.46996563772622002</v>
      </c>
      <c r="G35" s="22"/>
    </row>
    <row r="36" spans="1:7" x14ac:dyDescent="0.2">
      <c r="A36" s="21" t="s">
        <v>199</v>
      </c>
      <c r="B36" s="21" t="s">
        <v>198</v>
      </c>
      <c r="C36" s="21" t="s">
        <v>183</v>
      </c>
      <c r="D36" s="24">
        <v>170000</v>
      </c>
      <c r="E36" s="22">
        <v>236.86099999999999</v>
      </c>
      <c r="F36" s="23">
        <v>0.45441253926010799</v>
      </c>
      <c r="G36" s="22"/>
    </row>
    <row r="37" spans="1:7" x14ac:dyDescent="0.2">
      <c r="A37" s="21" t="s">
        <v>201</v>
      </c>
      <c r="B37" s="21" t="s">
        <v>200</v>
      </c>
      <c r="C37" s="21" t="s">
        <v>137</v>
      </c>
      <c r="D37" s="24">
        <v>15000</v>
      </c>
      <c r="E37" s="22">
        <v>236.08500000000001</v>
      </c>
      <c r="F37" s="23">
        <v>0.45292380058862702</v>
      </c>
      <c r="G37" s="22"/>
    </row>
    <row r="38" spans="1:7" x14ac:dyDescent="0.2">
      <c r="A38" s="21" t="s">
        <v>203</v>
      </c>
      <c r="B38" s="21" t="s">
        <v>202</v>
      </c>
      <c r="C38" s="21" t="s">
        <v>204</v>
      </c>
      <c r="D38" s="24">
        <v>22000</v>
      </c>
      <c r="E38" s="22">
        <v>229.87799999999999</v>
      </c>
      <c r="F38" s="23">
        <v>0.44101580969444198</v>
      </c>
      <c r="G38" s="22"/>
    </row>
    <row r="39" spans="1:7" x14ac:dyDescent="0.2">
      <c r="A39" s="21" t="s">
        <v>206</v>
      </c>
      <c r="B39" s="21" t="s">
        <v>205</v>
      </c>
      <c r="C39" s="21" t="s">
        <v>207</v>
      </c>
      <c r="D39" s="24">
        <v>31800</v>
      </c>
      <c r="E39" s="22">
        <v>227.83109999999999</v>
      </c>
      <c r="F39" s="23">
        <v>0.43708887775287503</v>
      </c>
      <c r="G39" s="22"/>
    </row>
    <row r="40" spans="1:7" x14ac:dyDescent="0.2">
      <c r="A40" s="21" t="s">
        <v>209</v>
      </c>
      <c r="B40" s="21" t="s">
        <v>208</v>
      </c>
      <c r="C40" s="21" t="s">
        <v>210</v>
      </c>
      <c r="D40" s="24">
        <v>15500</v>
      </c>
      <c r="E40" s="22">
        <v>227.32300000000001</v>
      </c>
      <c r="F40" s="23">
        <v>0.43611409924903499</v>
      </c>
      <c r="G40" s="22"/>
    </row>
    <row r="41" spans="1:7" x14ac:dyDescent="0.2">
      <c r="A41" s="21" t="s">
        <v>212</v>
      </c>
      <c r="B41" s="21" t="s">
        <v>211</v>
      </c>
      <c r="C41" s="21" t="s">
        <v>156</v>
      </c>
      <c r="D41" s="24">
        <v>13500</v>
      </c>
      <c r="E41" s="22">
        <v>226.8135</v>
      </c>
      <c r="F41" s="23">
        <v>0.43513663487645798</v>
      </c>
      <c r="G41" s="22"/>
    </row>
    <row r="42" spans="1:7" x14ac:dyDescent="0.2">
      <c r="A42" s="21" t="s">
        <v>214</v>
      </c>
      <c r="B42" s="21" t="s">
        <v>213</v>
      </c>
      <c r="C42" s="21" t="s">
        <v>178</v>
      </c>
      <c r="D42" s="24">
        <v>3365</v>
      </c>
      <c r="E42" s="22">
        <v>218.438975</v>
      </c>
      <c r="F42" s="23">
        <v>0.41907029567183002</v>
      </c>
      <c r="G42" s="22"/>
    </row>
    <row r="43" spans="1:7" x14ac:dyDescent="0.2">
      <c r="A43" s="21" t="s">
        <v>216</v>
      </c>
      <c r="B43" s="21" t="s">
        <v>215</v>
      </c>
      <c r="C43" s="21" t="s">
        <v>197</v>
      </c>
      <c r="D43" s="24">
        <v>21000</v>
      </c>
      <c r="E43" s="22">
        <v>216.45750000000001</v>
      </c>
      <c r="F43" s="23">
        <v>0.41526888013178598</v>
      </c>
      <c r="G43" s="22"/>
    </row>
    <row r="44" spans="1:7" x14ac:dyDescent="0.2">
      <c r="A44" s="21" t="s">
        <v>218</v>
      </c>
      <c r="B44" s="21" t="s">
        <v>217</v>
      </c>
      <c r="C44" s="21" t="s">
        <v>219</v>
      </c>
      <c r="D44" s="24">
        <v>23000</v>
      </c>
      <c r="E44" s="22">
        <v>208.06950000000001</v>
      </c>
      <c r="F44" s="23">
        <v>0.399176689440563</v>
      </c>
      <c r="G44" s="22"/>
    </row>
    <row r="45" spans="1:7" x14ac:dyDescent="0.2">
      <c r="A45" s="21" t="s">
        <v>221</v>
      </c>
      <c r="B45" s="21" t="s">
        <v>220</v>
      </c>
      <c r="C45" s="21" t="s">
        <v>145</v>
      </c>
      <c r="D45" s="24">
        <v>6106</v>
      </c>
      <c r="E45" s="22">
        <v>207.79939200000001</v>
      </c>
      <c r="F45" s="23">
        <v>0.39865849327422698</v>
      </c>
      <c r="G45" s="22"/>
    </row>
    <row r="46" spans="1:7" x14ac:dyDescent="0.2">
      <c r="A46" s="21" t="s">
        <v>223</v>
      </c>
      <c r="B46" s="21" t="s">
        <v>222</v>
      </c>
      <c r="C46" s="21" t="s">
        <v>224</v>
      </c>
      <c r="D46" s="24">
        <v>127000</v>
      </c>
      <c r="E46" s="22">
        <v>204.49539999999999</v>
      </c>
      <c r="F46" s="23">
        <v>0.39231985840223399</v>
      </c>
      <c r="G46" s="22"/>
    </row>
    <row r="47" spans="1:7" x14ac:dyDescent="0.2">
      <c r="A47" s="21" t="s">
        <v>226</v>
      </c>
      <c r="B47" s="21" t="s">
        <v>225</v>
      </c>
      <c r="C47" s="21" t="s">
        <v>131</v>
      </c>
      <c r="D47" s="24">
        <v>50000</v>
      </c>
      <c r="E47" s="22">
        <v>192.07499999999999</v>
      </c>
      <c r="F47" s="23">
        <v>0.36849159835678003</v>
      </c>
      <c r="G47" s="22"/>
    </row>
    <row r="48" spans="1:7" x14ac:dyDescent="0.2">
      <c r="A48" s="21" t="s">
        <v>228</v>
      </c>
      <c r="B48" s="21" t="s">
        <v>227</v>
      </c>
      <c r="C48" s="21" t="s">
        <v>229</v>
      </c>
      <c r="D48" s="24">
        <v>12992</v>
      </c>
      <c r="E48" s="22">
        <v>189.16352000000001</v>
      </c>
      <c r="F48" s="23">
        <v>0.36290598899177301</v>
      </c>
      <c r="G48" s="22"/>
    </row>
    <row r="49" spans="1:9" x14ac:dyDescent="0.2">
      <c r="A49" s="21" t="s">
        <v>231</v>
      </c>
      <c r="B49" s="21" t="s">
        <v>230</v>
      </c>
      <c r="C49" s="21" t="s">
        <v>232</v>
      </c>
      <c r="D49" s="24">
        <v>40000</v>
      </c>
      <c r="E49" s="22">
        <v>169.78</v>
      </c>
      <c r="F49" s="23">
        <v>0.32571913871672098</v>
      </c>
      <c r="G49" s="22"/>
    </row>
    <row r="50" spans="1:9" x14ac:dyDescent="0.2">
      <c r="A50" s="21" t="s">
        <v>234</v>
      </c>
      <c r="B50" s="21" t="s">
        <v>233</v>
      </c>
      <c r="C50" s="21" t="s">
        <v>235</v>
      </c>
      <c r="D50" s="24">
        <v>6000</v>
      </c>
      <c r="E50" s="22">
        <v>117.342</v>
      </c>
      <c r="F50" s="23">
        <v>0.22511800668687401</v>
      </c>
      <c r="G50" s="22"/>
    </row>
    <row r="51" spans="1:9" x14ac:dyDescent="0.2">
      <c r="A51" s="21" t="s">
        <v>237</v>
      </c>
      <c r="B51" s="21" t="s">
        <v>236</v>
      </c>
      <c r="C51" s="21" t="s">
        <v>204</v>
      </c>
      <c r="D51" s="24">
        <v>6000</v>
      </c>
      <c r="E51" s="22">
        <v>96.06</v>
      </c>
      <c r="F51" s="23">
        <v>0.18428896492595201</v>
      </c>
      <c r="G51" s="22"/>
    </row>
    <row r="52" spans="1:9" x14ac:dyDescent="0.2">
      <c r="A52" s="20" t="s">
        <v>28</v>
      </c>
      <c r="B52" s="20"/>
      <c r="C52" s="20"/>
      <c r="D52" s="20"/>
      <c r="E52" s="25">
        <f>SUM(E7:E51)</f>
        <v>19787.376408</v>
      </c>
      <c r="F52" s="26">
        <f>SUM(F7:F51)</f>
        <v>37.961639775458359</v>
      </c>
      <c r="G52" s="25"/>
      <c r="H52" s="14"/>
      <c r="I52" s="14"/>
    </row>
    <row r="53" spans="1:9" x14ac:dyDescent="0.2">
      <c r="A53" s="21"/>
      <c r="B53" s="21"/>
      <c r="C53" s="21"/>
      <c r="D53" s="21"/>
      <c r="E53" s="22"/>
      <c r="F53" s="23"/>
      <c r="G53" s="22"/>
    </row>
    <row r="54" spans="1:9" x14ac:dyDescent="0.2">
      <c r="A54" s="20" t="s">
        <v>24</v>
      </c>
      <c r="B54" s="21"/>
      <c r="C54" s="21"/>
      <c r="D54" s="21"/>
      <c r="E54" s="22"/>
      <c r="F54" s="23"/>
      <c r="G54" s="22"/>
    </row>
    <row r="55" spans="1:9" x14ac:dyDescent="0.2">
      <c r="A55" s="20" t="s">
        <v>25</v>
      </c>
      <c r="B55" s="21"/>
      <c r="C55" s="21"/>
      <c r="D55" s="21"/>
      <c r="E55" s="22"/>
      <c r="F55" s="23"/>
      <c r="G55" s="22"/>
    </row>
    <row r="56" spans="1:9" x14ac:dyDescent="0.2">
      <c r="A56" s="21" t="s">
        <v>115</v>
      </c>
      <c r="B56" s="21" t="s">
        <v>114</v>
      </c>
      <c r="C56" s="21" t="s">
        <v>27</v>
      </c>
      <c r="D56" s="24">
        <v>5000</v>
      </c>
      <c r="E56" s="22">
        <v>5179.4606163999997</v>
      </c>
      <c r="F56" s="23">
        <v>9.9366795322828594</v>
      </c>
      <c r="G56" s="22">
        <v>6.5774999999999997</v>
      </c>
    </row>
    <row r="57" spans="1:9" x14ac:dyDescent="0.2">
      <c r="A57" s="21" t="s">
        <v>1259</v>
      </c>
      <c r="B57" s="21" t="s">
        <v>1260</v>
      </c>
      <c r="C57" s="21" t="s">
        <v>81</v>
      </c>
      <c r="D57" s="24">
        <v>4500</v>
      </c>
      <c r="E57" s="22">
        <v>4681.5978082000001</v>
      </c>
      <c r="F57" s="23">
        <v>8.9815408523088198</v>
      </c>
      <c r="G57" s="22">
        <v>6.5972</v>
      </c>
    </row>
    <row r="58" spans="1:9" x14ac:dyDescent="0.2">
      <c r="A58" s="21" t="s">
        <v>1343</v>
      </c>
      <c r="B58" s="21" t="s">
        <v>1344</v>
      </c>
      <c r="C58" s="21" t="s">
        <v>64</v>
      </c>
      <c r="D58" s="24">
        <v>250</v>
      </c>
      <c r="E58" s="22">
        <v>2736.4672945000002</v>
      </c>
      <c r="F58" s="23">
        <v>5.24985139763821</v>
      </c>
      <c r="G58" s="22">
        <v>6.79</v>
      </c>
    </row>
    <row r="59" spans="1:9" x14ac:dyDescent="0.2">
      <c r="A59" s="21" t="s">
        <v>239</v>
      </c>
      <c r="B59" s="21" t="s">
        <v>238</v>
      </c>
      <c r="C59" s="21" t="s">
        <v>27</v>
      </c>
      <c r="D59" s="24">
        <v>250</v>
      </c>
      <c r="E59" s="22">
        <v>2574.0836644000001</v>
      </c>
      <c r="F59" s="23">
        <v>4.9383220294095196</v>
      </c>
      <c r="G59" s="22">
        <v>7.0103</v>
      </c>
    </row>
    <row r="60" spans="1:9" x14ac:dyDescent="0.2">
      <c r="A60" s="21" t="s">
        <v>1225</v>
      </c>
      <c r="B60" s="21" t="s">
        <v>1226</v>
      </c>
      <c r="C60" s="21" t="s">
        <v>27</v>
      </c>
      <c r="D60" s="24">
        <v>2500</v>
      </c>
      <c r="E60" s="22">
        <v>2560.4498629999998</v>
      </c>
      <c r="F60" s="23">
        <v>4.91216588587411</v>
      </c>
      <c r="G60" s="22">
        <v>6.6767000000000003</v>
      </c>
    </row>
    <row r="61" spans="1:9" x14ac:dyDescent="0.2">
      <c r="A61" s="21" t="s">
        <v>1345</v>
      </c>
      <c r="B61" s="21" t="s">
        <v>1346</v>
      </c>
      <c r="C61" s="21" t="s">
        <v>27</v>
      </c>
      <c r="D61" s="24">
        <v>2500</v>
      </c>
      <c r="E61" s="22">
        <v>2528.7429452000001</v>
      </c>
      <c r="F61" s="23">
        <v>4.85133687210819</v>
      </c>
      <c r="G61" s="22">
        <v>7.0648999999999997</v>
      </c>
    </row>
    <row r="62" spans="1:9" x14ac:dyDescent="0.2">
      <c r="A62" s="21" t="s">
        <v>70</v>
      </c>
      <c r="B62" s="21" t="s">
        <v>69</v>
      </c>
      <c r="C62" s="21" t="s">
        <v>27</v>
      </c>
      <c r="D62" s="24">
        <v>2500</v>
      </c>
      <c r="E62" s="22">
        <v>2524.2958904000002</v>
      </c>
      <c r="F62" s="23">
        <v>4.8428052967796296</v>
      </c>
      <c r="G62" s="22">
        <v>7.6380999999999997</v>
      </c>
    </row>
    <row r="63" spans="1:9" x14ac:dyDescent="0.2">
      <c r="A63" s="21" t="s">
        <v>99</v>
      </c>
      <c r="B63" s="21" t="s">
        <v>98</v>
      </c>
      <c r="C63" s="21" t="s">
        <v>27</v>
      </c>
      <c r="D63" s="24">
        <v>2500</v>
      </c>
      <c r="E63" s="22">
        <v>1393.79</v>
      </c>
      <c r="F63" s="23">
        <v>2.6739549908821898</v>
      </c>
      <c r="G63" s="22">
        <v>6.3936000000000002</v>
      </c>
    </row>
    <row r="64" spans="1:9" x14ac:dyDescent="0.2">
      <c r="A64" s="21" t="s">
        <v>1235</v>
      </c>
      <c r="B64" s="21" t="s">
        <v>1236</v>
      </c>
      <c r="C64" s="21" t="s">
        <v>26</v>
      </c>
      <c r="D64" s="24">
        <v>1000</v>
      </c>
      <c r="E64" s="22">
        <v>1080.1242877</v>
      </c>
      <c r="F64" s="23">
        <v>2.0721943261671298</v>
      </c>
      <c r="G64" s="22">
        <v>7.6775000000000002</v>
      </c>
    </row>
    <row r="65" spans="1:9" x14ac:dyDescent="0.2">
      <c r="A65" s="21" t="s">
        <v>107</v>
      </c>
      <c r="B65" s="21" t="s">
        <v>106</v>
      </c>
      <c r="C65" s="21" t="s">
        <v>27</v>
      </c>
      <c r="D65" s="24">
        <v>500</v>
      </c>
      <c r="E65" s="22">
        <v>550.29706299999998</v>
      </c>
      <c r="F65" s="23">
        <v>1.0557326269213201</v>
      </c>
      <c r="G65" s="22">
        <v>7.1999000000000004</v>
      </c>
    </row>
    <row r="66" spans="1:9" x14ac:dyDescent="0.2">
      <c r="A66" s="21" t="s">
        <v>83</v>
      </c>
      <c r="B66" s="21" t="s">
        <v>82</v>
      </c>
      <c r="C66" s="21" t="s">
        <v>64</v>
      </c>
      <c r="D66" s="24">
        <v>50</v>
      </c>
      <c r="E66" s="22">
        <v>514.3280178</v>
      </c>
      <c r="F66" s="23">
        <v>0.98672681691420805</v>
      </c>
      <c r="G66" s="22">
        <v>6.7024999999999997</v>
      </c>
    </row>
    <row r="67" spans="1:9" x14ac:dyDescent="0.2">
      <c r="A67" s="21" t="s">
        <v>85</v>
      </c>
      <c r="B67" s="21" t="s">
        <v>84</v>
      </c>
      <c r="C67" s="21" t="s">
        <v>27</v>
      </c>
      <c r="D67" s="24">
        <v>50</v>
      </c>
      <c r="E67" s="22">
        <v>512.78866440000002</v>
      </c>
      <c r="F67" s="23">
        <v>0.98377360179093898</v>
      </c>
      <c r="G67" s="22">
        <v>6.82</v>
      </c>
    </row>
    <row r="68" spans="1:9" x14ac:dyDescent="0.2">
      <c r="A68" s="21" t="s">
        <v>1263</v>
      </c>
      <c r="B68" s="21" t="s">
        <v>1264</v>
      </c>
      <c r="C68" s="21" t="s">
        <v>27</v>
      </c>
      <c r="D68" s="24">
        <v>5</v>
      </c>
      <c r="E68" s="22">
        <v>509.19590410000001</v>
      </c>
      <c r="F68" s="23">
        <v>0.97688097138375496</v>
      </c>
      <c r="G68" s="22">
        <v>6.7248999999999999</v>
      </c>
    </row>
    <row r="69" spans="1:9" x14ac:dyDescent="0.2">
      <c r="A69" s="20" t="s">
        <v>28</v>
      </c>
      <c r="B69" s="20"/>
      <c r="C69" s="20"/>
      <c r="D69" s="20"/>
      <c r="E69" s="25">
        <f>SUM(E55:E68)</f>
        <v>27345.622019099999</v>
      </c>
      <c r="F69" s="26">
        <f>SUM(F55:F68)</f>
        <v>52.461965200460874</v>
      </c>
      <c r="G69" s="25"/>
      <c r="H69" s="14"/>
      <c r="I69" s="14"/>
    </row>
    <row r="70" spans="1:9" x14ac:dyDescent="0.2">
      <c r="A70" s="21"/>
      <c r="B70" s="21"/>
      <c r="C70" s="21"/>
      <c r="D70" s="21"/>
      <c r="E70" s="22"/>
      <c r="F70" s="23"/>
      <c r="G70" s="22"/>
    </row>
    <row r="71" spans="1:9" x14ac:dyDescent="0.2">
      <c r="A71" s="20" t="s">
        <v>29</v>
      </c>
      <c r="B71" s="21"/>
      <c r="C71" s="21"/>
      <c r="D71" s="21"/>
      <c r="E71" s="22"/>
      <c r="F71" s="23"/>
      <c r="G71" s="22"/>
    </row>
    <row r="72" spans="1:9" x14ac:dyDescent="0.2">
      <c r="A72" s="20" t="s">
        <v>30</v>
      </c>
      <c r="B72" s="21"/>
      <c r="C72" s="21"/>
      <c r="D72" s="21"/>
      <c r="E72" s="22"/>
      <c r="F72" s="23"/>
      <c r="G72" s="22"/>
    </row>
    <row r="73" spans="1:9" x14ac:dyDescent="0.2">
      <c r="A73" s="21" t="s">
        <v>1132</v>
      </c>
      <c r="B73" s="21" t="s">
        <v>1133</v>
      </c>
      <c r="C73" s="21" t="s">
        <v>31</v>
      </c>
      <c r="D73" s="24">
        <v>500</v>
      </c>
      <c r="E73" s="22">
        <v>2378.63</v>
      </c>
      <c r="F73" s="23">
        <v>4.56334853884883</v>
      </c>
      <c r="G73" s="22">
        <v>6.4001000000000001</v>
      </c>
    </row>
    <row r="74" spans="1:9" x14ac:dyDescent="0.2">
      <c r="A74" s="20" t="s">
        <v>28</v>
      </c>
      <c r="B74" s="20"/>
      <c r="C74" s="20"/>
      <c r="D74" s="20"/>
      <c r="E74" s="25">
        <f>SUM(E72:E73)</f>
        <v>2378.63</v>
      </c>
      <c r="F74" s="26">
        <f>SUM(F72:F73)</f>
        <v>4.56334853884883</v>
      </c>
      <c r="G74" s="25"/>
      <c r="H74" s="14"/>
      <c r="I74" s="14"/>
    </row>
    <row r="75" spans="1:9" x14ac:dyDescent="0.2">
      <c r="A75" s="21"/>
      <c r="B75" s="21"/>
      <c r="C75" s="21"/>
      <c r="D75" s="21"/>
      <c r="E75" s="22"/>
      <c r="F75" s="23"/>
      <c r="G75" s="22"/>
    </row>
    <row r="76" spans="1:9" x14ac:dyDescent="0.2">
      <c r="A76" s="20" t="s">
        <v>36</v>
      </c>
      <c r="B76" s="21"/>
      <c r="C76" s="21"/>
      <c r="D76" s="21"/>
      <c r="E76" s="22"/>
      <c r="F76" s="23"/>
      <c r="G76" s="22"/>
    </row>
    <row r="77" spans="1:9" x14ac:dyDescent="0.2">
      <c r="A77" s="21" t="s">
        <v>1199</v>
      </c>
      <c r="B77" s="21" t="s">
        <v>1200</v>
      </c>
      <c r="C77" s="21" t="s">
        <v>37</v>
      </c>
      <c r="D77" s="24">
        <v>1500000</v>
      </c>
      <c r="E77" s="22">
        <v>1568.9015833000001</v>
      </c>
      <c r="F77" s="23">
        <v>3.0099026531027002</v>
      </c>
      <c r="G77" s="22">
        <v>6.3730648251124897</v>
      </c>
    </row>
    <row r="78" spans="1:9" x14ac:dyDescent="0.2">
      <c r="A78" s="21" t="s">
        <v>87</v>
      </c>
      <c r="B78" s="21" t="s">
        <v>86</v>
      </c>
      <c r="C78" s="21" t="s">
        <v>37</v>
      </c>
      <c r="D78" s="24">
        <v>454700</v>
      </c>
      <c r="E78" s="22">
        <v>474.07370600000002</v>
      </c>
      <c r="F78" s="23">
        <v>0.90949981862742302</v>
      </c>
      <c r="G78" s="22">
        <v>6.8190994586124898</v>
      </c>
    </row>
    <row r="79" spans="1:9" x14ac:dyDescent="0.2">
      <c r="A79" s="21" t="s">
        <v>76</v>
      </c>
      <c r="B79" s="21" t="s">
        <v>75</v>
      </c>
      <c r="C79" s="21" t="s">
        <v>37</v>
      </c>
      <c r="D79" s="24">
        <v>41600</v>
      </c>
      <c r="E79" s="22">
        <v>43.305734000000001</v>
      </c>
      <c r="F79" s="23">
        <v>8.3081083637503897E-2</v>
      </c>
      <c r="G79" s="22">
        <v>6.9374374060499999</v>
      </c>
    </row>
    <row r="80" spans="1:9" x14ac:dyDescent="0.2">
      <c r="A80" s="20" t="s">
        <v>28</v>
      </c>
      <c r="B80" s="20"/>
      <c r="C80" s="20"/>
      <c r="D80" s="20"/>
      <c r="E80" s="25">
        <f>SUM(E77:E79)</f>
        <v>2086.2810233</v>
      </c>
      <c r="F80" s="26">
        <f>SUM(F77:F79)</f>
        <v>4.0024835553676272</v>
      </c>
      <c r="G80" s="25"/>
      <c r="H80" s="14"/>
      <c r="I80" s="14"/>
    </row>
    <row r="81" spans="1:9" x14ac:dyDescent="0.2">
      <c r="A81" s="21"/>
      <c r="B81" s="21"/>
      <c r="C81" s="21"/>
      <c r="D81" s="21"/>
      <c r="E81" s="22"/>
      <c r="F81" s="23"/>
      <c r="G81" s="22"/>
    </row>
    <row r="82" spans="1:9" x14ac:dyDescent="0.2">
      <c r="A82" s="20" t="s">
        <v>41</v>
      </c>
      <c r="B82" s="20"/>
      <c r="C82" s="20"/>
      <c r="D82" s="20"/>
      <c r="E82" s="25">
        <f>E52+E69+E74+E80</f>
        <v>51597.909450399995</v>
      </c>
      <c r="F82" s="26">
        <f>F52+F69+F74+F80</f>
        <v>98.989437070135693</v>
      </c>
      <c r="G82" s="25"/>
      <c r="H82" s="14"/>
      <c r="I82" s="14"/>
    </row>
    <row r="83" spans="1:9" x14ac:dyDescent="0.2">
      <c r="A83" s="20"/>
      <c r="B83" s="20"/>
      <c r="C83" s="20"/>
      <c r="D83" s="20"/>
      <c r="E83" s="25"/>
      <c r="F83" s="26"/>
      <c r="G83" s="25"/>
      <c r="H83" s="14"/>
      <c r="I83" s="14"/>
    </row>
    <row r="84" spans="1:9" x14ac:dyDescent="0.2">
      <c r="A84" s="20" t="s">
        <v>43</v>
      </c>
      <c r="B84" s="20"/>
      <c r="C84" s="20"/>
      <c r="D84" s="20"/>
      <c r="E84" s="25">
        <f>E86-(E52+E69+E74+E80)</f>
        <v>526.75251110000681</v>
      </c>
      <c r="F84" s="26">
        <f>F86-(F52+F69+F74+F80)</f>
        <v>1.0105629298643066</v>
      </c>
      <c r="G84" s="25"/>
      <c r="H84" s="14"/>
      <c r="I84" s="14"/>
    </row>
    <row r="85" spans="1:9" x14ac:dyDescent="0.2">
      <c r="A85" s="20"/>
      <c r="B85" s="20"/>
      <c r="C85" s="20"/>
      <c r="D85" s="20"/>
      <c r="E85" s="25"/>
      <c r="F85" s="26"/>
      <c r="G85" s="25"/>
      <c r="H85" s="14"/>
      <c r="I85" s="14"/>
    </row>
    <row r="86" spans="1:9" x14ac:dyDescent="0.2">
      <c r="A86" s="27" t="s">
        <v>42</v>
      </c>
      <c r="B86" s="27"/>
      <c r="C86" s="27"/>
      <c r="D86" s="27"/>
      <c r="E86" s="28">
        <v>52124.661961500002</v>
      </c>
      <c r="F86" s="29">
        <v>100</v>
      </c>
      <c r="G86" s="28"/>
      <c r="H86" s="14"/>
      <c r="I86" s="14"/>
    </row>
    <row r="88" spans="1:9" x14ac:dyDescent="0.2">
      <c r="A88" s="14" t="s">
        <v>44</v>
      </c>
    </row>
    <row r="90" spans="1:9" x14ac:dyDescent="0.2">
      <c r="A90" s="14" t="s">
        <v>45</v>
      </c>
    </row>
    <row r="91" spans="1:9" x14ac:dyDescent="0.2">
      <c r="A91" s="14" t="s">
        <v>46</v>
      </c>
    </row>
    <row r="92" spans="1:9" x14ac:dyDescent="0.2">
      <c r="A92" s="14" t="s">
        <v>47</v>
      </c>
      <c r="B92" s="14"/>
      <c r="C92" s="30" t="s">
        <v>49</v>
      </c>
      <c r="D92" s="14" t="s">
        <v>48</v>
      </c>
    </row>
    <row r="93" spans="1:9" x14ac:dyDescent="0.2">
      <c r="A93" s="7" t="s">
        <v>50</v>
      </c>
      <c r="C93" s="31">
        <v>211.70400000000001</v>
      </c>
      <c r="D93" s="31">
        <v>217.55590000000001</v>
      </c>
    </row>
    <row r="94" spans="1:9" x14ac:dyDescent="0.2">
      <c r="A94" s="7" t="s">
        <v>51</v>
      </c>
      <c r="C94" s="31">
        <v>18.9573</v>
      </c>
      <c r="D94" s="31">
        <v>17.8933</v>
      </c>
    </row>
    <row r="95" spans="1:9" x14ac:dyDescent="0.2">
      <c r="A95" s="7" t="s">
        <v>52</v>
      </c>
      <c r="C95" s="31">
        <v>230.876</v>
      </c>
      <c r="D95" s="31">
        <v>238.15960000000001</v>
      </c>
    </row>
    <row r="96" spans="1:9" x14ac:dyDescent="0.2">
      <c r="A96" s="7" t="s">
        <v>53</v>
      </c>
      <c r="C96" s="31">
        <v>20.930099999999999</v>
      </c>
      <c r="D96" s="31">
        <v>19.736699999999999</v>
      </c>
    </row>
    <row r="98" spans="1:9" x14ac:dyDescent="0.2">
      <c r="A98" s="14" t="s">
        <v>55</v>
      </c>
    </row>
    <row r="99" spans="1:9" x14ac:dyDescent="0.2">
      <c r="A99" s="101" t="s">
        <v>58</v>
      </c>
      <c r="B99" s="102"/>
      <c r="C99" s="33" t="s">
        <v>59</v>
      </c>
    </row>
    <row r="100" spans="1:9" x14ac:dyDescent="0.2">
      <c r="A100" s="97" t="s">
        <v>51</v>
      </c>
      <c r="B100" s="98"/>
      <c r="C100" s="34">
        <v>1.55</v>
      </c>
    </row>
    <row r="101" spans="1:9" x14ac:dyDescent="0.2">
      <c r="A101" s="97" t="s">
        <v>53</v>
      </c>
      <c r="B101" s="98"/>
      <c r="C101" s="34">
        <v>1.8</v>
      </c>
    </row>
    <row r="102" spans="1:9" x14ac:dyDescent="0.2">
      <c r="A102" s="7" t="s">
        <v>60</v>
      </c>
    </row>
    <row r="103" spans="1:9" x14ac:dyDescent="0.2">
      <c r="A103" s="7" t="s">
        <v>54</v>
      </c>
    </row>
    <row r="105" spans="1:9" x14ac:dyDescent="0.2">
      <c r="A105" s="14" t="s">
        <v>1070</v>
      </c>
      <c r="D105" s="32">
        <v>3.2454418099811702</v>
      </c>
      <c r="E105" s="10" t="s">
        <v>57</v>
      </c>
    </row>
    <row r="107" spans="1:9" x14ac:dyDescent="0.2">
      <c r="A107" s="14" t="s">
        <v>943</v>
      </c>
      <c r="D107" s="30" t="s">
        <v>56</v>
      </c>
    </row>
    <row r="109" spans="1:9" x14ac:dyDescent="0.2">
      <c r="A109" s="66" t="s">
        <v>1071</v>
      </c>
      <c r="B109" s="62"/>
      <c r="C109" s="62"/>
      <c r="D109" s="62"/>
      <c r="E109" s="11"/>
      <c r="G109" s="11"/>
      <c r="H109" s="62"/>
      <c r="I109" s="62"/>
    </row>
    <row r="110" spans="1:9" x14ac:dyDescent="0.2">
      <c r="A110" s="66"/>
      <c r="B110" s="62"/>
      <c r="C110" s="62"/>
      <c r="D110" s="62"/>
      <c r="E110" s="11"/>
      <c r="G110" s="11"/>
      <c r="H110" s="62"/>
      <c r="I110" s="62"/>
    </row>
    <row r="111" spans="1:9" x14ac:dyDescent="0.2">
      <c r="A111" s="66" t="s">
        <v>948</v>
      </c>
      <c r="B111" s="62"/>
      <c r="C111" s="62"/>
      <c r="D111" s="62"/>
      <c r="E111" s="11"/>
      <c r="G111" s="11"/>
      <c r="H111" s="62"/>
      <c r="I111" s="62"/>
    </row>
    <row r="112" spans="1:9" x14ac:dyDescent="0.2">
      <c r="A112" s="67"/>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6" t="s">
        <v>1347</v>
      </c>
      <c r="B127" s="62"/>
      <c r="C127" s="62"/>
      <c r="D127" s="62"/>
      <c r="E127" s="11"/>
      <c r="G127" s="11"/>
      <c r="H127" s="62"/>
      <c r="I127" s="62"/>
    </row>
    <row r="128" spans="1:9" x14ac:dyDescent="0.2">
      <c r="A128" s="62"/>
      <c r="B128" s="62"/>
      <c r="C128" s="62"/>
      <c r="D128" s="62"/>
      <c r="E128" s="11"/>
      <c r="G128" s="11"/>
      <c r="H128" s="62"/>
      <c r="I128" s="62"/>
    </row>
    <row r="129" spans="1:9" x14ac:dyDescent="0.2">
      <c r="A129" s="66" t="s">
        <v>949</v>
      </c>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t="s">
        <v>947</v>
      </c>
      <c r="B144" s="62"/>
      <c r="C144" s="62"/>
      <c r="D144" s="62"/>
      <c r="E144" s="11"/>
      <c r="G144" s="11"/>
      <c r="H144" s="62"/>
      <c r="I144" s="62"/>
    </row>
    <row r="145" spans="1:9" x14ac:dyDescent="0.2">
      <c r="A145" s="67"/>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7"/>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sheetData>
  <mergeCells count="4">
    <mergeCell ref="A1:G1"/>
    <mergeCell ref="A99:B99"/>
    <mergeCell ref="A100:B100"/>
    <mergeCell ref="A101:B101"/>
  </mergeCells>
  <conditionalFormatting sqref="F2:F3">
    <cfRule type="cellIs" dxfId="93" priority="2" stopIfTrue="1" operator="between">
      <formula>0.009</formula>
      <formula>-0.009</formula>
    </cfRule>
  </conditionalFormatting>
  <conditionalFormatting sqref="F5:F65536">
    <cfRule type="cellIs" dxfId="92" priority="1" stopIfTrue="1" operator="between">
      <formula>0.009</formula>
      <formula>-0.009</formula>
    </cfRule>
  </conditionalFormatting>
  <hyperlinks>
    <hyperlink ref="A110"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62"/>
  <sheetViews>
    <sheetView workbookViewId="0">
      <selection sqref="A1:G1"/>
    </sheetView>
  </sheetViews>
  <sheetFormatPr defaultColWidth="9.140625" defaultRowHeight="11.25" x14ac:dyDescent="0.2"/>
  <cols>
    <col min="1" max="1" width="38.7109375" style="7" bestFit="1" customWidth="1"/>
    <col min="2" max="2" width="52.5703125" style="7" bestFit="1" customWidth="1"/>
    <col min="3" max="3" width="25.570312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7" s="1" customFormat="1" ht="15" x14ac:dyDescent="0.2">
      <c r="A1" s="99" t="s">
        <v>1348</v>
      </c>
      <c r="B1" s="100"/>
      <c r="C1" s="100"/>
      <c r="D1" s="100"/>
      <c r="E1" s="100"/>
      <c r="F1" s="100"/>
      <c r="G1" s="100"/>
    </row>
    <row r="2" spans="1:7" s="1" customFormat="1" ht="12" x14ac:dyDescent="0.2">
      <c r="A2" s="35"/>
      <c r="E2" s="5"/>
      <c r="F2" s="9"/>
      <c r="G2" s="10"/>
    </row>
    <row r="3" spans="1:7" s="1" customFormat="1" ht="12" x14ac:dyDescent="0.2">
      <c r="A3" s="8" t="s">
        <v>7</v>
      </c>
      <c r="B3" s="2"/>
      <c r="C3" s="3"/>
      <c r="D3" s="3"/>
      <c r="E3" s="4"/>
      <c r="F3" s="9"/>
      <c r="G3" s="10"/>
    </row>
    <row r="4" spans="1:7" s="1" customFormat="1" ht="32.25" customHeight="1" x14ac:dyDescent="0.2">
      <c r="A4" s="6" t="s">
        <v>2</v>
      </c>
      <c r="B4" s="6" t="s">
        <v>0</v>
      </c>
      <c r="C4" s="13" t="s">
        <v>4</v>
      </c>
      <c r="D4" s="13" t="s">
        <v>1</v>
      </c>
      <c r="E4" s="52" t="s">
        <v>6</v>
      </c>
      <c r="F4" s="12" t="s">
        <v>3</v>
      </c>
      <c r="G4" s="12" t="s">
        <v>5</v>
      </c>
    </row>
    <row r="5" spans="1:7" x14ac:dyDescent="0.2">
      <c r="A5" s="16" t="s">
        <v>118</v>
      </c>
      <c r="B5" s="17"/>
      <c r="C5" s="17"/>
      <c r="D5" s="17"/>
      <c r="E5" s="18"/>
      <c r="F5" s="19"/>
      <c r="G5" s="18"/>
    </row>
    <row r="6" spans="1:7" x14ac:dyDescent="0.2">
      <c r="A6" s="20" t="s">
        <v>25</v>
      </c>
      <c r="B6" s="21"/>
      <c r="C6" s="21"/>
      <c r="D6" s="21"/>
      <c r="E6" s="22"/>
      <c r="F6" s="23"/>
      <c r="G6" s="22"/>
    </row>
    <row r="7" spans="1:7" x14ac:dyDescent="0.2">
      <c r="A7" s="21" t="s">
        <v>120</v>
      </c>
      <c r="B7" s="21" t="s">
        <v>119</v>
      </c>
      <c r="C7" s="21" t="s">
        <v>121</v>
      </c>
      <c r="D7" s="24">
        <v>28000</v>
      </c>
      <c r="E7" s="22">
        <v>544.572</v>
      </c>
      <c r="F7" s="23">
        <v>2.6706688817667201</v>
      </c>
      <c r="G7" s="22"/>
    </row>
    <row r="8" spans="1:7" x14ac:dyDescent="0.2">
      <c r="A8" s="21" t="s">
        <v>123</v>
      </c>
      <c r="B8" s="21" t="s">
        <v>122</v>
      </c>
      <c r="C8" s="21" t="s">
        <v>121</v>
      </c>
      <c r="D8" s="24">
        <v>29500</v>
      </c>
      <c r="E8" s="22">
        <v>426.51100000000002</v>
      </c>
      <c r="F8" s="23">
        <v>2.0916787044343201</v>
      </c>
      <c r="G8" s="22"/>
    </row>
    <row r="9" spans="1:7" x14ac:dyDescent="0.2">
      <c r="A9" s="21" t="s">
        <v>125</v>
      </c>
      <c r="B9" s="21" t="s">
        <v>124</v>
      </c>
      <c r="C9" s="21" t="s">
        <v>126</v>
      </c>
      <c r="D9" s="24">
        <v>6000</v>
      </c>
      <c r="E9" s="22">
        <v>220.506</v>
      </c>
      <c r="F9" s="23">
        <v>1.08139697311439</v>
      </c>
      <c r="G9" s="22"/>
    </row>
    <row r="10" spans="1:7" x14ac:dyDescent="0.2">
      <c r="A10" s="21" t="s">
        <v>130</v>
      </c>
      <c r="B10" s="21" t="s">
        <v>129</v>
      </c>
      <c r="C10" s="21" t="s">
        <v>131</v>
      </c>
      <c r="D10" s="24">
        <v>11300</v>
      </c>
      <c r="E10" s="22">
        <v>209.75059999999999</v>
      </c>
      <c r="F10" s="23">
        <v>1.0286507575709001</v>
      </c>
      <c r="G10" s="22"/>
    </row>
    <row r="11" spans="1:7" x14ac:dyDescent="0.2">
      <c r="A11" s="21" t="s">
        <v>136</v>
      </c>
      <c r="B11" s="21" t="s">
        <v>135</v>
      </c>
      <c r="C11" s="21" t="s">
        <v>137</v>
      </c>
      <c r="D11" s="24">
        <v>13000</v>
      </c>
      <c r="E11" s="22">
        <v>203.15100000000001</v>
      </c>
      <c r="F11" s="23">
        <v>0.99628525520920996</v>
      </c>
      <c r="G11" s="22"/>
    </row>
    <row r="12" spans="1:7" x14ac:dyDescent="0.2">
      <c r="A12" s="21" t="s">
        <v>128</v>
      </c>
      <c r="B12" s="21" t="s">
        <v>127</v>
      </c>
      <c r="C12" s="21" t="s">
        <v>121</v>
      </c>
      <c r="D12" s="24">
        <v>17000</v>
      </c>
      <c r="E12" s="22">
        <v>202.67400000000001</v>
      </c>
      <c r="F12" s="23">
        <v>0.99394597030913701</v>
      </c>
      <c r="G12" s="22"/>
    </row>
    <row r="13" spans="1:7" x14ac:dyDescent="0.2">
      <c r="A13" s="21" t="s">
        <v>133</v>
      </c>
      <c r="B13" s="21" t="s">
        <v>132</v>
      </c>
      <c r="C13" s="21" t="s">
        <v>134</v>
      </c>
      <c r="D13" s="24">
        <v>11000</v>
      </c>
      <c r="E13" s="22">
        <v>156.29900000000001</v>
      </c>
      <c r="F13" s="23">
        <v>0.76651549391312102</v>
      </c>
      <c r="G13" s="22"/>
    </row>
    <row r="14" spans="1:7" x14ac:dyDescent="0.2">
      <c r="A14" s="21" t="s">
        <v>139</v>
      </c>
      <c r="B14" s="21" t="s">
        <v>138</v>
      </c>
      <c r="C14" s="21" t="s">
        <v>137</v>
      </c>
      <c r="D14" s="24">
        <v>9500</v>
      </c>
      <c r="E14" s="22">
        <v>155.477</v>
      </c>
      <c r="F14" s="23">
        <v>0.762484273393498</v>
      </c>
      <c r="G14" s="22"/>
    </row>
    <row r="15" spans="1:7" x14ac:dyDescent="0.2">
      <c r="A15" s="21" t="s">
        <v>144</v>
      </c>
      <c r="B15" s="21" t="s">
        <v>143</v>
      </c>
      <c r="C15" s="21" t="s">
        <v>145</v>
      </c>
      <c r="D15" s="24">
        <v>53000</v>
      </c>
      <c r="E15" s="22">
        <v>126.3043</v>
      </c>
      <c r="F15" s="23">
        <v>0.619416649484968</v>
      </c>
      <c r="G15" s="22"/>
    </row>
    <row r="16" spans="1:7" x14ac:dyDescent="0.2">
      <c r="A16" s="21" t="s">
        <v>141</v>
      </c>
      <c r="B16" s="21" t="s">
        <v>140</v>
      </c>
      <c r="C16" s="21" t="s">
        <v>142</v>
      </c>
      <c r="D16" s="24">
        <v>8200</v>
      </c>
      <c r="E16" s="22">
        <v>124.6482</v>
      </c>
      <c r="F16" s="23">
        <v>0.61129486809500699</v>
      </c>
      <c r="G16" s="22"/>
    </row>
    <row r="17" spans="1:7" x14ac:dyDescent="0.2">
      <c r="A17" s="21" t="s">
        <v>147</v>
      </c>
      <c r="B17" s="21" t="s">
        <v>146</v>
      </c>
      <c r="C17" s="21" t="s">
        <v>148</v>
      </c>
      <c r="D17" s="24">
        <v>37000</v>
      </c>
      <c r="E17" s="22">
        <v>123.54300000000001</v>
      </c>
      <c r="F17" s="23">
        <v>0.60587478911898796</v>
      </c>
      <c r="G17" s="22"/>
    </row>
    <row r="18" spans="1:7" x14ac:dyDescent="0.2">
      <c r="A18" s="21" t="s">
        <v>173</v>
      </c>
      <c r="B18" s="21" t="s">
        <v>172</v>
      </c>
      <c r="C18" s="21" t="s">
        <v>165</v>
      </c>
      <c r="D18" s="24">
        <v>1000</v>
      </c>
      <c r="E18" s="22">
        <v>123.19</v>
      </c>
      <c r="F18" s="23">
        <v>0.60414362020970902</v>
      </c>
      <c r="G18" s="22"/>
    </row>
    <row r="19" spans="1:7" x14ac:dyDescent="0.2">
      <c r="A19" s="21" t="s">
        <v>170</v>
      </c>
      <c r="B19" s="21" t="s">
        <v>169</v>
      </c>
      <c r="C19" s="21" t="s">
        <v>171</v>
      </c>
      <c r="D19" s="24">
        <v>15000</v>
      </c>
      <c r="E19" s="22">
        <v>116.5275</v>
      </c>
      <c r="F19" s="23">
        <v>0.57146964610753204</v>
      </c>
      <c r="G19" s="22"/>
    </row>
    <row r="20" spans="1:7" x14ac:dyDescent="0.2">
      <c r="A20" s="21" t="s">
        <v>164</v>
      </c>
      <c r="B20" s="21" t="s">
        <v>163</v>
      </c>
      <c r="C20" s="21" t="s">
        <v>165</v>
      </c>
      <c r="D20" s="24">
        <v>15000</v>
      </c>
      <c r="E20" s="22">
        <v>107.925</v>
      </c>
      <c r="F20" s="23">
        <v>0.52928159924614704</v>
      </c>
      <c r="G20" s="22"/>
    </row>
    <row r="21" spans="1:7" x14ac:dyDescent="0.2">
      <c r="A21" s="21" t="s">
        <v>167</v>
      </c>
      <c r="B21" s="21" t="s">
        <v>166</v>
      </c>
      <c r="C21" s="21" t="s">
        <v>168</v>
      </c>
      <c r="D21" s="24">
        <v>55000</v>
      </c>
      <c r="E21" s="22">
        <v>104.39</v>
      </c>
      <c r="F21" s="23">
        <v>0.51194538934728095</v>
      </c>
      <c r="G21" s="22"/>
    </row>
    <row r="22" spans="1:7" x14ac:dyDescent="0.2">
      <c r="A22" s="21" t="s">
        <v>155</v>
      </c>
      <c r="B22" s="21" t="s">
        <v>154</v>
      </c>
      <c r="C22" s="21" t="s">
        <v>156</v>
      </c>
      <c r="D22" s="24">
        <v>1500</v>
      </c>
      <c r="E22" s="22">
        <v>103.2075</v>
      </c>
      <c r="F22" s="23">
        <v>0.50614621870925902</v>
      </c>
      <c r="G22" s="22"/>
    </row>
    <row r="23" spans="1:7" x14ac:dyDescent="0.2">
      <c r="A23" s="21" t="s">
        <v>150</v>
      </c>
      <c r="B23" s="21" t="s">
        <v>149</v>
      </c>
      <c r="C23" s="21" t="s">
        <v>151</v>
      </c>
      <c r="D23" s="24">
        <v>900</v>
      </c>
      <c r="E23" s="22">
        <v>100.89</v>
      </c>
      <c r="F23" s="23">
        <v>0.49478082509097798</v>
      </c>
      <c r="G23" s="22"/>
    </row>
    <row r="24" spans="1:7" x14ac:dyDescent="0.2">
      <c r="A24" s="21" t="s">
        <v>158</v>
      </c>
      <c r="B24" s="21" t="s">
        <v>157</v>
      </c>
      <c r="C24" s="21" t="s">
        <v>159</v>
      </c>
      <c r="D24" s="24">
        <v>5500</v>
      </c>
      <c r="E24" s="22">
        <v>96.888000000000005</v>
      </c>
      <c r="F24" s="23">
        <v>0.47515437190419901</v>
      </c>
      <c r="G24" s="22"/>
    </row>
    <row r="25" spans="1:7" x14ac:dyDescent="0.2">
      <c r="A25" s="21" t="s">
        <v>161</v>
      </c>
      <c r="B25" s="21" t="s">
        <v>160</v>
      </c>
      <c r="C25" s="21" t="s">
        <v>162</v>
      </c>
      <c r="D25" s="24">
        <v>5500</v>
      </c>
      <c r="E25" s="22">
        <v>92.268000000000001</v>
      </c>
      <c r="F25" s="23">
        <v>0.45249714708587901</v>
      </c>
      <c r="G25" s="22"/>
    </row>
    <row r="26" spans="1:7" x14ac:dyDescent="0.2">
      <c r="A26" s="21" t="s">
        <v>153</v>
      </c>
      <c r="B26" s="21" t="s">
        <v>152</v>
      </c>
      <c r="C26" s="21" t="s">
        <v>121</v>
      </c>
      <c r="D26" s="24">
        <v>11300</v>
      </c>
      <c r="E26" s="22">
        <v>91.789900000000003</v>
      </c>
      <c r="F26" s="23">
        <v>0.450152467608468</v>
      </c>
      <c r="G26" s="22"/>
    </row>
    <row r="27" spans="1:7" x14ac:dyDescent="0.2">
      <c r="A27" s="21" t="s">
        <v>180</v>
      </c>
      <c r="B27" s="21" t="s">
        <v>179</v>
      </c>
      <c r="C27" s="21" t="s">
        <v>137</v>
      </c>
      <c r="D27" s="24">
        <v>7000</v>
      </c>
      <c r="E27" s="22">
        <v>82.078500000000005</v>
      </c>
      <c r="F27" s="23">
        <v>0.40252619637456499</v>
      </c>
      <c r="G27" s="22"/>
    </row>
    <row r="28" spans="1:7" x14ac:dyDescent="0.2">
      <c r="A28" s="21" t="s">
        <v>185</v>
      </c>
      <c r="B28" s="21" t="s">
        <v>184</v>
      </c>
      <c r="C28" s="21" t="s">
        <v>186</v>
      </c>
      <c r="D28" s="24">
        <v>3400</v>
      </c>
      <c r="E28" s="22">
        <v>79.842200000000005</v>
      </c>
      <c r="F28" s="23">
        <v>0.39155902064703002</v>
      </c>
      <c r="G28" s="22"/>
    </row>
    <row r="29" spans="1:7" x14ac:dyDescent="0.2">
      <c r="A29" s="21" t="s">
        <v>175</v>
      </c>
      <c r="B29" s="21" t="s">
        <v>174</v>
      </c>
      <c r="C29" s="21" t="s">
        <v>162</v>
      </c>
      <c r="D29" s="24">
        <v>5000</v>
      </c>
      <c r="E29" s="22">
        <v>79.09</v>
      </c>
      <c r="F29" s="23">
        <v>0.38787011058028997</v>
      </c>
      <c r="G29" s="22"/>
    </row>
    <row r="30" spans="1:7" x14ac:dyDescent="0.2">
      <c r="A30" s="21" t="s">
        <v>203</v>
      </c>
      <c r="B30" s="21" t="s">
        <v>202</v>
      </c>
      <c r="C30" s="21" t="s">
        <v>204</v>
      </c>
      <c r="D30" s="24">
        <v>7000</v>
      </c>
      <c r="E30" s="22">
        <v>73.143000000000001</v>
      </c>
      <c r="F30" s="23">
        <v>0.35870506382822298</v>
      </c>
      <c r="G30" s="22"/>
    </row>
    <row r="31" spans="1:7" x14ac:dyDescent="0.2">
      <c r="A31" s="21" t="s">
        <v>177</v>
      </c>
      <c r="B31" s="21" t="s">
        <v>176</v>
      </c>
      <c r="C31" s="21" t="s">
        <v>178</v>
      </c>
      <c r="D31" s="24">
        <v>20000</v>
      </c>
      <c r="E31" s="22">
        <v>70.58</v>
      </c>
      <c r="F31" s="23">
        <v>0.34613569863139299</v>
      </c>
      <c r="G31" s="22"/>
    </row>
    <row r="32" spans="1:7" x14ac:dyDescent="0.2">
      <c r="A32" s="21" t="s">
        <v>216</v>
      </c>
      <c r="B32" s="21" t="s">
        <v>215</v>
      </c>
      <c r="C32" s="21" t="s">
        <v>197</v>
      </c>
      <c r="D32" s="24">
        <v>6800</v>
      </c>
      <c r="E32" s="22">
        <v>70.090999999999994</v>
      </c>
      <c r="F32" s="23">
        <v>0.34373756379672599</v>
      </c>
      <c r="G32" s="22"/>
    </row>
    <row r="33" spans="1:7" x14ac:dyDescent="0.2">
      <c r="A33" s="21" t="s">
        <v>199</v>
      </c>
      <c r="B33" s="21" t="s">
        <v>198</v>
      </c>
      <c r="C33" s="21" t="s">
        <v>183</v>
      </c>
      <c r="D33" s="24">
        <v>50000</v>
      </c>
      <c r="E33" s="22">
        <v>69.665000000000006</v>
      </c>
      <c r="F33" s="23">
        <v>0.34164839111867401</v>
      </c>
      <c r="G33" s="22"/>
    </row>
    <row r="34" spans="1:7" x14ac:dyDescent="0.2">
      <c r="A34" s="21" t="s">
        <v>182</v>
      </c>
      <c r="B34" s="21" t="s">
        <v>181</v>
      </c>
      <c r="C34" s="21" t="s">
        <v>183</v>
      </c>
      <c r="D34" s="24">
        <v>10200</v>
      </c>
      <c r="E34" s="22">
        <v>66.866100000000003</v>
      </c>
      <c r="F34" s="23">
        <v>0.327922134290969</v>
      </c>
      <c r="G34" s="22"/>
    </row>
    <row r="35" spans="1:7" x14ac:dyDescent="0.2">
      <c r="A35" s="21" t="s">
        <v>196</v>
      </c>
      <c r="B35" s="21" t="s">
        <v>195</v>
      </c>
      <c r="C35" s="21" t="s">
        <v>197</v>
      </c>
      <c r="D35" s="24">
        <v>2000</v>
      </c>
      <c r="E35" s="22">
        <v>61.241999999999997</v>
      </c>
      <c r="F35" s="23">
        <v>0.30034064119557602</v>
      </c>
      <c r="G35" s="22"/>
    </row>
    <row r="36" spans="1:7" x14ac:dyDescent="0.2">
      <c r="A36" s="21" t="s">
        <v>194</v>
      </c>
      <c r="B36" s="21" t="s">
        <v>193</v>
      </c>
      <c r="C36" s="21" t="s">
        <v>183</v>
      </c>
      <c r="D36" s="24">
        <v>19000</v>
      </c>
      <c r="E36" s="22">
        <v>60.439</v>
      </c>
      <c r="F36" s="23">
        <v>0.29640259973905803</v>
      </c>
      <c r="G36" s="22"/>
    </row>
    <row r="37" spans="1:7" x14ac:dyDescent="0.2">
      <c r="A37" s="21" t="s">
        <v>188</v>
      </c>
      <c r="B37" s="21" t="s">
        <v>187</v>
      </c>
      <c r="C37" s="21" t="s">
        <v>189</v>
      </c>
      <c r="D37" s="24">
        <v>15000</v>
      </c>
      <c r="E37" s="22">
        <v>57.69</v>
      </c>
      <c r="F37" s="23">
        <v>0.282921060556036</v>
      </c>
      <c r="G37" s="22"/>
    </row>
    <row r="38" spans="1:7" x14ac:dyDescent="0.2">
      <c r="A38" s="21" t="s">
        <v>212</v>
      </c>
      <c r="B38" s="21" t="s">
        <v>211</v>
      </c>
      <c r="C38" s="21" t="s">
        <v>156</v>
      </c>
      <c r="D38" s="24">
        <v>3300</v>
      </c>
      <c r="E38" s="22">
        <v>55.443300000000001</v>
      </c>
      <c r="F38" s="23">
        <v>0.27190288155185499</v>
      </c>
      <c r="G38" s="22"/>
    </row>
    <row r="39" spans="1:7" x14ac:dyDescent="0.2">
      <c r="A39" s="21" t="s">
        <v>201</v>
      </c>
      <c r="B39" s="21" t="s">
        <v>200</v>
      </c>
      <c r="C39" s="21" t="s">
        <v>137</v>
      </c>
      <c r="D39" s="24">
        <v>3500</v>
      </c>
      <c r="E39" s="22">
        <v>55.086500000000001</v>
      </c>
      <c r="F39" s="23">
        <v>0.27015307682995499</v>
      </c>
      <c r="G39" s="22"/>
    </row>
    <row r="40" spans="1:7" x14ac:dyDescent="0.2">
      <c r="A40" s="21" t="s">
        <v>206</v>
      </c>
      <c r="B40" s="21" t="s">
        <v>205</v>
      </c>
      <c r="C40" s="21" t="s">
        <v>207</v>
      </c>
      <c r="D40" s="24">
        <v>7600</v>
      </c>
      <c r="E40" s="22">
        <v>54.450200000000002</v>
      </c>
      <c r="F40" s="23">
        <v>0.26703255904815898</v>
      </c>
      <c r="G40" s="22"/>
    </row>
    <row r="41" spans="1:7" x14ac:dyDescent="0.2">
      <c r="A41" s="21" t="s">
        <v>191</v>
      </c>
      <c r="B41" s="21" t="s">
        <v>190</v>
      </c>
      <c r="C41" s="21" t="s">
        <v>192</v>
      </c>
      <c r="D41" s="24">
        <v>1000</v>
      </c>
      <c r="E41" s="22">
        <v>53.3</v>
      </c>
      <c r="F41" s="23">
        <v>0.26139179281741598</v>
      </c>
      <c r="G41" s="22"/>
    </row>
    <row r="42" spans="1:7" x14ac:dyDescent="0.2">
      <c r="A42" s="21" t="s">
        <v>214</v>
      </c>
      <c r="B42" s="21" t="s">
        <v>213</v>
      </c>
      <c r="C42" s="21" t="s">
        <v>178</v>
      </c>
      <c r="D42" s="24">
        <v>800</v>
      </c>
      <c r="E42" s="22">
        <v>51.932000000000002</v>
      </c>
      <c r="F42" s="23">
        <v>0.25468290027381002</v>
      </c>
      <c r="G42" s="22"/>
    </row>
    <row r="43" spans="1:7" x14ac:dyDescent="0.2">
      <c r="A43" s="21" t="s">
        <v>223</v>
      </c>
      <c r="B43" s="21" t="s">
        <v>222</v>
      </c>
      <c r="C43" s="21" t="s">
        <v>224</v>
      </c>
      <c r="D43" s="24">
        <v>32000</v>
      </c>
      <c r="E43" s="22">
        <v>51.526400000000002</v>
      </c>
      <c r="F43" s="23">
        <v>0.25269377248456498</v>
      </c>
      <c r="G43" s="22"/>
    </row>
    <row r="44" spans="1:7" x14ac:dyDescent="0.2">
      <c r="A44" s="21" t="s">
        <v>218</v>
      </c>
      <c r="B44" s="21" t="s">
        <v>217</v>
      </c>
      <c r="C44" s="21" t="s">
        <v>219</v>
      </c>
      <c r="D44" s="24">
        <v>5679</v>
      </c>
      <c r="E44" s="22">
        <v>51.375073499999999</v>
      </c>
      <c r="F44" s="23">
        <v>0.25195164293229899</v>
      </c>
      <c r="G44" s="22"/>
    </row>
    <row r="45" spans="1:7" x14ac:dyDescent="0.2">
      <c r="A45" s="21" t="s">
        <v>209</v>
      </c>
      <c r="B45" s="21" t="s">
        <v>208</v>
      </c>
      <c r="C45" s="21" t="s">
        <v>210</v>
      </c>
      <c r="D45" s="24">
        <v>3500</v>
      </c>
      <c r="E45" s="22">
        <v>51.331000000000003</v>
      </c>
      <c r="F45" s="23">
        <v>0.25173549938294199</v>
      </c>
      <c r="G45" s="22"/>
    </row>
    <row r="46" spans="1:7" x14ac:dyDescent="0.2">
      <c r="A46" s="21" t="s">
        <v>226</v>
      </c>
      <c r="B46" s="21" t="s">
        <v>225</v>
      </c>
      <c r="C46" s="21" t="s">
        <v>131</v>
      </c>
      <c r="D46" s="24">
        <v>13000</v>
      </c>
      <c r="E46" s="22">
        <v>49.939500000000002</v>
      </c>
      <c r="F46" s="23">
        <v>0.244911359050757</v>
      </c>
      <c r="G46" s="22"/>
    </row>
    <row r="47" spans="1:7" x14ac:dyDescent="0.2">
      <c r="A47" s="21" t="s">
        <v>231</v>
      </c>
      <c r="B47" s="21" t="s">
        <v>230</v>
      </c>
      <c r="C47" s="21" t="s">
        <v>232</v>
      </c>
      <c r="D47" s="24">
        <v>11000</v>
      </c>
      <c r="E47" s="22">
        <v>46.689500000000002</v>
      </c>
      <c r="F47" s="23">
        <v>0.22897283509847599</v>
      </c>
      <c r="G47" s="22"/>
    </row>
    <row r="48" spans="1:7" x14ac:dyDescent="0.2">
      <c r="A48" s="21" t="s">
        <v>228</v>
      </c>
      <c r="B48" s="21" t="s">
        <v>227</v>
      </c>
      <c r="C48" s="21" t="s">
        <v>229</v>
      </c>
      <c r="D48" s="24">
        <v>3098</v>
      </c>
      <c r="E48" s="22">
        <v>45.106879999999997</v>
      </c>
      <c r="F48" s="23">
        <v>0.22121141147467299</v>
      </c>
      <c r="G48" s="22"/>
    </row>
    <row r="49" spans="1:9" x14ac:dyDescent="0.2">
      <c r="A49" s="21" t="s">
        <v>221</v>
      </c>
      <c r="B49" s="21" t="s">
        <v>220</v>
      </c>
      <c r="C49" s="21" t="s">
        <v>145</v>
      </c>
      <c r="D49" s="24">
        <v>1250</v>
      </c>
      <c r="E49" s="22">
        <v>42.54</v>
      </c>
      <c r="F49" s="23">
        <v>0.20862301813232401</v>
      </c>
      <c r="G49" s="22"/>
    </row>
    <row r="50" spans="1:9" x14ac:dyDescent="0.2">
      <c r="A50" s="21" t="s">
        <v>237</v>
      </c>
      <c r="B50" s="21" t="s">
        <v>236</v>
      </c>
      <c r="C50" s="21" t="s">
        <v>204</v>
      </c>
      <c r="D50" s="24">
        <v>2500</v>
      </c>
      <c r="E50" s="22">
        <v>40.024999999999999</v>
      </c>
      <c r="F50" s="23">
        <v>0.19628905267386601</v>
      </c>
      <c r="G50" s="22"/>
    </row>
    <row r="51" spans="1:9" x14ac:dyDescent="0.2">
      <c r="A51" s="21" t="s">
        <v>234</v>
      </c>
      <c r="B51" s="21" t="s">
        <v>233</v>
      </c>
      <c r="C51" s="21" t="s">
        <v>235</v>
      </c>
      <c r="D51" s="24">
        <v>1300</v>
      </c>
      <c r="E51" s="22">
        <v>25.424099999999999</v>
      </c>
      <c r="F51" s="23">
        <v>0.12468388517390799</v>
      </c>
      <c r="G51" s="22"/>
    </row>
    <row r="52" spans="1:9" x14ac:dyDescent="0.2">
      <c r="A52" s="20" t="s">
        <v>28</v>
      </c>
      <c r="B52" s="20"/>
      <c r="C52" s="20"/>
      <c r="D52" s="20"/>
      <c r="E52" s="25">
        <f>SUM(E7:E51)</f>
        <v>4875.4082535000025</v>
      </c>
      <c r="F52" s="26">
        <f>SUM(F7:F51)</f>
        <v>23.909788069403255</v>
      </c>
      <c r="G52" s="25"/>
      <c r="H52" s="14"/>
      <c r="I52" s="14"/>
    </row>
    <row r="53" spans="1:9" x14ac:dyDescent="0.2">
      <c r="A53" s="21"/>
      <c r="B53" s="21"/>
      <c r="C53" s="21"/>
      <c r="D53" s="21"/>
      <c r="E53" s="22"/>
      <c r="F53" s="23"/>
      <c r="G53" s="22"/>
    </row>
    <row r="54" spans="1:9" x14ac:dyDescent="0.2">
      <c r="A54" s="20" t="s">
        <v>24</v>
      </c>
      <c r="B54" s="21"/>
      <c r="C54" s="21"/>
      <c r="D54" s="21"/>
      <c r="E54" s="22"/>
      <c r="F54" s="23"/>
      <c r="G54" s="22"/>
    </row>
    <row r="55" spans="1:9" x14ac:dyDescent="0.2">
      <c r="A55" s="20" t="s">
        <v>25</v>
      </c>
      <c r="B55" s="21"/>
      <c r="C55" s="21"/>
      <c r="D55" s="21"/>
      <c r="E55" s="22"/>
      <c r="F55" s="23"/>
      <c r="G55" s="22"/>
    </row>
    <row r="56" spans="1:9" x14ac:dyDescent="0.2">
      <c r="A56" s="21" t="s">
        <v>80</v>
      </c>
      <c r="B56" s="21" t="s">
        <v>79</v>
      </c>
      <c r="C56" s="21" t="s">
        <v>81</v>
      </c>
      <c r="D56" s="24">
        <v>1500</v>
      </c>
      <c r="E56" s="22">
        <v>1575.9999247000001</v>
      </c>
      <c r="F56" s="23">
        <v>7.7289577072691502</v>
      </c>
      <c r="G56" s="22">
        <v>7.3837000000000002</v>
      </c>
    </row>
    <row r="57" spans="1:9" x14ac:dyDescent="0.2">
      <c r="A57" s="21" t="s">
        <v>99</v>
      </c>
      <c r="B57" s="21" t="s">
        <v>98</v>
      </c>
      <c r="C57" s="21" t="s">
        <v>27</v>
      </c>
      <c r="D57" s="24">
        <v>2000</v>
      </c>
      <c r="E57" s="22">
        <v>1115.0319999999999</v>
      </c>
      <c r="F57" s="23">
        <v>5.4682966890954798</v>
      </c>
      <c r="G57" s="22">
        <v>6.3936000000000002</v>
      </c>
    </row>
    <row r="58" spans="1:9" x14ac:dyDescent="0.2">
      <c r="A58" s="21" t="s">
        <v>1259</v>
      </c>
      <c r="B58" s="21" t="s">
        <v>1260</v>
      </c>
      <c r="C58" s="21" t="s">
        <v>81</v>
      </c>
      <c r="D58" s="24">
        <v>1000</v>
      </c>
      <c r="E58" s="22">
        <v>1040.3550685</v>
      </c>
      <c r="F58" s="23">
        <v>5.1020689778968302</v>
      </c>
      <c r="G58" s="22">
        <v>6.5972</v>
      </c>
    </row>
    <row r="59" spans="1:9" x14ac:dyDescent="0.2">
      <c r="A59" s="21" t="s">
        <v>115</v>
      </c>
      <c r="B59" s="21" t="s">
        <v>114</v>
      </c>
      <c r="C59" s="21" t="s">
        <v>27</v>
      </c>
      <c r="D59" s="24">
        <v>1000</v>
      </c>
      <c r="E59" s="22">
        <v>1035.8921233000001</v>
      </c>
      <c r="F59" s="23">
        <v>5.0801819751374699</v>
      </c>
      <c r="G59" s="22">
        <v>6.5774999999999997</v>
      </c>
    </row>
    <row r="60" spans="1:9" x14ac:dyDescent="0.2">
      <c r="A60" s="21" t="s">
        <v>1349</v>
      </c>
      <c r="B60" s="21" t="s">
        <v>1350</v>
      </c>
      <c r="C60" s="21" t="s">
        <v>27</v>
      </c>
      <c r="D60" s="24">
        <v>1000</v>
      </c>
      <c r="E60" s="22">
        <v>1033.8295616</v>
      </c>
      <c r="F60" s="23">
        <v>5.0700668400425402</v>
      </c>
      <c r="G60" s="22">
        <v>6.97</v>
      </c>
    </row>
    <row r="61" spans="1:9" x14ac:dyDescent="0.2">
      <c r="A61" s="21" t="s">
        <v>62</v>
      </c>
      <c r="B61" s="21" t="s">
        <v>61</v>
      </c>
      <c r="C61" s="21" t="s">
        <v>26</v>
      </c>
      <c r="D61" s="24">
        <v>1000</v>
      </c>
      <c r="E61" s="22">
        <v>1031.7510274000001</v>
      </c>
      <c r="F61" s="23">
        <v>5.0598733732325902</v>
      </c>
      <c r="G61" s="22">
        <v>7.1050000000000004</v>
      </c>
    </row>
    <row r="62" spans="1:9" x14ac:dyDescent="0.2">
      <c r="A62" s="21" t="s">
        <v>239</v>
      </c>
      <c r="B62" s="21" t="s">
        <v>238</v>
      </c>
      <c r="C62" s="21" t="s">
        <v>27</v>
      </c>
      <c r="D62" s="24">
        <v>100</v>
      </c>
      <c r="E62" s="22">
        <v>1029.6334658000001</v>
      </c>
      <c r="F62" s="23">
        <v>5.0494885097611997</v>
      </c>
      <c r="G62" s="22">
        <v>7.0103</v>
      </c>
    </row>
    <row r="63" spans="1:9" x14ac:dyDescent="0.2">
      <c r="A63" s="21" t="s">
        <v>70</v>
      </c>
      <c r="B63" s="21" t="s">
        <v>69</v>
      </c>
      <c r="C63" s="21" t="s">
        <v>27</v>
      </c>
      <c r="D63" s="24">
        <v>1000</v>
      </c>
      <c r="E63" s="22">
        <v>1009.7183562</v>
      </c>
      <c r="F63" s="23">
        <v>4.9518216016467598</v>
      </c>
      <c r="G63" s="22">
        <v>7.6380999999999997</v>
      </c>
    </row>
    <row r="64" spans="1:9" x14ac:dyDescent="0.2">
      <c r="A64" s="21" t="s">
        <v>107</v>
      </c>
      <c r="B64" s="21" t="s">
        <v>106</v>
      </c>
      <c r="C64" s="21" t="s">
        <v>27</v>
      </c>
      <c r="D64" s="24">
        <v>500</v>
      </c>
      <c r="E64" s="22">
        <v>550.29706299999998</v>
      </c>
      <c r="F64" s="23">
        <v>2.6987455136909699</v>
      </c>
      <c r="G64" s="22">
        <v>7.1999000000000004</v>
      </c>
    </row>
    <row r="65" spans="1:9" x14ac:dyDescent="0.2">
      <c r="A65" s="21" t="s">
        <v>1345</v>
      </c>
      <c r="B65" s="21" t="s">
        <v>1346</v>
      </c>
      <c r="C65" s="21" t="s">
        <v>27</v>
      </c>
      <c r="D65" s="24">
        <v>500</v>
      </c>
      <c r="E65" s="22">
        <v>505.74858899999998</v>
      </c>
      <c r="F65" s="23">
        <v>2.48027261526433</v>
      </c>
      <c r="G65" s="22">
        <v>7.0648999999999997</v>
      </c>
    </row>
    <row r="66" spans="1:9" x14ac:dyDescent="0.2">
      <c r="A66" s="20" t="s">
        <v>28</v>
      </c>
      <c r="B66" s="20"/>
      <c r="C66" s="20"/>
      <c r="D66" s="20"/>
      <c r="E66" s="25">
        <f>SUM(E55:E65)</f>
        <v>9928.2571795000003</v>
      </c>
      <c r="F66" s="26">
        <f>SUM(F55:F65)</f>
        <v>48.689773803037326</v>
      </c>
      <c r="G66" s="25"/>
      <c r="H66" s="14"/>
      <c r="I66" s="14"/>
    </row>
    <row r="67" spans="1:9" x14ac:dyDescent="0.2">
      <c r="A67" s="21"/>
      <c r="B67" s="21"/>
      <c r="C67" s="21"/>
      <c r="D67" s="21"/>
      <c r="E67" s="22"/>
      <c r="F67" s="23"/>
      <c r="G67" s="22"/>
    </row>
    <row r="68" spans="1:9" x14ac:dyDescent="0.2">
      <c r="A68" s="20" t="s">
        <v>29</v>
      </c>
      <c r="B68" s="21"/>
      <c r="C68" s="21"/>
      <c r="D68" s="21"/>
      <c r="E68" s="22"/>
      <c r="F68" s="23"/>
      <c r="G68" s="22"/>
    </row>
    <row r="69" spans="1:9" x14ac:dyDescent="0.2">
      <c r="A69" s="20" t="s">
        <v>30</v>
      </c>
      <c r="B69" s="21"/>
      <c r="C69" s="21"/>
      <c r="D69" s="21"/>
      <c r="E69" s="22"/>
      <c r="F69" s="23"/>
      <c r="G69" s="22"/>
    </row>
    <row r="70" spans="1:9" x14ac:dyDescent="0.2">
      <c r="A70" s="21" t="s">
        <v>1132</v>
      </c>
      <c r="B70" s="21" t="s">
        <v>1133</v>
      </c>
      <c r="C70" s="21" t="s">
        <v>31</v>
      </c>
      <c r="D70" s="24">
        <v>400</v>
      </c>
      <c r="E70" s="22">
        <v>1902.904</v>
      </c>
      <c r="F70" s="23">
        <v>9.3321479947360704</v>
      </c>
      <c r="G70" s="22">
        <v>6.4001000000000001</v>
      </c>
    </row>
    <row r="71" spans="1:9" x14ac:dyDescent="0.2">
      <c r="A71" s="20" t="s">
        <v>28</v>
      </c>
      <c r="B71" s="20"/>
      <c r="C71" s="20"/>
      <c r="D71" s="20"/>
      <c r="E71" s="25">
        <f>SUM(E69:E70)</f>
        <v>1902.904</v>
      </c>
      <c r="F71" s="26">
        <f>SUM(F69:F70)</f>
        <v>9.3321479947360704</v>
      </c>
      <c r="G71" s="25"/>
      <c r="H71" s="14"/>
      <c r="I71" s="14"/>
    </row>
    <row r="72" spans="1:9" x14ac:dyDescent="0.2">
      <c r="A72" s="21"/>
      <c r="B72" s="21"/>
      <c r="C72" s="21"/>
      <c r="D72" s="21"/>
      <c r="E72" s="22"/>
      <c r="F72" s="23"/>
      <c r="G72" s="22"/>
    </row>
    <row r="73" spans="1:9" x14ac:dyDescent="0.2">
      <c r="A73" s="20" t="s">
        <v>36</v>
      </c>
      <c r="B73" s="21"/>
      <c r="C73" s="21"/>
      <c r="D73" s="21"/>
      <c r="E73" s="22"/>
      <c r="F73" s="23"/>
      <c r="G73" s="22"/>
    </row>
    <row r="74" spans="1:9" x14ac:dyDescent="0.2">
      <c r="A74" s="21" t="s">
        <v>1199</v>
      </c>
      <c r="B74" s="21" t="s">
        <v>1200</v>
      </c>
      <c r="C74" s="21" t="s">
        <v>37</v>
      </c>
      <c r="D74" s="24">
        <v>2500000</v>
      </c>
      <c r="E74" s="22">
        <v>2614.8359722</v>
      </c>
      <c r="F74" s="23">
        <v>12.8235771612914</v>
      </c>
      <c r="G74" s="22">
        <v>6.3730648251124897</v>
      </c>
    </row>
    <row r="75" spans="1:9" x14ac:dyDescent="0.2">
      <c r="A75" s="21" t="s">
        <v>87</v>
      </c>
      <c r="B75" s="21" t="s">
        <v>86</v>
      </c>
      <c r="C75" s="21" t="s">
        <v>37</v>
      </c>
      <c r="D75" s="24">
        <v>454700</v>
      </c>
      <c r="E75" s="22">
        <v>474.07370600000002</v>
      </c>
      <c r="F75" s="23">
        <v>2.3249338825316399</v>
      </c>
      <c r="G75" s="22">
        <v>6.8190994586124898</v>
      </c>
    </row>
    <row r="76" spans="1:9" x14ac:dyDescent="0.2">
      <c r="A76" s="21" t="s">
        <v>76</v>
      </c>
      <c r="B76" s="21" t="s">
        <v>75</v>
      </c>
      <c r="C76" s="21" t="s">
        <v>37</v>
      </c>
      <c r="D76" s="24">
        <v>41700</v>
      </c>
      <c r="E76" s="22">
        <v>43.409834400000001</v>
      </c>
      <c r="F76" s="23">
        <v>0.21288882626122199</v>
      </c>
      <c r="G76" s="22">
        <v>6.9374374060499999</v>
      </c>
    </row>
    <row r="77" spans="1:9" x14ac:dyDescent="0.2">
      <c r="A77" s="20" t="s">
        <v>28</v>
      </c>
      <c r="B77" s="20"/>
      <c r="C77" s="20"/>
      <c r="D77" s="20"/>
      <c r="E77" s="25">
        <f>SUM(E74:E76)</f>
        <v>3132.3195126000001</v>
      </c>
      <c r="F77" s="26">
        <f>SUM(F74:F76)</f>
        <v>15.361399870084263</v>
      </c>
      <c r="G77" s="25"/>
      <c r="H77" s="14"/>
      <c r="I77" s="14"/>
    </row>
    <row r="78" spans="1:9" x14ac:dyDescent="0.2">
      <c r="A78" s="21"/>
      <c r="B78" s="21"/>
      <c r="C78" s="21"/>
      <c r="D78" s="21"/>
      <c r="E78" s="22"/>
      <c r="F78" s="23"/>
      <c r="G78" s="22"/>
    </row>
    <row r="79" spans="1:9" x14ac:dyDescent="0.2">
      <c r="A79" s="20" t="s">
        <v>1047</v>
      </c>
      <c r="B79" s="21"/>
      <c r="C79" s="21"/>
      <c r="D79" s="21"/>
      <c r="E79" s="22"/>
      <c r="F79" s="23"/>
      <c r="G79" s="22"/>
    </row>
    <row r="80" spans="1:9" x14ac:dyDescent="0.2">
      <c r="A80" s="21" t="s">
        <v>1048</v>
      </c>
      <c r="B80" s="21" t="s">
        <v>1049</v>
      </c>
      <c r="C80" s="21" t="s">
        <v>1050</v>
      </c>
      <c r="D80" s="24">
        <v>636.86800000000005</v>
      </c>
      <c r="E80" s="22">
        <v>71.261194000000003</v>
      </c>
      <c r="F80" s="23">
        <v>0.349476383826824</v>
      </c>
      <c r="G80" s="22">
        <v>5.71</v>
      </c>
    </row>
    <row r="81" spans="1:9" x14ac:dyDescent="0.2">
      <c r="A81" s="20" t="s">
        <v>28</v>
      </c>
      <c r="B81" s="20"/>
      <c r="C81" s="20"/>
      <c r="D81" s="20"/>
      <c r="E81" s="25">
        <f>SUM(E80:E80)</f>
        <v>71.261194000000003</v>
      </c>
      <c r="F81" s="26">
        <f>SUM(F80:F80)</f>
        <v>0.349476383826824</v>
      </c>
      <c r="G81" s="25"/>
      <c r="H81" s="14"/>
      <c r="I81" s="14"/>
    </row>
    <row r="82" spans="1:9" x14ac:dyDescent="0.2">
      <c r="A82" s="21"/>
      <c r="B82" s="21"/>
      <c r="C82" s="21"/>
      <c r="D82" s="21"/>
      <c r="E82" s="22"/>
      <c r="F82" s="23"/>
      <c r="G82" s="22"/>
    </row>
    <row r="83" spans="1:9" x14ac:dyDescent="0.2">
      <c r="A83" s="20" t="s">
        <v>41</v>
      </c>
      <c r="B83" s="20"/>
      <c r="C83" s="20"/>
      <c r="D83" s="20"/>
      <c r="E83" s="25">
        <f>E52+E66+E71+E77+E81</f>
        <v>19910.150139599999</v>
      </c>
      <c r="F83" s="26">
        <f>F52+F66+F71+F77+F81</f>
        <v>97.642586121087746</v>
      </c>
      <c r="G83" s="25"/>
      <c r="H83" s="14"/>
      <c r="I83" s="14"/>
    </row>
    <row r="84" spans="1:9" x14ac:dyDescent="0.2">
      <c r="A84" s="20"/>
      <c r="B84" s="20"/>
      <c r="C84" s="20"/>
      <c r="D84" s="20"/>
      <c r="E84" s="25"/>
      <c r="F84" s="26"/>
      <c r="G84" s="25"/>
      <c r="H84" s="14"/>
      <c r="I84" s="14"/>
    </row>
    <row r="85" spans="1:9" x14ac:dyDescent="0.2">
      <c r="A85" s="20" t="s">
        <v>43</v>
      </c>
      <c r="B85" s="20"/>
      <c r="C85" s="20"/>
      <c r="D85" s="20"/>
      <c r="E85" s="25">
        <f>E87-(E52+E66+E71+E77+E81)</f>
        <v>480.69665230000101</v>
      </c>
      <c r="F85" s="26">
        <f>F87-(F52+F66+F71+F77+F81)</f>
        <v>2.3574138789122543</v>
      </c>
      <c r="G85" s="25"/>
      <c r="H85" s="14"/>
      <c r="I85" s="14"/>
    </row>
    <row r="86" spans="1:9" x14ac:dyDescent="0.2">
      <c r="A86" s="20"/>
      <c r="B86" s="20"/>
      <c r="C86" s="20"/>
      <c r="D86" s="20"/>
      <c r="E86" s="25"/>
      <c r="F86" s="26"/>
      <c r="G86" s="25"/>
      <c r="H86" s="14"/>
      <c r="I86" s="14"/>
    </row>
    <row r="87" spans="1:9" x14ac:dyDescent="0.2">
      <c r="A87" s="27" t="s">
        <v>42</v>
      </c>
      <c r="B87" s="27"/>
      <c r="C87" s="27"/>
      <c r="D87" s="27"/>
      <c r="E87" s="28">
        <v>20390.8467919</v>
      </c>
      <c r="F87" s="29">
        <v>100</v>
      </c>
      <c r="G87" s="28"/>
      <c r="H87" s="14"/>
      <c r="I87" s="14"/>
    </row>
    <row r="89" spans="1:9" x14ac:dyDescent="0.2">
      <c r="A89" s="14" t="s">
        <v>44</v>
      </c>
    </row>
    <row r="90" spans="1:9" x14ac:dyDescent="0.2">
      <c r="A90" s="14" t="s">
        <v>1052</v>
      </c>
    </row>
    <row r="92" spans="1:9" x14ac:dyDescent="0.2">
      <c r="A92" s="14" t="s">
        <v>45</v>
      </c>
    </row>
    <row r="93" spans="1:9" x14ac:dyDescent="0.2">
      <c r="A93" s="14" t="s">
        <v>46</v>
      </c>
    </row>
    <row r="94" spans="1:9" x14ac:dyDescent="0.2">
      <c r="A94" s="14" t="s">
        <v>47</v>
      </c>
      <c r="B94" s="14"/>
      <c r="C94" s="30" t="s">
        <v>49</v>
      </c>
      <c r="D94" s="14" t="s">
        <v>48</v>
      </c>
    </row>
    <row r="95" spans="1:9" x14ac:dyDescent="0.2">
      <c r="A95" s="7" t="s">
        <v>50</v>
      </c>
      <c r="C95" s="31">
        <v>86.867199999999997</v>
      </c>
      <c r="D95" s="31">
        <v>90.448899999999995</v>
      </c>
    </row>
    <row r="96" spans="1:9" x14ac:dyDescent="0.2">
      <c r="A96" s="7" t="s">
        <v>108</v>
      </c>
      <c r="C96" s="31">
        <v>13.352600000000001</v>
      </c>
      <c r="D96" s="31">
        <v>13.376799999999999</v>
      </c>
    </row>
    <row r="97" spans="1:5" x14ac:dyDescent="0.2">
      <c r="A97" s="7" t="s">
        <v>109</v>
      </c>
      <c r="C97" s="31">
        <v>12.546799999999999</v>
      </c>
      <c r="D97" s="31">
        <v>12.5458</v>
      </c>
    </row>
    <row r="98" spans="1:5" x14ac:dyDescent="0.2">
      <c r="A98" s="7" t="s">
        <v>52</v>
      </c>
      <c r="C98" s="31">
        <v>95.047200000000004</v>
      </c>
      <c r="D98" s="31">
        <v>99.320300000000003</v>
      </c>
    </row>
    <row r="99" spans="1:5" x14ac:dyDescent="0.2">
      <c r="A99" s="7" t="s">
        <v>110</v>
      </c>
      <c r="C99" s="31">
        <v>15.153700000000001</v>
      </c>
      <c r="D99" s="31">
        <v>15.242900000000001</v>
      </c>
    </row>
    <row r="100" spans="1:5" x14ac:dyDescent="0.2">
      <c r="A100" s="7" t="s">
        <v>111</v>
      </c>
      <c r="C100" s="31">
        <v>14.3637</v>
      </c>
      <c r="D100" s="31">
        <v>14.437200000000001</v>
      </c>
    </row>
    <row r="102" spans="1:5" x14ac:dyDescent="0.2">
      <c r="A102" s="14" t="s">
        <v>55</v>
      </c>
    </row>
    <row r="103" spans="1:5" x14ac:dyDescent="0.2">
      <c r="A103" s="101" t="s">
        <v>58</v>
      </c>
      <c r="B103" s="102"/>
      <c r="C103" s="33" t="s">
        <v>59</v>
      </c>
    </row>
    <row r="104" spans="1:5" x14ac:dyDescent="0.2">
      <c r="A104" s="97" t="s">
        <v>108</v>
      </c>
      <c r="B104" s="98"/>
      <c r="C104" s="34">
        <v>0.51</v>
      </c>
    </row>
    <row r="105" spans="1:5" x14ac:dyDescent="0.2">
      <c r="A105" s="97" t="s">
        <v>109</v>
      </c>
      <c r="B105" s="98"/>
      <c r="C105" s="34">
        <v>0.5</v>
      </c>
    </row>
    <row r="106" spans="1:5" x14ac:dyDescent="0.2">
      <c r="A106" s="97" t="s">
        <v>110</v>
      </c>
      <c r="B106" s="98"/>
      <c r="C106" s="34">
        <v>0.56999999999999995</v>
      </c>
    </row>
    <row r="107" spans="1:5" x14ac:dyDescent="0.2">
      <c r="A107" s="97" t="s">
        <v>111</v>
      </c>
      <c r="B107" s="98"/>
      <c r="C107" s="34">
        <v>0.55000000000000004</v>
      </c>
    </row>
    <row r="108" spans="1:5" x14ac:dyDescent="0.2">
      <c r="A108" s="7" t="s">
        <v>60</v>
      </c>
    </row>
    <row r="109" spans="1:5" x14ac:dyDescent="0.2">
      <c r="A109" s="7" t="s">
        <v>54</v>
      </c>
    </row>
    <row r="111" spans="1:5" x14ac:dyDescent="0.2">
      <c r="A111" s="14" t="s">
        <v>1070</v>
      </c>
      <c r="D111" s="32">
        <v>4.7389294307864196</v>
      </c>
      <c r="E111" s="10" t="s">
        <v>57</v>
      </c>
    </row>
    <row r="113" spans="1:9" x14ac:dyDescent="0.2">
      <c r="A113" s="14" t="s">
        <v>943</v>
      </c>
      <c r="D113" s="30" t="s">
        <v>56</v>
      </c>
    </row>
    <row r="115" spans="1:9" x14ac:dyDescent="0.2">
      <c r="A115" s="14" t="s">
        <v>1351</v>
      </c>
    </row>
    <row r="117" spans="1:9" x14ac:dyDescent="0.2">
      <c r="A117" s="66" t="s">
        <v>1218</v>
      </c>
      <c r="B117" s="62"/>
      <c r="C117" s="62"/>
      <c r="D117" s="62"/>
      <c r="E117" s="11"/>
      <c r="G117" s="11"/>
      <c r="H117" s="62"/>
      <c r="I117" s="62"/>
    </row>
    <row r="118" spans="1:9" x14ac:dyDescent="0.2">
      <c r="A118" s="66"/>
      <c r="B118" s="62"/>
      <c r="C118" s="62"/>
      <c r="D118" s="62"/>
      <c r="E118" s="11"/>
      <c r="G118" s="11"/>
      <c r="H118" s="62"/>
      <c r="I118" s="62"/>
    </row>
    <row r="119" spans="1:9" x14ac:dyDescent="0.2">
      <c r="A119" s="66" t="s">
        <v>948</v>
      </c>
      <c r="B119" s="62"/>
      <c r="C119" s="62"/>
      <c r="D119" s="62"/>
      <c r="E119" s="11"/>
      <c r="G119" s="11"/>
      <c r="H119" s="62"/>
      <c r="I119" s="62"/>
    </row>
    <row r="120" spans="1:9" x14ac:dyDescent="0.2">
      <c r="A120" s="67"/>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6" t="s">
        <v>1352</v>
      </c>
      <c r="B137" s="62"/>
      <c r="C137" s="62"/>
      <c r="D137" s="62"/>
      <c r="E137" s="11"/>
      <c r="G137" s="11"/>
      <c r="H137" s="62"/>
      <c r="I137" s="62"/>
    </row>
    <row r="138" spans="1:9" x14ac:dyDescent="0.2">
      <c r="A138" s="62"/>
      <c r="B138" s="62"/>
      <c r="C138" s="62"/>
      <c r="D138" s="62"/>
      <c r="E138" s="11"/>
      <c r="G138" s="11"/>
      <c r="H138" s="62"/>
      <c r="I138" s="62"/>
    </row>
    <row r="139" spans="1:9" x14ac:dyDescent="0.2">
      <c r="A139" s="66" t="s">
        <v>949</v>
      </c>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t="s">
        <v>947</v>
      </c>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7"/>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sheetData>
  <mergeCells count="6">
    <mergeCell ref="A107:B107"/>
    <mergeCell ref="A1:G1"/>
    <mergeCell ref="A103:B103"/>
    <mergeCell ref="A104:B104"/>
    <mergeCell ref="A105:B105"/>
    <mergeCell ref="A106:B106"/>
  </mergeCells>
  <conditionalFormatting sqref="F2:F3">
    <cfRule type="cellIs" dxfId="91" priority="2" stopIfTrue="1" operator="between">
      <formula>0.009</formula>
      <formula>-0.009</formula>
    </cfRule>
  </conditionalFormatting>
  <conditionalFormatting sqref="F5:F65536">
    <cfRule type="cellIs" dxfId="90"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71"/>
  <sheetViews>
    <sheetView workbookViewId="0">
      <selection sqref="A1:G1"/>
    </sheetView>
  </sheetViews>
  <sheetFormatPr defaultRowHeight="11.25" x14ac:dyDescent="0.2"/>
  <cols>
    <col min="1" max="1" width="38.7109375" style="7" bestFit="1" customWidth="1"/>
    <col min="2" max="2" width="37" style="7" bestFit="1" customWidth="1"/>
    <col min="3" max="3" width="25.5703125" style="7" bestFit="1" customWidth="1"/>
    <col min="4" max="4" width="15.5703125" style="7" bestFit="1" customWidth="1"/>
    <col min="5" max="5" width="26.7109375" style="10" customWidth="1"/>
    <col min="6" max="6" width="31.28515625" style="11" bestFit="1" customWidth="1"/>
    <col min="7" max="7" width="33.28515625" style="10" customWidth="1"/>
    <col min="8" max="8" width="29.7109375" style="7" customWidth="1"/>
    <col min="9" max="16384" width="9.140625" style="7"/>
  </cols>
  <sheetData>
    <row r="1" spans="1:11" s="1" customFormat="1" ht="15" x14ac:dyDescent="0.2">
      <c r="A1" s="99" t="s">
        <v>8</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25.5" customHeight="1" x14ac:dyDescent="0.2">
      <c r="A4" s="36" t="s">
        <v>2</v>
      </c>
      <c r="B4" s="36" t="s">
        <v>0</v>
      </c>
      <c r="C4" s="37" t="s">
        <v>4</v>
      </c>
      <c r="D4" s="37" t="s">
        <v>1</v>
      </c>
      <c r="E4" s="53" t="s">
        <v>6</v>
      </c>
      <c r="F4" s="38" t="s">
        <v>240</v>
      </c>
      <c r="G4" s="53" t="s">
        <v>241</v>
      </c>
      <c r="H4" s="54" t="s">
        <v>242</v>
      </c>
      <c r="I4" s="39" t="s">
        <v>5</v>
      </c>
      <c r="J4" s="35"/>
      <c r="K4" s="35"/>
    </row>
    <row r="5" spans="1:11" x14ac:dyDescent="0.2">
      <c r="A5" s="40" t="s">
        <v>118</v>
      </c>
      <c r="B5" s="41"/>
      <c r="C5" s="41"/>
      <c r="D5" s="41"/>
      <c r="E5" s="42"/>
      <c r="F5" s="43"/>
      <c r="G5" s="42"/>
      <c r="H5" s="41"/>
      <c r="I5" s="41"/>
    </row>
    <row r="6" spans="1:11" x14ac:dyDescent="0.2">
      <c r="A6" s="40" t="s">
        <v>25</v>
      </c>
      <c r="B6" s="41"/>
      <c r="C6" s="41"/>
      <c r="D6" s="41"/>
      <c r="E6" s="42"/>
      <c r="F6" s="43"/>
      <c r="G6" s="42"/>
      <c r="H6" s="41"/>
      <c r="I6" s="41"/>
    </row>
    <row r="7" spans="1:11" x14ac:dyDescent="0.2">
      <c r="A7" s="41" t="s">
        <v>128</v>
      </c>
      <c r="B7" s="41" t="s">
        <v>127</v>
      </c>
      <c r="C7" s="41" t="s">
        <v>121</v>
      </c>
      <c r="D7" s="44">
        <v>278750</v>
      </c>
      <c r="E7" s="42">
        <v>3323.2575000000002</v>
      </c>
      <c r="F7" s="43">
        <v>4.90426011276256</v>
      </c>
      <c r="G7" s="42">
        <v>-3105.25875</v>
      </c>
      <c r="H7" s="42">
        <v>-4.5825508939442496</v>
      </c>
      <c r="I7" s="45"/>
    </row>
    <row r="8" spans="1:11" x14ac:dyDescent="0.2">
      <c r="A8" s="41" t="s">
        <v>120</v>
      </c>
      <c r="B8" s="41" t="s">
        <v>119</v>
      </c>
      <c r="C8" s="41" t="s">
        <v>121</v>
      </c>
      <c r="D8" s="44">
        <v>151200</v>
      </c>
      <c r="E8" s="42">
        <v>2940.6887999999999</v>
      </c>
      <c r="F8" s="43">
        <v>4.3396886295713202</v>
      </c>
      <c r="G8" s="42">
        <v>-1397.2529999999999</v>
      </c>
      <c r="H8" s="42">
        <v>-2.0619804981521401</v>
      </c>
      <c r="I8" s="45"/>
    </row>
    <row r="9" spans="1:11" x14ac:dyDescent="0.2">
      <c r="A9" s="41" t="s">
        <v>133</v>
      </c>
      <c r="B9" s="41" t="s">
        <v>132</v>
      </c>
      <c r="C9" s="41" t="s">
        <v>134</v>
      </c>
      <c r="D9" s="44">
        <v>195000</v>
      </c>
      <c r="E9" s="42">
        <v>2770.7550000000001</v>
      </c>
      <c r="F9" s="43">
        <v>4.08891072351072</v>
      </c>
      <c r="G9" s="42">
        <v>-2444.4450000000002</v>
      </c>
      <c r="H9" s="42">
        <v>-3.6073623880610799</v>
      </c>
      <c r="I9" s="45"/>
    </row>
    <row r="10" spans="1:11" x14ac:dyDescent="0.2">
      <c r="A10" s="41" t="s">
        <v>147</v>
      </c>
      <c r="B10" s="41" t="s">
        <v>146</v>
      </c>
      <c r="C10" s="41" t="s">
        <v>148</v>
      </c>
      <c r="D10" s="44">
        <v>755000</v>
      </c>
      <c r="E10" s="42">
        <v>2520.9450000000002</v>
      </c>
      <c r="F10" s="43">
        <v>3.7202564080478902</v>
      </c>
      <c r="G10" s="42">
        <v>-1752.0930000000001</v>
      </c>
      <c r="H10" s="42">
        <v>-2.58563166223216</v>
      </c>
      <c r="I10" s="45"/>
    </row>
    <row r="11" spans="1:11" x14ac:dyDescent="0.2">
      <c r="A11" s="41" t="s">
        <v>136</v>
      </c>
      <c r="B11" s="41" t="s">
        <v>135</v>
      </c>
      <c r="C11" s="41" t="s">
        <v>137</v>
      </c>
      <c r="D11" s="44">
        <v>154000</v>
      </c>
      <c r="E11" s="42">
        <v>2406.558</v>
      </c>
      <c r="F11" s="43">
        <v>3.55145107126055</v>
      </c>
      <c r="G11" s="42">
        <v>-1506.048</v>
      </c>
      <c r="H11" s="42">
        <v>-2.2225335034392701</v>
      </c>
      <c r="I11" s="45"/>
    </row>
    <row r="12" spans="1:11" x14ac:dyDescent="0.2">
      <c r="A12" s="41" t="s">
        <v>123</v>
      </c>
      <c r="B12" s="41" t="s">
        <v>122</v>
      </c>
      <c r="C12" s="41" t="s">
        <v>121</v>
      </c>
      <c r="D12" s="44">
        <v>160100</v>
      </c>
      <c r="E12" s="42">
        <v>2314.7258000000002</v>
      </c>
      <c r="F12" s="43">
        <v>3.4159307284862601</v>
      </c>
      <c r="G12" s="42">
        <v>-1507.6908000000001</v>
      </c>
      <c r="H12" s="42">
        <v>-2.2249578471782798</v>
      </c>
      <c r="I12" s="45"/>
    </row>
    <row r="13" spans="1:11" x14ac:dyDescent="0.2">
      <c r="A13" s="41" t="s">
        <v>244</v>
      </c>
      <c r="B13" s="41" t="s">
        <v>243</v>
      </c>
      <c r="C13" s="41" t="s">
        <v>189</v>
      </c>
      <c r="D13" s="44">
        <v>42000</v>
      </c>
      <c r="E13" s="42">
        <v>2089.1219999999998</v>
      </c>
      <c r="F13" s="43">
        <v>3.0829984421293699</v>
      </c>
      <c r="G13" s="42">
        <v>-2102.8139999999999</v>
      </c>
      <c r="H13" s="42">
        <v>-3.10320425809878</v>
      </c>
      <c r="I13" s="45"/>
    </row>
    <row r="14" spans="1:11" x14ac:dyDescent="0.2">
      <c r="A14" s="41" t="s">
        <v>246</v>
      </c>
      <c r="B14" s="41" t="s">
        <v>245</v>
      </c>
      <c r="C14" s="41" t="s">
        <v>121</v>
      </c>
      <c r="D14" s="44">
        <v>100000</v>
      </c>
      <c r="E14" s="42">
        <v>2074.6999999999998</v>
      </c>
      <c r="F14" s="43">
        <v>3.0617153368189198</v>
      </c>
      <c r="G14" s="42">
        <v>-2088.3000000000002</v>
      </c>
      <c r="H14" s="42">
        <v>-3.0817853848165702</v>
      </c>
      <c r="I14" s="45"/>
    </row>
    <row r="15" spans="1:11" x14ac:dyDescent="0.2">
      <c r="A15" s="41" t="s">
        <v>130</v>
      </c>
      <c r="B15" s="41" t="s">
        <v>129</v>
      </c>
      <c r="C15" s="41" t="s">
        <v>131</v>
      </c>
      <c r="D15" s="44">
        <v>107425</v>
      </c>
      <c r="E15" s="42">
        <v>1994.0228500000001</v>
      </c>
      <c r="F15" s="43">
        <v>2.9426569344061102</v>
      </c>
      <c r="G15" s="42">
        <v>-1411.1846250000001</v>
      </c>
      <c r="H15" s="42">
        <v>-2.0825399380370899</v>
      </c>
      <c r="I15" s="45"/>
    </row>
    <row r="16" spans="1:11" x14ac:dyDescent="0.2">
      <c r="A16" s="41" t="s">
        <v>248</v>
      </c>
      <c r="B16" s="41" t="s">
        <v>247</v>
      </c>
      <c r="C16" s="41" t="s">
        <v>134</v>
      </c>
      <c r="D16" s="44">
        <v>319950</v>
      </c>
      <c r="E16" s="42">
        <v>1315.154475</v>
      </c>
      <c r="F16" s="43">
        <v>1.94082451746929</v>
      </c>
      <c r="G16" s="42">
        <v>-1323.4731750000001</v>
      </c>
      <c r="H16" s="42">
        <v>-1.9531007460191501</v>
      </c>
      <c r="I16" s="45"/>
    </row>
    <row r="17" spans="1:9" x14ac:dyDescent="0.2">
      <c r="A17" s="41" t="s">
        <v>250</v>
      </c>
      <c r="B17" s="41" t="s">
        <v>249</v>
      </c>
      <c r="C17" s="41" t="s">
        <v>165</v>
      </c>
      <c r="D17" s="44">
        <v>37100</v>
      </c>
      <c r="E17" s="42">
        <v>1104.3928000000001</v>
      </c>
      <c r="F17" s="43">
        <v>1.62979533119602</v>
      </c>
      <c r="G17" s="42">
        <v>-1108.9190000000001</v>
      </c>
      <c r="H17" s="42">
        <v>-1.6364748202582999</v>
      </c>
      <c r="I17" s="45"/>
    </row>
    <row r="18" spans="1:9" x14ac:dyDescent="0.2">
      <c r="A18" s="41" t="s">
        <v>125</v>
      </c>
      <c r="B18" s="41" t="s">
        <v>124</v>
      </c>
      <c r="C18" s="41" t="s">
        <v>126</v>
      </c>
      <c r="D18" s="44">
        <v>29100</v>
      </c>
      <c r="E18" s="42">
        <v>1069.4540999999999</v>
      </c>
      <c r="F18" s="43">
        <v>1.5782349351684</v>
      </c>
      <c r="G18" s="42">
        <v>-318.08940000000001</v>
      </c>
      <c r="H18" s="42">
        <v>-0.46941687687835698</v>
      </c>
      <c r="I18" s="45"/>
    </row>
    <row r="19" spans="1:9" x14ac:dyDescent="0.2">
      <c r="A19" s="41" t="s">
        <v>170</v>
      </c>
      <c r="B19" s="41" t="s">
        <v>169</v>
      </c>
      <c r="C19" s="41" t="s">
        <v>171</v>
      </c>
      <c r="D19" s="44">
        <v>132300</v>
      </c>
      <c r="E19" s="42">
        <v>1027.7725499999999</v>
      </c>
      <c r="F19" s="43">
        <v>1.5167238536156999</v>
      </c>
      <c r="G19" s="42">
        <v>-634.59439999999995</v>
      </c>
      <c r="H19" s="42">
        <v>-0.93649559316498698</v>
      </c>
      <c r="I19" s="45"/>
    </row>
    <row r="20" spans="1:9" x14ac:dyDescent="0.2">
      <c r="A20" s="41" t="s">
        <v>155</v>
      </c>
      <c r="B20" s="41" t="s">
        <v>154</v>
      </c>
      <c r="C20" s="41" t="s">
        <v>156</v>
      </c>
      <c r="D20" s="44">
        <v>13750</v>
      </c>
      <c r="E20" s="42">
        <v>946.06875000000002</v>
      </c>
      <c r="F20" s="43">
        <v>1.3961503839399001</v>
      </c>
      <c r="G20" s="42">
        <v>-571.43624999999997</v>
      </c>
      <c r="H20" s="42">
        <v>-0.84329065919857704</v>
      </c>
      <c r="I20" s="45"/>
    </row>
    <row r="21" spans="1:9" x14ac:dyDescent="0.2">
      <c r="A21" s="41" t="s">
        <v>201</v>
      </c>
      <c r="B21" s="41" t="s">
        <v>200</v>
      </c>
      <c r="C21" s="41" t="s">
        <v>137</v>
      </c>
      <c r="D21" s="44">
        <v>60100</v>
      </c>
      <c r="E21" s="42">
        <v>945.91390000000001</v>
      </c>
      <c r="F21" s="43">
        <v>1.3959218657831001</v>
      </c>
      <c r="G21" s="42">
        <v>-817.55039999999997</v>
      </c>
      <c r="H21" s="42">
        <v>-1.2064908653310999</v>
      </c>
      <c r="I21" s="45"/>
    </row>
    <row r="22" spans="1:9" x14ac:dyDescent="0.2">
      <c r="A22" s="41" t="s">
        <v>252</v>
      </c>
      <c r="B22" s="41" t="s">
        <v>251</v>
      </c>
      <c r="C22" s="41" t="s">
        <v>148</v>
      </c>
      <c r="D22" s="44">
        <v>225450</v>
      </c>
      <c r="E22" s="42">
        <v>885.56759999999997</v>
      </c>
      <c r="F22" s="43">
        <v>1.3068664880271501</v>
      </c>
      <c r="G22" s="42">
        <v>-883.87672499999996</v>
      </c>
      <c r="H22" s="42">
        <v>-1.3043711981442001</v>
      </c>
      <c r="I22" s="45"/>
    </row>
    <row r="23" spans="1:9" x14ac:dyDescent="0.2">
      <c r="A23" s="41" t="s">
        <v>185</v>
      </c>
      <c r="B23" s="41" t="s">
        <v>184</v>
      </c>
      <c r="C23" s="41" t="s">
        <v>186</v>
      </c>
      <c r="D23" s="44">
        <v>36300</v>
      </c>
      <c r="E23" s="42">
        <v>852.43290000000002</v>
      </c>
      <c r="F23" s="43">
        <v>1.2579683248368601</v>
      </c>
      <c r="G23" s="42">
        <v>-568.27980000000002</v>
      </c>
      <c r="H23" s="42">
        <v>-0.83863256338959202</v>
      </c>
      <c r="I23" s="45"/>
    </row>
    <row r="24" spans="1:9" x14ac:dyDescent="0.2">
      <c r="A24" s="41" t="s">
        <v>226</v>
      </c>
      <c r="B24" s="41" t="s">
        <v>225</v>
      </c>
      <c r="C24" s="41" t="s">
        <v>131</v>
      </c>
      <c r="D24" s="44">
        <v>217302</v>
      </c>
      <c r="E24" s="42">
        <v>834.76563299999998</v>
      </c>
      <c r="F24" s="43">
        <v>1.23189605302234</v>
      </c>
      <c r="G24" s="42">
        <v>-577.9796</v>
      </c>
      <c r="H24" s="42">
        <v>-0.85294693482839101</v>
      </c>
      <c r="I24" s="45"/>
    </row>
    <row r="25" spans="1:9" x14ac:dyDescent="0.2">
      <c r="A25" s="41" t="s">
        <v>254</v>
      </c>
      <c r="B25" s="41" t="s">
        <v>253</v>
      </c>
      <c r="C25" s="41" t="s">
        <v>178</v>
      </c>
      <c r="D25" s="44">
        <v>21175</v>
      </c>
      <c r="E25" s="42">
        <v>752.77125000000001</v>
      </c>
      <c r="F25" s="43">
        <v>1.11089375873203</v>
      </c>
      <c r="G25" s="42">
        <v>-756.15925000000004</v>
      </c>
      <c r="H25" s="42">
        <v>-1.1158935618655701</v>
      </c>
      <c r="I25" s="45"/>
    </row>
    <row r="26" spans="1:9" x14ac:dyDescent="0.2">
      <c r="A26" s="41" t="s">
        <v>150</v>
      </c>
      <c r="B26" s="41" t="s">
        <v>149</v>
      </c>
      <c r="C26" s="41" t="s">
        <v>151</v>
      </c>
      <c r="D26" s="44">
        <v>6500</v>
      </c>
      <c r="E26" s="42">
        <v>728.65</v>
      </c>
      <c r="F26" s="43">
        <v>1.07529709363913</v>
      </c>
      <c r="G26" s="42">
        <v>-563.25</v>
      </c>
      <c r="H26" s="42">
        <v>-0.83120989225587105</v>
      </c>
      <c r="I26" s="45"/>
    </row>
    <row r="27" spans="1:9" x14ac:dyDescent="0.2">
      <c r="A27" s="41" t="s">
        <v>256</v>
      </c>
      <c r="B27" s="41" t="s">
        <v>255</v>
      </c>
      <c r="C27" s="41" t="s">
        <v>131</v>
      </c>
      <c r="D27" s="44">
        <v>9600000</v>
      </c>
      <c r="E27" s="42">
        <v>664.32</v>
      </c>
      <c r="F27" s="43">
        <v>0.98036281513256995</v>
      </c>
      <c r="G27" s="42">
        <v>-666.24</v>
      </c>
      <c r="H27" s="42">
        <v>-0.98319623367341502</v>
      </c>
      <c r="I27" s="45"/>
    </row>
    <row r="28" spans="1:9" x14ac:dyDescent="0.2">
      <c r="A28" s="41" t="s">
        <v>258</v>
      </c>
      <c r="B28" s="41" t="s">
        <v>257</v>
      </c>
      <c r="C28" s="41" t="s">
        <v>121</v>
      </c>
      <c r="D28" s="44">
        <v>263250</v>
      </c>
      <c r="E28" s="42">
        <v>656.94037500000002</v>
      </c>
      <c r="F28" s="43">
        <v>0.96947241601825296</v>
      </c>
      <c r="G28" s="42">
        <v>-661.83682499999998</v>
      </c>
      <c r="H28" s="42">
        <v>-0.97669829737988001</v>
      </c>
      <c r="I28" s="45"/>
    </row>
    <row r="29" spans="1:9" x14ac:dyDescent="0.2">
      <c r="A29" s="41" t="s">
        <v>164</v>
      </c>
      <c r="B29" s="41" t="s">
        <v>163</v>
      </c>
      <c r="C29" s="41" t="s">
        <v>165</v>
      </c>
      <c r="D29" s="44">
        <v>87000</v>
      </c>
      <c r="E29" s="42">
        <v>625.96500000000003</v>
      </c>
      <c r="F29" s="43">
        <v>0.92376085256270901</v>
      </c>
      <c r="G29" s="42">
        <v>-370.53390000000002</v>
      </c>
      <c r="H29" s="42">
        <v>-0.54681126159990701</v>
      </c>
      <c r="I29" s="45"/>
    </row>
    <row r="30" spans="1:9" x14ac:dyDescent="0.2">
      <c r="A30" s="41" t="s">
        <v>144</v>
      </c>
      <c r="B30" s="41" t="s">
        <v>143</v>
      </c>
      <c r="C30" s="41" t="s">
        <v>145</v>
      </c>
      <c r="D30" s="44">
        <v>225000</v>
      </c>
      <c r="E30" s="42">
        <v>536.19749999999999</v>
      </c>
      <c r="F30" s="43">
        <v>0.79128746773700298</v>
      </c>
      <c r="G30" s="42"/>
      <c r="H30" s="42"/>
      <c r="I30" s="45"/>
    </row>
    <row r="31" spans="1:9" x14ac:dyDescent="0.2">
      <c r="A31" s="41" t="s">
        <v>158</v>
      </c>
      <c r="B31" s="41" t="s">
        <v>157</v>
      </c>
      <c r="C31" s="41" t="s">
        <v>159</v>
      </c>
      <c r="D31" s="44">
        <v>30000</v>
      </c>
      <c r="E31" s="42">
        <v>528.48</v>
      </c>
      <c r="F31" s="43">
        <v>0.77989845336774499</v>
      </c>
      <c r="G31" s="42"/>
      <c r="H31" s="42"/>
      <c r="I31" s="45"/>
    </row>
    <row r="32" spans="1:9" x14ac:dyDescent="0.2">
      <c r="A32" s="41" t="s">
        <v>260</v>
      </c>
      <c r="B32" s="41" t="s">
        <v>259</v>
      </c>
      <c r="C32" s="41" t="s">
        <v>134</v>
      </c>
      <c r="D32" s="44">
        <v>163800</v>
      </c>
      <c r="E32" s="42">
        <v>521.53920000000005</v>
      </c>
      <c r="F32" s="43">
        <v>0.76965564534258801</v>
      </c>
      <c r="G32" s="42">
        <v>-524.24189999999999</v>
      </c>
      <c r="H32" s="42">
        <v>-0.77364412466047605</v>
      </c>
      <c r="I32" s="45"/>
    </row>
    <row r="33" spans="1:9" x14ac:dyDescent="0.2">
      <c r="A33" s="41" t="s">
        <v>262</v>
      </c>
      <c r="B33" s="41" t="s">
        <v>261</v>
      </c>
      <c r="C33" s="41" t="s">
        <v>204</v>
      </c>
      <c r="D33" s="44">
        <v>123500</v>
      </c>
      <c r="E33" s="42">
        <v>501.34825000000001</v>
      </c>
      <c r="F33" s="43">
        <v>0.73985907654712701</v>
      </c>
      <c r="G33" s="42">
        <v>-502.21275000000003</v>
      </c>
      <c r="H33" s="42">
        <v>-0.74113485275991897</v>
      </c>
      <c r="I33" s="45"/>
    </row>
    <row r="34" spans="1:9" x14ac:dyDescent="0.2">
      <c r="A34" s="41" t="s">
        <v>264</v>
      </c>
      <c r="B34" s="41" t="s">
        <v>263</v>
      </c>
      <c r="C34" s="41" t="s">
        <v>204</v>
      </c>
      <c r="D34" s="44">
        <v>165000</v>
      </c>
      <c r="E34" s="42">
        <v>472.97250000000003</v>
      </c>
      <c r="F34" s="43">
        <v>0.69798388063025296</v>
      </c>
      <c r="G34" s="42">
        <v>-475.86</v>
      </c>
      <c r="H34" s="42">
        <v>-0.70224507648269596</v>
      </c>
      <c r="I34" s="45"/>
    </row>
    <row r="35" spans="1:9" x14ac:dyDescent="0.2">
      <c r="A35" s="41" t="s">
        <v>266</v>
      </c>
      <c r="B35" s="41" t="s">
        <v>265</v>
      </c>
      <c r="C35" s="41" t="s">
        <v>162</v>
      </c>
      <c r="D35" s="44">
        <v>29250</v>
      </c>
      <c r="E35" s="42">
        <v>428.71724999999998</v>
      </c>
      <c r="F35" s="43">
        <v>0.63267469006787902</v>
      </c>
      <c r="G35" s="42">
        <v>-431.20350000000002</v>
      </c>
      <c r="H35" s="42">
        <v>-0.636343745717451</v>
      </c>
      <c r="I35" s="45"/>
    </row>
    <row r="36" spans="1:9" x14ac:dyDescent="0.2">
      <c r="A36" s="41" t="s">
        <v>268</v>
      </c>
      <c r="B36" s="41" t="s">
        <v>267</v>
      </c>
      <c r="C36" s="41" t="s">
        <v>151</v>
      </c>
      <c r="D36" s="44">
        <v>76500</v>
      </c>
      <c r="E36" s="42">
        <v>423.42750000000001</v>
      </c>
      <c r="F36" s="43">
        <v>0.62486840062702598</v>
      </c>
      <c r="G36" s="42">
        <v>-424.03949999999998</v>
      </c>
      <c r="H36" s="42">
        <v>-0.62577155278692098</v>
      </c>
      <c r="I36" s="45"/>
    </row>
    <row r="37" spans="1:9" x14ac:dyDescent="0.2">
      <c r="A37" s="41" t="s">
        <v>139</v>
      </c>
      <c r="B37" s="41" t="s">
        <v>138</v>
      </c>
      <c r="C37" s="41" t="s">
        <v>137</v>
      </c>
      <c r="D37" s="44">
        <v>25000</v>
      </c>
      <c r="E37" s="42">
        <v>409.15</v>
      </c>
      <c r="F37" s="43">
        <v>0.60379853957654595</v>
      </c>
      <c r="G37" s="42"/>
      <c r="H37" s="42"/>
      <c r="I37" s="45"/>
    </row>
    <row r="38" spans="1:9" x14ac:dyDescent="0.2">
      <c r="A38" s="41" t="s">
        <v>270</v>
      </c>
      <c r="B38" s="41" t="s">
        <v>269</v>
      </c>
      <c r="C38" s="41" t="s">
        <v>271</v>
      </c>
      <c r="D38" s="44">
        <v>102900</v>
      </c>
      <c r="E38" s="42">
        <v>408.82170000000002</v>
      </c>
      <c r="F38" s="43">
        <v>0.60331405452083797</v>
      </c>
      <c r="G38" s="42">
        <v>-411.39420000000001</v>
      </c>
      <c r="H38" s="42">
        <v>-0.60711039264392397</v>
      </c>
      <c r="I38" s="45"/>
    </row>
    <row r="39" spans="1:9" x14ac:dyDescent="0.2">
      <c r="A39" s="41" t="s">
        <v>273</v>
      </c>
      <c r="B39" s="41" t="s">
        <v>272</v>
      </c>
      <c r="C39" s="41" t="s">
        <v>148</v>
      </c>
      <c r="D39" s="44">
        <v>133200</v>
      </c>
      <c r="E39" s="42">
        <v>385.947</v>
      </c>
      <c r="F39" s="43">
        <v>0.56955697165819197</v>
      </c>
      <c r="G39" s="42">
        <v>-388.14479999999998</v>
      </c>
      <c r="H39" s="42">
        <v>-0.572800350444166</v>
      </c>
      <c r="I39" s="45"/>
    </row>
    <row r="40" spans="1:9" x14ac:dyDescent="0.2">
      <c r="A40" s="41" t="s">
        <v>275</v>
      </c>
      <c r="B40" s="41" t="s">
        <v>274</v>
      </c>
      <c r="C40" s="41" t="s">
        <v>210</v>
      </c>
      <c r="D40" s="44">
        <v>16875</v>
      </c>
      <c r="E40" s="42">
        <v>378.64125000000001</v>
      </c>
      <c r="F40" s="43">
        <v>0.55877559274945099</v>
      </c>
      <c r="G40" s="42">
        <v>-380.00812500000001</v>
      </c>
      <c r="H40" s="42">
        <v>-0.56079274325362705</v>
      </c>
      <c r="I40" s="45"/>
    </row>
    <row r="41" spans="1:9" x14ac:dyDescent="0.2">
      <c r="A41" s="41" t="s">
        <v>173</v>
      </c>
      <c r="B41" s="41" t="s">
        <v>172</v>
      </c>
      <c r="C41" s="41" t="s">
        <v>165</v>
      </c>
      <c r="D41" s="44">
        <v>3000</v>
      </c>
      <c r="E41" s="42">
        <v>369.57</v>
      </c>
      <c r="F41" s="43">
        <v>0.54538879694807296</v>
      </c>
      <c r="G41" s="42"/>
      <c r="H41" s="42"/>
      <c r="I41" s="45"/>
    </row>
    <row r="42" spans="1:9" x14ac:dyDescent="0.2">
      <c r="A42" s="41" t="s">
        <v>237</v>
      </c>
      <c r="B42" s="41" t="s">
        <v>236</v>
      </c>
      <c r="C42" s="41" t="s">
        <v>204</v>
      </c>
      <c r="D42" s="44">
        <v>23000</v>
      </c>
      <c r="E42" s="42">
        <v>368.23</v>
      </c>
      <c r="F42" s="43">
        <v>0.54341130692477402</v>
      </c>
      <c r="G42" s="42"/>
      <c r="H42" s="42"/>
      <c r="I42" s="45"/>
    </row>
    <row r="43" spans="1:9" x14ac:dyDescent="0.2">
      <c r="A43" s="41" t="s">
        <v>277</v>
      </c>
      <c r="B43" s="41" t="s">
        <v>276</v>
      </c>
      <c r="C43" s="41" t="s">
        <v>142</v>
      </c>
      <c r="D43" s="44">
        <v>76125</v>
      </c>
      <c r="E43" s="42">
        <v>362.31693749999999</v>
      </c>
      <c r="F43" s="43">
        <v>0.53468517102858804</v>
      </c>
      <c r="G43" s="42">
        <v>-363.8775</v>
      </c>
      <c r="H43" s="42">
        <v>-0.53698815369611297</v>
      </c>
      <c r="I43" s="45"/>
    </row>
    <row r="44" spans="1:9" x14ac:dyDescent="0.2">
      <c r="A44" s="41" t="s">
        <v>279</v>
      </c>
      <c r="B44" s="41" t="s">
        <v>278</v>
      </c>
      <c r="C44" s="41" t="s">
        <v>137</v>
      </c>
      <c r="D44" s="44">
        <v>10150</v>
      </c>
      <c r="E44" s="42">
        <v>351.5351</v>
      </c>
      <c r="F44" s="43">
        <v>0.51877399484271003</v>
      </c>
      <c r="G44" s="42">
        <v>-350.63175000000001</v>
      </c>
      <c r="H44" s="42">
        <v>-0.51744088617663098</v>
      </c>
      <c r="I44" s="45"/>
    </row>
    <row r="45" spans="1:9" x14ac:dyDescent="0.2">
      <c r="A45" s="41" t="s">
        <v>153</v>
      </c>
      <c r="B45" s="41" t="s">
        <v>152</v>
      </c>
      <c r="C45" s="41" t="s">
        <v>121</v>
      </c>
      <c r="D45" s="44">
        <v>42700</v>
      </c>
      <c r="E45" s="42">
        <v>346.85210000000001</v>
      </c>
      <c r="F45" s="43">
        <v>0.51186310993292905</v>
      </c>
      <c r="G45" s="42"/>
      <c r="H45" s="42"/>
      <c r="I45" s="45"/>
    </row>
    <row r="46" spans="1:9" x14ac:dyDescent="0.2">
      <c r="A46" s="41" t="s">
        <v>177</v>
      </c>
      <c r="B46" s="41" t="s">
        <v>176</v>
      </c>
      <c r="C46" s="41" t="s">
        <v>178</v>
      </c>
      <c r="D46" s="44">
        <v>88000</v>
      </c>
      <c r="E46" s="42">
        <v>310.55200000000002</v>
      </c>
      <c r="F46" s="43">
        <v>0.45829364307118498</v>
      </c>
      <c r="G46" s="42"/>
      <c r="H46" s="42"/>
      <c r="I46" s="45"/>
    </row>
    <row r="47" spans="1:9" x14ac:dyDescent="0.2">
      <c r="A47" s="41" t="s">
        <v>141</v>
      </c>
      <c r="B47" s="41" t="s">
        <v>140</v>
      </c>
      <c r="C47" s="41" t="s">
        <v>142</v>
      </c>
      <c r="D47" s="44">
        <v>19500</v>
      </c>
      <c r="E47" s="42">
        <v>296.41950000000003</v>
      </c>
      <c r="F47" s="43">
        <v>0.437437764150091</v>
      </c>
      <c r="G47" s="42"/>
      <c r="H47" s="42"/>
      <c r="I47" s="45"/>
    </row>
    <row r="48" spans="1:9" x14ac:dyDescent="0.2">
      <c r="A48" s="41" t="s">
        <v>281</v>
      </c>
      <c r="B48" s="41" t="s">
        <v>280</v>
      </c>
      <c r="C48" s="41" t="s">
        <v>121</v>
      </c>
      <c r="D48" s="44">
        <v>222750</v>
      </c>
      <c r="E48" s="42">
        <v>255.62790000000001</v>
      </c>
      <c r="F48" s="43">
        <v>0.37724001636323901</v>
      </c>
      <c r="G48" s="42">
        <v>-256.89757500000002</v>
      </c>
      <c r="H48" s="42">
        <v>-0.37911372505378499</v>
      </c>
      <c r="I48" s="45"/>
    </row>
    <row r="49" spans="1:9" x14ac:dyDescent="0.2">
      <c r="A49" s="41" t="s">
        <v>283</v>
      </c>
      <c r="B49" s="41" t="s">
        <v>282</v>
      </c>
      <c r="C49" s="41" t="s">
        <v>204</v>
      </c>
      <c r="D49" s="44">
        <v>12500</v>
      </c>
      <c r="E49" s="42">
        <v>252.17500000000001</v>
      </c>
      <c r="F49" s="43">
        <v>0.37214443778007</v>
      </c>
      <c r="G49" s="42">
        <v>-253.67500000000001</v>
      </c>
      <c r="H49" s="42">
        <v>-0.37435804601510497</v>
      </c>
      <c r="I49" s="45"/>
    </row>
    <row r="50" spans="1:9" x14ac:dyDescent="0.2">
      <c r="A50" s="41" t="s">
        <v>285</v>
      </c>
      <c r="B50" s="41" t="s">
        <v>284</v>
      </c>
      <c r="C50" s="41" t="s">
        <v>134</v>
      </c>
      <c r="D50" s="44">
        <v>165750</v>
      </c>
      <c r="E50" s="42">
        <v>235.31527500000001</v>
      </c>
      <c r="F50" s="43">
        <v>0.34726388704644601</v>
      </c>
      <c r="G50" s="42">
        <v>-236.72415000000001</v>
      </c>
      <c r="H50" s="42">
        <v>-0.34934301858120298</v>
      </c>
      <c r="I50" s="45"/>
    </row>
    <row r="51" spans="1:9" x14ac:dyDescent="0.2">
      <c r="A51" s="41" t="s">
        <v>161</v>
      </c>
      <c r="B51" s="41" t="s">
        <v>160</v>
      </c>
      <c r="C51" s="41" t="s">
        <v>162</v>
      </c>
      <c r="D51" s="44">
        <v>14000</v>
      </c>
      <c r="E51" s="42">
        <v>234.864</v>
      </c>
      <c r="F51" s="43">
        <v>0.34659792300893499</v>
      </c>
      <c r="G51" s="42">
        <v>-236.23599999999999</v>
      </c>
      <c r="H51" s="42">
        <v>-0.34862263667458099</v>
      </c>
      <c r="I51" s="45"/>
    </row>
    <row r="52" spans="1:9" x14ac:dyDescent="0.2">
      <c r="A52" s="41" t="s">
        <v>287</v>
      </c>
      <c r="B52" s="41" t="s">
        <v>286</v>
      </c>
      <c r="C52" s="41" t="s">
        <v>121</v>
      </c>
      <c r="D52" s="44">
        <v>137200</v>
      </c>
      <c r="E52" s="42">
        <v>233.50067999999999</v>
      </c>
      <c r="F52" s="43">
        <v>0.34458601875627598</v>
      </c>
      <c r="G52" s="42">
        <v>-234.88640000000001</v>
      </c>
      <c r="H52" s="42">
        <v>-0.34663097955857802</v>
      </c>
      <c r="I52" s="45"/>
    </row>
    <row r="53" spans="1:9" x14ac:dyDescent="0.2">
      <c r="A53" s="41" t="s">
        <v>289</v>
      </c>
      <c r="B53" s="41" t="s">
        <v>288</v>
      </c>
      <c r="C53" s="41" t="s">
        <v>204</v>
      </c>
      <c r="D53" s="44">
        <v>50000</v>
      </c>
      <c r="E53" s="42">
        <v>201.15</v>
      </c>
      <c r="F53" s="43">
        <v>0.296844864318275</v>
      </c>
      <c r="G53" s="42">
        <v>-202.4</v>
      </c>
      <c r="H53" s="42">
        <v>-0.29868953784747099</v>
      </c>
      <c r="I53" s="45"/>
    </row>
    <row r="54" spans="1:9" x14ac:dyDescent="0.2">
      <c r="A54" s="41" t="s">
        <v>291</v>
      </c>
      <c r="B54" s="41" t="s">
        <v>290</v>
      </c>
      <c r="C54" s="41" t="s">
        <v>162</v>
      </c>
      <c r="D54" s="44">
        <v>55000</v>
      </c>
      <c r="E54" s="42">
        <v>184.7175</v>
      </c>
      <c r="F54" s="43">
        <v>0.27259478610346</v>
      </c>
      <c r="G54" s="42">
        <v>-185.3775</v>
      </c>
      <c r="H54" s="42">
        <v>-0.27356877372687599</v>
      </c>
      <c r="I54" s="45"/>
    </row>
    <row r="55" spans="1:9" x14ac:dyDescent="0.2">
      <c r="A55" s="41" t="s">
        <v>206</v>
      </c>
      <c r="B55" s="41" t="s">
        <v>205</v>
      </c>
      <c r="C55" s="41" t="s">
        <v>207</v>
      </c>
      <c r="D55" s="44">
        <v>18000</v>
      </c>
      <c r="E55" s="42">
        <v>128.96100000000001</v>
      </c>
      <c r="F55" s="43">
        <v>0.19031275439895101</v>
      </c>
      <c r="G55" s="42"/>
      <c r="H55" s="42"/>
      <c r="I55" s="45"/>
    </row>
    <row r="56" spans="1:9" x14ac:dyDescent="0.2">
      <c r="A56" s="41" t="s">
        <v>293</v>
      </c>
      <c r="B56" s="41" t="s">
        <v>292</v>
      </c>
      <c r="C56" s="41" t="s">
        <v>178</v>
      </c>
      <c r="D56" s="44">
        <v>8000</v>
      </c>
      <c r="E56" s="42">
        <v>122.16</v>
      </c>
      <c r="F56" s="43">
        <v>0.18027625466130001</v>
      </c>
      <c r="G56" s="42">
        <v>-122.92</v>
      </c>
      <c r="H56" s="42">
        <v>-0.181397816167051</v>
      </c>
      <c r="I56" s="45"/>
    </row>
    <row r="57" spans="1:9" x14ac:dyDescent="0.2">
      <c r="A57" s="41" t="s">
        <v>295</v>
      </c>
      <c r="B57" s="41" t="s">
        <v>294</v>
      </c>
      <c r="C57" s="41" t="s">
        <v>296</v>
      </c>
      <c r="D57" s="44">
        <v>16800</v>
      </c>
      <c r="E57" s="42">
        <v>106.428</v>
      </c>
      <c r="F57" s="43">
        <v>0.15705993149224601</v>
      </c>
      <c r="G57" s="42">
        <v>-107.1</v>
      </c>
      <c r="H57" s="42">
        <v>-0.15805162798154199</v>
      </c>
      <c r="I57" s="45"/>
    </row>
    <row r="58" spans="1:9" x14ac:dyDescent="0.2">
      <c r="A58" s="41" t="s">
        <v>188</v>
      </c>
      <c r="B58" s="41" t="s">
        <v>187</v>
      </c>
      <c r="C58" s="41" t="s">
        <v>189</v>
      </c>
      <c r="D58" s="44">
        <v>26000</v>
      </c>
      <c r="E58" s="42">
        <v>99.995999999999995</v>
      </c>
      <c r="F58" s="43">
        <v>0.14756797938041399</v>
      </c>
      <c r="G58" s="42"/>
      <c r="H58" s="42"/>
      <c r="I58" s="45"/>
    </row>
    <row r="59" spans="1:9" x14ac:dyDescent="0.2">
      <c r="A59" s="41" t="s">
        <v>182</v>
      </c>
      <c r="B59" s="41" t="s">
        <v>181</v>
      </c>
      <c r="C59" s="41" t="s">
        <v>183</v>
      </c>
      <c r="D59" s="44">
        <v>14500</v>
      </c>
      <c r="E59" s="42">
        <v>95.054749999999999</v>
      </c>
      <c r="F59" s="43">
        <v>0.140275984919501</v>
      </c>
      <c r="G59" s="42"/>
      <c r="H59" s="42"/>
      <c r="I59" s="45"/>
    </row>
    <row r="60" spans="1:9" x14ac:dyDescent="0.2">
      <c r="A60" s="41" t="s">
        <v>298</v>
      </c>
      <c r="B60" s="41" t="s">
        <v>297</v>
      </c>
      <c r="C60" s="41" t="s">
        <v>299</v>
      </c>
      <c r="D60" s="44">
        <v>6400</v>
      </c>
      <c r="E60" s="42">
        <v>91.699200000000005</v>
      </c>
      <c r="F60" s="43">
        <v>0.13532406951078499</v>
      </c>
      <c r="G60" s="42">
        <v>-91.667199999999994</v>
      </c>
      <c r="H60" s="42">
        <v>-0.135276845868437</v>
      </c>
      <c r="I60" s="45"/>
    </row>
    <row r="61" spans="1:9" x14ac:dyDescent="0.2">
      <c r="A61" s="41" t="s">
        <v>223</v>
      </c>
      <c r="B61" s="41" t="s">
        <v>222</v>
      </c>
      <c r="C61" s="41" t="s">
        <v>224</v>
      </c>
      <c r="D61" s="44">
        <v>55000</v>
      </c>
      <c r="E61" s="42">
        <v>88.561000000000007</v>
      </c>
      <c r="F61" s="43">
        <v>0.13069290593532601</v>
      </c>
      <c r="G61" s="42">
        <v>-89.045000000000002</v>
      </c>
      <c r="H61" s="42">
        <v>-0.13140716352583001</v>
      </c>
      <c r="I61" s="45"/>
    </row>
    <row r="62" spans="1:9" x14ac:dyDescent="0.2">
      <c r="A62" s="41" t="s">
        <v>301</v>
      </c>
      <c r="B62" s="41" t="s">
        <v>300</v>
      </c>
      <c r="C62" s="41" t="s">
        <v>151</v>
      </c>
      <c r="D62" s="44">
        <v>4500</v>
      </c>
      <c r="E62" s="42">
        <v>84.725999999999999</v>
      </c>
      <c r="F62" s="43">
        <v>0.125033447547751</v>
      </c>
      <c r="G62" s="42">
        <v>-84.807000000000002</v>
      </c>
      <c r="H62" s="42">
        <v>-0.12515298239244299</v>
      </c>
      <c r="I62" s="45"/>
    </row>
    <row r="63" spans="1:9" x14ac:dyDescent="0.2">
      <c r="A63" s="41" t="s">
        <v>194</v>
      </c>
      <c r="B63" s="41" t="s">
        <v>193</v>
      </c>
      <c r="C63" s="41" t="s">
        <v>183</v>
      </c>
      <c r="D63" s="44">
        <v>22000</v>
      </c>
      <c r="E63" s="42">
        <v>69.981999999999999</v>
      </c>
      <c r="F63" s="43">
        <v>0.103275154336175</v>
      </c>
      <c r="G63" s="42"/>
      <c r="H63" s="42"/>
      <c r="I63" s="45"/>
    </row>
    <row r="64" spans="1:9" x14ac:dyDescent="0.2">
      <c r="A64" s="41" t="s">
        <v>302</v>
      </c>
      <c r="B64" s="41" t="s">
        <v>926</v>
      </c>
      <c r="C64" s="41" t="s">
        <v>137</v>
      </c>
      <c r="D64" s="44">
        <v>675</v>
      </c>
      <c r="E64" s="42">
        <v>57.715874999999997</v>
      </c>
      <c r="F64" s="43">
        <v>8.5173557461523802E-2</v>
      </c>
      <c r="G64" s="42">
        <v>-57.982500000000002</v>
      </c>
      <c r="H64" s="42">
        <v>-8.5599999999999996E-2</v>
      </c>
      <c r="I64" s="45"/>
    </row>
    <row r="65" spans="1:9" x14ac:dyDescent="0.2">
      <c r="A65" s="41" t="s">
        <v>234</v>
      </c>
      <c r="B65" s="41" t="s">
        <v>233</v>
      </c>
      <c r="C65" s="41" t="s">
        <v>235</v>
      </c>
      <c r="D65" s="44">
        <v>2499</v>
      </c>
      <c r="E65" s="42">
        <v>48.872942999999999</v>
      </c>
      <c r="F65" s="43">
        <v>7.2123699396817204E-2</v>
      </c>
      <c r="G65" s="42"/>
      <c r="H65" s="42"/>
      <c r="I65" s="45"/>
    </row>
    <row r="66" spans="1:9" x14ac:dyDescent="0.2">
      <c r="A66" s="41" t="s">
        <v>304</v>
      </c>
      <c r="B66" s="41" t="s">
        <v>303</v>
      </c>
      <c r="C66" s="41" t="s">
        <v>224</v>
      </c>
      <c r="D66" s="44">
        <v>1350</v>
      </c>
      <c r="E66" s="42">
        <v>13.41225</v>
      </c>
      <c r="F66" s="43">
        <v>1.9792978033570899E-2</v>
      </c>
      <c r="G66" s="42">
        <v>-13.48785</v>
      </c>
      <c r="H66" s="42">
        <v>-1.9904543888616701E-2</v>
      </c>
      <c r="I66" s="45"/>
    </row>
    <row r="67" spans="1:9" x14ac:dyDescent="0.2">
      <c r="A67" s="40" t="s">
        <v>28</v>
      </c>
      <c r="B67" s="40"/>
      <c r="C67" s="40"/>
      <c r="D67" s="40"/>
      <c r="E67" s="46">
        <f>SUM(E7:E66)</f>
        <v>44850.581443500043</v>
      </c>
      <c r="F67" s="47">
        <f>SUM(F7:F66)</f>
        <v>66.187744286311172</v>
      </c>
      <c r="G67" s="46">
        <f>SUM(G7:G66)</f>
        <v>-33562.126099999994</v>
      </c>
      <c r="H67" s="46">
        <f>SUM(H7:H66)</f>
        <v>-49.528965453850383</v>
      </c>
      <c r="I67" s="40"/>
    </row>
    <row r="68" spans="1:9" x14ac:dyDescent="0.2">
      <c r="A68" s="41"/>
      <c r="B68" s="41"/>
      <c r="C68" s="41"/>
      <c r="D68" s="41"/>
      <c r="E68" s="42"/>
      <c r="F68" s="43"/>
      <c r="G68" s="42"/>
      <c r="H68" s="41"/>
      <c r="I68" s="41"/>
    </row>
    <row r="69" spans="1:9" x14ac:dyDescent="0.2">
      <c r="A69" s="40" t="s">
        <v>24</v>
      </c>
      <c r="B69" s="41"/>
      <c r="C69" s="41"/>
      <c r="D69" s="41"/>
      <c r="E69" s="42"/>
      <c r="F69" s="43"/>
      <c r="G69" s="42"/>
      <c r="H69" s="41"/>
      <c r="I69" s="41"/>
    </row>
    <row r="70" spans="1:9" x14ac:dyDescent="0.2">
      <c r="A70" s="40" t="s">
        <v>25</v>
      </c>
      <c r="B70" s="41"/>
      <c r="C70" s="41"/>
      <c r="D70" s="41"/>
      <c r="E70" s="42"/>
      <c r="F70" s="43"/>
      <c r="G70" s="42"/>
      <c r="H70" s="41"/>
      <c r="I70" s="41"/>
    </row>
    <row r="71" spans="1:9" x14ac:dyDescent="0.2">
      <c r="A71" s="41" t="s">
        <v>80</v>
      </c>
      <c r="B71" s="41" t="s">
        <v>79</v>
      </c>
      <c r="C71" s="41" t="s">
        <v>81</v>
      </c>
      <c r="D71" s="44">
        <v>3000</v>
      </c>
      <c r="E71" s="42">
        <v>3151.9998492999998</v>
      </c>
      <c r="F71" s="43">
        <v>4.6515285488276499</v>
      </c>
      <c r="G71" s="45"/>
      <c r="H71" s="45"/>
      <c r="I71" s="45">
        <v>7.3837000000000002</v>
      </c>
    </row>
    <row r="72" spans="1:9" x14ac:dyDescent="0.2">
      <c r="A72" s="41" t="s">
        <v>306</v>
      </c>
      <c r="B72" s="41" t="s">
        <v>305</v>
      </c>
      <c r="C72" s="41" t="s">
        <v>26</v>
      </c>
      <c r="D72" s="44">
        <v>2500</v>
      </c>
      <c r="E72" s="42">
        <v>2677.0729110000002</v>
      </c>
      <c r="F72" s="43">
        <v>3.95066042772023</v>
      </c>
      <c r="G72" s="45"/>
      <c r="H72" s="45"/>
      <c r="I72" s="45">
        <v>7.6</v>
      </c>
    </row>
    <row r="73" spans="1:9" x14ac:dyDescent="0.2">
      <c r="A73" s="41" t="s">
        <v>62</v>
      </c>
      <c r="B73" s="41" t="s">
        <v>61</v>
      </c>
      <c r="C73" s="41" t="s">
        <v>26</v>
      </c>
      <c r="D73" s="44">
        <v>2500</v>
      </c>
      <c r="E73" s="42">
        <v>2579.3775685000001</v>
      </c>
      <c r="F73" s="43">
        <v>3.8064876179318099</v>
      </c>
      <c r="G73" s="45"/>
      <c r="H73" s="45"/>
      <c r="I73" s="45">
        <v>7.1050000000000004</v>
      </c>
    </row>
    <row r="74" spans="1:9" x14ac:dyDescent="0.2">
      <c r="A74" s="41" t="s">
        <v>85</v>
      </c>
      <c r="B74" s="41" t="s">
        <v>84</v>
      </c>
      <c r="C74" s="41" t="s">
        <v>27</v>
      </c>
      <c r="D74" s="44">
        <v>250</v>
      </c>
      <c r="E74" s="42">
        <v>2563.9433218999998</v>
      </c>
      <c r="F74" s="43">
        <v>3.7837107010149298</v>
      </c>
      <c r="G74" s="45"/>
      <c r="H74" s="45"/>
      <c r="I74" s="45">
        <v>6.82</v>
      </c>
    </row>
    <row r="75" spans="1:9" x14ac:dyDescent="0.2">
      <c r="A75" s="41" t="s">
        <v>97</v>
      </c>
      <c r="B75" s="41" t="s">
        <v>96</v>
      </c>
      <c r="C75" s="41" t="s">
        <v>27</v>
      </c>
      <c r="D75" s="44">
        <v>2500</v>
      </c>
      <c r="E75" s="42">
        <v>2515.6725342</v>
      </c>
      <c r="F75" s="43">
        <v>3.7124756255720102</v>
      </c>
      <c r="G75" s="45"/>
      <c r="H75" s="45"/>
      <c r="I75" s="45">
        <v>7.2702</v>
      </c>
    </row>
    <row r="76" spans="1:9" x14ac:dyDescent="0.2">
      <c r="A76" s="41" t="s">
        <v>70</v>
      </c>
      <c r="B76" s="41" t="s">
        <v>69</v>
      </c>
      <c r="C76" s="41" t="s">
        <v>27</v>
      </c>
      <c r="D76" s="44">
        <v>1000</v>
      </c>
      <c r="E76" s="42">
        <v>1009.7183562</v>
      </c>
      <c r="F76" s="43">
        <v>1.49008057890062</v>
      </c>
      <c r="G76" s="45"/>
      <c r="H76" s="45"/>
      <c r="I76" s="45">
        <v>7.6380999999999997</v>
      </c>
    </row>
    <row r="77" spans="1:9" x14ac:dyDescent="0.2">
      <c r="A77" s="41" t="s">
        <v>99</v>
      </c>
      <c r="B77" s="41" t="s">
        <v>98</v>
      </c>
      <c r="C77" s="41" t="s">
        <v>27</v>
      </c>
      <c r="D77" s="44">
        <v>500</v>
      </c>
      <c r="E77" s="42">
        <v>278.75799999999998</v>
      </c>
      <c r="F77" s="43">
        <v>0.411374002921371</v>
      </c>
      <c r="G77" s="45"/>
      <c r="H77" s="45"/>
      <c r="I77" s="45">
        <v>6.3936000000000002</v>
      </c>
    </row>
    <row r="78" spans="1:9" x14ac:dyDescent="0.2">
      <c r="A78" s="40" t="s">
        <v>28</v>
      </c>
      <c r="B78" s="40"/>
      <c r="C78" s="40"/>
      <c r="D78" s="40"/>
      <c r="E78" s="46">
        <f>SUM(E70:E77)</f>
        <v>14776.542541099998</v>
      </c>
      <c r="F78" s="47">
        <f>SUM(F70:F77)</f>
        <v>21.806317502888621</v>
      </c>
      <c r="G78" s="46"/>
      <c r="H78" s="40"/>
      <c r="I78" s="40"/>
    </row>
    <row r="79" spans="1:9" x14ac:dyDescent="0.2">
      <c r="A79" s="41"/>
      <c r="B79" s="41"/>
      <c r="C79" s="41"/>
      <c r="D79" s="41"/>
      <c r="E79" s="42"/>
      <c r="F79" s="43"/>
      <c r="G79" s="42"/>
      <c r="H79" s="41"/>
      <c r="I79" s="41"/>
    </row>
    <row r="80" spans="1:9" x14ac:dyDescent="0.2">
      <c r="A80" s="40" t="s">
        <v>29</v>
      </c>
      <c r="B80" s="41"/>
      <c r="C80" s="41"/>
      <c r="D80" s="41"/>
      <c r="E80" s="42"/>
      <c r="F80" s="43"/>
      <c r="G80" s="42"/>
      <c r="H80" s="41"/>
      <c r="I80" s="41"/>
    </row>
    <row r="81" spans="1:9" x14ac:dyDescent="0.2">
      <c r="A81" s="40" t="s">
        <v>35</v>
      </c>
      <c r="B81" s="41"/>
      <c r="C81" s="41"/>
      <c r="D81" s="41"/>
      <c r="E81" s="42"/>
      <c r="F81" s="43"/>
      <c r="G81" s="42"/>
      <c r="H81" s="41"/>
      <c r="I81" s="41"/>
    </row>
    <row r="82" spans="1:9" x14ac:dyDescent="0.2">
      <c r="A82" s="41" t="s">
        <v>308</v>
      </c>
      <c r="B82" s="41" t="s">
        <v>307</v>
      </c>
      <c r="C82" s="41" t="s">
        <v>37</v>
      </c>
      <c r="D82" s="44">
        <v>1000000</v>
      </c>
      <c r="E82" s="42">
        <v>999.20299999999997</v>
      </c>
      <c r="F82" s="43">
        <v>1.47456265951486</v>
      </c>
      <c r="G82" s="45"/>
      <c r="H82" s="45"/>
      <c r="I82" s="45">
        <v>5.8227000000000002</v>
      </c>
    </row>
    <row r="83" spans="1:9" x14ac:dyDescent="0.2">
      <c r="A83" s="40" t="s">
        <v>28</v>
      </c>
      <c r="B83" s="40"/>
      <c r="C83" s="40"/>
      <c r="D83" s="40"/>
      <c r="E83" s="46">
        <f>SUM(E81:E82)</f>
        <v>999.20299999999997</v>
      </c>
      <c r="F83" s="47">
        <f>SUM(F81:F82)</f>
        <v>1.47456265951486</v>
      </c>
      <c r="G83" s="46"/>
      <c r="H83" s="40"/>
      <c r="I83" s="40"/>
    </row>
    <row r="84" spans="1:9" x14ac:dyDescent="0.2">
      <c r="A84" s="41"/>
      <c r="B84" s="41"/>
      <c r="C84" s="41"/>
      <c r="D84" s="41"/>
      <c r="E84" s="42"/>
      <c r="F84" s="43"/>
      <c r="G84" s="42"/>
      <c r="H84" s="41"/>
      <c r="I84" s="41"/>
    </row>
    <row r="85" spans="1:9" x14ac:dyDescent="0.2">
      <c r="A85" s="40" t="s">
        <v>36</v>
      </c>
      <c r="B85" s="41"/>
      <c r="C85" s="41"/>
      <c r="D85" s="41"/>
      <c r="E85" s="42"/>
      <c r="F85" s="43"/>
      <c r="G85" s="42"/>
      <c r="H85" s="41"/>
      <c r="I85" s="41"/>
    </row>
    <row r="86" spans="1:9" x14ac:dyDescent="0.2">
      <c r="A86" s="41" t="s">
        <v>310</v>
      </c>
      <c r="B86" s="41" t="s">
        <v>309</v>
      </c>
      <c r="C86" s="41" t="s">
        <v>37</v>
      </c>
      <c r="D86" s="44">
        <v>2500000</v>
      </c>
      <c r="E86" s="42">
        <v>2642.1718056</v>
      </c>
      <c r="F86" s="43">
        <v>3.8991555115033698</v>
      </c>
      <c r="G86" s="45"/>
      <c r="H86" s="45"/>
      <c r="I86" s="45">
        <v>5.8318166258000002</v>
      </c>
    </row>
    <row r="87" spans="1:9" x14ac:dyDescent="0.2">
      <c r="A87" s="41" t="s">
        <v>312</v>
      </c>
      <c r="B87" s="41" t="s">
        <v>311</v>
      </c>
      <c r="C87" s="41" t="s">
        <v>37</v>
      </c>
      <c r="D87" s="44">
        <v>1000000</v>
      </c>
      <c r="E87" s="42">
        <v>1044.3715556</v>
      </c>
      <c r="F87" s="43">
        <v>1.5412196506087401</v>
      </c>
      <c r="G87" s="45"/>
      <c r="H87" s="45"/>
      <c r="I87" s="45">
        <v>5.8111916753125099</v>
      </c>
    </row>
    <row r="88" spans="1:9" x14ac:dyDescent="0.2">
      <c r="A88" s="41" t="s">
        <v>76</v>
      </c>
      <c r="B88" s="41" t="s">
        <v>75</v>
      </c>
      <c r="C88" s="41" t="s">
        <v>37</v>
      </c>
      <c r="D88" s="44">
        <v>41700</v>
      </c>
      <c r="E88" s="42">
        <v>43.409834400000001</v>
      </c>
      <c r="F88" s="43">
        <v>6.4061577939581296E-2</v>
      </c>
      <c r="G88" s="45"/>
      <c r="H88" s="45"/>
      <c r="I88" s="45">
        <v>6.9374374060499999</v>
      </c>
    </row>
    <row r="89" spans="1:9" x14ac:dyDescent="0.2">
      <c r="A89" s="40" t="s">
        <v>28</v>
      </c>
      <c r="B89" s="40"/>
      <c r="C89" s="40"/>
      <c r="D89" s="40"/>
      <c r="E89" s="46">
        <f>SUM(E86:E88)</f>
        <v>3729.9531955999996</v>
      </c>
      <c r="F89" s="47">
        <f>SUM(F86:F88)</f>
        <v>5.5044367400516911</v>
      </c>
      <c r="G89" s="46"/>
      <c r="H89" s="40"/>
      <c r="I89" s="40"/>
    </row>
    <row r="90" spans="1:9" x14ac:dyDescent="0.2">
      <c r="A90" s="41"/>
      <c r="B90" s="41"/>
      <c r="C90" s="41"/>
      <c r="D90" s="41"/>
      <c r="E90" s="42"/>
      <c r="F90" s="43"/>
      <c r="G90" s="42"/>
      <c r="H90" s="41"/>
      <c r="I90" s="41"/>
    </row>
    <row r="91" spans="1:9" x14ac:dyDescent="0.2">
      <c r="A91" s="40" t="s">
        <v>41</v>
      </c>
      <c r="B91" s="40"/>
      <c r="C91" s="40"/>
      <c r="D91" s="40"/>
      <c r="E91" s="46">
        <f>E67+E78+E83+E89</f>
        <v>64356.280180200039</v>
      </c>
      <c r="F91" s="47">
        <f>F67+F78+F83+F89</f>
        <v>94.973061188766337</v>
      </c>
      <c r="G91" s="46"/>
      <c r="H91" s="40"/>
      <c r="I91" s="40"/>
    </row>
    <row r="92" spans="1:9" x14ac:dyDescent="0.2">
      <c r="A92" s="40"/>
      <c r="B92" s="40"/>
      <c r="C92" s="40"/>
      <c r="D92" s="40"/>
      <c r="E92" s="46"/>
      <c r="F92" s="47"/>
      <c r="G92" s="46"/>
      <c r="H92" s="40"/>
      <c r="I92" s="40"/>
    </row>
    <row r="93" spans="1:9" x14ac:dyDescent="0.2">
      <c r="A93" s="40" t="s">
        <v>313</v>
      </c>
      <c r="B93" s="40"/>
      <c r="C93" s="40"/>
      <c r="D93" s="40"/>
      <c r="E93" s="55">
        <v>932.81414640000003</v>
      </c>
      <c r="F93" s="55">
        <f>E93/E97*100</f>
        <v>1.3765900508191673</v>
      </c>
      <c r="G93" s="46"/>
      <c r="H93" s="40"/>
      <c r="I93" s="40"/>
    </row>
    <row r="94" spans="1:9" x14ac:dyDescent="0.2">
      <c r="A94" s="40"/>
      <c r="B94" s="40"/>
      <c r="C94" s="40"/>
      <c r="D94" s="40"/>
      <c r="E94" s="46"/>
      <c r="F94" s="47"/>
      <c r="G94" s="46"/>
      <c r="H94" s="40"/>
      <c r="I94" s="40"/>
    </row>
    <row r="95" spans="1:9" x14ac:dyDescent="0.2">
      <c r="A95" s="40" t="s">
        <v>43</v>
      </c>
      <c r="B95" s="40"/>
      <c r="C95" s="40"/>
      <c r="D95" s="40"/>
      <c r="E95" s="46">
        <f>E97-(E67+E78+E83+E89+E93)</f>
        <v>2473.57371279996</v>
      </c>
      <c r="F95" s="47">
        <f>F97-(F67+F78+F83+F89+F93)</f>
        <v>3.6503487604145022</v>
      </c>
      <c r="G95" s="46"/>
      <c r="H95" s="40"/>
      <c r="I95" s="40"/>
    </row>
    <row r="96" spans="1:9" x14ac:dyDescent="0.2">
      <c r="A96" s="41"/>
      <c r="B96" s="41"/>
      <c r="C96" s="41"/>
      <c r="D96" s="41"/>
      <c r="E96" s="42"/>
      <c r="F96" s="43"/>
      <c r="G96" s="42"/>
      <c r="H96" s="41"/>
      <c r="I96" s="41"/>
    </row>
    <row r="97" spans="1:9" x14ac:dyDescent="0.2">
      <c r="A97" s="48" t="s">
        <v>42</v>
      </c>
      <c r="B97" s="48"/>
      <c r="C97" s="48"/>
      <c r="D97" s="48"/>
      <c r="E97" s="49">
        <v>67762.6680394</v>
      </c>
      <c r="F97" s="50">
        <v>100</v>
      </c>
      <c r="G97" s="49"/>
      <c r="H97" s="48"/>
      <c r="I97" s="48"/>
    </row>
    <row r="99" spans="1:9" x14ac:dyDescent="0.2">
      <c r="A99" s="14" t="s">
        <v>44</v>
      </c>
    </row>
    <row r="101" spans="1:9" x14ac:dyDescent="0.2">
      <c r="A101" s="14" t="s">
        <v>45</v>
      </c>
    </row>
    <row r="102" spans="1:9" x14ac:dyDescent="0.2">
      <c r="A102" s="14" t="s">
        <v>46</v>
      </c>
    </row>
    <row r="103" spans="1:9" x14ac:dyDescent="0.2">
      <c r="A103" s="14" t="s">
        <v>47</v>
      </c>
      <c r="B103" s="14"/>
      <c r="C103" s="30" t="s">
        <v>49</v>
      </c>
      <c r="D103" s="14" t="s">
        <v>48</v>
      </c>
    </row>
    <row r="104" spans="1:9" x14ac:dyDescent="0.2">
      <c r="A104" s="7" t="s">
        <v>50</v>
      </c>
      <c r="C104" s="31">
        <v>15.817600000000001</v>
      </c>
      <c r="D104" s="31">
        <v>16.2285</v>
      </c>
    </row>
    <row r="105" spans="1:9" x14ac:dyDescent="0.2">
      <c r="A105" s="7" t="s">
        <v>51</v>
      </c>
      <c r="C105" s="31">
        <v>13.6852</v>
      </c>
      <c r="D105" s="31">
        <v>14.040699999999999</v>
      </c>
    </row>
    <row r="106" spans="1:9" x14ac:dyDescent="0.2">
      <c r="A106" s="7" t="s">
        <v>108</v>
      </c>
      <c r="C106" s="31">
        <v>13.401999999999999</v>
      </c>
      <c r="D106" s="31">
        <v>13.386900000000001</v>
      </c>
    </row>
    <row r="107" spans="1:9" x14ac:dyDescent="0.2">
      <c r="A107" s="7" t="s">
        <v>109</v>
      </c>
      <c r="C107" s="31">
        <v>12.412000000000001</v>
      </c>
      <c r="D107" s="31">
        <v>12.5335</v>
      </c>
    </row>
    <row r="108" spans="1:9" x14ac:dyDescent="0.2">
      <c r="A108" s="7" t="s">
        <v>52</v>
      </c>
      <c r="C108" s="31">
        <v>17.2026</v>
      </c>
      <c r="D108" s="31">
        <v>17.717600000000001</v>
      </c>
    </row>
    <row r="109" spans="1:9" x14ac:dyDescent="0.2">
      <c r="A109" s="7" t="s">
        <v>53</v>
      </c>
      <c r="C109" s="31">
        <v>14.9513</v>
      </c>
      <c r="D109" s="31">
        <v>15.3986</v>
      </c>
    </row>
    <row r="110" spans="1:9" x14ac:dyDescent="0.2">
      <c r="A110" s="7" t="s">
        <v>110</v>
      </c>
      <c r="C110" s="31">
        <v>14.005599999999999</v>
      </c>
      <c r="D110" s="31">
        <v>13.978400000000001</v>
      </c>
    </row>
    <row r="111" spans="1:9" x14ac:dyDescent="0.2">
      <c r="A111" s="7" t="s">
        <v>111</v>
      </c>
      <c r="C111" s="31">
        <v>13.7372</v>
      </c>
      <c r="D111" s="31">
        <v>13.9985</v>
      </c>
    </row>
    <row r="113" spans="1:5" x14ac:dyDescent="0.2">
      <c r="A113" s="14" t="s">
        <v>55</v>
      </c>
    </row>
    <row r="114" spans="1:5" x14ac:dyDescent="0.2">
      <c r="A114" s="101" t="s">
        <v>58</v>
      </c>
      <c r="B114" s="102"/>
      <c r="C114" s="33" t="s">
        <v>59</v>
      </c>
    </row>
    <row r="115" spans="1:5" x14ac:dyDescent="0.2">
      <c r="A115" s="97" t="s">
        <v>108</v>
      </c>
      <c r="B115" s="98"/>
      <c r="C115" s="34">
        <v>0.35499999999999998</v>
      </c>
    </row>
    <row r="116" spans="1:5" x14ac:dyDescent="0.2">
      <c r="A116" s="97" t="s">
        <v>109</v>
      </c>
      <c r="B116" s="98"/>
      <c r="C116" s="34">
        <v>0.19500000000000001</v>
      </c>
    </row>
    <row r="117" spans="1:5" x14ac:dyDescent="0.2">
      <c r="A117" s="97" t="s">
        <v>110</v>
      </c>
      <c r="B117" s="98"/>
      <c r="C117" s="34">
        <v>0.435</v>
      </c>
    </row>
    <row r="118" spans="1:5" x14ac:dyDescent="0.2">
      <c r="A118" s="97" t="s">
        <v>111</v>
      </c>
      <c r="B118" s="98"/>
      <c r="C118" s="34">
        <v>0.14499999999999999</v>
      </c>
    </row>
    <row r="119" spans="1:5" x14ac:dyDescent="0.2">
      <c r="A119" s="7" t="s">
        <v>60</v>
      </c>
    </row>
    <row r="120" spans="1:5" x14ac:dyDescent="0.2">
      <c r="A120" s="7" t="s">
        <v>54</v>
      </c>
    </row>
    <row r="122" spans="1:5" x14ac:dyDescent="0.2">
      <c r="A122" s="14" t="s">
        <v>314</v>
      </c>
      <c r="D122" s="32" t="s">
        <v>927</v>
      </c>
    </row>
    <row r="124" spans="1:5" x14ac:dyDescent="0.2">
      <c r="A124" s="14" t="s">
        <v>315</v>
      </c>
      <c r="D124" s="32">
        <f>ABS(+H67)</f>
        <v>49.528965453850383</v>
      </c>
    </row>
    <row r="126" spans="1:5" x14ac:dyDescent="0.2">
      <c r="A126" s="14" t="s">
        <v>316</v>
      </c>
      <c r="D126" s="51">
        <v>3.45611256898645</v>
      </c>
    </row>
    <row r="128" spans="1:5" x14ac:dyDescent="0.2">
      <c r="A128" s="14" t="s">
        <v>317</v>
      </c>
      <c r="D128" s="32">
        <v>3.0959786754105298</v>
      </c>
      <c r="E128" s="10" t="s">
        <v>57</v>
      </c>
    </row>
    <row r="130" spans="1:9" x14ac:dyDescent="0.2">
      <c r="A130" s="14" t="s">
        <v>318</v>
      </c>
      <c r="D130" s="30" t="s">
        <v>56</v>
      </c>
    </row>
    <row r="132" spans="1:9" x14ac:dyDescent="0.2">
      <c r="A132" s="66" t="s">
        <v>945</v>
      </c>
      <c r="B132" s="62"/>
      <c r="C132" s="62"/>
      <c r="D132" s="62"/>
      <c r="E132" s="11"/>
      <c r="G132" s="11"/>
      <c r="H132" s="11"/>
      <c r="I132" s="11"/>
    </row>
    <row r="133" spans="1:9" x14ac:dyDescent="0.2">
      <c r="A133" s="67"/>
      <c r="B133" s="62"/>
      <c r="C133" s="62"/>
      <c r="D133" s="62"/>
      <c r="E133" s="11"/>
      <c r="G133" s="11"/>
      <c r="H133" s="11"/>
      <c r="I133" s="11"/>
    </row>
    <row r="134" spans="1:9" x14ac:dyDescent="0.2">
      <c r="A134" s="66" t="s">
        <v>948</v>
      </c>
      <c r="B134" s="62"/>
      <c r="C134" s="62"/>
      <c r="D134" s="62"/>
      <c r="E134" s="11"/>
      <c r="G134" s="11"/>
      <c r="H134" s="11"/>
      <c r="I134" s="11"/>
    </row>
    <row r="135" spans="1:9" x14ac:dyDescent="0.2">
      <c r="A135" s="67"/>
      <c r="B135" s="62"/>
      <c r="C135" s="62"/>
      <c r="D135" s="62"/>
      <c r="E135" s="11"/>
      <c r="G135" s="11"/>
      <c r="H135" s="11"/>
      <c r="I135" s="11"/>
    </row>
    <row r="136" spans="1:9" x14ac:dyDescent="0.2">
      <c r="A136" s="62"/>
      <c r="B136" s="62"/>
      <c r="C136" s="62"/>
      <c r="D136" s="62"/>
      <c r="E136" s="11"/>
      <c r="G136" s="11"/>
      <c r="H136" s="11"/>
      <c r="I136" s="11"/>
    </row>
    <row r="137" spans="1:9" x14ac:dyDescent="0.2">
      <c r="A137" s="62"/>
      <c r="B137" s="62"/>
      <c r="C137" s="62"/>
      <c r="D137" s="62"/>
      <c r="E137" s="11"/>
      <c r="G137" s="11"/>
      <c r="H137" s="11"/>
      <c r="I137" s="11"/>
    </row>
    <row r="138" spans="1:9" x14ac:dyDescent="0.2">
      <c r="A138" s="62"/>
      <c r="B138" s="62"/>
      <c r="C138" s="62"/>
      <c r="D138" s="62"/>
      <c r="E138" s="11"/>
      <c r="G138" s="11"/>
      <c r="H138" s="11"/>
      <c r="I138" s="11"/>
    </row>
    <row r="139" spans="1:9" x14ac:dyDescent="0.2">
      <c r="A139" s="62"/>
      <c r="B139" s="62"/>
      <c r="C139" s="62"/>
      <c r="D139" s="62"/>
      <c r="E139" s="11"/>
      <c r="G139" s="11"/>
      <c r="H139" s="11"/>
      <c r="I139" s="11"/>
    </row>
    <row r="140" spans="1:9" x14ac:dyDescent="0.2">
      <c r="A140" s="62"/>
      <c r="B140" s="62"/>
      <c r="C140" s="62"/>
      <c r="D140" s="62"/>
      <c r="E140" s="11"/>
      <c r="G140" s="11"/>
      <c r="H140" s="11"/>
      <c r="I140" s="11"/>
    </row>
    <row r="141" spans="1:9" x14ac:dyDescent="0.2">
      <c r="A141" s="62"/>
      <c r="B141" s="62"/>
      <c r="C141" s="62"/>
      <c r="D141" s="62"/>
      <c r="E141" s="11"/>
      <c r="G141" s="11"/>
      <c r="H141" s="11"/>
      <c r="I141" s="11"/>
    </row>
    <row r="142" spans="1:9" x14ac:dyDescent="0.2">
      <c r="A142" s="62"/>
      <c r="B142" s="62"/>
      <c r="C142" s="62"/>
      <c r="D142" s="62"/>
      <c r="E142" s="11"/>
      <c r="G142" s="11"/>
      <c r="H142" s="11"/>
      <c r="I142" s="11"/>
    </row>
    <row r="143" spans="1:9" x14ac:dyDescent="0.2">
      <c r="A143" s="62"/>
      <c r="B143" s="62"/>
      <c r="C143" s="62"/>
      <c r="D143" s="62"/>
      <c r="E143" s="11"/>
      <c r="G143" s="11"/>
      <c r="H143" s="11"/>
      <c r="I143" s="11"/>
    </row>
    <row r="144" spans="1:9" x14ac:dyDescent="0.2">
      <c r="A144" s="62"/>
      <c r="B144" s="62"/>
      <c r="C144" s="62"/>
      <c r="D144" s="62"/>
      <c r="E144" s="11"/>
      <c r="G144" s="11"/>
      <c r="H144" s="11"/>
      <c r="I144" s="11"/>
    </row>
    <row r="145" spans="1:9" x14ac:dyDescent="0.2">
      <c r="A145" s="62"/>
      <c r="B145" s="62"/>
      <c r="C145" s="62"/>
      <c r="D145" s="62"/>
      <c r="E145" s="11"/>
      <c r="G145" s="11"/>
      <c r="H145" s="11"/>
      <c r="I145" s="11"/>
    </row>
    <row r="146" spans="1:9" x14ac:dyDescent="0.2">
      <c r="A146" s="62"/>
      <c r="B146" s="62"/>
      <c r="C146" s="62"/>
      <c r="D146" s="62"/>
      <c r="E146" s="11"/>
      <c r="G146" s="11"/>
      <c r="H146" s="11"/>
      <c r="I146" s="11"/>
    </row>
    <row r="147" spans="1:9" x14ac:dyDescent="0.2">
      <c r="A147" s="62"/>
      <c r="B147" s="62"/>
      <c r="C147" s="62"/>
      <c r="D147" s="62"/>
      <c r="E147" s="11"/>
      <c r="G147" s="11"/>
      <c r="H147" s="11"/>
      <c r="I147" s="11"/>
    </row>
    <row r="148" spans="1:9" x14ac:dyDescent="0.2">
      <c r="A148" s="62"/>
      <c r="B148" s="62"/>
      <c r="C148" s="62"/>
      <c r="D148" s="62"/>
      <c r="E148" s="11"/>
      <c r="G148" s="11"/>
      <c r="H148" s="11"/>
      <c r="I148" s="11"/>
    </row>
    <row r="149" spans="1:9" x14ac:dyDescent="0.2">
      <c r="A149" s="62"/>
      <c r="B149" s="62"/>
      <c r="C149" s="62"/>
      <c r="D149" s="62"/>
      <c r="E149" s="11"/>
      <c r="G149" s="11"/>
      <c r="H149" s="11"/>
      <c r="I149" s="11"/>
    </row>
    <row r="150" spans="1:9" x14ac:dyDescent="0.2">
      <c r="A150" s="62"/>
      <c r="B150" s="62"/>
      <c r="C150" s="62"/>
      <c r="D150" s="62"/>
      <c r="E150" s="11"/>
      <c r="G150" s="11"/>
      <c r="H150" s="11"/>
      <c r="I150" s="11"/>
    </row>
    <row r="151" spans="1:9" x14ac:dyDescent="0.2">
      <c r="A151" s="66" t="s">
        <v>946</v>
      </c>
      <c r="B151" s="62"/>
      <c r="C151" s="62"/>
      <c r="D151" s="62"/>
      <c r="E151" s="11"/>
      <c r="G151" s="11"/>
      <c r="H151" s="11"/>
      <c r="I151" s="11"/>
    </row>
    <row r="152" spans="1:9" x14ac:dyDescent="0.2">
      <c r="A152" s="62"/>
      <c r="B152" s="62"/>
      <c r="C152" s="62"/>
      <c r="D152" s="62"/>
      <c r="E152" s="11"/>
      <c r="G152" s="11"/>
      <c r="H152" s="11"/>
      <c r="I152" s="11"/>
    </row>
    <row r="153" spans="1:9" x14ac:dyDescent="0.2">
      <c r="A153" s="66" t="s">
        <v>949</v>
      </c>
      <c r="B153" s="62"/>
      <c r="C153" s="62"/>
      <c r="D153" s="62"/>
      <c r="E153" s="11"/>
      <c r="G153" s="11"/>
      <c r="H153" s="11"/>
      <c r="I153" s="11"/>
    </row>
    <row r="154" spans="1:9" x14ac:dyDescent="0.2">
      <c r="A154" s="62"/>
      <c r="B154" s="62"/>
      <c r="C154" s="62"/>
      <c r="D154" s="62"/>
      <c r="E154" s="11"/>
      <c r="G154" s="11"/>
      <c r="H154" s="11"/>
      <c r="I154" s="11"/>
    </row>
    <row r="155" spans="1:9" x14ac:dyDescent="0.2">
      <c r="A155" s="62"/>
      <c r="B155" s="62"/>
      <c r="C155" s="62"/>
      <c r="D155" s="62"/>
      <c r="E155" s="11"/>
      <c r="G155" s="11"/>
      <c r="H155" s="11"/>
      <c r="I155" s="11"/>
    </row>
    <row r="156" spans="1:9" x14ac:dyDescent="0.2">
      <c r="A156" s="62"/>
      <c r="B156" s="62"/>
      <c r="C156" s="62"/>
      <c r="D156" s="62"/>
      <c r="E156" s="11"/>
      <c r="G156" s="11"/>
      <c r="H156" s="11"/>
      <c r="I156" s="11"/>
    </row>
    <row r="157" spans="1:9" x14ac:dyDescent="0.2">
      <c r="A157" s="62"/>
      <c r="B157" s="62"/>
      <c r="C157" s="62"/>
      <c r="D157" s="62"/>
      <c r="E157" s="11"/>
      <c r="G157" s="11"/>
      <c r="H157" s="11"/>
      <c r="I157" s="11"/>
    </row>
    <row r="158" spans="1:9" x14ac:dyDescent="0.2">
      <c r="A158" s="62"/>
      <c r="B158" s="62"/>
      <c r="C158" s="62"/>
      <c r="D158" s="62"/>
      <c r="E158" s="11"/>
      <c r="G158" s="11"/>
      <c r="H158" s="11"/>
      <c r="I158" s="11"/>
    </row>
    <row r="159" spans="1:9" x14ac:dyDescent="0.2">
      <c r="A159" s="62"/>
      <c r="B159" s="62"/>
      <c r="C159" s="62"/>
      <c r="D159" s="62"/>
      <c r="E159" s="11"/>
      <c r="G159" s="11"/>
      <c r="H159" s="11"/>
      <c r="I159" s="11"/>
    </row>
    <row r="160" spans="1:9" x14ac:dyDescent="0.2">
      <c r="A160" s="62"/>
      <c r="B160" s="62"/>
      <c r="C160" s="62"/>
      <c r="D160" s="62"/>
      <c r="E160" s="11"/>
      <c r="G160" s="11"/>
      <c r="H160" s="11"/>
      <c r="I160" s="11"/>
    </row>
    <row r="161" spans="1:9" x14ac:dyDescent="0.2">
      <c r="A161" s="62"/>
      <c r="B161" s="62"/>
      <c r="C161" s="62"/>
      <c r="D161" s="62"/>
      <c r="E161" s="11"/>
      <c r="G161" s="11"/>
      <c r="H161" s="11"/>
      <c r="I161" s="11"/>
    </row>
    <row r="162" spans="1:9" x14ac:dyDescent="0.2">
      <c r="A162" s="62"/>
      <c r="B162" s="62"/>
      <c r="C162" s="62"/>
      <c r="D162" s="62"/>
      <c r="E162" s="11"/>
      <c r="G162" s="11"/>
      <c r="H162" s="11"/>
      <c r="I162" s="11"/>
    </row>
    <row r="163" spans="1:9" x14ac:dyDescent="0.2">
      <c r="A163" s="62"/>
      <c r="B163" s="62"/>
      <c r="C163" s="62"/>
      <c r="D163" s="62"/>
      <c r="E163" s="11"/>
      <c r="G163" s="11"/>
      <c r="H163" s="11"/>
      <c r="I163" s="11"/>
    </row>
    <row r="164" spans="1:9" x14ac:dyDescent="0.2">
      <c r="A164" s="62"/>
      <c r="B164" s="62"/>
      <c r="C164" s="62"/>
      <c r="D164" s="62"/>
      <c r="E164" s="11"/>
      <c r="G164" s="11"/>
      <c r="H164" s="11"/>
      <c r="I164" s="11"/>
    </row>
    <row r="165" spans="1:9" x14ac:dyDescent="0.2">
      <c r="A165" s="62"/>
      <c r="B165" s="62"/>
      <c r="C165" s="62"/>
      <c r="D165" s="62"/>
      <c r="E165" s="11"/>
      <c r="G165" s="11"/>
      <c r="H165" s="11"/>
      <c r="I165" s="11"/>
    </row>
    <row r="166" spans="1:9" x14ac:dyDescent="0.2">
      <c r="A166" s="62"/>
      <c r="B166" s="62"/>
      <c r="C166" s="62"/>
      <c r="D166" s="62"/>
      <c r="E166" s="11"/>
      <c r="G166" s="11"/>
      <c r="H166" s="11"/>
      <c r="I166" s="11"/>
    </row>
    <row r="167" spans="1:9" x14ac:dyDescent="0.2">
      <c r="A167" s="62"/>
      <c r="B167" s="62"/>
      <c r="C167" s="62"/>
      <c r="D167" s="62"/>
      <c r="E167" s="11"/>
      <c r="G167" s="11"/>
      <c r="H167" s="11"/>
      <c r="I167" s="11"/>
    </row>
    <row r="168" spans="1:9" x14ac:dyDescent="0.2">
      <c r="A168" s="62"/>
      <c r="B168" s="62"/>
      <c r="C168" s="62"/>
      <c r="D168" s="62"/>
      <c r="E168" s="11"/>
      <c r="G168" s="11"/>
      <c r="H168" s="11"/>
      <c r="I168" s="11"/>
    </row>
    <row r="169" spans="1:9" x14ac:dyDescent="0.2">
      <c r="A169" s="62" t="s">
        <v>947</v>
      </c>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row r="265" spans="1:9" x14ac:dyDescent="0.2">
      <c r="A265" s="62"/>
      <c r="B265" s="62"/>
      <c r="C265" s="62"/>
      <c r="D265" s="62"/>
      <c r="E265" s="11"/>
      <c r="G265" s="11"/>
      <c r="H265" s="62"/>
      <c r="I265" s="62"/>
    </row>
    <row r="266" spans="1:9" x14ac:dyDescent="0.2">
      <c r="A266" s="62"/>
      <c r="B266" s="62"/>
      <c r="C266" s="62"/>
      <c r="D266" s="62"/>
      <c r="E266" s="11"/>
      <c r="G266" s="11"/>
      <c r="H266" s="62"/>
      <c r="I266" s="62"/>
    </row>
    <row r="267" spans="1:9" x14ac:dyDescent="0.2">
      <c r="A267" s="62"/>
      <c r="B267" s="62"/>
      <c r="C267" s="62"/>
      <c r="D267" s="62"/>
      <c r="E267" s="11"/>
      <c r="G267" s="11"/>
      <c r="H267" s="62"/>
      <c r="I267" s="62"/>
    </row>
    <row r="268" spans="1:9" x14ac:dyDescent="0.2">
      <c r="A268" s="62"/>
      <c r="B268" s="62"/>
      <c r="C268" s="62"/>
      <c r="D268" s="62"/>
      <c r="E268" s="11"/>
      <c r="G268" s="11"/>
      <c r="H268" s="62"/>
      <c r="I268" s="62"/>
    </row>
    <row r="269" spans="1:9" x14ac:dyDescent="0.2">
      <c r="A269" s="62"/>
      <c r="B269" s="62"/>
      <c r="C269" s="62"/>
      <c r="D269" s="62"/>
      <c r="E269" s="11"/>
      <c r="G269" s="11"/>
      <c r="H269" s="62"/>
      <c r="I269" s="62"/>
    </row>
    <row r="270" spans="1:9" x14ac:dyDescent="0.2">
      <c r="A270" s="62"/>
      <c r="B270" s="62"/>
      <c r="C270" s="62"/>
      <c r="D270" s="62"/>
      <c r="E270" s="11"/>
      <c r="G270" s="11"/>
      <c r="H270" s="62"/>
      <c r="I270" s="62"/>
    </row>
    <row r="271" spans="1:9" x14ac:dyDescent="0.2">
      <c r="A271" s="62"/>
      <c r="B271" s="62"/>
      <c r="C271" s="62"/>
      <c r="D271" s="62"/>
      <c r="E271" s="11"/>
      <c r="G271" s="11"/>
      <c r="H271" s="62"/>
      <c r="I271" s="62"/>
    </row>
  </sheetData>
  <mergeCells count="6">
    <mergeCell ref="A118:B118"/>
    <mergeCell ref="A1:G1"/>
    <mergeCell ref="A114:B114"/>
    <mergeCell ref="A115:B115"/>
    <mergeCell ref="A116:B116"/>
    <mergeCell ref="A117:B117"/>
  </mergeCells>
  <conditionalFormatting sqref="F2:F3 F5:F131">
    <cfRule type="cellIs" dxfId="89" priority="2" stopIfTrue="1" operator="between">
      <formula>0.009</formula>
      <formula>-0.009</formula>
    </cfRule>
  </conditionalFormatting>
  <conditionalFormatting sqref="F271:F65536">
    <cfRule type="cellIs" dxfId="8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65"/>
  <sheetViews>
    <sheetView workbookViewId="0">
      <selection sqref="A1:G1"/>
    </sheetView>
  </sheetViews>
  <sheetFormatPr defaultRowHeight="11.25" x14ac:dyDescent="0.2"/>
  <cols>
    <col min="1" max="1" width="38.7109375" style="7" bestFit="1" customWidth="1"/>
    <col min="2" max="2" width="54" style="7" bestFit="1" customWidth="1"/>
    <col min="3" max="3" width="25.5703125" style="7" bestFit="1" customWidth="1"/>
    <col min="4" max="4" width="15.5703125" style="7" bestFit="1" customWidth="1"/>
    <col min="5" max="5" width="26.7109375" style="10" customWidth="1"/>
    <col min="6" max="6" width="13.5703125" style="11" bestFit="1" customWidth="1"/>
    <col min="7" max="7" width="4.5703125" style="10" bestFit="1" customWidth="1"/>
    <col min="8" max="16384" width="9.140625" style="7"/>
  </cols>
  <sheetData>
    <row r="1" spans="1:7" s="1" customFormat="1" ht="15" x14ac:dyDescent="0.2">
      <c r="A1" s="99" t="s">
        <v>9</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5.5" customHeight="1" x14ac:dyDescent="0.2">
      <c r="A4" s="6" t="s">
        <v>2</v>
      </c>
      <c r="B4" s="6" t="s">
        <v>0</v>
      </c>
      <c r="C4" s="13" t="s">
        <v>4</v>
      </c>
      <c r="D4" s="13" t="s">
        <v>1</v>
      </c>
      <c r="E4" s="52" t="s">
        <v>6</v>
      </c>
      <c r="F4" s="12" t="s">
        <v>3</v>
      </c>
      <c r="G4" s="12" t="s">
        <v>5</v>
      </c>
    </row>
    <row r="5" spans="1:7" x14ac:dyDescent="0.2">
      <c r="A5" s="16" t="s">
        <v>118</v>
      </c>
      <c r="B5" s="17"/>
      <c r="C5" s="17"/>
      <c r="D5" s="17"/>
      <c r="E5" s="18"/>
      <c r="F5" s="19"/>
      <c r="G5" s="18"/>
    </row>
    <row r="6" spans="1:7" x14ac:dyDescent="0.2">
      <c r="A6" s="20" t="s">
        <v>25</v>
      </c>
      <c r="B6" s="21"/>
      <c r="C6" s="21"/>
      <c r="D6" s="21"/>
      <c r="E6" s="22"/>
      <c r="F6" s="23"/>
      <c r="G6" s="22"/>
    </row>
    <row r="7" spans="1:7" x14ac:dyDescent="0.2">
      <c r="A7" s="21" t="s">
        <v>120</v>
      </c>
      <c r="B7" s="21" t="s">
        <v>119</v>
      </c>
      <c r="C7" s="21" t="s">
        <v>121</v>
      </c>
      <c r="D7" s="24">
        <v>827500</v>
      </c>
      <c r="E7" s="22">
        <v>16094.047500000001</v>
      </c>
      <c r="F7" s="23">
        <v>7.3583479395902698</v>
      </c>
      <c r="G7" s="22"/>
    </row>
    <row r="8" spans="1:7" x14ac:dyDescent="0.2">
      <c r="A8" s="21" t="s">
        <v>123</v>
      </c>
      <c r="B8" s="21" t="s">
        <v>122</v>
      </c>
      <c r="C8" s="21" t="s">
        <v>121</v>
      </c>
      <c r="D8" s="24">
        <v>900000</v>
      </c>
      <c r="E8" s="22">
        <v>13012.2</v>
      </c>
      <c r="F8" s="23">
        <v>5.94929864967383</v>
      </c>
      <c r="G8" s="22"/>
    </row>
    <row r="9" spans="1:7" x14ac:dyDescent="0.2">
      <c r="A9" s="21" t="s">
        <v>125</v>
      </c>
      <c r="B9" s="21" t="s">
        <v>124</v>
      </c>
      <c r="C9" s="21" t="s">
        <v>126</v>
      </c>
      <c r="D9" s="24">
        <v>206500</v>
      </c>
      <c r="E9" s="22">
        <v>7589.0815000000002</v>
      </c>
      <c r="F9" s="23">
        <v>3.4697985214041198</v>
      </c>
      <c r="G9" s="22"/>
    </row>
    <row r="10" spans="1:7" x14ac:dyDescent="0.2">
      <c r="A10" s="21" t="s">
        <v>128</v>
      </c>
      <c r="B10" s="21" t="s">
        <v>127</v>
      </c>
      <c r="C10" s="21" t="s">
        <v>121</v>
      </c>
      <c r="D10" s="24">
        <v>550000</v>
      </c>
      <c r="E10" s="22">
        <v>6557.1</v>
      </c>
      <c r="F10" s="23">
        <v>2.9979669983382</v>
      </c>
      <c r="G10" s="22"/>
    </row>
    <row r="11" spans="1:7" x14ac:dyDescent="0.2">
      <c r="A11" s="21" t="s">
        <v>130</v>
      </c>
      <c r="B11" s="21" t="s">
        <v>129</v>
      </c>
      <c r="C11" s="21" t="s">
        <v>131</v>
      </c>
      <c r="D11" s="24">
        <v>353000</v>
      </c>
      <c r="E11" s="22">
        <v>6552.3860000000004</v>
      </c>
      <c r="F11" s="23">
        <v>2.9958117137718201</v>
      </c>
      <c r="G11" s="22"/>
    </row>
    <row r="12" spans="1:7" x14ac:dyDescent="0.2">
      <c r="A12" s="21" t="s">
        <v>136</v>
      </c>
      <c r="B12" s="21" t="s">
        <v>135</v>
      </c>
      <c r="C12" s="21" t="s">
        <v>137</v>
      </c>
      <c r="D12" s="24">
        <v>410000</v>
      </c>
      <c r="E12" s="22">
        <v>6407.07</v>
      </c>
      <c r="F12" s="23">
        <v>2.9293718894088401</v>
      </c>
      <c r="G12" s="22"/>
    </row>
    <row r="13" spans="1:7" x14ac:dyDescent="0.2">
      <c r="A13" s="21" t="s">
        <v>133</v>
      </c>
      <c r="B13" s="21" t="s">
        <v>132</v>
      </c>
      <c r="C13" s="21" t="s">
        <v>134</v>
      </c>
      <c r="D13" s="24">
        <v>430000</v>
      </c>
      <c r="E13" s="22">
        <v>6109.87</v>
      </c>
      <c r="F13" s="23">
        <v>2.7934892901033401</v>
      </c>
      <c r="G13" s="22"/>
    </row>
    <row r="14" spans="1:7" x14ac:dyDescent="0.2">
      <c r="A14" s="21" t="s">
        <v>139</v>
      </c>
      <c r="B14" s="21" t="s">
        <v>138</v>
      </c>
      <c r="C14" s="21" t="s">
        <v>137</v>
      </c>
      <c r="D14" s="24">
        <v>285000</v>
      </c>
      <c r="E14" s="22">
        <v>4664.3100000000004</v>
      </c>
      <c r="F14" s="23">
        <v>2.1325658370344902</v>
      </c>
      <c r="G14" s="22"/>
    </row>
    <row r="15" spans="1:7" x14ac:dyDescent="0.2">
      <c r="A15" s="21" t="s">
        <v>144</v>
      </c>
      <c r="B15" s="21" t="s">
        <v>143</v>
      </c>
      <c r="C15" s="21" t="s">
        <v>145</v>
      </c>
      <c r="D15" s="24">
        <v>1650000</v>
      </c>
      <c r="E15" s="22">
        <v>3932.1149999999998</v>
      </c>
      <c r="F15" s="23">
        <v>1.7977994850880099</v>
      </c>
      <c r="G15" s="22"/>
    </row>
    <row r="16" spans="1:7" x14ac:dyDescent="0.2">
      <c r="A16" s="21" t="s">
        <v>141</v>
      </c>
      <c r="B16" s="21" t="s">
        <v>140</v>
      </c>
      <c r="C16" s="21" t="s">
        <v>142</v>
      </c>
      <c r="D16" s="24">
        <v>243000</v>
      </c>
      <c r="E16" s="22">
        <v>3693.8429999999998</v>
      </c>
      <c r="F16" s="23">
        <v>1.6888593144900299</v>
      </c>
      <c r="G16" s="22"/>
    </row>
    <row r="17" spans="1:7" x14ac:dyDescent="0.2">
      <c r="A17" s="21" t="s">
        <v>147</v>
      </c>
      <c r="B17" s="21" t="s">
        <v>146</v>
      </c>
      <c r="C17" s="21" t="s">
        <v>148</v>
      </c>
      <c r="D17" s="24">
        <v>1050000</v>
      </c>
      <c r="E17" s="22">
        <v>3505.95</v>
      </c>
      <c r="F17" s="23">
        <v>1.6029528904277499</v>
      </c>
      <c r="G17" s="22"/>
    </row>
    <row r="18" spans="1:7" x14ac:dyDescent="0.2">
      <c r="A18" s="21" t="s">
        <v>173</v>
      </c>
      <c r="B18" s="21" t="s">
        <v>172</v>
      </c>
      <c r="C18" s="21" t="s">
        <v>165</v>
      </c>
      <c r="D18" s="24">
        <v>26000</v>
      </c>
      <c r="E18" s="22">
        <v>3202.94</v>
      </c>
      <c r="F18" s="23">
        <v>1.4644139051802401</v>
      </c>
      <c r="G18" s="22"/>
    </row>
    <row r="19" spans="1:7" x14ac:dyDescent="0.2">
      <c r="A19" s="21" t="s">
        <v>167</v>
      </c>
      <c r="B19" s="21" t="s">
        <v>166</v>
      </c>
      <c r="C19" s="21" t="s">
        <v>168</v>
      </c>
      <c r="D19" s="24">
        <v>1680000</v>
      </c>
      <c r="E19" s="22">
        <v>3188.64</v>
      </c>
      <c r="F19" s="23">
        <v>1.45787581241419</v>
      </c>
      <c r="G19" s="22"/>
    </row>
    <row r="20" spans="1:7" x14ac:dyDescent="0.2">
      <c r="A20" s="21" t="s">
        <v>150</v>
      </c>
      <c r="B20" s="21" t="s">
        <v>149</v>
      </c>
      <c r="C20" s="21" t="s">
        <v>151</v>
      </c>
      <c r="D20" s="24">
        <v>28000</v>
      </c>
      <c r="E20" s="22">
        <v>3138.8</v>
      </c>
      <c r="F20" s="23">
        <v>1.4350885016827499</v>
      </c>
      <c r="G20" s="22"/>
    </row>
    <row r="21" spans="1:7" x14ac:dyDescent="0.2">
      <c r="A21" s="21" t="s">
        <v>161</v>
      </c>
      <c r="B21" s="21" t="s">
        <v>160</v>
      </c>
      <c r="C21" s="21" t="s">
        <v>162</v>
      </c>
      <c r="D21" s="24">
        <v>181800</v>
      </c>
      <c r="E21" s="22">
        <v>3049.8768</v>
      </c>
      <c r="F21" s="23">
        <v>1.3944319890496299</v>
      </c>
      <c r="G21" s="22"/>
    </row>
    <row r="22" spans="1:7" x14ac:dyDescent="0.2">
      <c r="A22" s="21" t="s">
        <v>153</v>
      </c>
      <c r="B22" s="21" t="s">
        <v>152</v>
      </c>
      <c r="C22" s="21" t="s">
        <v>121</v>
      </c>
      <c r="D22" s="24">
        <v>373000</v>
      </c>
      <c r="E22" s="22">
        <v>3029.8789999999999</v>
      </c>
      <c r="F22" s="23">
        <v>1.38528880922328</v>
      </c>
      <c r="G22" s="22"/>
    </row>
    <row r="23" spans="1:7" x14ac:dyDescent="0.2">
      <c r="A23" s="21" t="s">
        <v>155</v>
      </c>
      <c r="B23" s="21" t="s">
        <v>154</v>
      </c>
      <c r="C23" s="21" t="s">
        <v>156</v>
      </c>
      <c r="D23" s="24">
        <v>44000</v>
      </c>
      <c r="E23" s="22">
        <v>3027.42</v>
      </c>
      <c r="F23" s="23">
        <v>1.3841645315930899</v>
      </c>
      <c r="G23" s="22"/>
    </row>
    <row r="24" spans="1:7" x14ac:dyDescent="0.2">
      <c r="A24" s="21" t="s">
        <v>164</v>
      </c>
      <c r="B24" s="21" t="s">
        <v>163</v>
      </c>
      <c r="C24" s="21" t="s">
        <v>165</v>
      </c>
      <c r="D24" s="24">
        <v>410000</v>
      </c>
      <c r="E24" s="22">
        <v>2949.95</v>
      </c>
      <c r="F24" s="23">
        <v>1.3487445283353601</v>
      </c>
      <c r="G24" s="22"/>
    </row>
    <row r="25" spans="1:7" x14ac:dyDescent="0.2">
      <c r="A25" s="21" t="s">
        <v>158</v>
      </c>
      <c r="B25" s="21" t="s">
        <v>157</v>
      </c>
      <c r="C25" s="21" t="s">
        <v>159</v>
      </c>
      <c r="D25" s="24">
        <v>160000</v>
      </c>
      <c r="E25" s="22">
        <v>2818.56</v>
      </c>
      <c r="F25" s="23">
        <v>1.28867180046608</v>
      </c>
      <c r="G25" s="22"/>
    </row>
    <row r="26" spans="1:7" x14ac:dyDescent="0.2">
      <c r="A26" s="21" t="s">
        <v>170</v>
      </c>
      <c r="B26" s="21" t="s">
        <v>169</v>
      </c>
      <c r="C26" s="21" t="s">
        <v>171</v>
      </c>
      <c r="D26" s="24">
        <v>340000</v>
      </c>
      <c r="E26" s="22">
        <v>2641.29</v>
      </c>
      <c r="F26" s="23">
        <v>1.20762231063133</v>
      </c>
      <c r="G26" s="22"/>
    </row>
    <row r="27" spans="1:7" x14ac:dyDescent="0.2">
      <c r="A27" s="21" t="s">
        <v>177</v>
      </c>
      <c r="B27" s="21" t="s">
        <v>176</v>
      </c>
      <c r="C27" s="21" t="s">
        <v>178</v>
      </c>
      <c r="D27" s="24">
        <v>700000</v>
      </c>
      <c r="E27" s="22">
        <v>2470.3000000000002</v>
      </c>
      <c r="F27" s="23">
        <v>1.12944409510223</v>
      </c>
      <c r="G27" s="22"/>
    </row>
    <row r="28" spans="1:7" x14ac:dyDescent="0.2">
      <c r="A28" s="21" t="s">
        <v>175</v>
      </c>
      <c r="B28" s="21" t="s">
        <v>174</v>
      </c>
      <c r="C28" s="21" t="s">
        <v>162</v>
      </c>
      <c r="D28" s="24">
        <v>149913</v>
      </c>
      <c r="E28" s="22">
        <v>2371.3238339999998</v>
      </c>
      <c r="F28" s="23">
        <v>1.0841912730787699</v>
      </c>
      <c r="G28" s="22"/>
    </row>
    <row r="29" spans="1:7" x14ac:dyDescent="0.2">
      <c r="A29" s="21" t="s">
        <v>185</v>
      </c>
      <c r="B29" s="21" t="s">
        <v>184</v>
      </c>
      <c r="C29" s="21" t="s">
        <v>186</v>
      </c>
      <c r="D29" s="24">
        <v>92500</v>
      </c>
      <c r="E29" s="22">
        <v>2172.1774999999998</v>
      </c>
      <c r="F29" s="23">
        <v>0.99313972023192698</v>
      </c>
      <c r="G29" s="22"/>
    </row>
    <row r="30" spans="1:7" x14ac:dyDescent="0.2">
      <c r="A30" s="21" t="s">
        <v>182</v>
      </c>
      <c r="B30" s="21" t="s">
        <v>181</v>
      </c>
      <c r="C30" s="21" t="s">
        <v>183</v>
      </c>
      <c r="D30" s="24">
        <v>320000</v>
      </c>
      <c r="E30" s="22">
        <v>2097.7600000000002</v>
      </c>
      <c r="F30" s="23">
        <v>0.95911534831464196</v>
      </c>
      <c r="G30" s="22"/>
    </row>
    <row r="31" spans="1:7" x14ac:dyDescent="0.2">
      <c r="A31" s="21" t="s">
        <v>199</v>
      </c>
      <c r="B31" s="21" t="s">
        <v>198</v>
      </c>
      <c r="C31" s="21" t="s">
        <v>183</v>
      </c>
      <c r="D31" s="24">
        <v>1483000</v>
      </c>
      <c r="E31" s="22">
        <v>2066.2638999999999</v>
      </c>
      <c r="F31" s="23">
        <v>0.94471503897417697</v>
      </c>
      <c r="G31" s="22"/>
    </row>
    <row r="32" spans="1:7" x14ac:dyDescent="0.2">
      <c r="A32" s="21" t="s">
        <v>180</v>
      </c>
      <c r="B32" s="21" t="s">
        <v>179</v>
      </c>
      <c r="C32" s="21" t="s">
        <v>137</v>
      </c>
      <c r="D32" s="24">
        <v>175000</v>
      </c>
      <c r="E32" s="22">
        <v>2051.9625000000001</v>
      </c>
      <c r="F32" s="23">
        <v>0.93817630611513403</v>
      </c>
      <c r="G32" s="22"/>
    </row>
    <row r="33" spans="1:7" x14ac:dyDescent="0.2">
      <c r="A33" s="21" t="s">
        <v>203</v>
      </c>
      <c r="B33" s="21" t="s">
        <v>202</v>
      </c>
      <c r="C33" s="21" t="s">
        <v>204</v>
      </c>
      <c r="D33" s="24">
        <v>180000</v>
      </c>
      <c r="E33" s="22">
        <v>1880.82</v>
      </c>
      <c r="F33" s="23">
        <v>0.85992836617017399</v>
      </c>
      <c r="G33" s="22"/>
    </row>
    <row r="34" spans="1:7" x14ac:dyDescent="0.2">
      <c r="A34" s="21" t="s">
        <v>194</v>
      </c>
      <c r="B34" s="21" t="s">
        <v>193</v>
      </c>
      <c r="C34" s="21" t="s">
        <v>183</v>
      </c>
      <c r="D34" s="24">
        <v>580000</v>
      </c>
      <c r="E34" s="22">
        <v>1844.98</v>
      </c>
      <c r="F34" s="23">
        <v>0.84354198541947001</v>
      </c>
      <c r="G34" s="22"/>
    </row>
    <row r="35" spans="1:7" x14ac:dyDescent="0.2">
      <c r="A35" s="21" t="s">
        <v>196</v>
      </c>
      <c r="B35" s="21" t="s">
        <v>195</v>
      </c>
      <c r="C35" s="21" t="s">
        <v>197</v>
      </c>
      <c r="D35" s="24">
        <v>60000</v>
      </c>
      <c r="E35" s="22">
        <v>1837.26</v>
      </c>
      <c r="F35" s="23">
        <v>0.84001232974437401</v>
      </c>
      <c r="G35" s="22"/>
    </row>
    <row r="36" spans="1:7" x14ac:dyDescent="0.2">
      <c r="A36" s="21" t="s">
        <v>214</v>
      </c>
      <c r="B36" s="21" t="s">
        <v>213</v>
      </c>
      <c r="C36" s="21" t="s">
        <v>178</v>
      </c>
      <c r="D36" s="24">
        <v>27300</v>
      </c>
      <c r="E36" s="22">
        <v>1772.1795</v>
      </c>
      <c r="F36" s="23">
        <v>0.81025692091496004</v>
      </c>
      <c r="G36" s="22"/>
    </row>
    <row r="37" spans="1:7" x14ac:dyDescent="0.2">
      <c r="A37" s="21" t="s">
        <v>216</v>
      </c>
      <c r="B37" s="21" t="s">
        <v>215</v>
      </c>
      <c r="C37" s="21" t="s">
        <v>197</v>
      </c>
      <c r="D37" s="24">
        <v>170100</v>
      </c>
      <c r="E37" s="22">
        <v>1753.30575</v>
      </c>
      <c r="F37" s="23">
        <v>0.80162766718467005</v>
      </c>
      <c r="G37" s="22"/>
    </row>
    <row r="38" spans="1:7" x14ac:dyDescent="0.2">
      <c r="A38" s="21" t="s">
        <v>201</v>
      </c>
      <c r="B38" s="21" t="s">
        <v>200</v>
      </c>
      <c r="C38" s="21" t="s">
        <v>137</v>
      </c>
      <c r="D38" s="24">
        <v>110000</v>
      </c>
      <c r="E38" s="22">
        <v>1731.29</v>
      </c>
      <c r="F38" s="23">
        <v>0.79156186188298805</v>
      </c>
      <c r="G38" s="22"/>
    </row>
    <row r="39" spans="1:7" x14ac:dyDescent="0.2">
      <c r="A39" s="21" t="s">
        <v>188</v>
      </c>
      <c r="B39" s="21" t="s">
        <v>187</v>
      </c>
      <c r="C39" s="21" t="s">
        <v>189</v>
      </c>
      <c r="D39" s="24">
        <v>450000</v>
      </c>
      <c r="E39" s="22">
        <v>1730.7</v>
      </c>
      <c r="F39" s="23">
        <v>0.79129210840522801</v>
      </c>
      <c r="G39" s="22"/>
    </row>
    <row r="40" spans="1:7" x14ac:dyDescent="0.2">
      <c r="A40" s="21" t="s">
        <v>212</v>
      </c>
      <c r="B40" s="21" t="s">
        <v>211</v>
      </c>
      <c r="C40" s="21" t="s">
        <v>156</v>
      </c>
      <c r="D40" s="24">
        <v>100000</v>
      </c>
      <c r="E40" s="22">
        <v>1680.1</v>
      </c>
      <c r="F40" s="23">
        <v>0.76815731861768199</v>
      </c>
      <c r="G40" s="22"/>
    </row>
    <row r="41" spans="1:7" x14ac:dyDescent="0.2">
      <c r="A41" s="21" t="s">
        <v>209</v>
      </c>
      <c r="B41" s="21" t="s">
        <v>208</v>
      </c>
      <c r="C41" s="21" t="s">
        <v>210</v>
      </c>
      <c r="D41" s="24">
        <v>110000</v>
      </c>
      <c r="E41" s="22">
        <v>1613.26</v>
      </c>
      <c r="F41" s="23">
        <v>0.73759745005247401</v>
      </c>
      <c r="G41" s="22"/>
    </row>
    <row r="42" spans="1:7" x14ac:dyDescent="0.2">
      <c r="A42" s="21" t="s">
        <v>226</v>
      </c>
      <c r="B42" s="21" t="s">
        <v>225</v>
      </c>
      <c r="C42" s="21" t="s">
        <v>131</v>
      </c>
      <c r="D42" s="24">
        <v>415000</v>
      </c>
      <c r="E42" s="22">
        <v>1594.2225000000001</v>
      </c>
      <c r="F42" s="23">
        <v>0.72889332830187403</v>
      </c>
      <c r="G42" s="22"/>
    </row>
    <row r="43" spans="1:7" x14ac:dyDescent="0.2">
      <c r="A43" s="21" t="s">
        <v>221</v>
      </c>
      <c r="B43" s="21" t="s">
        <v>220</v>
      </c>
      <c r="C43" s="21" t="s">
        <v>145</v>
      </c>
      <c r="D43" s="24">
        <v>45893</v>
      </c>
      <c r="E43" s="22">
        <v>1561.8305760000001</v>
      </c>
      <c r="F43" s="23">
        <v>0.71408343991147605</v>
      </c>
      <c r="G43" s="22"/>
    </row>
    <row r="44" spans="1:7" x14ac:dyDescent="0.2">
      <c r="A44" s="21" t="s">
        <v>206</v>
      </c>
      <c r="B44" s="21" t="s">
        <v>205</v>
      </c>
      <c r="C44" s="21" t="s">
        <v>207</v>
      </c>
      <c r="D44" s="24">
        <v>209400</v>
      </c>
      <c r="E44" s="22">
        <v>1500.2463</v>
      </c>
      <c r="F44" s="23">
        <v>0.68592653715498997</v>
      </c>
      <c r="G44" s="22"/>
    </row>
    <row r="45" spans="1:7" x14ac:dyDescent="0.2">
      <c r="A45" s="21" t="s">
        <v>191</v>
      </c>
      <c r="B45" s="21" t="s">
        <v>190</v>
      </c>
      <c r="C45" s="21" t="s">
        <v>192</v>
      </c>
      <c r="D45" s="24">
        <v>27500</v>
      </c>
      <c r="E45" s="22">
        <v>1465.75</v>
      </c>
      <c r="F45" s="23">
        <v>0.67015450851965197</v>
      </c>
      <c r="G45" s="22"/>
    </row>
    <row r="46" spans="1:7" x14ac:dyDescent="0.2">
      <c r="A46" s="21" t="s">
        <v>218</v>
      </c>
      <c r="B46" s="21" t="s">
        <v>217</v>
      </c>
      <c r="C46" s="21" t="s">
        <v>219</v>
      </c>
      <c r="D46" s="24">
        <v>161776</v>
      </c>
      <c r="E46" s="22">
        <v>1463.506584</v>
      </c>
      <c r="F46" s="23">
        <v>0.66912879789581803</v>
      </c>
      <c r="G46" s="22"/>
    </row>
    <row r="47" spans="1:7" x14ac:dyDescent="0.2">
      <c r="A47" s="21" t="s">
        <v>228</v>
      </c>
      <c r="B47" s="21" t="s">
        <v>227</v>
      </c>
      <c r="C47" s="21" t="s">
        <v>229</v>
      </c>
      <c r="D47" s="24">
        <v>89961</v>
      </c>
      <c r="E47" s="22">
        <v>1309.8321599999999</v>
      </c>
      <c r="F47" s="23">
        <v>0.598867424477595</v>
      </c>
      <c r="G47" s="22"/>
    </row>
    <row r="48" spans="1:7" x14ac:dyDescent="0.2">
      <c r="A48" s="21" t="s">
        <v>223</v>
      </c>
      <c r="B48" s="21" t="s">
        <v>222</v>
      </c>
      <c r="C48" s="21" t="s">
        <v>224</v>
      </c>
      <c r="D48" s="24">
        <v>787000</v>
      </c>
      <c r="E48" s="22">
        <v>1267.2274</v>
      </c>
      <c r="F48" s="23">
        <v>0.57938813264856703</v>
      </c>
      <c r="G48" s="22"/>
    </row>
    <row r="49" spans="1:9" x14ac:dyDescent="0.2">
      <c r="A49" s="21" t="s">
        <v>231</v>
      </c>
      <c r="B49" s="21" t="s">
        <v>230</v>
      </c>
      <c r="C49" s="21" t="s">
        <v>232</v>
      </c>
      <c r="D49" s="24">
        <v>280000</v>
      </c>
      <c r="E49" s="22">
        <v>1188.46</v>
      </c>
      <c r="F49" s="23">
        <v>0.54337494606533598</v>
      </c>
      <c r="G49" s="22"/>
    </row>
    <row r="50" spans="1:9" x14ac:dyDescent="0.2">
      <c r="A50" s="21" t="s">
        <v>237</v>
      </c>
      <c r="B50" s="21" t="s">
        <v>236</v>
      </c>
      <c r="C50" s="21" t="s">
        <v>204</v>
      </c>
      <c r="D50" s="24">
        <v>66000</v>
      </c>
      <c r="E50" s="22">
        <v>1056.6600000000001</v>
      </c>
      <c r="F50" s="23">
        <v>0.48311476238947698</v>
      </c>
      <c r="G50" s="22"/>
    </row>
    <row r="51" spans="1:9" x14ac:dyDescent="0.2">
      <c r="A51" s="21" t="s">
        <v>234</v>
      </c>
      <c r="B51" s="21" t="s">
        <v>233</v>
      </c>
      <c r="C51" s="21" t="s">
        <v>235</v>
      </c>
      <c r="D51" s="24">
        <v>37400</v>
      </c>
      <c r="E51" s="22">
        <v>731.43179999999995</v>
      </c>
      <c r="F51" s="23">
        <v>0.33441740982066798</v>
      </c>
      <c r="G51" s="22"/>
    </row>
    <row r="52" spans="1:9" x14ac:dyDescent="0.2">
      <c r="A52" s="20" t="s">
        <v>28</v>
      </c>
      <c r="B52" s="20"/>
      <c r="C52" s="20"/>
      <c r="D52" s="20"/>
      <c r="E52" s="25">
        <f>SUM(E7:E51)</f>
        <v>147378.17910399995</v>
      </c>
      <c r="F52" s="26">
        <f>SUM(F7:F51)</f>
        <v>67.382671795301022</v>
      </c>
      <c r="G52" s="25"/>
      <c r="H52" s="14"/>
      <c r="I52" s="14"/>
    </row>
    <row r="53" spans="1:9" x14ac:dyDescent="0.2">
      <c r="A53" s="21"/>
      <c r="B53" s="21"/>
      <c r="C53" s="21"/>
      <c r="D53" s="21"/>
      <c r="E53" s="22"/>
      <c r="F53" s="23"/>
      <c r="G53" s="22"/>
    </row>
    <row r="54" spans="1:9" x14ac:dyDescent="0.2">
      <c r="A54" s="20" t="s">
        <v>319</v>
      </c>
      <c r="B54" s="21"/>
      <c r="C54" s="21"/>
      <c r="D54" s="21"/>
      <c r="E54" s="22"/>
      <c r="F54" s="23"/>
      <c r="G54" s="22"/>
    </row>
    <row r="55" spans="1:9" x14ac:dyDescent="0.2">
      <c r="A55" s="21"/>
      <c r="B55" s="21" t="s">
        <v>320</v>
      </c>
      <c r="C55" s="21" t="s">
        <v>204</v>
      </c>
      <c r="D55" s="24">
        <v>27500</v>
      </c>
      <c r="E55" s="22">
        <v>2.7499999999999998E-3</v>
      </c>
      <c r="F55" s="23">
        <v>1.2573255319318099E-6</v>
      </c>
      <c r="G55" s="22"/>
    </row>
    <row r="56" spans="1:9" x14ac:dyDescent="0.2">
      <c r="A56" s="21" t="s">
        <v>322</v>
      </c>
      <c r="B56" s="21" t="s">
        <v>321</v>
      </c>
      <c r="C56" s="21" t="s">
        <v>323</v>
      </c>
      <c r="D56" s="24">
        <v>27000</v>
      </c>
      <c r="E56" s="22">
        <v>2.7000000000000001E-3</v>
      </c>
      <c r="F56" s="23">
        <v>1.23446506771486E-6</v>
      </c>
      <c r="G56" s="22"/>
    </row>
    <row r="57" spans="1:9" x14ac:dyDescent="0.2">
      <c r="A57" s="20" t="s">
        <v>28</v>
      </c>
      <c r="B57" s="20"/>
      <c r="C57" s="20"/>
      <c r="D57" s="20"/>
      <c r="E57" s="25">
        <f>SUM(E54:E56)</f>
        <v>5.45E-3</v>
      </c>
      <c r="F57" s="26">
        <f>SUM(F54:F56)</f>
        <v>2.4917905996466697E-6</v>
      </c>
      <c r="G57" s="25"/>
      <c r="H57" s="14"/>
      <c r="I57" s="14"/>
    </row>
    <row r="58" spans="1:9" x14ac:dyDescent="0.2">
      <c r="A58" s="21"/>
      <c r="B58" s="21"/>
      <c r="C58" s="21"/>
      <c r="D58" s="21"/>
      <c r="E58" s="22"/>
      <c r="F58" s="23"/>
      <c r="G58" s="22"/>
    </row>
    <row r="59" spans="1:9" x14ac:dyDescent="0.2">
      <c r="A59" s="20" t="s">
        <v>24</v>
      </c>
      <c r="B59" s="21"/>
      <c r="C59" s="21"/>
      <c r="D59" s="21"/>
      <c r="E59" s="22"/>
      <c r="F59" s="23"/>
      <c r="G59" s="22"/>
    </row>
    <row r="60" spans="1:9" x14ac:dyDescent="0.2">
      <c r="A60" s="20" t="s">
        <v>25</v>
      </c>
      <c r="B60" s="21"/>
      <c r="C60" s="21"/>
      <c r="D60" s="21"/>
      <c r="E60" s="22"/>
      <c r="F60" s="23"/>
      <c r="G60" s="22"/>
    </row>
    <row r="61" spans="1:9" x14ac:dyDescent="0.2">
      <c r="A61" s="21" t="s">
        <v>306</v>
      </c>
      <c r="B61" s="21" t="s">
        <v>305</v>
      </c>
      <c r="C61" s="21" t="s">
        <v>26</v>
      </c>
      <c r="D61" s="24">
        <v>5000</v>
      </c>
      <c r="E61" s="22">
        <v>5354.1458218999996</v>
      </c>
      <c r="F61" s="23">
        <v>2.4479651794766801</v>
      </c>
      <c r="G61" s="22">
        <v>7.6</v>
      </c>
    </row>
    <row r="62" spans="1:9" x14ac:dyDescent="0.2">
      <c r="A62" s="21" t="s">
        <v>80</v>
      </c>
      <c r="B62" s="21" t="s">
        <v>79</v>
      </c>
      <c r="C62" s="21" t="s">
        <v>81</v>
      </c>
      <c r="D62" s="24">
        <v>5000</v>
      </c>
      <c r="E62" s="22">
        <v>5253.3330821999998</v>
      </c>
      <c r="F62" s="23">
        <v>2.40187265890621</v>
      </c>
      <c r="G62" s="22">
        <v>7.3837000000000002</v>
      </c>
    </row>
    <row r="63" spans="1:9" x14ac:dyDescent="0.2">
      <c r="A63" s="21" t="s">
        <v>95</v>
      </c>
      <c r="B63" s="21" t="s">
        <v>94</v>
      </c>
      <c r="C63" s="21" t="s">
        <v>64</v>
      </c>
      <c r="D63" s="24">
        <v>5000</v>
      </c>
      <c r="E63" s="22">
        <v>5179.3696575000004</v>
      </c>
      <c r="F63" s="23">
        <v>2.3680558944318699</v>
      </c>
      <c r="G63" s="22">
        <v>7.0235000000000003</v>
      </c>
    </row>
    <row r="64" spans="1:9" x14ac:dyDescent="0.2">
      <c r="A64" s="21" t="s">
        <v>62</v>
      </c>
      <c r="B64" s="21" t="s">
        <v>61</v>
      </c>
      <c r="C64" s="21" t="s">
        <v>26</v>
      </c>
      <c r="D64" s="24">
        <v>5000</v>
      </c>
      <c r="E64" s="22">
        <v>5158.7551370000001</v>
      </c>
      <c r="F64" s="23">
        <v>2.3586307442670802</v>
      </c>
      <c r="G64" s="22">
        <v>7.1050000000000004</v>
      </c>
    </row>
    <row r="65" spans="1:7" x14ac:dyDescent="0.2">
      <c r="A65" s="21" t="s">
        <v>103</v>
      </c>
      <c r="B65" s="21" t="s">
        <v>102</v>
      </c>
      <c r="C65" s="21" t="s">
        <v>27</v>
      </c>
      <c r="D65" s="24">
        <v>5000</v>
      </c>
      <c r="E65" s="22">
        <v>5046.2628082000001</v>
      </c>
      <c r="F65" s="23">
        <v>2.3071982071228199</v>
      </c>
      <c r="G65" s="22">
        <v>7.5831</v>
      </c>
    </row>
    <row r="66" spans="1:7" x14ac:dyDescent="0.2">
      <c r="A66" s="21" t="s">
        <v>93</v>
      </c>
      <c r="B66" s="21" t="s">
        <v>92</v>
      </c>
      <c r="C66" s="21" t="s">
        <v>64</v>
      </c>
      <c r="D66" s="24">
        <v>4500</v>
      </c>
      <c r="E66" s="22">
        <v>4715.0095684999997</v>
      </c>
      <c r="F66" s="23">
        <v>2.15574615046466</v>
      </c>
      <c r="G66" s="22">
        <v>6.65</v>
      </c>
    </row>
    <row r="67" spans="1:7" x14ac:dyDescent="0.2">
      <c r="A67" s="21" t="s">
        <v>97</v>
      </c>
      <c r="B67" s="21" t="s">
        <v>96</v>
      </c>
      <c r="C67" s="21" t="s">
        <v>27</v>
      </c>
      <c r="D67" s="24">
        <v>4500</v>
      </c>
      <c r="E67" s="22">
        <v>4528.2105615999999</v>
      </c>
      <c r="F67" s="23">
        <v>2.07033991020471</v>
      </c>
      <c r="G67" s="22">
        <v>7.2702</v>
      </c>
    </row>
    <row r="68" spans="1:7" x14ac:dyDescent="0.2">
      <c r="A68" s="21" t="s">
        <v>239</v>
      </c>
      <c r="B68" s="21" t="s">
        <v>238</v>
      </c>
      <c r="C68" s="21" t="s">
        <v>27</v>
      </c>
      <c r="D68" s="24">
        <v>300</v>
      </c>
      <c r="E68" s="22">
        <v>3088.9003972999999</v>
      </c>
      <c r="F68" s="23">
        <v>1.4122739400434901</v>
      </c>
      <c r="G68" s="22">
        <v>7.0103</v>
      </c>
    </row>
    <row r="69" spans="1:7" x14ac:dyDescent="0.2">
      <c r="A69" s="21" t="s">
        <v>78</v>
      </c>
      <c r="B69" s="21" t="s">
        <v>77</v>
      </c>
      <c r="C69" s="21" t="s">
        <v>26</v>
      </c>
      <c r="D69" s="24">
        <v>2500</v>
      </c>
      <c r="E69" s="22">
        <v>2725.5682191999999</v>
      </c>
      <c r="F69" s="23">
        <v>1.2461550949171101</v>
      </c>
      <c r="G69" s="22">
        <v>7.6150000000000002</v>
      </c>
    </row>
    <row r="70" spans="1:7" x14ac:dyDescent="0.2">
      <c r="A70" s="21" t="s">
        <v>89</v>
      </c>
      <c r="B70" s="21" t="s">
        <v>88</v>
      </c>
      <c r="C70" s="21" t="s">
        <v>27</v>
      </c>
      <c r="D70" s="24">
        <v>2500</v>
      </c>
      <c r="E70" s="22">
        <v>2624.2175342</v>
      </c>
      <c r="F70" s="23">
        <v>1.1998166207610099</v>
      </c>
      <c r="G70" s="22">
        <v>6.9749999999999996</v>
      </c>
    </row>
    <row r="71" spans="1:7" x14ac:dyDescent="0.2">
      <c r="A71" s="21" t="s">
        <v>91</v>
      </c>
      <c r="B71" s="21" t="s">
        <v>90</v>
      </c>
      <c r="C71" s="21" t="s">
        <v>27</v>
      </c>
      <c r="D71" s="24">
        <v>2500</v>
      </c>
      <c r="E71" s="22">
        <v>2621.4474657999999</v>
      </c>
      <c r="F71" s="23">
        <v>1.1985501197702799</v>
      </c>
      <c r="G71" s="22">
        <v>7.15</v>
      </c>
    </row>
    <row r="72" spans="1:7" x14ac:dyDescent="0.2">
      <c r="A72" s="21" t="s">
        <v>101</v>
      </c>
      <c r="B72" s="21" t="s">
        <v>100</v>
      </c>
      <c r="C72" s="21" t="s">
        <v>63</v>
      </c>
      <c r="D72" s="24">
        <v>2500</v>
      </c>
      <c r="E72" s="22">
        <v>2598.2205478999999</v>
      </c>
      <c r="F72" s="23">
        <v>1.18793055725982</v>
      </c>
      <c r="G72" s="22">
        <v>6.61</v>
      </c>
    </row>
    <row r="73" spans="1:7" x14ac:dyDescent="0.2">
      <c r="A73" s="21" t="s">
        <v>325</v>
      </c>
      <c r="B73" s="21" t="s">
        <v>324</v>
      </c>
      <c r="C73" s="21" t="s">
        <v>27</v>
      </c>
      <c r="D73" s="24">
        <v>250</v>
      </c>
      <c r="E73" s="22">
        <v>2597.3989041</v>
      </c>
      <c r="F73" s="23">
        <v>1.1875548940860401</v>
      </c>
      <c r="G73" s="22">
        <v>6.6723999999999997</v>
      </c>
    </row>
    <row r="74" spans="1:7" x14ac:dyDescent="0.2">
      <c r="A74" s="21" t="s">
        <v>327</v>
      </c>
      <c r="B74" s="21" t="s">
        <v>326</v>
      </c>
      <c r="C74" s="21" t="s">
        <v>328</v>
      </c>
      <c r="D74" s="24">
        <v>2500</v>
      </c>
      <c r="E74" s="22">
        <v>2578.8698973</v>
      </c>
      <c r="F74" s="23">
        <v>1.1790832601475101</v>
      </c>
      <c r="G74" s="22">
        <v>7.5049999999999999</v>
      </c>
    </row>
    <row r="75" spans="1:7" x14ac:dyDescent="0.2">
      <c r="A75" s="21" t="s">
        <v>85</v>
      </c>
      <c r="B75" s="21" t="s">
        <v>84</v>
      </c>
      <c r="C75" s="21" t="s">
        <v>27</v>
      </c>
      <c r="D75" s="24">
        <v>250</v>
      </c>
      <c r="E75" s="22">
        <v>2563.9433218999998</v>
      </c>
      <c r="F75" s="23">
        <v>1.1722586912912401</v>
      </c>
      <c r="G75" s="22">
        <v>6.82</v>
      </c>
    </row>
    <row r="76" spans="1:7" x14ac:dyDescent="0.2">
      <c r="A76" s="21" t="s">
        <v>99</v>
      </c>
      <c r="B76" s="21" t="s">
        <v>98</v>
      </c>
      <c r="C76" s="21" t="s">
        <v>27</v>
      </c>
      <c r="D76" s="24">
        <v>3500</v>
      </c>
      <c r="E76" s="22">
        <v>1951.306</v>
      </c>
      <c r="F76" s="23">
        <v>0.89215521978608103</v>
      </c>
      <c r="G76" s="22">
        <v>6.3936000000000002</v>
      </c>
    </row>
    <row r="77" spans="1:7" x14ac:dyDescent="0.2">
      <c r="A77" s="21" t="s">
        <v>107</v>
      </c>
      <c r="B77" s="21" t="s">
        <v>106</v>
      </c>
      <c r="C77" s="21" t="s">
        <v>27</v>
      </c>
      <c r="D77" s="24">
        <v>1000</v>
      </c>
      <c r="E77" s="22">
        <v>1100.594126</v>
      </c>
      <c r="F77" s="23">
        <v>0.50320185269598905</v>
      </c>
      <c r="G77" s="22">
        <v>7.1999000000000004</v>
      </c>
    </row>
    <row r="78" spans="1:7" x14ac:dyDescent="0.2">
      <c r="A78" s="21" t="s">
        <v>105</v>
      </c>
      <c r="B78" s="21" t="s">
        <v>104</v>
      </c>
      <c r="C78" s="21" t="s">
        <v>27</v>
      </c>
      <c r="D78" s="24">
        <v>50</v>
      </c>
      <c r="E78" s="22">
        <v>544.4634863</v>
      </c>
      <c r="F78" s="23">
        <v>0.248933760919852</v>
      </c>
      <c r="G78" s="22">
        <v>6.5167999999999999</v>
      </c>
    </row>
    <row r="79" spans="1:7" x14ac:dyDescent="0.2">
      <c r="A79" s="21" t="s">
        <v>330</v>
      </c>
      <c r="B79" s="21" t="s">
        <v>329</v>
      </c>
      <c r="C79" s="21" t="s">
        <v>27</v>
      </c>
      <c r="D79" s="24">
        <v>50</v>
      </c>
      <c r="E79" s="22">
        <v>532.43120550000003</v>
      </c>
      <c r="F79" s="23">
        <v>0.24343249042632001</v>
      </c>
      <c r="G79" s="22">
        <v>6.4198000000000004</v>
      </c>
    </row>
    <row r="80" spans="1:7" x14ac:dyDescent="0.2">
      <c r="A80" s="21" t="s">
        <v>115</v>
      </c>
      <c r="B80" s="21" t="s">
        <v>114</v>
      </c>
      <c r="C80" s="21" t="s">
        <v>27</v>
      </c>
      <c r="D80" s="24">
        <v>500</v>
      </c>
      <c r="E80" s="22">
        <v>517.94606160000001</v>
      </c>
      <c r="F80" s="23">
        <v>0.23680974815025599</v>
      </c>
      <c r="G80" s="22">
        <v>6.5774999999999997</v>
      </c>
    </row>
    <row r="81" spans="1:9" x14ac:dyDescent="0.2">
      <c r="A81" s="20" t="s">
        <v>28</v>
      </c>
      <c r="B81" s="20"/>
      <c r="C81" s="20"/>
      <c r="D81" s="20"/>
      <c r="E81" s="25">
        <f>SUM(E60:E80)</f>
        <v>61280.393803999992</v>
      </c>
      <c r="F81" s="26">
        <f>SUM(F60:F80)</f>
        <v>28.017964995129027</v>
      </c>
      <c r="G81" s="25"/>
      <c r="H81" s="14"/>
      <c r="I81" s="14"/>
    </row>
    <row r="82" spans="1:9" x14ac:dyDescent="0.2">
      <c r="A82" s="21"/>
      <c r="B82" s="21"/>
      <c r="C82" s="21"/>
      <c r="D82" s="21"/>
      <c r="E82" s="22"/>
      <c r="F82" s="23"/>
      <c r="G82" s="22"/>
    </row>
    <row r="83" spans="1:9" x14ac:dyDescent="0.2">
      <c r="A83" s="20" t="s">
        <v>36</v>
      </c>
      <c r="B83" s="21"/>
      <c r="C83" s="21"/>
      <c r="D83" s="21"/>
      <c r="E83" s="22"/>
      <c r="F83" s="23"/>
      <c r="G83" s="22"/>
    </row>
    <row r="84" spans="1:9" x14ac:dyDescent="0.2">
      <c r="A84" s="21" t="s">
        <v>66</v>
      </c>
      <c r="B84" s="21" t="s">
        <v>65</v>
      </c>
      <c r="C84" s="21" t="s">
        <v>37</v>
      </c>
      <c r="D84" s="24">
        <v>1754500</v>
      </c>
      <c r="E84" s="22">
        <v>1781.4473654999999</v>
      </c>
      <c r="F84" s="23">
        <v>0.814494275067564</v>
      </c>
      <c r="G84" s="22">
        <v>6.9669979876124897</v>
      </c>
    </row>
    <row r="85" spans="1:9" x14ac:dyDescent="0.2">
      <c r="A85" s="21" t="s">
        <v>39</v>
      </c>
      <c r="B85" s="21" t="s">
        <v>38</v>
      </c>
      <c r="C85" s="21" t="s">
        <v>37</v>
      </c>
      <c r="D85" s="24">
        <v>500000</v>
      </c>
      <c r="E85" s="22">
        <v>503.60133330000002</v>
      </c>
      <c r="F85" s="23">
        <v>0.230251205190178</v>
      </c>
      <c r="G85" s="22">
        <v>5.7372048898000099</v>
      </c>
    </row>
    <row r="86" spans="1:9" x14ac:dyDescent="0.2">
      <c r="A86" s="21" t="s">
        <v>76</v>
      </c>
      <c r="B86" s="21" t="s">
        <v>75</v>
      </c>
      <c r="C86" s="21" t="s">
        <v>37</v>
      </c>
      <c r="D86" s="24">
        <v>83300</v>
      </c>
      <c r="E86" s="22">
        <v>86.715568399999995</v>
      </c>
      <c r="F86" s="23">
        <v>3.9647162969199602E-2</v>
      </c>
      <c r="G86" s="22">
        <v>6.9374374060499999</v>
      </c>
    </row>
    <row r="87" spans="1:9" x14ac:dyDescent="0.2">
      <c r="A87" s="21" t="s">
        <v>72</v>
      </c>
      <c r="B87" s="21" t="s">
        <v>71</v>
      </c>
      <c r="C87" s="21" t="s">
        <v>37</v>
      </c>
      <c r="D87" s="24">
        <v>52560</v>
      </c>
      <c r="E87" s="22">
        <v>56.077280199999997</v>
      </c>
      <c r="F87" s="23">
        <v>2.5639053147910498E-2</v>
      </c>
      <c r="G87" s="22">
        <v>6.8139494586124902</v>
      </c>
    </row>
    <row r="88" spans="1:9" x14ac:dyDescent="0.2">
      <c r="A88" s="21" t="s">
        <v>74</v>
      </c>
      <c r="B88" s="21" t="s">
        <v>73</v>
      </c>
      <c r="C88" s="21" t="s">
        <v>37</v>
      </c>
      <c r="D88" s="24">
        <v>50000</v>
      </c>
      <c r="E88" s="22">
        <v>53.182166700000003</v>
      </c>
      <c r="F88" s="23">
        <v>2.4315380376495801E-2</v>
      </c>
      <c r="G88" s="22">
        <v>6.8845605000000001</v>
      </c>
    </row>
    <row r="89" spans="1:9" x14ac:dyDescent="0.2">
      <c r="A89" s="21" t="s">
        <v>87</v>
      </c>
      <c r="B89" s="21" t="s">
        <v>86</v>
      </c>
      <c r="C89" s="21" t="s">
        <v>37</v>
      </c>
      <c r="D89" s="24">
        <v>46150</v>
      </c>
      <c r="E89" s="22">
        <v>48.116343899999997</v>
      </c>
      <c r="F89" s="23">
        <v>2.1999239159520401E-2</v>
      </c>
      <c r="G89" s="22">
        <v>6.8190994586124898</v>
      </c>
    </row>
    <row r="90" spans="1:9" x14ac:dyDescent="0.2">
      <c r="A90" s="21" t="s">
        <v>332</v>
      </c>
      <c r="B90" s="21" t="s">
        <v>331</v>
      </c>
      <c r="C90" s="21" t="s">
        <v>37</v>
      </c>
      <c r="D90" s="24">
        <v>20000</v>
      </c>
      <c r="E90" s="22">
        <v>21.295539999999999</v>
      </c>
      <c r="F90" s="23">
        <v>9.7365186030091092E-3</v>
      </c>
      <c r="G90" s="22">
        <v>5.7880066044499898</v>
      </c>
    </row>
    <row r="91" spans="1:9" x14ac:dyDescent="0.2">
      <c r="A91" s="20" t="s">
        <v>28</v>
      </c>
      <c r="B91" s="20"/>
      <c r="C91" s="20"/>
      <c r="D91" s="20"/>
      <c r="E91" s="25">
        <f>SUM(E84:E90)</f>
        <v>2550.435598</v>
      </c>
      <c r="F91" s="26">
        <f>SUM(F84:F90)</f>
        <v>1.1660828345138774</v>
      </c>
      <c r="G91" s="25"/>
      <c r="H91" s="14"/>
      <c r="I91" s="14"/>
    </row>
    <row r="92" spans="1:9" x14ac:dyDescent="0.2">
      <c r="A92" s="21"/>
      <c r="B92" s="21"/>
      <c r="C92" s="21"/>
      <c r="D92" s="21"/>
      <c r="E92" s="22"/>
      <c r="F92" s="23"/>
      <c r="G92" s="22"/>
    </row>
    <row r="93" spans="1:9" x14ac:dyDescent="0.2">
      <c r="A93" s="20" t="s">
        <v>41</v>
      </c>
      <c r="B93" s="20"/>
      <c r="C93" s="20"/>
      <c r="D93" s="20"/>
      <c r="E93" s="25">
        <f>E52+E57+E81+E91</f>
        <v>211209.01395599995</v>
      </c>
      <c r="F93" s="26">
        <f>F52+F57+F81+F91</f>
        <v>96.566722116734525</v>
      </c>
      <c r="G93" s="25"/>
      <c r="H93" s="14"/>
      <c r="I93" s="14"/>
    </row>
    <row r="94" spans="1:9" x14ac:dyDescent="0.2">
      <c r="A94" s="20"/>
      <c r="B94" s="20"/>
      <c r="C94" s="20"/>
      <c r="D94" s="20"/>
      <c r="E94" s="25"/>
      <c r="F94" s="26"/>
      <c r="G94" s="25"/>
      <c r="H94" s="14"/>
      <c r="I94" s="14"/>
    </row>
    <row r="95" spans="1:9" x14ac:dyDescent="0.2">
      <c r="A95" s="20" t="s">
        <v>43</v>
      </c>
      <c r="B95" s="20"/>
      <c r="C95" s="20"/>
      <c r="D95" s="20"/>
      <c r="E95" s="25">
        <f>E97-(E52+E57+E81+E91)</f>
        <v>7509.2042110000621</v>
      </c>
      <c r="F95" s="26">
        <f>F97-(F52+F57+F81+F91)</f>
        <v>3.4332778832654753</v>
      </c>
      <c r="G95" s="25"/>
      <c r="H95" s="14"/>
      <c r="I95" s="14"/>
    </row>
    <row r="96" spans="1:9" x14ac:dyDescent="0.2">
      <c r="A96" s="20"/>
      <c r="B96" s="20"/>
      <c r="C96" s="20"/>
      <c r="D96" s="20"/>
      <c r="E96" s="25"/>
      <c r="F96" s="26"/>
      <c r="G96" s="25"/>
      <c r="H96" s="14"/>
      <c r="I96" s="14"/>
    </row>
    <row r="97" spans="1:9" x14ac:dyDescent="0.2">
      <c r="A97" s="27" t="s">
        <v>42</v>
      </c>
      <c r="B97" s="27"/>
      <c r="C97" s="27"/>
      <c r="D97" s="27"/>
      <c r="E97" s="28">
        <v>218718.21816700001</v>
      </c>
      <c r="F97" s="29">
        <v>100</v>
      </c>
      <c r="G97" s="28"/>
      <c r="H97" s="14"/>
      <c r="I97" s="14"/>
    </row>
    <row r="98" spans="1:9" x14ac:dyDescent="0.2">
      <c r="G98" s="15" t="s">
        <v>907</v>
      </c>
    </row>
    <row r="99" spans="1:9" x14ac:dyDescent="0.2">
      <c r="A99" s="14" t="s">
        <v>44</v>
      </c>
    </row>
    <row r="100" spans="1:9" x14ac:dyDescent="0.2">
      <c r="A100" s="14" t="s">
        <v>333</v>
      </c>
    </row>
    <row r="102" spans="1:9" x14ac:dyDescent="0.2">
      <c r="A102" s="14" t="s">
        <v>45</v>
      </c>
    </row>
    <row r="103" spans="1:9" x14ac:dyDescent="0.2">
      <c r="A103" s="14" t="s">
        <v>46</v>
      </c>
    </row>
    <row r="104" spans="1:9" x14ac:dyDescent="0.2">
      <c r="A104" s="14" t="s">
        <v>47</v>
      </c>
      <c r="B104" s="14"/>
      <c r="C104" s="30" t="s">
        <v>49</v>
      </c>
      <c r="D104" s="14" t="s">
        <v>48</v>
      </c>
    </row>
    <row r="105" spans="1:9" x14ac:dyDescent="0.2">
      <c r="A105" s="7" t="s">
        <v>50</v>
      </c>
      <c r="C105" s="31">
        <v>264.20760000000001</v>
      </c>
      <c r="D105" s="31">
        <v>268.6814</v>
      </c>
    </row>
    <row r="106" spans="1:9" x14ac:dyDescent="0.2">
      <c r="A106" s="7" t="s">
        <v>51</v>
      </c>
      <c r="C106" s="31">
        <v>30.8216</v>
      </c>
      <c r="D106" s="31">
        <v>28.847999999999999</v>
      </c>
    </row>
    <row r="107" spans="1:9" x14ac:dyDescent="0.2">
      <c r="A107" s="7" t="s">
        <v>52</v>
      </c>
      <c r="C107" s="31">
        <v>299.90100000000001</v>
      </c>
      <c r="D107" s="31">
        <v>306.6619</v>
      </c>
    </row>
    <row r="108" spans="1:9" x14ac:dyDescent="0.2">
      <c r="A108" s="7" t="s">
        <v>53</v>
      </c>
      <c r="C108" s="31">
        <v>36.357700000000001</v>
      </c>
      <c r="D108" s="31">
        <v>34.179099999999998</v>
      </c>
    </row>
    <row r="110" spans="1:9" x14ac:dyDescent="0.2">
      <c r="A110" s="14" t="s">
        <v>55</v>
      </c>
    </row>
    <row r="111" spans="1:9" x14ac:dyDescent="0.2">
      <c r="A111" s="101" t="s">
        <v>58</v>
      </c>
      <c r="B111" s="102"/>
      <c r="C111" s="33" t="s">
        <v>59</v>
      </c>
    </row>
    <row r="112" spans="1:9" x14ac:dyDescent="0.2">
      <c r="A112" s="97" t="s">
        <v>51</v>
      </c>
      <c r="B112" s="98"/>
      <c r="C112" s="34">
        <v>2.5</v>
      </c>
    </row>
    <row r="113" spans="1:9" x14ac:dyDescent="0.2">
      <c r="A113" s="97" t="s">
        <v>53</v>
      </c>
      <c r="B113" s="98"/>
      <c r="C113" s="34">
        <v>3</v>
      </c>
    </row>
    <row r="114" spans="1:9" x14ac:dyDescent="0.2">
      <c r="A114" s="7" t="s">
        <v>60</v>
      </c>
    </row>
    <row r="115" spans="1:9" x14ac:dyDescent="0.2">
      <c r="A115" s="7" t="s">
        <v>54</v>
      </c>
    </row>
    <row r="117" spans="1:9" x14ac:dyDescent="0.2">
      <c r="A117" s="14" t="s">
        <v>334</v>
      </c>
      <c r="D117" s="51">
        <v>0.361629070487896</v>
      </c>
    </row>
    <row r="119" spans="1:9" x14ac:dyDescent="0.2">
      <c r="A119" s="14" t="s">
        <v>335</v>
      </c>
      <c r="D119" s="32">
        <v>3.8625611853897399</v>
      </c>
      <c r="E119" s="10" t="s">
        <v>57</v>
      </c>
    </row>
    <row r="121" spans="1:9" x14ac:dyDescent="0.2">
      <c r="A121" s="14" t="s">
        <v>336</v>
      </c>
      <c r="D121" s="30" t="s">
        <v>56</v>
      </c>
    </row>
    <row r="123" spans="1:9" x14ac:dyDescent="0.2">
      <c r="A123" s="66" t="s">
        <v>950</v>
      </c>
      <c r="B123" s="62"/>
      <c r="C123" s="62"/>
      <c r="D123" s="62"/>
      <c r="E123" s="11"/>
      <c r="G123" s="11"/>
      <c r="H123" s="62"/>
      <c r="I123" s="62"/>
    </row>
    <row r="124" spans="1:9" x14ac:dyDescent="0.2">
      <c r="A124" s="66"/>
      <c r="B124" s="62"/>
      <c r="C124" s="62"/>
      <c r="D124" s="62"/>
      <c r="E124" s="11"/>
      <c r="G124" s="11"/>
      <c r="H124" s="62"/>
      <c r="I124" s="62"/>
    </row>
    <row r="125" spans="1:9" x14ac:dyDescent="0.2">
      <c r="A125" s="66" t="s">
        <v>948</v>
      </c>
      <c r="B125" s="62"/>
      <c r="C125" s="62"/>
      <c r="D125" s="62"/>
      <c r="E125" s="11"/>
      <c r="G125" s="11"/>
      <c r="H125" s="62"/>
      <c r="I125" s="62"/>
    </row>
    <row r="126" spans="1:9" x14ac:dyDescent="0.2">
      <c r="A126" s="67"/>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6" t="s">
        <v>951</v>
      </c>
      <c r="B143" s="62"/>
      <c r="C143" s="62"/>
      <c r="D143" s="62"/>
      <c r="E143" s="11"/>
      <c r="G143" s="11"/>
      <c r="H143" s="62"/>
      <c r="I143" s="62"/>
    </row>
    <row r="144" spans="1:9" x14ac:dyDescent="0.2">
      <c r="A144" s="62"/>
      <c r="B144" s="62"/>
      <c r="C144" s="62"/>
      <c r="D144" s="62"/>
      <c r="E144" s="11"/>
      <c r="G144" s="11"/>
      <c r="H144" s="62"/>
      <c r="I144" s="62"/>
    </row>
    <row r="145" spans="1:9" x14ac:dyDescent="0.2">
      <c r="A145" s="66" t="s">
        <v>949</v>
      </c>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t="s">
        <v>947</v>
      </c>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row r="265" spans="1:9" x14ac:dyDescent="0.2">
      <c r="A265" s="62"/>
      <c r="B265" s="62"/>
      <c r="C265" s="62"/>
      <c r="D265" s="62"/>
      <c r="E265" s="11"/>
      <c r="G265" s="11"/>
      <c r="H265" s="62"/>
      <c r="I265" s="62"/>
    </row>
  </sheetData>
  <mergeCells count="4">
    <mergeCell ref="A1:G1"/>
    <mergeCell ref="A111:B111"/>
    <mergeCell ref="A112:B112"/>
    <mergeCell ref="A113:B113"/>
  </mergeCells>
  <conditionalFormatting sqref="F2:F3">
    <cfRule type="cellIs" dxfId="87" priority="5" stopIfTrue="1" operator="between">
      <formula>0.009</formula>
      <formula>-0.009</formula>
    </cfRule>
  </conditionalFormatting>
  <conditionalFormatting sqref="F5:F157">
    <cfRule type="cellIs" dxfId="86" priority="2" stopIfTrue="1" operator="between">
      <formula>0.009</formula>
      <formula>-0.009</formula>
    </cfRule>
  </conditionalFormatting>
  <conditionalFormatting sqref="F257:F258">
    <cfRule type="cellIs" dxfId="85" priority="1" stopIfTrue="1" operator="between">
      <formula>0.009</formula>
      <formula>-0.009</formula>
    </cfRule>
  </conditionalFormatting>
  <conditionalFormatting sqref="F262:F65536">
    <cfRule type="cellIs" dxfId="84" priority="3" stopIfTrue="1" operator="between">
      <formula>0.009</formula>
      <formula>-0.009</formula>
    </cfRule>
  </conditionalFormatting>
  <conditionalFormatting sqref="G98">
    <cfRule type="cellIs" dxfId="83"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64"/>
  <sheetViews>
    <sheetView workbookViewId="0">
      <selection sqref="A1:G1"/>
    </sheetView>
  </sheetViews>
  <sheetFormatPr defaultRowHeight="11.25" x14ac:dyDescent="0.2"/>
  <cols>
    <col min="1" max="1" width="38.7109375" style="7" bestFit="1" customWidth="1"/>
    <col min="2" max="2" width="54" style="7" bestFit="1" customWidth="1"/>
    <col min="3" max="3" width="25.5703125" style="7" bestFit="1" customWidth="1"/>
    <col min="4" max="4" width="15.5703125" style="7" bestFit="1" customWidth="1"/>
    <col min="5" max="5" width="26.7109375" style="10" customWidth="1"/>
    <col min="6" max="6" width="31.28515625" style="11" bestFit="1" customWidth="1"/>
    <col min="7" max="7" width="33.28515625" style="10" customWidth="1"/>
    <col min="8" max="8" width="29.7109375" style="7" customWidth="1"/>
    <col min="9" max="16384" width="9.140625" style="7"/>
  </cols>
  <sheetData>
    <row r="1" spans="1:11" s="1" customFormat="1" ht="15" x14ac:dyDescent="0.2">
      <c r="A1" s="99" t="s">
        <v>10</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25.5" customHeight="1" x14ac:dyDescent="0.2">
      <c r="A4" s="36" t="s">
        <v>2</v>
      </c>
      <c r="B4" s="36" t="s">
        <v>0</v>
      </c>
      <c r="C4" s="37" t="s">
        <v>4</v>
      </c>
      <c r="D4" s="37" t="s">
        <v>1</v>
      </c>
      <c r="E4" s="53" t="s">
        <v>6</v>
      </c>
      <c r="F4" s="38" t="s">
        <v>240</v>
      </c>
      <c r="G4" s="53" t="s">
        <v>241</v>
      </c>
      <c r="H4" s="54" t="s">
        <v>242</v>
      </c>
      <c r="I4" s="39" t="s">
        <v>5</v>
      </c>
      <c r="J4" s="35"/>
      <c r="K4" s="35"/>
    </row>
    <row r="5" spans="1:11" x14ac:dyDescent="0.2">
      <c r="A5" s="40" t="s">
        <v>118</v>
      </c>
      <c r="B5" s="41"/>
      <c r="C5" s="41"/>
      <c r="D5" s="41"/>
      <c r="E5" s="42"/>
      <c r="F5" s="43"/>
      <c r="G5" s="42"/>
      <c r="H5" s="41"/>
      <c r="I5" s="41"/>
    </row>
    <row r="6" spans="1:11" x14ac:dyDescent="0.2">
      <c r="A6" s="40" t="s">
        <v>25</v>
      </c>
      <c r="B6" s="41"/>
      <c r="C6" s="41"/>
      <c r="D6" s="41"/>
      <c r="E6" s="42"/>
      <c r="F6" s="43"/>
      <c r="G6" s="42"/>
      <c r="H6" s="41"/>
      <c r="I6" s="41"/>
    </row>
    <row r="7" spans="1:11" x14ac:dyDescent="0.2">
      <c r="A7" s="41" t="s">
        <v>120</v>
      </c>
      <c r="B7" s="41" t="s">
        <v>119</v>
      </c>
      <c r="C7" s="41" t="s">
        <v>121</v>
      </c>
      <c r="D7" s="44">
        <v>940050</v>
      </c>
      <c r="E7" s="42">
        <v>18283.032449999999</v>
      </c>
      <c r="F7" s="43">
        <v>6.8448719932855404</v>
      </c>
      <c r="G7" s="42">
        <v>-3686.5983000000001</v>
      </c>
      <c r="H7" s="42">
        <v>-1.3802028478139099</v>
      </c>
      <c r="I7" s="45"/>
    </row>
    <row r="8" spans="1:11" x14ac:dyDescent="0.2">
      <c r="A8" s="41" t="s">
        <v>123</v>
      </c>
      <c r="B8" s="41" t="s">
        <v>122</v>
      </c>
      <c r="C8" s="41" t="s">
        <v>121</v>
      </c>
      <c r="D8" s="44">
        <v>927500</v>
      </c>
      <c r="E8" s="42">
        <v>13409.795</v>
      </c>
      <c r="F8" s="43">
        <v>5.0204106174520504</v>
      </c>
      <c r="G8" s="42">
        <v>-2118.9168</v>
      </c>
      <c r="H8" s="42">
        <v>-0.793288219560219</v>
      </c>
      <c r="I8" s="45"/>
    </row>
    <row r="9" spans="1:11" x14ac:dyDescent="0.2">
      <c r="A9" s="41" t="s">
        <v>130</v>
      </c>
      <c r="B9" s="41" t="s">
        <v>129</v>
      </c>
      <c r="C9" s="41" t="s">
        <v>131</v>
      </c>
      <c r="D9" s="44">
        <v>485725</v>
      </c>
      <c r="E9" s="42">
        <v>9016.0274499999996</v>
      </c>
      <c r="F9" s="43">
        <v>3.37545502651004</v>
      </c>
      <c r="G9" s="42">
        <v>-3550.15</v>
      </c>
      <c r="H9" s="42">
        <v>-1.32911880856847</v>
      </c>
      <c r="I9" s="45"/>
    </row>
    <row r="10" spans="1:11" x14ac:dyDescent="0.2">
      <c r="A10" s="41" t="s">
        <v>133</v>
      </c>
      <c r="B10" s="41" t="s">
        <v>132</v>
      </c>
      <c r="C10" s="41" t="s">
        <v>134</v>
      </c>
      <c r="D10" s="44">
        <v>628000</v>
      </c>
      <c r="E10" s="42">
        <v>8923.2520000000004</v>
      </c>
      <c r="F10" s="43">
        <v>3.3407213967849798</v>
      </c>
      <c r="G10" s="42">
        <v>-2623.1325000000002</v>
      </c>
      <c r="H10" s="42">
        <v>-0.982058432211943</v>
      </c>
      <c r="I10" s="45"/>
    </row>
    <row r="11" spans="1:11" x14ac:dyDescent="0.2">
      <c r="A11" s="41" t="s">
        <v>125</v>
      </c>
      <c r="B11" s="41" t="s">
        <v>124</v>
      </c>
      <c r="C11" s="41" t="s">
        <v>126</v>
      </c>
      <c r="D11" s="44">
        <v>231300</v>
      </c>
      <c r="E11" s="42">
        <v>8500.5062999999991</v>
      </c>
      <c r="F11" s="43">
        <v>3.1824522360139</v>
      </c>
      <c r="G11" s="42">
        <v>-1864.662</v>
      </c>
      <c r="H11" s="42">
        <v>-0.69809932983758405</v>
      </c>
      <c r="I11" s="45"/>
    </row>
    <row r="12" spans="1:11" x14ac:dyDescent="0.2">
      <c r="A12" s="41" t="s">
        <v>136</v>
      </c>
      <c r="B12" s="41" t="s">
        <v>135</v>
      </c>
      <c r="C12" s="41" t="s">
        <v>137</v>
      </c>
      <c r="D12" s="44">
        <v>501800</v>
      </c>
      <c r="E12" s="42">
        <v>7841.6286</v>
      </c>
      <c r="F12" s="43">
        <v>2.9357790690727001</v>
      </c>
      <c r="G12" s="42">
        <v>-2133.5680000000002</v>
      </c>
      <c r="H12" s="42">
        <v>-0.79877339215520804</v>
      </c>
      <c r="I12" s="45"/>
    </row>
    <row r="13" spans="1:11" x14ac:dyDescent="0.2">
      <c r="A13" s="41" t="s">
        <v>128</v>
      </c>
      <c r="B13" s="41" t="s">
        <v>127</v>
      </c>
      <c r="C13" s="41" t="s">
        <v>121</v>
      </c>
      <c r="D13" s="44">
        <v>615900</v>
      </c>
      <c r="E13" s="42">
        <v>7342.7597999999998</v>
      </c>
      <c r="F13" s="43">
        <v>2.7490106494036701</v>
      </c>
      <c r="G13" s="42">
        <v>-2062.671875</v>
      </c>
      <c r="H13" s="42">
        <v>-0.77223102825731005</v>
      </c>
      <c r="I13" s="45"/>
    </row>
    <row r="14" spans="1:11" x14ac:dyDescent="0.2">
      <c r="A14" s="41" t="s">
        <v>164</v>
      </c>
      <c r="B14" s="41" t="s">
        <v>163</v>
      </c>
      <c r="C14" s="41" t="s">
        <v>165</v>
      </c>
      <c r="D14" s="44">
        <v>919500</v>
      </c>
      <c r="E14" s="42">
        <v>6615.8024999999998</v>
      </c>
      <c r="F14" s="43">
        <v>2.4768495800245902</v>
      </c>
      <c r="G14" s="42">
        <v>-3784.1759999999999</v>
      </c>
      <c r="H14" s="42">
        <v>-1.4167343623602899</v>
      </c>
      <c r="I14" s="45"/>
    </row>
    <row r="15" spans="1:11" x14ac:dyDescent="0.2">
      <c r="A15" s="41" t="s">
        <v>139</v>
      </c>
      <c r="B15" s="41" t="s">
        <v>138</v>
      </c>
      <c r="C15" s="41" t="s">
        <v>137</v>
      </c>
      <c r="D15" s="44">
        <v>380000</v>
      </c>
      <c r="E15" s="42">
        <v>6219.08</v>
      </c>
      <c r="F15" s="43">
        <v>2.32832308493782</v>
      </c>
      <c r="G15" s="42">
        <v>-2189.8449999999998</v>
      </c>
      <c r="H15" s="42">
        <v>-0.819842591819956</v>
      </c>
      <c r="I15" s="45"/>
    </row>
    <row r="16" spans="1:11" x14ac:dyDescent="0.2">
      <c r="A16" s="41" t="s">
        <v>167</v>
      </c>
      <c r="B16" s="41" t="s">
        <v>166</v>
      </c>
      <c r="C16" s="41" t="s">
        <v>168</v>
      </c>
      <c r="D16" s="44">
        <v>2919500</v>
      </c>
      <c r="E16" s="42">
        <v>5541.2110000000002</v>
      </c>
      <c r="F16" s="43">
        <v>2.0745398820744199</v>
      </c>
      <c r="G16" s="42">
        <v>-3211.07384</v>
      </c>
      <c r="H16" s="42">
        <v>-1.20217417192124</v>
      </c>
      <c r="I16" s="45"/>
    </row>
    <row r="17" spans="1:9" x14ac:dyDescent="0.2">
      <c r="A17" s="41" t="s">
        <v>141</v>
      </c>
      <c r="B17" s="41" t="s">
        <v>140</v>
      </c>
      <c r="C17" s="41" t="s">
        <v>142</v>
      </c>
      <c r="D17" s="44">
        <v>298000</v>
      </c>
      <c r="E17" s="42">
        <v>4529.8980000000001</v>
      </c>
      <c r="F17" s="43">
        <v>1.69592063228221</v>
      </c>
      <c r="G17" s="42">
        <v>-1389.752</v>
      </c>
      <c r="H17" s="42">
        <v>-0.52030069784252697</v>
      </c>
      <c r="I17" s="45"/>
    </row>
    <row r="18" spans="1:9" x14ac:dyDescent="0.2">
      <c r="A18" s="41" t="s">
        <v>150</v>
      </c>
      <c r="B18" s="41" t="s">
        <v>149</v>
      </c>
      <c r="C18" s="41" t="s">
        <v>151</v>
      </c>
      <c r="D18" s="44">
        <v>36850</v>
      </c>
      <c r="E18" s="42">
        <v>4130.8850000000002</v>
      </c>
      <c r="F18" s="43">
        <v>1.5465366109976599</v>
      </c>
      <c r="G18" s="42">
        <v>-1689.75</v>
      </c>
      <c r="H18" s="42">
        <v>-0.63261510267976595</v>
      </c>
      <c r="I18" s="45"/>
    </row>
    <row r="19" spans="1:9" x14ac:dyDescent="0.2">
      <c r="A19" s="41" t="s">
        <v>147</v>
      </c>
      <c r="B19" s="41" t="s">
        <v>146</v>
      </c>
      <c r="C19" s="41" t="s">
        <v>148</v>
      </c>
      <c r="D19" s="44">
        <v>1210000</v>
      </c>
      <c r="E19" s="42">
        <v>4040.19</v>
      </c>
      <c r="F19" s="43">
        <v>1.51258186814367</v>
      </c>
      <c r="G19" s="42">
        <v>-805.56</v>
      </c>
      <c r="H19" s="42">
        <v>-0.30158865045995698</v>
      </c>
      <c r="I19" s="45"/>
    </row>
    <row r="20" spans="1:9" x14ac:dyDescent="0.2">
      <c r="A20" s="41" t="s">
        <v>161</v>
      </c>
      <c r="B20" s="41" t="s">
        <v>160</v>
      </c>
      <c r="C20" s="41" t="s">
        <v>162</v>
      </c>
      <c r="D20" s="44">
        <v>234000</v>
      </c>
      <c r="E20" s="42">
        <v>3925.5839999999998</v>
      </c>
      <c r="F20" s="43">
        <v>1.4696752331635099</v>
      </c>
      <c r="G20" s="42">
        <v>-1222.5213000000001</v>
      </c>
      <c r="H20" s="42">
        <v>-0.45769222531599402</v>
      </c>
      <c r="I20" s="45"/>
    </row>
    <row r="21" spans="1:9" x14ac:dyDescent="0.2">
      <c r="A21" s="41" t="s">
        <v>155</v>
      </c>
      <c r="B21" s="41" t="s">
        <v>154</v>
      </c>
      <c r="C21" s="41" t="s">
        <v>156</v>
      </c>
      <c r="D21" s="44">
        <v>51000</v>
      </c>
      <c r="E21" s="42">
        <v>3509.0549999999998</v>
      </c>
      <c r="F21" s="43">
        <v>1.3137335044438201</v>
      </c>
      <c r="G21" s="42">
        <v>-865.8125</v>
      </c>
      <c r="H21" s="42">
        <v>-0.32414621310189401</v>
      </c>
      <c r="I21" s="45"/>
    </row>
    <row r="22" spans="1:9" x14ac:dyDescent="0.2">
      <c r="A22" s="41" t="s">
        <v>144</v>
      </c>
      <c r="B22" s="41" t="s">
        <v>143</v>
      </c>
      <c r="C22" s="41" t="s">
        <v>145</v>
      </c>
      <c r="D22" s="44">
        <v>1460000</v>
      </c>
      <c r="E22" s="42">
        <v>3479.326</v>
      </c>
      <c r="F22" s="43">
        <v>1.30260344710542</v>
      </c>
      <c r="G22" s="42"/>
      <c r="H22" s="42"/>
      <c r="I22" s="45"/>
    </row>
    <row r="23" spans="1:9" x14ac:dyDescent="0.2">
      <c r="A23" s="41" t="s">
        <v>177</v>
      </c>
      <c r="B23" s="41" t="s">
        <v>176</v>
      </c>
      <c r="C23" s="41" t="s">
        <v>178</v>
      </c>
      <c r="D23" s="44">
        <v>980000</v>
      </c>
      <c r="E23" s="42">
        <v>3458.42</v>
      </c>
      <c r="F23" s="43">
        <v>1.29477657843453</v>
      </c>
      <c r="G23" s="42">
        <v>-1404.018</v>
      </c>
      <c r="H23" s="42">
        <v>-0.52564165778028604</v>
      </c>
      <c r="I23" s="45"/>
    </row>
    <row r="24" spans="1:9" x14ac:dyDescent="0.2">
      <c r="A24" s="41" t="s">
        <v>223</v>
      </c>
      <c r="B24" s="41" t="s">
        <v>222</v>
      </c>
      <c r="C24" s="41" t="s">
        <v>224</v>
      </c>
      <c r="D24" s="44">
        <v>2085100</v>
      </c>
      <c r="E24" s="42">
        <v>3357.4280199999998</v>
      </c>
      <c r="F24" s="43">
        <v>1.2569668126126501</v>
      </c>
      <c r="G24" s="42">
        <v>-2137.08</v>
      </c>
      <c r="H24" s="42">
        <v>-0.80008822822007597</v>
      </c>
      <c r="I24" s="45"/>
    </row>
    <row r="25" spans="1:9" x14ac:dyDescent="0.2">
      <c r="A25" s="41" t="s">
        <v>170</v>
      </c>
      <c r="B25" s="41" t="s">
        <v>169</v>
      </c>
      <c r="C25" s="41" t="s">
        <v>171</v>
      </c>
      <c r="D25" s="44">
        <v>404500</v>
      </c>
      <c r="E25" s="42">
        <v>3142.3582500000002</v>
      </c>
      <c r="F25" s="43">
        <v>1.1764481651015599</v>
      </c>
      <c r="G25" s="42">
        <v>-1029.0719999999999</v>
      </c>
      <c r="H25" s="42">
        <v>-0.38526793250177299</v>
      </c>
      <c r="I25" s="45"/>
    </row>
    <row r="26" spans="1:9" x14ac:dyDescent="0.2">
      <c r="A26" s="41" t="s">
        <v>173</v>
      </c>
      <c r="B26" s="41" t="s">
        <v>172</v>
      </c>
      <c r="C26" s="41" t="s">
        <v>165</v>
      </c>
      <c r="D26" s="44">
        <v>24500</v>
      </c>
      <c r="E26" s="42">
        <v>3018.1550000000002</v>
      </c>
      <c r="F26" s="43">
        <v>1.12994847476162</v>
      </c>
      <c r="G26" s="42"/>
      <c r="H26" s="42"/>
      <c r="I26" s="45"/>
    </row>
    <row r="27" spans="1:9" x14ac:dyDescent="0.2">
      <c r="A27" s="41" t="s">
        <v>153</v>
      </c>
      <c r="B27" s="41" t="s">
        <v>152</v>
      </c>
      <c r="C27" s="41" t="s">
        <v>121</v>
      </c>
      <c r="D27" s="44">
        <v>363000</v>
      </c>
      <c r="E27" s="42">
        <v>2948.6489999999999</v>
      </c>
      <c r="F27" s="43">
        <v>1.10392655120674</v>
      </c>
      <c r="G27" s="42">
        <v>-312.90412500000002</v>
      </c>
      <c r="H27" s="42">
        <v>-0.11714624954330401</v>
      </c>
      <c r="I27" s="45"/>
    </row>
    <row r="28" spans="1:9" x14ac:dyDescent="0.2">
      <c r="A28" s="41" t="s">
        <v>188</v>
      </c>
      <c r="B28" s="41" t="s">
        <v>187</v>
      </c>
      <c r="C28" s="41" t="s">
        <v>189</v>
      </c>
      <c r="D28" s="44">
        <v>750000</v>
      </c>
      <c r="E28" s="42">
        <v>2884.5</v>
      </c>
      <c r="F28" s="43">
        <v>1.0799102019114</v>
      </c>
      <c r="G28" s="42">
        <v>-1709.793375</v>
      </c>
      <c r="H28" s="42">
        <v>-0.64011901848605302</v>
      </c>
      <c r="I28" s="45"/>
    </row>
    <row r="29" spans="1:9" x14ac:dyDescent="0.2">
      <c r="A29" s="41" t="s">
        <v>158</v>
      </c>
      <c r="B29" s="41" t="s">
        <v>157</v>
      </c>
      <c r="C29" s="41" t="s">
        <v>159</v>
      </c>
      <c r="D29" s="44">
        <v>150000</v>
      </c>
      <c r="E29" s="42">
        <v>2642.4</v>
      </c>
      <c r="F29" s="43">
        <v>0.98927187295221897</v>
      </c>
      <c r="G29" s="42">
        <v>-229.93100000000001</v>
      </c>
      <c r="H29" s="42">
        <v>-8.6082451945116906E-2</v>
      </c>
      <c r="I29" s="45"/>
    </row>
    <row r="30" spans="1:9" x14ac:dyDescent="0.2">
      <c r="A30" s="41" t="s">
        <v>182</v>
      </c>
      <c r="B30" s="41" t="s">
        <v>181</v>
      </c>
      <c r="C30" s="41" t="s">
        <v>183</v>
      </c>
      <c r="D30" s="44">
        <v>400000</v>
      </c>
      <c r="E30" s="42">
        <v>2622.2</v>
      </c>
      <c r="F30" s="43">
        <v>0.98170931927615401</v>
      </c>
      <c r="G30" s="42">
        <v>-783.39374999999995</v>
      </c>
      <c r="H30" s="42">
        <v>-0.29328996454797301</v>
      </c>
      <c r="I30" s="45"/>
    </row>
    <row r="31" spans="1:9" x14ac:dyDescent="0.2">
      <c r="A31" s="41" t="s">
        <v>185</v>
      </c>
      <c r="B31" s="41" t="s">
        <v>184</v>
      </c>
      <c r="C31" s="41" t="s">
        <v>186</v>
      </c>
      <c r="D31" s="44">
        <v>95000</v>
      </c>
      <c r="E31" s="42">
        <v>2230.8850000000002</v>
      </c>
      <c r="F31" s="43">
        <v>0.83520730483311101</v>
      </c>
      <c r="G31" s="42"/>
      <c r="H31" s="42"/>
      <c r="I31" s="45"/>
    </row>
    <row r="32" spans="1:9" x14ac:dyDescent="0.2">
      <c r="A32" s="41" t="s">
        <v>175</v>
      </c>
      <c r="B32" s="41" t="s">
        <v>174</v>
      </c>
      <c r="C32" s="41" t="s">
        <v>162</v>
      </c>
      <c r="D32" s="44">
        <v>140000</v>
      </c>
      <c r="E32" s="42">
        <v>2214.52</v>
      </c>
      <c r="F32" s="43">
        <v>0.82908051320396203</v>
      </c>
      <c r="G32" s="42"/>
      <c r="H32" s="42"/>
      <c r="I32" s="45"/>
    </row>
    <row r="33" spans="1:9" x14ac:dyDescent="0.2">
      <c r="A33" s="41" t="s">
        <v>180</v>
      </c>
      <c r="B33" s="41" t="s">
        <v>179</v>
      </c>
      <c r="C33" s="41" t="s">
        <v>137</v>
      </c>
      <c r="D33" s="44">
        <v>185000</v>
      </c>
      <c r="E33" s="42">
        <v>2169.2175000000002</v>
      </c>
      <c r="F33" s="43">
        <v>0.81211998905000404</v>
      </c>
      <c r="G33" s="42"/>
      <c r="H33" s="42"/>
      <c r="I33" s="45"/>
    </row>
    <row r="34" spans="1:9" x14ac:dyDescent="0.2">
      <c r="A34" s="41" t="s">
        <v>203</v>
      </c>
      <c r="B34" s="41" t="s">
        <v>202</v>
      </c>
      <c r="C34" s="41" t="s">
        <v>204</v>
      </c>
      <c r="D34" s="44">
        <v>197000</v>
      </c>
      <c r="E34" s="42">
        <v>2058.453</v>
      </c>
      <c r="F34" s="43">
        <v>0.77065154961175997</v>
      </c>
      <c r="G34" s="42"/>
      <c r="H34" s="42"/>
      <c r="I34" s="45"/>
    </row>
    <row r="35" spans="1:9" x14ac:dyDescent="0.2">
      <c r="A35" s="41" t="s">
        <v>209</v>
      </c>
      <c r="B35" s="41" t="s">
        <v>208</v>
      </c>
      <c r="C35" s="41" t="s">
        <v>210</v>
      </c>
      <c r="D35" s="44">
        <v>135000</v>
      </c>
      <c r="E35" s="42">
        <v>1979.91</v>
      </c>
      <c r="F35" s="43">
        <v>0.74124631924645301</v>
      </c>
      <c r="G35" s="42"/>
      <c r="H35" s="42"/>
      <c r="I35" s="45"/>
    </row>
    <row r="36" spans="1:9" x14ac:dyDescent="0.2">
      <c r="A36" s="41" t="s">
        <v>201</v>
      </c>
      <c r="B36" s="41" t="s">
        <v>200</v>
      </c>
      <c r="C36" s="41" t="s">
        <v>137</v>
      </c>
      <c r="D36" s="44">
        <v>125000</v>
      </c>
      <c r="E36" s="42">
        <v>1967.375</v>
      </c>
      <c r="F36" s="43">
        <v>0.73655341774499405</v>
      </c>
      <c r="G36" s="42">
        <v>-427.78800000000001</v>
      </c>
      <c r="H36" s="42">
        <v>-0.16015691643448501</v>
      </c>
      <c r="I36" s="45"/>
    </row>
    <row r="37" spans="1:9" x14ac:dyDescent="0.2">
      <c r="A37" s="41" t="s">
        <v>214</v>
      </c>
      <c r="B37" s="41" t="s">
        <v>213</v>
      </c>
      <c r="C37" s="41" t="s">
        <v>178</v>
      </c>
      <c r="D37" s="44">
        <v>29500</v>
      </c>
      <c r="E37" s="42">
        <v>1914.9925000000001</v>
      </c>
      <c r="F37" s="43">
        <v>0.71694225596595995</v>
      </c>
      <c r="G37" s="42"/>
      <c r="H37" s="42"/>
      <c r="I37" s="45"/>
    </row>
    <row r="38" spans="1:9" x14ac:dyDescent="0.2">
      <c r="A38" s="41" t="s">
        <v>199</v>
      </c>
      <c r="B38" s="41" t="s">
        <v>198</v>
      </c>
      <c r="C38" s="41" t="s">
        <v>183</v>
      </c>
      <c r="D38" s="44">
        <v>1350000</v>
      </c>
      <c r="E38" s="42">
        <v>1880.9549999999999</v>
      </c>
      <c r="F38" s="43">
        <v>0.70419916582986697</v>
      </c>
      <c r="G38" s="42"/>
      <c r="H38" s="42"/>
      <c r="I38" s="45"/>
    </row>
    <row r="39" spans="1:9" x14ac:dyDescent="0.2">
      <c r="A39" s="41" t="s">
        <v>206</v>
      </c>
      <c r="B39" s="41" t="s">
        <v>205</v>
      </c>
      <c r="C39" s="41" t="s">
        <v>207</v>
      </c>
      <c r="D39" s="44">
        <v>250000</v>
      </c>
      <c r="E39" s="42">
        <v>1791.125</v>
      </c>
      <c r="F39" s="43">
        <v>0.67056826500209799</v>
      </c>
      <c r="G39" s="42"/>
      <c r="H39" s="42"/>
      <c r="I39" s="45"/>
    </row>
    <row r="40" spans="1:9" x14ac:dyDescent="0.2">
      <c r="A40" s="41" t="s">
        <v>216</v>
      </c>
      <c r="B40" s="41" t="s">
        <v>215</v>
      </c>
      <c r="C40" s="41" t="s">
        <v>197</v>
      </c>
      <c r="D40" s="44">
        <v>170000</v>
      </c>
      <c r="E40" s="42">
        <v>1752.2750000000001</v>
      </c>
      <c r="F40" s="43">
        <v>0.65602345261025996</v>
      </c>
      <c r="G40" s="42"/>
      <c r="H40" s="42"/>
      <c r="I40" s="45"/>
    </row>
    <row r="41" spans="1:9" x14ac:dyDescent="0.2">
      <c r="A41" s="41" t="s">
        <v>196</v>
      </c>
      <c r="B41" s="41" t="s">
        <v>195</v>
      </c>
      <c r="C41" s="41" t="s">
        <v>197</v>
      </c>
      <c r="D41" s="44">
        <v>57000</v>
      </c>
      <c r="E41" s="42">
        <v>1745.3969999999999</v>
      </c>
      <c r="F41" s="43">
        <v>0.65344844052194395</v>
      </c>
      <c r="G41" s="42"/>
      <c r="H41" s="42"/>
      <c r="I41" s="45"/>
    </row>
    <row r="42" spans="1:9" x14ac:dyDescent="0.2">
      <c r="A42" s="41" t="s">
        <v>194</v>
      </c>
      <c r="B42" s="41" t="s">
        <v>193</v>
      </c>
      <c r="C42" s="41" t="s">
        <v>183</v>
      </c>
      <c r="D42" s="44">
        <v>520000</v>
      </c>
      <c r="E42" s="42">
        <v>1654.12</v>
      </c>
      <c r="F42" s="43">
        <v>0.61927580626995304</v>
      </c>
      <c r="G42" s="42"/>
      <c r="H42" s="42"/>
      <c r="I42" s="45"/>
    </row>
    <row r="43" spans="1:9" x14ac:dyDescent="0.2">
      <c r="A43" s="41" t="s">
        <v>212</v>
      </c>
      <c r="B43" s="41" t="s">
        <v>211</v>
      </c>
      <c r="C43" s="41" t="s">
        <v>156</v>
      </c>
      <c r="D43" s="44">
        <v>95000</v>
      </c>
      <c r="E43" s="42">
        <v>1596.095</v>
      </c>
      <c r="F43" s="43">
        <v>0.59755218364353302</v>
      </c>
      <c r="G43" s="42"/>
      <c r="H43" s="42"/>
      <c r="I43" s="45"/>
    </row>
    <row r="44" spans="1:9" x14ac:dyDescent="0.2">
      <c r="A44" s="41" t="s">
        <v>191</v>
      </c>
      <c r="B44" s="41" t="s">
        <v>190</v>
      </c>
      <c r="C44" s="41" t="s">
        <v>192</v>
      </c>
      <c r="D44" s="44">
        <v>27500</v>
      </c>
      <c r="E44" s="42">
        <v>1465.75</v>
      </c>
      <c r="F44" s="43">
        <v>0.54875312132141796</v>
      </c>
      <c r="G44" s="42"/>
      <c r="H44" s="42"/>
      <c r="I44" s="45"/>
    </row>
    <row r="45" spans="1:9" x14ac:dyDescent="0.2">
      <c r="A45" s="41" t="s">
        <v>226</v>
      </c>
      <c r="B45" s="41" t="s">
        <v>225</v>
      </c>
      <c r="C45" s="41" t="s">
        <v>131</v>
      </c>
      <c r="D45" s="44">
        <v>375000</v>
      </c>
      <c r="E45" s="42">
        <v>1440.5625</v>
      </c>
      <c r="F45" s="43">
        <v>0.53932332821667095</v>
      </c>
      <c r="G45" s="42"/>
      <c r="H45" s="42"/>
      <c r="I45" s="45"/>
    </row>
    <row r="46" spans="1:9" x14ac:dyDescent="0.2">
      <c r="A46" s="41" t="s">
        <v>237</v>
      </c>
      <c r="B46" s="41" t="s">
        <v>236</v>
      </c>
      <c r="C46" s="41" t="s">
        <v>204</v>
      </c>
      <c r="D46" s="44">
        <v>88000</v>
      </c>
      <c r="E46" s="42">
        <v>1408.88</v>
      </c>
      <c r="F46" s="43">
        <v>0.52746191203637705</v>
      </c>
      <c r="G46" s="42"/>
      <c r="H46" s="42"/>
      <c r="I46" s="45"/>
    </row>
    <row r="47" spans="1:9" x14ac:dyDescent="0.2">
      <c r="A47" s="41" t="s">
        <v>221</v>
      </c>
      <c r="B47" s="41" t="s">
        <v>220</v>
      </c>
      <c r="C47" s="41" t="s">
        <v>145</v>
      </c>
      <c r="D47" s="44">
        <v>40828</v>
      </c>
      <c r="E47" s="42">
        <v>1389.458496</v>
      </c>
      <c r="F47" s="43">
        <v>0.52019081468638095</v>
      </c>
      <c r="G47" s="42"/>
      <c r="H47" s="42"/>
      <c r="I47" s="45"/>
    </row>
    <row r="48" spans="1:9" x14ac:dyDescent="0.2">
      <c r="A48" s="41" t="s">
        <v>228</v>
      </c>
      <c r="B48" s="41" t="s">
        <v>227</v>
      </c>
      <c r="C48" s="41" t="s">
        <v>229</v>
      </c>
      <c r="D48" s="44">
        <v>89961</v>
      </c>
      <c r="E48" s="42">
        <v>1309.8321599999999</v>
      </c>
      <c r="F48" s="43">
        <v>0.49038000082358901</v>
      </c>
      <c r="G48" s="42"/>
      <c r="H48" s="42"/>
      <c r="I48" s="45"/>
    </row>
    <row r="49" spans="1:9" x14ac:dyDescent="0.2">
      <c r="A49" s="41" t="s">
        <v>231</v>
      </c>
      <c r="B49" s="41" t="s">
        <v>230</v>
      </c>
      <c r="C49" s="41" t="s">
        <v>232</v>
      </c>
      <c r="D49" s="44">
        <v>280000</v>
      </c>
      <c r="E49" s="42">
        <v>1188.46</v>
      </c>
      <c r="F49" s="43">
        <v>0.444940224844382</v>
      </c>
      <c r="G49" s="42"/>
      <c r="H49" s="42"/>
      <c r="I49" s="45"/>
    </row>
    <row r="50" spans="1:9" x14ac:dyDescent="0.2">
      <c r="A50" s="41" t="s">
        <v>218</v>
      </c>
      <c r="B50" s="41" t="s">
        <v>217</v>
      </c>
      <c r="C50" s="41" t="s">
        <v>219</v>
      </c>
      <c r="D50" s="44">
        <v>115012</v>
      </c>
      <c r="E50" s="42">
        <v>1040.456058</v>
      </c>
      <c r="F50" s="43">
        <v>0.38952993991149798</v>
      </c>
      <c r="G50" s="42"/>
      <c r="H50" s="42"/>
      <c r="I50" s="45"/>
    </row>
    <row r="51" spans="1:9" x14ac:dyDescent="0.2">
      <c r="A51" s="41" t="s">
        <v>234</v>
      </c>
      <c r="B51" s="41" t="s">
        <v>233</v>
      </c>
      <c r="C51" s="41" t="s">
        <v>235</v>
      </c>
      <c r="D51" s="44">
        <v>50318</v>
      </c>
      <c r="E51" s="42">
        <v>984.06912599999998</v>
      </c>
      <c r="F51" s="43">
        <v>0.36841958348186299</v>
      </c>
      <c r="G51" s="42"/>
      <c r="H51" s="42"/>
      <c r="I51" s="45"/>
    </row>
    <row r="52" spans="1:9" x14ac:dyDescent="0.2">
      <c r="A52" s="40" t="s">
        <v>28</v>
      </c>
      <c r="B52" s="40"/>
      <c r="C52" s="40"/>
      <c r="D52" s="40"/>
      <c r="E52" s="46">
        <f>SUM(E7:E51)</f>
        <v>174564.93170999998</v>
      </c>
      <c r="F52" s="47">
        <f>SUM(F7:F51)</f>
        <v>65.354290396808963</v>
      </c>
      <c r="G52" s="46">
        <f>SUM(G7:G51)</f>
        <v>-41232.170365000005</v>
      </c>
      <c r="H52" s="46">
        <f>SUM(H7:H51)</f>
        <v>-15.436658493365332</v>
      </c>
      <c r="I52" s="40"/>
    </row>
    <row r="53" spans="1:9" x14ac:dyDescent="0.2">
      <c r="A53" s="41"/>
      <c r="B53" s="41"/>
      <c r="C53" s="41"/>
      <c r="D53" s="41"/>
      <c r="E53" s="42"/>
      <c r="F53" s="43"/>
      <c r="G53" s="42"/>
      <c r="H53" s="41"/>
      <c r="I53" s="41"/>
    </row>
    <row r="54" spans="1:9" x14ac:dyDescent="0.2">
      <c r="A54" s="40" t="s">
        <v>337</v>
      </c>
      <c r="B54" s="41"/>
      <c r="C54" s="41"/>
      <c r="D54" s="41"/>
      <c r="E54" s="42"/>
      <c r="F54" s="43"/>
      <c r="G54" s="42"/>
      <c r="H54" s="41"/>
      <c r="I54" s="41"/>
    </row>
    <row r="55" spans="1:9" x14ac:dyDescent="0.2">
      <c r="A55" s="41"/>
      <c r="B55" s="41" t="s">
        <v>925</v>
      </c>
      <c r="C55" s="41"/>
      <c r="D55" s="41"/>
      <c r="E55" s="42"/>
      <c r="F55" s="43"/>
      <c r="G55" s="42">
        <v>-9326.7000000000007</v>
      </c>
      <c r="H55" s="42">
        <v>-3.49176581042365</v>
      </c>
      <c r="I55" s="45"/>
    </row>
    <row r="56" spans="1:9" x14ac:dyDescent="0.2">
      <c r="A56" s="40" t="s">
        <v>28</v>
      </c>
      <c r="B56" s="40"/>
      <c r="C56" s="40"/>
      <c r="D56" s="40"/>
      <c r="E56" s="46"/>
      <c r="F56" s="47"/>
      <c r="G56" s="46">
        <f>SUM(G54:G55)</f>
        <v>-9326.7000000000007</v>
      </c>
      <c r="H56" s="46">
        <f>SUM(H54:H55)</f>
        <v>-3.49176581042365</v>
      </c>
      <c r="I56" s="40"/>
    </row>
    <row r="57" spans="1:9" x14ac:dyDescent="0.2">
      <c r="A57" s="41"/>
      <c r="B57" s="41"/>
      <c r="C57" s="41"/>
      <c r="D57" s="41"/>
      <c r="E57" s="42"/>
      <c r="F57" s="43"/>
      <c r="G57" s="42"/>
      <c r="H57" s="41"/>
      <c r="I57" s="41"/>
    </row>
    <row r="58" spans="1:9" x14ac:dyDescent="0.2">
      <c r="A58" s="40" t="s">
        <v>24</v>
      </c>
      <c r="B58" s="41"/>
      <c r="C58" s="41"/>
      <c r="D58" s="41"/>
      <c r="E58" s="42"/>
      <c r="F58" s="43"/>
      <c r="G58" s="42"/>
      <c r="H58" s="41"/>
      <c r="I58" s="41"/>
    </row>
    <row r="59" spans="1:9" x14ac:dyDescent="0.2">
      <c r="A59" s="40" t="s">
        <v>25</v>
      </c>
      <c r="B59" s="41"/>
      <c r="C59" s="41"/>
      <c r="D59" s="41"/>
      <c r="E59" s="42"/>
      <c r="F59" s="43"/>
      <c r="G59" s="42"/>
      <c r="H59" s="41"/>
      <c r="I59" s="41"/>
    </row>
    <row r="60" spans="1:9" x14ac:dyDescent="0.2">
      <c r="A60" s="41" t="s">
        <v>93</v>
      </c>
      <c r="B60" s="41" t="s">
        <v>92</v>
      </c>
      <c r="C60" s="41" t="s">
        <v>64</v>
      </c>
      <c r="D60" s="44">
        <v>6500</v>
      </c>
      <c r="E60" s="42">
        <v>6810.5693767000002</v>
      </c>
      <c r="F60" s="43">
        <v>2.5497671522703</v>
      </c>
      <c r="G60" s="45"/>
      <c r="H60" s="45"/>
      <c r="I60" s="45">
        <v>6.65</v>
      </c>
    </row>
    <row r="61" spans="1:9" x14ac:dyDescent="0.2">
      <c r="A61" s="41" t="s">
        <v>306</v>
      </c>
      <c r="B61" s="41" t="s">
        <v>305</v>
      </c>
      <c r="C61" s="41" t="s">
        <v>26</v>
      </c>
      <c r="D61" s="44">
        <v>5000</v>
      </c>
      <c r="E61" s="42">
        <v>5354.1458218999996</v>
      </c>
      <c r="F61" s="43">
        <v>2.0045057013663001</v>
      </c>
      <c r="G61" s="45"/>
      <c r="H61" s="45"/>
      <c r="I61" s="45">
        <v>7.6</v>
      </c>
    </row>
    <row r="62" spans="1:9" x14ac:dyDescent="0.2">
      <c r="A62" s="41" t="s">
        <v>91</v>
      </c>
      <c r="B62" s="41" t="s">
        <v>90</v>
      </c>
      <c r="C62" s="41" t="s">
        <v>27</v>
      </c>
      <c r="D62" s="44">
        <v>5000</v>
      </c>
      <c r="E62" s="42">
        <v>5242.8949315</v>
      </c>
      <c r="F62" s="43">
        <v>1.9628551652197599</v>
      </c>
      <c r="G62" s="45"/>
      <c r="H62" s="45"/>
      <c r="I62" s="45">
        <v>7.15</v>
      </c>
    </row>
    <row r="63" spans="1:9" x14ac:dyDescent="0.2">
      <c r="A63" s="41" t="s">
        <v>101</v>
      </c>
      <c r="B63" s="41" t="s">
        <v>100</v>
      </c>
      <c r="C63" s="41" t="s">
        <v>63</v>
      </c>
      <c r="D63" s="44">
        <v>5000</v>
      </c>
      <c r="E63" s="42">
        <v>5196.4410958999997</v>
      </c>
      <c r="F63" s="43">
        <v>1.9454635996165901</v>
      </c>
      <c r="G63" s="45"/>
      <c r="H63" s="45"/>
      <c r="I63" s="45">
        <v>6.61</v>
      </c>
    </row>
    <row r="64" spans="1:9" x14ac:dyDescent="0.2">
      <c r="A64" s="41" t="s">
        <v>95</v>
      </c>
      <c r="B64" s="41" t="s">
        <v>94</v>
      </c>
      <c r="C64" s="41" t="s">
        <v>64</v>
      </c>
      <c r="D64" s="44">
        <v>5000</v>
      </c>
      <c r="E64" s="42">
        <v>5179.3696575000004</v>
      </c>
      <c r="F64" s="43">
        <v>1.93907232886275</v>
      </c>
      <c r="G64" s="45"/>
      <c r="H64" s="45"/>
      <c r="I64" s="45">
        <v>7.0235000000000003</v>
      </c>
    </row>
    <row r="65" spans="1:9" x14ac:dyDescent="0.2">
      <c r="A65" s="41" t="s">
        <v>62</v>
      </c>
      <c r="B65" s="41" t="s">
        <v>61</v>
      </c>
      <c r="C65" s="41" t="s">
        <v>26</v>
      </c>
      <c r="D65" s="44">
        <v>5000</v>
      </c>
      <c r="E65" s="42">
        <v>5158.7551370000001</v>
      </c>
      <c r="F65" s="43">
        <v>1.9313545854079099</v>
      </c>
      <c r="G65" s="45"/>
      <c r="H65" s="45"/>
      <c r="I65" s="45">
        <v>7.1050000000000004</v>
      </c>
    </row>
    <row r="66" spans="1:9" x14ac:dyDescent="0.2">
      <c r="A66" s="41" t="s">
        <v>103</v>
      </c>
      <c r="B66" s="41" t="s">
        <v>102</v>
      </c>
      <c r="C66" s="41" t="s">
        <v>27</v>
      </c>
      <c r="D66" s="44">
        <v>5000</v>
      </c>
      <c r="E66" s="42">
        <v>5046.2628082000001</v>
      </c>
      <c r="F66" s="43">
        <v>1.88923927477942</v>
      </c>
      <c r="G66" s="45"/>
      <c r="H66" s="45"/>
      <c r="I66" s="45">
        <v>7.5831</v>
      </c>
    </row>
    <row r="67" spans="1:9" x14ac:dyDescent="0.2">
      <c r="A67" s="41" t="s">
        <v>97</v>
      </c>
      <c r="B67" s="41" t="s">
        <v>96</v>
      </c>
      <c r="C67" s="41" t="s">
        <v>27</v>
      </c>
      <c r="D67" s="44">
        <v>4500</v>
      </c>
      <c r="E67" s="42">
        <v>4528.2105615999999</v>
      </c>
      <c r="F67" s="43">
        <v>1.6952888826052299</v>
      </c>
      <c r="G67" s="45"/>
      <c r="H67" s="45"/>
      <c r="I67" s="45">
        <v>7.2702</v>
      </c>
    </row>
    <row r="68" spans="1:9" x14ac:dyDescent="0.2">
      <c r="A68" s="41" t="s">
        <v>99</v>
      </c>
      <c r="B68" s="41" t="s">
        <v>98</v>
      </c>
      <c r="C68" s="41" t="s">
        <v>27</v>
      </c>
      <c r="D68" s="44">
        <v>7000</v>
      </c>
      <c r="E68" s="42">
        <v>3902.6120000000001</v>
      </c>
      <c r="F68" s="43">
        <v>1.4610748874681401</v>
      </c>
      <c r="G68" s="45"/>
      <c r="H68" s="45"/>
      <c r="I68" s="45">
        <v>6.3936000000000002</v>
      </c>
    </row>
    <row r="69" spans="1:9" x14ac:dyDescent="0.2">
      <c r="A69" s="41" t="s">
        <v>83</v>
      </c>
      <c r="B69" s="41" t="s">
        <v>82</v>
      </c>
      <c r="C69" s="41" t="s">
        <v>64</v>
      </c>
      <c r="D69" s="44">
        <v>300</v>
      </c>
      <c r="E69" s="42">
        <v>3085.9681068</v>
      </c>
      <c r="F69" s="43">
        <v>1.1553366064505199</v>
      </c>
      <c r="G69" s="45"/>
      <c r="H69" s="45"/>
      <c r="I69" s="45">
        <v>6.7024999999999997</v>
      </c>
    </row>
    <row r="70" spans="1:9" x14ac:dyDescent="0.2">
      <c r="A70" s="41" t="s">
        <v>78</v>
      </c>
      <c r="B70" s="41" t="s">
        <v>77</v>
      </c>
      <c r="C70" s="41" t="s">
        <v>26</v>
      </c>
      <c r="D70" s="44">
        <v>2500</v>
      </c>
      <c r="E70" s="42">
        <v>2725.5682191999999</v>
      </c>
      <c r="F70" s="43">
        <v>1.02040871066721</v>
      </c>
      <c r="G70" s="45"/>
      <c r="H70" s="45"/>
      <c r="I70" s="45">
        <v>7.6150000000000002</v>
      </c>
    </row>
    <row r="71" spans="1:9" x14ac:dyDescent="0.2">
      <c r="A71" s="41" t="s">
        <v>339</v>
      </c>
      <c r="B71" s="41" t="s">
        <v>338</v>
      </c>
      <c r="C71" s="41" t="s">
        <v>27</v>
      </c>
      <c r="D71" s="44">
        <v>2500</v>
      </c>
      <c r="E71" s="42">
        <v>2645.1617465999998</v>
      </c>
      <c r="F71" s="43">
        <v>0.99030582626420904</v>
      </c>
      <c r="G71" s="45"/>
      <c r="H71" s="45"/>
      <c r="I71" s="45">
        <v>7.0549999999999997</v>
      </c>
    </row>
    <row r="72" spans="1:9" x14ac:dyDescent="0.2">
      <c r="A72" s="41" t="s">
        <v>113</v>
      </c>
      <c r="B72" s="41" t="s">
        <v>112</v>
      </c>
      <c r="C72" s="41" t="s">
        <v>27</v>
      </c>
      <c r="D72" s="44">
        <v>2500</v>
      </c>
      <c r="E72" s="42">
        <v>2628.8539040999999</v>
      </c>
      <c r="F72" s="43">
        <v>0.98420043347970099</v>
      </c>
      <c r="G72" s="45"/>
      <c r="H72" s="45"/>
      <c r="I72" s="45">
        <v>6.61</v>
      </c>
    </row>
    <row r="73" spans="1:9" x14ac:dyDescent="0.2">
      <c r="A73" s="41" t="s">
        <v>89</v>
      </c>
      <c r="B73" s="41" t="s">
        <v>88</v>
      </c>
      <c r="C73" s="41" t="s">
        <v>27</v>
      </c>
      <c r="D73" s="44">
        <v>2500</v>
      </c>
      <c r="E73" s="42">
        <v>2624.2175342</v>
      </c>
      <c r="F73" s="43">
        <v>0.98246465148807505</v>
      </c>
      <c r="G73" s="45"/>
      <c r="H73" s="45"/>
      <c r="I73" s="45">
        <v>6.9749999999999996</v>
      </c>
    </row>
    <row r="74" spans="1:9" x14ac:dyDescent="0.2">
      <c r="A74" s="41" t="s">
        <v>327</v>
      </c>
      <c r="B74" s="41" t="s">
        <v>326</v>
      </c>
      <c r="C74" s="41" t="s">
        <v>328</v>
      </c>
      <c r="D74" s="44">
        <v>2500</v>
      </c>
      <c r="E74" s="42">
        <v>2578.8698973</v>
      </c>
      <c r="F74" s="43">
        <v>0.96548722880792803</v>
      </c>
      <c r="G74" s="45"/>
      <c r="H74" s="45"/>
      <c r="I74" s="45">
        <v>7.5049999999999999</v>
      </c>
    </row>
    <row r="75" spans="1:9" x14ac:dyDescent="0.2">
      <c r="A75" s="41" t="s">
        <v>341</v>
      </c>
      <c r="B75" s="41" t="s">
        <v>340</v>
      </c>
      <c r="C75" s="41" t="s">
        <v>27</v>
      </c>
      <c r="D75" s="44">
        <v>2500</v>
      </c>
      <c r="E75" s="42">
        <v>2556.6703766999999</v>
      </c>
      <c r="F75" s="43">
        <v>0.95717608692077805</v>
      </c>
      <c r="G75" s="45"/>
      <c r="H75" s="45"/>
      <c r="I75" s="45">
        <v>6.7874999999999996</v>
      </c>
    </row>
    <row r="76" spans="1:9" x14ac:dyDescent="0.2">
      <c r="A76" s="41" t="s">
        <v>239</v>
      </c>
      <c r="B76" s="41" t="s">
        <v>238</v>
      </c>
      <c r="C76" s="41" t="s">
        <v>27</v>
      </c>
      <c r="D76" s="44">
        <v>200</v>
      </c>
      <c r="E76" s="42">
        <v>2059.2669314999998</v>
      </c>
      <c r="F76" s="43">
        <v>0.77095627241658105</v>
      </c>
      <c r="G76" s="45"/>
      <c r="H76" s="45"/>
      <c r="I76" s="45">
        <v>7.0103</v>
      </c>
    </row>
    <row r="77" spans="1:9" x14ac:dyDescent="0.2">
      <c r="A77" s="41" t="s">
        <v>68</v>
      </c>
      <c r="B77" s="41" t="s">
        <v>67</v>
      </c>
      <c r="C77" s="41" t="s">
        <v>64</v>
      </c>
      <c r="D77" s="44">
        <v>1000</v>
      </c>
      <c r="E77" s="42">
        <v>1064.1297807999999</v>
      </c>
      <c r="F77" s="43">
        <v>0.39839299928710697</v>
      </c>
      <c r="G77" s="45"/>
      <c r="H77" s="45"/>
      <c r="I77" s="45">
        <v>6.6090999999999998</v>
      </c>
    </row>
    <row r="78" spans="1:9" x14ac:dyDescent="0.2">
      <c r="A78" s="41" t="s">
        <v>343</v>
      </c>
      <c r="B78" s="41" t="s">
        <v>342</v>
      </c>
      <c r="C78" s="41" t="s">
        <v>64</v>
      </c>
      <c r="D78" s="44">
        <v>1000</v>
      </c>
      <c r="E78" s="42">
        <v>1058.3647945</v>
      </c>
      <c r="F78" s="43">
        <v>0.39623468154772401</v>
      </c>
      <c r="G78" s="45"/>
      <c r="H78" s="45"/>
      <c r="I78" s="45">
        <v>6.69</v>
      </c>
    </row>
    <row r="79" spans="1:9" x14ac:dyDescent="0.2">
      <c r="A79" s="40" t="s">
        <v>28</v>
      </c>
      <c r="B79" s="40"/>
      <c r="C79" s="40"/>
      <c r="D79" s="40"/>
      <c r="E79" s="46">
        <f>SUM(E59:E78)</f>
        <v>69446.332681999978</v>
      </c>
      <c r="F79" s="47">
        <f>SUM(F59:F78)</f>
        <v>25.99958507492623</v>
      </c>
      <c r="G79" s="46"/>
      <c r="H79" s="40"/>
      <c r="I79" s="40"/>
    </row>
    <row r="80" spans="1:9" x14ac:dyDescent="0.2">
      <c r="A80" s="41"/>
      <c r="B80" s="41"/>
      <c r="C80" s="41"/>
      <c r="D80" s="41"/>
      <c r="E80" s="42"/>
      <c r="F80" s="43"/>
      <c r="G80" s="42"/>
      <c r="H80" s="41"/>
      <c r="I80" s="41"/>
    </row>
    <row r="81" spans="1:9" x14ac:dyDescent="0.2">
      <c r="A81" s="40" t="s">
        <v>36</v>
      </c>
      <c r="B81" s="41"/>
      <c r="C81" s="41"/>
      <c r="D81" s="41"/>
      <c r="E81" s="42"/>
      <c r="F81" s="43"/>
      <c r="G81" s="42"/>
      <c r="H81" s="41"/>
      <c r="I81" s="41"/>
    </row>
    <row r="82" spans="1:9" x14ac:dyDescent="0.2">
      <c r="A82" s="41" t="s">
        <v>66</v>
      </c>
      <c r="B82" s="41" t="s">
        <v>65</v>
      </c>
      <c r="C82" s="41" t="s">
        <v>37</v>
      </c>
      <c r="D82" s="44">
        <v>3754700</v>
      </c>
      <c r="E82" s="42">
        <v>3812.3684374999998</v>
      </c>
      <c r="F82" s="43">
        <v>1.4272891555213301</v>
      </c>
      <c r="G82" s="45"/>
      <c r="H82" s="45"/>
      <c r="I82" s="45">
        <v>6.9669979876124897</v>
      </c>
    </row>
    <row r="83" spans="1:9" x14ac:dyDescent="0.2">
      <c r="A83" s="41" t="s">
        <v>312</v>
      </c>
      <c r="B83" s="41" t="s">
        <v>311</v>
      </c>
      <c r="C83" s="41" t="s">
        <v>37</v>
      </c>
      <c r="D83" s="44">
        <v>2000000</v>
      </c>
      <c r="E83" s="42">
        <v>2088.7431111000001</v>
      </c>
      <c r="F83" s="43">
        <v>0.78199167788144996</v>
      </c>
      <c r="G83" s="45"/>
      <c r="H83" s="45"/>
      <c r="I83" s="45">
        <v>5.8111916753125099</v>
      </c>
    </row>
    <row r="84" spans="1:9" x14ac:dyDescent="0.2">
      <c r="A84" s="41" t="s">
        <v>332</v>
      </c>
      <c r="B84" s="41" t="s">
        <v>331</v>
      </c>
      <c r="C84" s="41" t="s">
        <v>37</v>
      </c>
      <c r="D84" s="44">
        <v>480000</v>
      </c>
      <c r="E84" s="42">
        <v>511.09296000000001</v>
      </c>
      <c r="F84" s="43">
        <v>0.191344947695994</v>
      </c>
      <c r="G84" s="45"/>
      <c r="H84" s="45"/>
      <c r="I84" s="45">
        <v>5.7880066044499898</v>
      </c>
    </row>
    <row r="85" spans="1:9" x14ac:dyDescent="0.2">
      <c r="A85" s="41" t="s">
        <v>76</v>
      </c>
      <c r="B85" s="41" t="s">
        <v>75</v>
      </c>
      <c r="C85" s="41" t="s">
        <v>37</v>
      </c>
      <c r="D85" s="44">
        <v>83300</v>
      </c>
      <c r="E85" s="42">
        <v>86.715568399999995</v>
      </c>
      <c r="F85" s="43">
        <v>3.2464907949282598E-2</v>
      </c>
      <c r="G85" s="45"/>
      <c r="H85" s="45"/>
      <c r="I85" s="45">
        <v>6.9374374060499999</v>
      </c>
    </row>
    <row r="86" spans="1:9" x14ac:dyDescent="0.2">
      <c r="A86" s="41" t="s">
        <v>72</v>
      </c>
      <c r="B86" s="41" t="s">
        <v>71</v>
      </c>
      <c r="C86" s="41" t="s">
        <v>37</v>
      </c>
      <c r="D86" s="44">
        <v>52560</v>
      </c>
      <c r="E86" s="42">
        <v>56.077280199999997</v>
      </c>
      <c r="F86" s="43">
        <v>2.0994427798032199E-2</v>
      </c>
      <c r="G86" s="45"/>
      <c r="H86" s="45"/>
      <c r="I86" s="45">
        <v>6.8139494586124902</v>
      </c>
    </row>
    <row r="87" spans="1:9" x14ac:dyDescent="0.2">
      <c r="A87" s="41" t="s">
        <v>74</v>
      </c>
      <c r="B87" s="41" t="s">
        <v>73</v>
      </c>
      <c r="C87" s="41" t="s">
        <v>37</v>
      </c>
      <c r="D87" s="44">
        <v>50000</v>
      </c>
      <c r="E87" s="42">
        <v>53.182166700000003</v>
      </c>
      <c r="F87" s="43">
        <v>1.9910544073178198E-2</v>
      </c>
      <c r="G87" s="45"/>
      <c r="H87" s="45"/>
      <c r="I87" s="45">
        <v>6.8845605000000001</v>
      </c>
    </row>
    <row r="88" spans="1:9" x14ac:dyDescent="0.2">
      <c r="A88" s="41" t="s">
        <v>87</v>
      </c>
      <c r="B88" s="41" t="s">
        <v>86</v>
      </c>
      <c r="C88" s="41" t="s">
        <v>37</v>
      </c>
      <c r="D88" s="44">
        <v>46150</v>
      </c>
      <c r="E88" s="42">
        <v>48.116343899999997</v>
      </c>
      <c r="F88" s="43">
        <v>1.8013981853453698E-2</v>
      </c>
      <c r="G88" s="45"/>
      <c r="H88" s="45"/>
      <c r="I88" s="45">
        <v>6.8190994586124898</v>
      </c>
    </row>
    <row r="89" spans="1:9" x14ac:dyDescent="0.2">
      <c r="A89" s="41" t="s">
        <v>345</v>
      </c>
      <c r="B89" s="41" t="s">
        <v>344</v>
      </c>
      <c r="C89" s="41" t="s">
        <v>37</v>
      </c>
      <c r="D89" s="44">
        <v>14900</v>
      </c>
      <c r="E89" s="42">
        <v>15.564415800000001</v>
      </c>
      <c r="F89" s="43">
        <v>5.8270658378266399E-3</v>
      </c>
      <c r="G89" s="45"/>
      <c r="H89" s="45"/>
      <c r="I89" s="45">
        <v>6.8472817615124999</v>
      </c>
    </row>
    <row r="90" spans="1:9" x14ac:dyDescent="0.2">
      <c r="A90" s="40" t="s">
        <v>28</v>
      </c>
      <c r="B90" s="40"/>
      <c r="C90" s="40"/>
      <c r="D90" s="40"/>
      <c r="E90" s="46">
        <f>SUM(E82:E89)</f>
        <v>6671.8602836</v>
      </c>
      <c r="F90" s="47">
        <f>SUM(F82:F89)</f>
        <v>2.4978367086105475</v>
      </c>
      <c r="G90" s="46"/>
      <c r="H90" s="40"/>
      <c r="I90" s="40"/>
    </row>
    <row r="91" spans="1:9" x14ac:dyDescent="0.2">
      <c r="A91" s="41"/>
      <c r="B91" s="41"/>
      <c r="C91" s="41"/>
      <c r="D91" s="41"/>
      <c r="E91" s="42"/>
      <c r="F91" s="43"/>
      <c r="G91" s="42"/>
      <c r="H91" s="41"/>
      <c r="I91" s="41"/>
    </row>
    <row r="92" spans="1:9" x14ac:dyDescent="0.2">
      <c r="A92" s="40" t="s">
        <v>41</v>
      </c>
      <c r="B92" s="40"/>
      <c r="C92" s="40"/>
      <c r="D92" s="40"/>
      <c r="E92" s="46">
        <f>E52+E56+E79+E90</f>
        <v>250683.12467559995</v>
      </c>
      <c r="F92" s="47">
        <f>F52+F56+F79+F90</f>
        <v>93.851712180345743</v>
      </c>
      <c r="G92" s="46"/>
      <c r="H92" s="40"/>
      <c r="I92" s="40"/>
    </row>
    <row r="93" spans="1:9" x14ac:dyDescent="0.2">
      <c r="A93" s="40"/>
      <c r="B93" s="40"/>
      <c r="C93" s="40"/>
      <c r="D93" s="40"/>
      <c r="E93" s="46"/>
      <c r="F93" s="47"/>
      <c r="G93" s="46"/>
      <c r="H93" s="40"/>
      <c r="I93" s="40"/>
    </row>
    <row r="94" spans="1:9" x14ac:dyDescent="0.2">
      <c r="A94" s="40" t="s">
        <v>313</v>
      </c>
      <c r="B94" s="40"/>
      <c r="C94" s="40"/>
      <c r="D94" s="40"/>
      <c r="E94" s="55">
        <v>2520.3982084999998</v>
      </c>
      <c r="F94" s="55">
        <f>E94/E98*100</f>
        <v>0.94359637311088873</v>
      </c>
      <c r="G94" s="46"/>
      <c r="H94" s="40"/>
      <c r="I94" s="40"/>
    </row>
    <row r="95" spans="1:9" x14ac:dyDescent="0.2">
      <c r="A95" s="40"/>
      <c r="B95" s="40"/>
      <c r="C95" s="40"/>
      <c r="D95" s="40"/>
      <c r="E95" s="46"/>
      <c r="F95" s="47"/>
      <c r="G95" s="46"/>
      <c r="H95" s="40"/>
      <c r="I95" s="40"/>
    </row>
    <row r="96" spans="1:9" x14ac:dyDescent="0.2">
      <c r="A96" s="40" t="s">
        <v>43</v>
      </c>
      <c r="B96" s="40"/>
      <c r="C96" s="40"/>
      <c r="D96" s="40"/>
      <c r="E96" s="46">
        <f>E98-(E52+E56+E79+E90+E94)</f>
        <v>13902.019307700073</v>
      </c>
      <c r="F96" s="47">
        <f>F98-(F52+F56+F79+F90+F94)</f>
        <v>5.2046914465433645</v>
      </c>
      <c r="G96" s="46"/>
      <c r="H96" s="40"/>
      <c r="I96" s="40"/>
    </row>
    <row r="97" spans="1:9" x14ac:dyDescent="0.2">
      <c r="A97" s="41"/>
      <c r="B97" s="41"/>
      <c r="C97" s="41"/>
      <c r="D97" s="41"/>
      <c r="E97" s="42"/>
      <c r="F97" s="43"/>
      <c r="G97" s="42"/>
      <c r="H97" s="41"/>
      <c r="I97" s="41"/>
    </row>
    <row r="98" spans="1:9" x14ac:dyDescent="0.2">
      <c r="A98" s="48" t="s">
        <v>42</v>
      </c>
      <c r="B98" s="48"/>
      <c r="C98" s="48"/>
      <c r="D98" s="48"/>
      <c r="E98" s="49">
        <v>267105.54219180002</v>
      </c>
      <c r="F98" s="50">
        <v>100</v>
      </c>
      <c r="G98" s="49"/>
      <c r="H98" s="48"/>
      <c r="I98" s="48"/>
    </row>
    <row r="100" spans="1:9" x14ac:dyDescent="0.2">
      <c r="A100" s="14" t="s">
        <v>44</v>
      </c>
    </row>
    <row r="102" spans="1:9" x14ac:dyDescent="0.2">
      <c r="A102" s="14" t="s">
        <v>45</v>
      </c>
    </row>
    <row r="103" spans="1:9" x14ac:dyDescent="0.2">
      <c r="A103" s="14" t="s">
        <v>46</v>
      </c>
    </row>
    <row r="104" spans="1:9" x14ac:dyDescent="0.2">
      <c r="A104" s="14" t="s">
        <v>47</v>
      </c>
      <c r="B104" s="14"/>
      <c r="C104" s="30" t="s">
        <v>49</v>
      </c>
      <c r="D104" s="14" t="s">
        <v>48</v>
      </c>
    </row>
    <row r="105" spans="1:9" x14ac:dyDescent="0.2">
      <c r="A105" s="7" t="s">
        <v>50</v>
      </c>
      <c r="C105" s="31">
        <v>13.9215</v>
      </c>
      <c r="D105" s="31">
        <v>14.2568</v>
      </c>
    </row>
    <row r="106" spans="1:9" x14ac:dyDescent="0.2">
      <c r="A106" s="7" t="s">
        <v>51</v>
      </c>
      <c r="C106" s="31">
        <v>13.4772</v>
      </c>
      <c r="D106" s="31">
        <v>13.8018</v>
      </c>
    </row>
    <row r="107" spans="1:9" x14ac:dyDescent="0.2">
      <c r="A107" s="7" t="s">
        <v>52</v>
      </c>
      <c r="C107" s="31">
        <v>14.4673</v>
      </c>
      <c r="D107" s="31">
        <v>14.926600000000001</v>
      </c>
    </row>
    <row r="108" spans="1:9" x14ac:dyDescent="0.2">
      <c r="A108" s="7" t="s">
        <v>53</v>
      </c>
      <c r="C108" s="31">
        <v>13.7247</v>
      </c>
      <c r="D108" s="31">
        <v>14.1599</v>
      </c>
    </row>
    <row r="110" spans="1:9" x14ac:dyDescent="0.2">
      <c r="A110" s="7" t="s">
        <v>54</v>
      </c>
    </row>
    <row r="112" spans="1:9" x14ac:dyDescent="0.2">
      <c r="A112" s="14" t="s">
        <v>55</v>
      </c>
      <c r="D112" s="30" t="s">
        <v>56</v>
      </c>
    </row>
    <row r="114" spans="1:9" x14ac:dyDescent="0.2">
      <c r="A114" s="14" t="s">
        <v>314</v>
      </c>
      <c r="D114" s="32" t="s">
        <v>346</v>
      </c>
    </row>
    <row r="116" spans="1:9" x14ac:dyDescent="0.2">
      <c r="A116" s="14" t="s">
        <v>315</v>
      </c>
      <c r="D116" s="32">
        <f>ABS(+H52+H56)</f>
        <v>18.928424303788983</v>
      </c>
    </row>
    <row r="118" spans="1:9" x14ac:dyDescent="0.2">
      <c r="A118" s="14" t="s">
        <v>316</v>
      </c>
      <c r="D118" s="51">
        <v>1.54627894639827</v>
      </c>
    </row>
    <row r="120" spans="1:9" x14ac:dyDescent="0.2">
      <c r="A120" s="14" t="s">
        <v>317</v>
      </c>
      <c r="D120" s="32">
        <v>4.1244627437404597</v>
      </c>
      <c r="E120" s="10" t="s">
        <v>57</v>
      </c>
    </row>
    <row r="122" spans="1:9" x14ac:dyDescent="0.2">
      <c r="A122" s="14" t="s">
        <v>318</v>
      </c>
      <c r="D122" s="30" t="s">
        <v>56</v>
      </c>
    </row>
    <row r="124" spans="1:9" x14ac:dyDescent="0.2">
      <c r="A124" s="66" t="s">
        <v>945</v>
      </c>
      <c r="B124" s="62"/>
      <c r="C124" s="62"/>
      <c r="D124" s="62"/>
      <c r="E124" s="11"/>
      <c r="G124" s="11"/>
      <c r="H124" s="11"/>
      <c r="I124" s="11"/>
    </row>
    <row r="125" spans="1:9" x14ac:dyDescent="0.2">
      <c r="A125" s="62"/>
      <c r="B125" s="62"/>
      <c r="C125" s="62"/>
      <c r="D125" s="62"/>
      <c r="E125" s="11"/>
      <c r="G125" s="11"/>
      <c r="H125" s="11"/>
      <c r="I125" s="11"/>
    </row>
    <row r="126" spans="1:9" x14ac:dyDescent="0.2">
      <c r="A126" s="66" t="s">
        <v>948</v>
      </c>
      <c r="B126" s="62"/>
      <c r="C126" s="62"/>
      <c r="D126" s="62"/>
      <c r="E126" s="11"/>
      <c r="G126" s="11"/>
      <c r="H126" s="11"/>
      <c r="I126" s="11"/>
    </row>
    <row r="127" spans="1:9" x14ac:dyDescent="0.2">
      <c r="A127" s="62"/>
      <c r="B127" s="62"/>
      <c r="C127" s="62"/>
      <c r="D127" s="62"/>
      <c r="E127" s="11"/>
      <c r="G127" s="11"/>
      <c r="H127" s="11"/>
      <c r="I127" s="11"/>
    </row>
    <row r="128" spans="1:9" x14ac:dyDescent="0.2">
      <c r="A128" s="62"/>
      <c r="B128" s="62"/>
      <c r="C128" s="62"/>
      <c r="D128" s="62"/>
      <c r="E128" s="11"/>
      <c r="G128" s="11"/>
      <c r="H128" s="11"/>
      <c r="I128" s="11"/>
    </row>
    <row r="129" spans="1:9" x14ac:dyDescent="0.2">
      <c r="A129" s="62"/>
      <c r="B129" s="62"/>
      <c r="C129" s="62"/>
      <c r="D129" s="62"/>
      <c r="E129" s="11"/>
      <c r="G129" s="11"/>
      <c r="H129" s="11"/>
      <c r="I129" s="11"/>
    </row>
    <row r="130" spans="1:9" x14ac:dyDescent="0.2">
      <c r="A130" s="62"/>
      <c r="B130" s="62"/>
      <c r="C130" s="62"/>
      <c r="D130" s="62"/>
      <c r="E130" s="11"/>
      <c r="G130" s="11"/>
      <c r="H130" s="11"/>
      <c r="I130" s="11"/>
    </row>
    <row r="131" spans="1:9" x14ac:dyDescent="0.2">
      <c r="A131" s="62"/>
      <c r="B131" s="62"/>
      <c r="C131" s="62"/>
      <c r="D131" s="62"/>
      <c r="E131" s="11"/>
      <c r="G131" s="11"/>
      <c r="H131" s="11"/>
      <c r="I131" s="11"/>
    </row>
    <row r="132" spans="1:9" x14ac:dyDescent="0.2">
      <c r="A132" s="62"/>
      <c r="B132" s="62"/>
      <c r="C132" s="62"/>
      <c r="D132" s="62"/>
      <c r="E132" s="11"/>
      <c r="G132" s="11"/>
      <c r="H132" s="11"/>
      <c r="I132" s="11"/>
    </row>
    <row r="133" spans="1:9" x14ac:dyDescent="0.2">
      <c r="A133" s="62"/>
      <c r="B133" s="62"/>
      <c r="C133" s="62"/>
      <c r="D133" s="62"/>
      <c r="E133" s="11"/>
      <c r="G133" s="11"/>
      <c r="H133" s="11"/>
      <c r="I133" s="11"/>
    </row>
    <row r="134" spans="1:9" x14ac:dyDescent="0.2">
      <c r="A134" s="62"/>
      <c r="B134" s="62"/>
      <c r="C134" s="62"/>
      <c r="D134" s="62"/>
      <c r="E134" s="11"/>
      <c r="G134" s="11"/>
      <c r="H134" s="11"/>
      <c r="I134" s="11"/>
    </row>
    <row r="135" spans="1:9" x14ac:dyDescent="0.2">
      <c r="A135" s="62"/>
      <c r="B135" s="62"/>
      <c r="C135" s="62"/>
      <c r="D135" s="62"/>
      <c r="E135" s="11"/>
      <c r="G135" s="11"/>
      <c r="H135" s="11"/>
      <c r="I135" s="11"/>
    </row>
    <row r="136" spans="1:9" x14ac:dyDescent="0.2">
      <c r="A136" s="62"/>
      <c r="B136" s="62"/>
      <c r="C136" s="62"/>
      <c r="D136" s="62"/>
      <c r="E136" s="11"/>
      <c r="G136" s="11"/>
      <c r="H136" s="11"/>
      <c r="I136" s="11"/>
    </row>
    <row r="137" spans="1:9" x14ac:dyDescent="0.2">
      <c r="A137" s="62"/>
      <c r="B137" s="62"/>
      <c r="C137" s="62"/>
      <c r="D137" s="62"/>
      <c r="E137" s="11"/>
      <c r="G137" s="11"/>
      <c r="H137" s="11"/>
      <c r="I137" s="11"/>
    </row>
    <row r="138" spans="1:9" x14ac:dyDescent="0.2">
      <c r="A138" s="62"/>
      <c r="B138" s="62"/>
      <c r="C138" s="62"/>
      <c r="D138" s="62"/>
      <c r="E138" s="11"/>
      <c r="G138" s="11"/>
      <c r="H138" s="11"/>
      <c r="I138" s="11"/>
    </row>
    <row r="139" spans="1:9" x14ac:dyDescent="0.2">
      <c r="A139" s="62"/>
      <c r="B139" s="62"/>
      <c r="C139" s="62"/>
      <c r="D139" s="62"/>
      <c r="E139" s="11"/>
      <c r="G139" s="11"/>
      <c r="H139" s="11"/>
      <c r="I139" s="11"/>
    </row>
    <row r="140" spans="1:9" x14ac:dyDescent="0.2">
      <c r="A140" s="62"/>
      <c r="B140" s="62"/>
      <c r="C140" s="62"/>
      <c r="D140" s="62"/>
      <c r="E140" s="11"/>
      <c r="G140" s="11"/>
      <c r="H140" s="11"/>
      <c r="I140" s="11"/>
    </row>
    <row r="141" spans="1:9" x14ac:dyDescent="0.2">
      <c r="A141" s="62"/>
      <c r="B141" s="62"/>
      <c r="C141" s="62"/>
      <c r="D141" s="62"/>
      <c r="E141" s="11"/>
      <c r="G141" s="11"/>
      <c r="H141" s="11"/>
      <c r="I141" s="11"/>
    </row>
    <row r="142" spans="1:9" x14ac:dyDescent="0.2">
      <c r="A142" s="62"/>
      <c r="B142" s="62"/>
      <c r="C142" s="62"/>
      <c r="D142" s="62"/>
      <c r="E142" s="11"/>
      <c r="G142" s="11"/>
      <c r="H142" s="11"/>
      <c r="I142" s="11"/>
    </row>
    <row r="143" spans="1:9" x14ac:dyDescent="0.2">
      <c r="A143" s="62"/>
      <c r="B143" s="62"/>
      <c r="C143" s="62"/>
      <c r="D143" s="62"/>
      <c r="E143" s="11"/>
      <c r="G143" s="11"/>
      <c r="H143" s="11"/>
      <c r="I143" s="11"/>
    </row>
    <row r="144" spans="1:9" x14ac:dyDescent="0.2">
      <c r="A144" s="66" t="s">
        <v>952</v>
      </c>
      <c r="B144" s="62"/>
      <c r="C144" s="62"/>
      <c r="D144" s="62"/>
      <c r="E144" s="11"/>
      <c r="G144" s="11"/>
      <c r="H144" s="11"/>
      <c r="I144" s="11"/>
    </row>
    <row r="145" spans="1:9" x14ac:dyDescent="0.2">
      <c r="A145" s="62"/>
      <c r="B145" s="62"/>
      <c r="C145" s="62"/>
      <c r="D145" s="62"/>
      <c r="E145" s="11"/>
      <c r="G145" s="11"/>
      <c r="H145" s="11"/>
      <c r="I145" s="11"/>
    </row>
    <row r="146" spans="1:9" x14ac:dyDescent="0.2">
      <c r="A146" s="66" t="s">
        <v>949</v>
      </c>
      <c r="B146" s="62"/>
      <c r="C146" s="62"/>
      <c r="D146" s="62"/>
      <c r="E146" s="11"/>
      <c r="G146" s="11"/>
      <c r="H146" s="11"/>
      <c r="I146" s="11"/>
    </row>
    <row r="147" spans="1:9" x14ac:dyDescent="0.2">
      <c r="A147" s="62"/>
      <c r="B147" s="62"/>
      <c r="C147" s="62"/>
      <c r="D147" s="62"/>
      <c r="E147" s="11"/>
      <c r="G147" s="11"/>
      <c r="H147" s="11"/>
      <c r="I147" s="11"/>
    </row>
    <row r="148" spans="1:9" x14ac:dyDescent="0.2">
      <c r="A148" s="62"/>
      <c r="B148" s="62"/>
      <c r="C148" s="62"/>
      <c r="D148" s="62"/>
      <c r="E148" s="11"/>
      <c r="G148" s="11"/>
      <c r="H148" s="11"/>
      <c r="I148" s="11"/>
    </row>
    <row r="149" spans="1:9" x14ac:dyDescent="0.2">
      <c r="A149" s="62"/>
      <c r="B149" s="62"/>
      <c r="C149" s="62"/>
      <c r="D149" s="62"/>
      <c r="E149" s="11"/>
      <c r="G149" s="11"/>
      <c r="H149" s="11"/>
      <c r="I149" s="11"/>
    </row>
    <row r="150" spans="1:9" x14ac:dyDescent="0.2">
      <c r="A150" s="62"/>
      <c r="B150" s="62"/>
      <c r="C150" s="62"/>
      <c r="D150" s="62"/>
      <c r="E150" s="11"/>
      <c r="G150" s="11"/>
      <c r="H150" s="11"/>
      <c r="I150" s="11"/>
    </row>
    <row r="151" spans="1:9" x14ac:dyDescent="0.2">
      <c r="A151" s="62"/>
      <c r="B151" s="62"/>
      <c r="C151" s="62"/>
      <c r="D151" s="62"/>
      <c r="E151" s="11"/>
      <c r="G151" s="11"/>
      <c r="H151" s="11"/>
      <c r="I151" s="11"/>
    </row>
    <row r="152" spans="1:9" x14ac:dyDescent="0.2">
      <c r="A152" s="62"/>
      <c r="B152" s="62"/>
      <c r="C152" s="62"/>
      <c r="D152" s="62"/>
      <c r="E152" s="11"/>
      <c r="G152" s="11"/>
      <c r="H152" s="11"/>
      <c r="I152" s="11"/>
    </row>
    <row r="153" spans="1:9" x14ac:dyDescent="0.2">
      <c r="A153" s="62"/>
      <c r="B153" s="62"/>
      <c r="C153" s="62"/>
      <c r="D153" s="62"/>
      <c r="E153" s="11"/>
      <c r="G153" s="11"/>
      <c r="H153" s="11"/>
      <c r="I153" s="11"/>
    </row>
    <row r="154" spans="1:9" x14ac:dyDescent="0.2">
      <c r="A154" s="62"/>
      <c r="B154" s="62"/>
      <c r="C154" s="62"/>
      <c r="D154" s="62"/>
      <c r="E154" s="11"/>
      <c r="G154" s="11"/>
      <c r="H154" s="11"/>
      <c r="I154" s="11"/>
    </row>
    <row r="155" spans="1:9" x14ac:dyDescent="0.2">
      <c r="A155" s="62"/>
      <c r="B155" s="62"/>
      <c r="C155" s="62"/>
      <c r="D155" s="62"/>
      <c r="E155" s="11"/>
      <c r="G155" s="11"/>
      <c r="H155" s="11"/>
      <c r="I155" s="11"/>
    </row>
    <row r="156" spans="1:9" x14ac:dyDescent="0.2">
      <c r="A156" s="62"/>
      <c r="B156" s="62"/>
      <c r="C156" s="62"/>
      <c r="D156" s="62"/>
      <c r="E156" s="11"/>
      <c r="G156" s="11"/>
      <c r="H156" s="11"/>
      <c r="I156" s="11"/>
    </row>
    <row r="157" spans="1:9" x14ac:dyDescent="0.2">
      <c r="A157" s="62"/>
      <c r="B157" s="62"/>
      <c r="C157" s="62"/>
      <c r="D157" s="62"/>
      <c r="E157" s="11"/>
      <c r="G157" s="11"/>
      <c r="H157" s="11"/>
      <c r="I157" s="11"/>
    </row>
    <row r="158" spans="1:9" x14ac:dyDescent="0.2">
      <c r="A158" s="62"/>
      <c r="B158" s="62"/>
      <c r="C158" s="62"/>
      <c r="D158" s="62"/>
      <c r="E158" s="11"/>
      <c r="G158" s="11"/>
      <c r="H158" s="11"/>
      <c r="I158" s="11"/>
    </row>
    <row r="159" spans="1:9" x14ac:dyDescent="0.2">
      <c r="A159" s="62"/>
      <c r="B159" s="62"/>
      <c r="C159" s="62"/>
      <c r="D159" s="62"/>
      <c r="E159" s="11"/>
      <c r="G159" s="11"/>
      <c r="H159" s="11"/>
      <c r="I159" s="11"/>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t="s">
        <v>947</v>
      </c>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sheetData>
  <mergeCells count="1">
    <mergeCell ref="A1:G1"/>
  </mergeCells>
  <conditionalFormatting sqref="F2:F3 F5:F123">
    <cfRule type="cellIs" dxfId="82" priority="3" stopIfTrue="1" operator="between">
      <formula>0.009</formula>
      <formula>-0.009</formula>
    </cfRule>
  </conditionalFormatting>
  <conditionalFormatting sqref="F262:F65536">
    <cfRule type="cellIs" dxfId="81" priority="2" stopIfTrue="1" operator="between">
      <formula>0.009</formula>
      <formula>-0.009</formula>
    </cfRule>
  </conditionalFormatting>
  <conditionalFormatting sqref="F124:I159">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0"/>
  <sheetViews>
    <sheetView workbookViewId="0">
      <selection sqref="A1:G1"/>
    </sheetView>
  </sheetViews>
  <sheetFormatPr defaultRowHeight="11.25" x14ac:dyDescent="0.2"/>
  <cols>
    <col min="1" max="1" width="38.7109375" style="7" bestFit="1" customWidth="1"/>
    <col min="2" max="2" width="36.28515625" style="7" bestFit="1" customWidth="1"/>
    <col min="3" max="3" width="25.5703125" style="7" bestFit="1" customWidth="1"/>
    <col min="4" max="4" width="15.5703125" style="7" bestFit="1" customWidth="1"/>
    <col min="5" max="5" width="26.7109375" style="10" customWidth="1"/>
    <col min="6" max="6" width="31.28515625" style="11" bestFit="1" customWidth="1"/>
    <col min="7" max="7" width="33.28515625" style="10" customWidth="1"/>
    <col min="8" max="8" width="29.7109375" style="7" customWidth="1"/>
    <col min="9" max="16384" width="9.140625" style="7"/>
  </cols>
  <sheetData>
    <row r="1" spans="1:11" s="1" customFormat="1" ht="15" x14ac:dyDescent="0.2">
      <c r="A1" s="99" t="s">
        <v>11</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25.5" customHeight="1" x14ac:dyDescent="0.2">
      <c r="A4" s="36" t="s">
        <v>2</v>
      </c>
      <c r="B4" s="36" t="s">
        <v>0</v>
      </c>
      <c r="C4" s="37" t="s">
        <v>4</v>
      </c>
      <c r="D4" s="37" t="s">
        <v>1</v>
      </c>
      <c r="E4" s="53" t="s">
        <v>6</v>
      </c>
      <c r="F4" s="38" t="s">
        <v>240</v>
      </c>
      <c r="G4" s="53" t="s">
        <v>241</v>
      </c>
      <c r="H4" s="54" t="s">
        <v>242</v>
      </c>
      <c r="I4" s="39" t="s">
        <v>5</v>
      </c>
      <c r="J4" s="35"/>
      <c r="K4" s="35"/>
    </row>
    <row r="5" spans="1:11" x14ac:dyDescent="0.2">
      <c r="A5" s="40" t="s">
        <v>118</v>
      </c>
      <c r="B5" s="41"/>
      <c r="C5" s="41"/>
      <c r="D5" s="41"/>
      <c r="E5" s="42"/>
      <c r="F5" s="43"/>
      <c r="G5" s="42"/>
      <c r="H5" s="41"/>
      <c r="I5" s="41"/>
    </row>
    <row r="6" spans="1:11" x14ac:dyDescent="0.2">
      <c r="A6" s="40" t="s">
        <v>25</v>
      </c>
      <c r="B6" s="41"/>
      <c r="C6" s="41"/>
      <c r="D6" s="41"/>
      <c r="E6" s="42"/>
      <c r="F6" s="43"/>
      <c r="G6" s="42"/>
      <c r="H6" s="41"/>
      <c r="I6" s="41"/>
    </row>
    <row r="7" spans="1:11" x14ac:dyDescent="0.2">
      <c r="A7" s="41" t="s">
        <v>348</v>
      </c>
      <c r="B7" s="41" t="s">
        <v>347</v>
      </c>
      <c r="C7" s="41" t="s">
        <v>121</v>
      </c>
      <c r="D7" s="44">
        <v>660000</v>
      </c>
      <c r="E7" s="42">
        <v>1406.2619999999999</v>
      </c>
      <c r="F7" s="43">
        <v>4.4835380357737202</v>
      </c>
      <c r="G7" s="42">
        <v>-1416.8879999999999</v>
      </c>
      <c r="H7" s="42">
        <v>-4.51741655568547</v>
      </c>
      <c r="I7" s="45"/>
    </row>
    <row r="8" spans="1:11" x14ac:dyDescent="0.2">
      <c r="A8" s="41" t="s">
        <v>120</v>
      </c>
      <c r="B8" s="41" t="s">
        <v>119</v>
      </c>
      <c r="C8" s="41" t="s">
        <v>121</v>
      </c>
      <c r="D8" s="44">
        <v>68750</v>
      </c>
      <c r="E8" s="42">
        <v>1337.1187500000001</v>
      </c>
      <c r="F8" s="43">
        <v>4.26309092755917</v>
      </c>
      <c r="G8" s="42">
        <v>-1343.5125</v>
      </c>
      <c r="H8" s="42">
        <v>-4.2834759065433303</v>
      </c>
      <c r="I8" s="45"/>
    </row>
    <row r="9" spans="1:11" x14ac:dyDescent="0.2">
      <c r="A9" s="41" t="s">
        <v>256</v>
      </c>
      <c r="B9" s="41" t="s">
        <v>255</v>
      </c>
      <c r="C9" s="41" t="s">
        <v>131</v>
      </c>
      <c r="D9" s="44">
        <v>17098350</v>
      </c>
      <c r="E9" s="42">
        <v>1183.2058199999999</v>
      </c>
      <c r="F9" s="43">
        <v>3.7723754877247901</v>
      </c>
      <c r="G9" s="42">
        <v>-1187.5546649999999</v>
      </c>
      <c r="H9" s="42">
        <v>-3.7862407645858478</v>
      </c>
      <c r="I9" s="45"/>
    </row>
    <row r="10" spans="1:11" x14ac:dyDescent="0.2">
      <c r="A10" s="41" t="s">
        <v>350</v>
      </c>
      <c r="B10" s="41" t="s">
        <v>349</v>
      </c>
      <c r="C10" s="41" t="s">
        <v>121</v>
      </c>
      <c r="D10" s="44">
        <v>1590000</v>
      </c>
      <c r="E10" s="42">
        <v>1080.723</v>
      </c>
      <c r="F10" s="43">
        <v>3.4456329450952099</v>
      </c>
      <c r="G10" s="42">
        <v>-1087.8779999999999</v>
      </c>
      <c r="H10" s="42">
        <v>-3.4684449919584299</v>
      </c>
      <c r="I10" s="45"/>
    </row>
    <row r="11" spans="1:11" x14ac:dyDescent="0.2">
      <c r="A11" s="41" t="s">
        <v>352</v>
      </c>
      <c r="B11" s="41" t="s">
        <v>351</v>
      </c>
      <c r="C11" s="41" t="s">
        <v>159</v>
      </c>
      <c r="D11" s="44">
        <v>103350</v>
      </c>
      <c r="E11" s="42">
        <v>920.28007500000001</v>
      </c>
      <c r="F11" s="43">
        <v>2.9340981409063098</v>
      </c>
      <c r="G11" s="42">
        <v>-923.79397500000005</v>
      </c>
      <c r="H11" s="42">
        <v>-2.9453013905880301</v>
      </c>
      <c r="I11" s="45"/>
    </row>
    <row r="12" spans="1:11" x14ac:dyDescent="0.2">
      <c r="A12" s="41" t="s">
        <v>123</v>
      </c>
      <c r="B12" s="41" t="s">
        <v>122</v>
      </c>
      <c r="C12" s="41" t="s">
        <v>121</v>
      </c>
      <c r="D12" s="44">
        <v>46200</v>
      </c>
      <c r="E12" s="42">
        <v>667.95960000000002</v>
      </c>
      <c r="F12" s="43">
        <v>2.1296332212348799</v>
      </c>
      <c r="G12" s="42">
        <v>-672.34860000000003</v>
      </c>
      <c r="H12" s="42">
        <v>-2.14362652293755</v>
      </c>
      <c r="I12" s="45"/>
    </row>
    <row r="13" spans="1:11" x14ac:dyDescent="0.2">
      <c r="A13" s="41" t="s">
        <v>130</v>
      </c>
      <c r="B13" s="41" t="s">
        <v>129</v>
      </c>
      <c r="C13" s="41" t="s">
        <v>131</v>
      </c>
      <c r="D13" s="44">
        <v>35625</v>
      </c>
      <c r="E13" s="42">
        <v>661.27125000000001</v>
      </c>
      <c r="F13" s="43">
        <v>2.10830897893752</v>
      </c>
      <c r="G13" s="42">
        <v>-665.65312500000005</v>
      </c>
      <c r="H13" s="42">
        <v>-2.1222795642413299</v>
      </c>
      <c r="I13" s="45"/>
    </row>
    <row r="14" spans="1:11" x14ac:dyDescent="0.2">
      <c r="A14" s="41" t="s">
        <v>155</v>
      </c>
      <c r="B14" s="41" t="s">
        <v>154</v>
      </c>
      <c r="C14" s="41" t="s">
        <v>156</v>
      </c>
      <c r="D14" s="44">
        <v>9250</v>
      </c>
      <c r="E14" s="42">
        <v>636.44624999999996</v>
      </c>
      <c r="F14" s="43">
        <v>2.0291602628817</v>
      </c>
      <c r="G14" s="42">
        <v>-640.70124999999996</v>
      </c>
      <c r="H14" s="42">
        <v>-2.0427263368723398</v>
      </c>
      <c r="I14" s="45"/>
    </row>
    <row r="15" spans="1:11" x14ac:dyDescent="0.2">
      <c r="A15" s="41" t="s">
        <v>354</v>
      </c>
      <c r="B15" s="41" t="s">
        <v>353</v>
      </c>
      <c r="C15" s="41" t="s">
        <v>207</v>
      </c>
      <c r="D15" s="44">
        <v>51072</v>
      </c>
      <c r="E15" s="42">
        <v>565.00953600000003</v>
      </c>
      <c r="F15" s="43">
        <v>1.80140098020914</v>
      </c>
      <c r="G15" s="42">
        <v>-568.53350399999999</v>
      </c>
      <c r="H15" s="42">
        <v>-1.8126363293580501</v>
      </c>
      <c r="I15" s="45"/>
    </row>
    <row r="16" spans="1:11" x14ac:dyDescent="0.2">
      <c r="A16" s="41" t="s">
        <v>191</v>
      </c>
      <c r="B16" s="41" t="s">
        <v>190</v>
      </c>
      <c r="C16" s="41" t="s">
        <v>192</v>
      </c>
      <c r="D16" s="44">
        <v>10200</v>
      </c>
      <c r="E16" s="42">
        <v>543.66</v>
      </c>
      <c r="F16" s="43">
        <v>1.73333296962354</v>
      </c>
      <c r="G16" s="42">
        <v>-547.077</v>
      </c>
      <c r="H16" s="42">
        <v>-1.7442272762806501</v>
      </c>
      <c r="I16" s="45"/>
    </row>
    <row r="17" spans="1:9" x14ac:dyDescent="0.2">
      <c r="A17" s="41" t="s">
        <v>275</v>
      </c>
      <c r="B17" s="41" t="s">
        <v>274</v>
      </c>
      <c r="C17" s="41" t="s">
        <v>210</v>
      </c>
      <c r="D17" s="44">
        <v>24075</v>
      </c>
      <c r="E17" s="42">
        <v>540.19484999999997</v>
      </c>
      <c r="F17" s="43">
        <v>1.7222851479340799</v>
      </c>
      <c r="G17" s="42">
        <v>-542.14492499999994</v>
      </c>
      <c r="H17" s="42">
        <v>-1.7285025067442601</v>
      </c>
      <c r="I17" s="45"/>
    </row>
    <row r="18" spans="1:9" x14ac:dyDescent="0.2">
      <c r="A18" s="41" t="s">
        <v>356</v>
      </c>
      <c r="B18" s="41" t="s">
        <v>355</v>
      </c>
      <c r="C18" s="41" t="s">
        <v>137</v>
      </c>
      <c r="D18" s="44">
        <v>126000</v>
      </c>
      <c r="E18" s="42">
        <v>504.63</v>
      </c>
      <c r="F18" s="43">
        <v>1.6088949278246101</v>
      </c>
      <c r="G18" s="42">
        <v>-507.08699999999999</v>
      </c>
      <c r="H18" s="42">
        <v>-1.6167284986342401</v>
      </c>
      <c r="I18" s="45"/>
    </row>
    <row r="19" spans="1:9" x14ac:dyDescent="0.2">
      <c r="A19" s="41" t="s">
        <v>358</v>
      </c>
      <c r="B19" s="41" t="s">
        <v>357</v>
      </c>
      <c r="C19" s="41" t="s">
        <v>359</v>
      </c>
      <c r="D19" s="44">
        <v>8250</v>
      </c>
      <c r="E19" s="42">
        <v>492.60750000000002</v>
      </c>
      <c r="F19" s="43">
        <v>1.57056399373474</v>
      </c>
      <c r="G19" s="42">
        <v>-495.53625</v>
      </c>
      <c r="H19" s="42">
        <v>-1.5799016292694199</v>
      </c>
      <c r="I19" s="45"/>
    </row>
    <row r="20" spans="1:9" x14ac:dyDescent="0.2">
      <c r="A20" s="41" t="s">
        <v>361</v>
      </c>
      <c r="B20" s="41" t="s">
        <v>360</v>
      </c>
      <c r="C20" s="41" t="s">
        <v>148</v>
      </c>
      <c r="D20" s="44">
        <v>94500</v>
      </c>
      <c r="E20" s="42">
        <v>461.11275000000001</v>
      </c>
      <c r="F20" s="43">
        <v>1.47015033713861</v>
      </c>
      <c r="G20" s="42">
        <v>-462.34125</v>
      </c>
      <c r="H20" s="42">
        <v>-1.4740671225434301</v>
      </c>
      <c r="I20" s="45"/>
    </row>
    <row r="21" spans="1:9" x14ac:dyDescent="0.2">
      <c r="A21" s="41" t="s">
        <v>363</v>
      </c>
      <c r="B21" s="41" t="s">
        <v>362</v>
      </c>
      <c r="C21" s="41" t="s">
        <v>224</v>
      </c>
      <c r="D21" s="44">
        <v>348000</v>
      </c>
      <c r="E21" s="42">
        <v>449.54640000000001</v>
      </c>
      <c r="F21" s="43">
        <v>1.43327373081627</v>
      </c>
      <c r="G21" s="42">
        <v>-452.46960000000001</v>
      </c>
      <c r="H21" s="42">
        <v>-1.4425936714718299</v>
      </c>
      <c r="I21" s="45"/>
    </row>
    <row r="22" spans="1:9" x14ac:dyDescent="0.2">
      <c r="A22" s="41" t="s">
        <v>125</v>
      </c>
      <c r="B22" s="41" t="s">
        <v>124</v>
      </c>
      <c r="C22" s="41" t="s">
        <v>126</v>
      </c>
      <c r="D22" s="44">
        <v>11550</v>
      </c>
      <c r="E22" s="42">
        <v>424.47404999999998</v>
      </c>
      <c r="F22" s="43">
        <v>1.3533363970397501</v>
      </c>
      <c r="G22" s="42">
        <v>-422.29109999999997</v>
      </c>
      <c r="H22" s="42">
        <v>-1.34637657066658</v>
      </c>
      <c r="I22" s="45"/>
    </row>
    <row r="23" spans="1:9" x14ac:dyDescent="0.2">
      <c r="A23" s="41" t="s">
        <v>365</v>
      </c>
      <c r="B23" s="41" t="s">
        <v>364</v>
      </c>
      <c r="C23" s="41" t="s">
        <v>366</v>
      </c>
      <c r="D23" s="44">
        <v>6000</v>
      </c>
      <c r="E23" s="42">
        <v>396.12</v>
      </c>
      <c r="F23" s="43">
        <v>1.2629361290646299</v>
      </c>
      <c r="G23" s="42">
        <v>-398.1</v>
      </c>
      <c r="H23" s="42">
        <v>-1.2692488967500499</v>
      </c>
      <c r="I23" s="45"/>
    </row>
    <row r="24" spans="1:9" x14ac:dyDescent="0.2">
      <c r="A24" s="41" t="s">
        <v>203</v>
      </c>
      <c r="B24" s="41" t="s">
        <v>202</v>
      </c>
      <c r="C24" s="41" t="s">
        <v>204</v>
      </c>
      <c r="D24" s="44">
        <v>35100</v>
      </c>
      <c r="E24" s="42">
        <v>366.75990000000002</v>
      </c>
      <c r="F24" s="43">
        <v>1.16932830556935</v>
      </c>
      <c r="G24" s="42">
        <v>-368.76060000000001</v>
      </c>
      <c r="H24" s="42">
        <v>-1.17570707037148</v>
      </c>
      <c r="I24" s="45"/>
    </row>
    <row r="25" spans="1:9" x14ac:dyDescent="0.2">
      <c r="A25" s="41" t="s">
        <v>246</v>
      </c>
      <c r="B25" s="41" t="s">
        <v>245</v>
      </c>
      <c r="C25" s="41" t="s">
        <v>121</v>
      </c>
      <c r="D25" s="44">
        <v>17200</v>
      </c>
      <c r="E25" s="42">
        <v>356.84840000000003</v>
      </c>
      <c r="F25" s="43">
        <v>1.13772780207742</v>
      </c>
      <c r="G25" s="42">
        <v>-359.18759999999997</v>
      </c>
      <c r="H25" s="42">
        <v>-1.14518579509243</v>
      </c>
      <c r="I25" s="45"/>
    </row>
    <row r="26" spans="1:9" x14ac:dyDescent="0.2">
      <c r="A26" s="41" t="s">
        <v>368</v>
      </c>
      <c r="B26" s="41" t="s">
        <v>367</v>
      </c>
      <c r="C26" s="41" t="s">
        <v>186</v>
      </c>
      <c r="D26" s="44">
        <v>84800</v>
      </c>
      <c r="E26" s="42">
        <v>354.50639999999999</v>
      </c>
      <c r="F26" s="43">
        <v>1.1302608819161799</v>
      </c>
      <c r="G26" s="42">
        <v>-356.2448</v>
      </c>
      <c r="H26" s="42">
        <v>-1.1358033644133201</v>
      </c>
      <c r="I26" s="45"/>
    </row>
    <row r="27" spans="1:9" x14ac:dyDescent="0.2">
      <c r="A27" s="41" t="s">
        <v>370</v>
      </c>
      <c r="B27" s="41" t="s">
        <v>369</v>
      </c>
      <c r="C27" s="41" t="s">
        <v>232</v>
      </c>
      <c r="D27" s="44">
        <v>11000</v>
      </c>
      <c r="E27" s="42">
        <v>341.79199999999997</v>
      </c>
      <c r="F27" s="43">
        <v>1.08972398622957</v>
      </c>
      <c r="G27" s="42">
        <v>-343.16699999999997</v>
      </c>
      <c r="H27" s="42">
        <v>-1.0941078526777801</v>
      </c>
      <c r="I27" s="45"/>
    </row>
    <row r="28" spans="1:9" x14ac:dyDescent="0.2">
      <c r="A28" s="41" t="s">
        <v>372</v>
      </c>
      <c r="B28" s="41" t="s">
        <v>371</v>
      </c>
      <c r="C28" s="41" t="s">
        <v>373</v>
      </c>
      <c r="D28" s="44">
        <v>20400</v>
      </c>
      <c r="E28" s="42">
        <v>340.9452</v>
      </c>
      <c r="F28" s="43">
        <v>1.0870241621507799</v>
      </c>
      <c r="G28" s="42">
        <v>-342.04680000000002</v>
      </c>
      <c r="H28" s="42">
        <v>-1.09053635653576</v>
      </c>
      <c r="I28" s="45"/>
    </row>
    <row r="29" spans="1:9" x14ac:dyDescent="0.2">
      <c r="A29" s="41" t="s">
        <v>133</v>
      </c>
      <c r="B29" s="41" t="s">
        <v>132</v>
      </c>
      <c r="C29" s="41" t="s">
        <v>134</v>
      </c>
      <c r="D29" s="44">
        <v>23000</v>
      </c>
      <c r="E29" s="42">
        <v>326.80700000000002</v>
      </c>
      <c r="F29" s="43">
        <v>1.0419478126103801</v>
      </c>
      <c r="G29" s="42">
        <v>-328.78500000000003</v>
      </c>
      <c r="H29" s="42">
        <v>-1.04825420376279</v>
      </c>
      <c r="I29" s="45"/>
    </row>
    <row r="30" spans="1:9" x14ac:dyDescent="0.2">
      <c r="A30" s="41" t="s">
        <v>302</v>
      </c>
      <c r="B30" s="41" t="s">
        <v>926</v>
      </c>
      <c r="C30" s="41" t="s">
        <v>137</v>
      </c>
      <c r="D30" s="44">
        <v>3600</v>
      </c>
      <c r="E30" s="42">
        <v>307.81799999999998</v>
      </c>
      <c r="F30" s="43">
        <v>0.98140581989401399</v>
      </c>
      <c r="G30" s="42">
        <v>-309.24</v>
      </c>
      <c r="H30" s="42">
        <v>-0.9859</v>
      </c>
      <c r="I30" s="45"/>
    </row>
    <row r="31" spans="1:9" x14ac:dyDescent="0.2">
      <c r="A31" s="41" t="s">
        <v>244</v>
      </c>
      <c r="B31" s="41" t="s">
        <v>243</v>
      </c>
      <c r="C31" s="41" t="s">
        <v>189</v>
      </c>
      <c r="D31" s="44">
        <v>6150</v>
      </c>
      <c r="E31" s="42">
        <v>305.90715</v>
      </c>
      <c r="F31" s="43">
        <v>0.97531352083760803</v>
      </c>
      <c r="G31" s="42">
        <v>-307.91205000000002</v>
      </c>
      <c r="H31" s="42">
        <v>-0.98170567635907102</v>
      </c>
      <c r="I31" s="45"/>
    </row>
    <row r="32" spans="1:9" x14ac:dyDescent="0.2">
      <c r="A32" s="41" t="s">
        <v>375</v>
      </c>
      <c r="B32" s="41" t="s">
        <v>374</v>
      </c>
      <c r="C32" s="41" t="s">
        <v>171</v>
      </c>
      <c r="D32" s="44">
        <v>15750</v>
      </c>
      <c r="E32" s="42">
        <v>285.42149999999998</v>
      </c>
      <c r="F32" s="43">
        <v>0.909999809052359</v>
      </c>
      <c r="G32" s="42">
        <v>-286.88625000000002</v>
      </c>
      <c r="H32" s="42">
        <v>-0.91466982241964101</v>
      </c>
      <c r="I32" s="45"/>
    </row>
    <row r="33" spans="1:9" x14ac:dyDescent="0.2">
      <c r="A33" s="41" t="s">
        <v>248</v>
      </c>
      <c r="B33" s="41" t="s">
        <v>247</v>
      </c>
      <c r="C33" s="41" t="s">
        <v>134</v>
      </c>
      <c r="D33" s="44">
        <v>68850</v>
      </c>
      <c r="E33" s="42">
        <v>283.007925</v>
      </c>
      <c r="F33" s="43">
        <v>0.90230468871582703</v>
      </c>
      <c r="G33" s="42">
        <v>-284.798025</v>
      </c>
      <c r="H33" s="42">
        <v>-0.90801200459141695</v>
      </c>
      <c r="I33" s="45"/>
    </row>
    <row r="34" spans="1:9" x14ac:dyDescent="0.2">
      <c r="A34" s="41" t="s">
        <v>377</v>
      </c>
      <c r="B34" s="41" t="s">
        <v>376</v>
      </c>
      <c r="C34" s="41" t="s">
        <v>204</v>
      </c>
      <c r="D34" s="44">
        <v>124200</v>
      </c>
      <c r="E34" s="42">
        <v>276.35741999999999</v>
      </c>
      <c r="F34" s="43">
        <v>0.88110110636445604</v>
      </c>
      <c r="G34" s="42">
        <v>-277.46280000000002</v>
      </c>
      <c r="H34" s="42">
        <v>-0.88462535239683404</v>
      </c>
      <c r="I34" s="45"/>
    </row>
    <row r="35" spans="1:9" x14ac:dyDescent="0.2">
      <c r="A35" s="41" t="s">
        <v>264</v>
      </c>
      <c r="B35" s="41" t="s">
        <v>263</v>
      </c>
      <c r="C35" s="41" t="s">
        <v>204</v>
      </c>
      <c r="D35" s="44">
        <v>95700</v>
      </c>
      <c r="E35" s="42">
        <v>274.32405</v>
      </c>
      <c r="F35" s="43">
        <v>0.87461818089551702</v>
      </c>
      <c r="G35" s="42">
        <v>-275.99880000000002</v>
      </c>
      <c r="H35" s="42">
        <v>-0.87995773022943402</v>
      </c>
      <c r="I35" s="45"/>
    </row>
    <row r="36" spans="1:9" x14ac:dyDescent="0.2">
      <c r="A36" s="41" t="s">
        <v>379</v>
      </c>
      <c r="B36" s="41" t="s">
        <v>378</v>
      </c>
      <c r="C36" s="41" t="s">
        <v>204</v>
      </c>
      <c r="D36" s="44">
        <v>114000</v>
      </c>
      <c r="E36" s="42">
        <v>272.07240000000002</v>
      </c>
      <c r="F36" s="43">
        <v>0.86743932061325901</v>
      </c>
      <c r="G36" s="42">
        <v>-273.85079999999999</v>
      </c>
      <c r="H36" s="42">
        <v>-0.87310933377070699</v>
      </c>
      <c r="I36" s="45"/>
    </row>
    <row r="37" spans="1:9" x14ac:dyDescent="0.2">
      <c r="A37" s="41" t="s">
        <v>277</v>
      </c>
      <c r="B37" s="41" t="s">
        <v>276</v>
      </c>
      <c r="C37" s="41" t="s">
        <v>142</v>
      </c>
      <c r="D37" s="44">
        <v>55125</v>
      </c>
      <c r="E37" s="42">
        <v>262.36743749999999</v>
      </c>
      <c r="F37" s="43">
        <v>0.83649731371517899</v>
      </c>
      <c r="G37" s="42">
        <v>-263.4975</v>
      </c>
      <c r="H37" s="42">
        <v>-0.84010025413563505</v>
      </c>
      <c r="I37" s="45"/>
    </row>
    <row r="38" spans="1:9" x14ac:dyDescent="0.2">
      <c r="A38" s="41" t="s">
        <v>153</v>
      </c>
      <c r="B38" s="41" t="s">
        <v>152</v>
      </c>
      <c r="C38" s="41" t="s">
        <v>121</v>
      </c>
      <c r="D38" s="44">
        <v>30000</v>
      </c>
      <c r="E38" s="42">
        <v>243.69</v>
      </c>
      <c r="F38" s="43">
        <v>0.77694866528264195</v>
      </c>
      <c r="G38" s="42">
        <v>-245.41499999999999</v>
      </c>
      <c r="H38" s="42">
        <v>-0.78244842500857403</v>
      </c>
      <c r="I38" s="45"/>
    </row>
    <row r="39" spans="1:9" x14ac:dyDescent="0.2">
      <c r="A39" s="41" t="s">
        <v>289</v>
      </c>
      <c r="B39" s="41" t="s">
        <v>288</v>
      </c>
      <c r="C39" s="41" t="s">
        <v>204</v>
      </c>
      <c r="D39" s="44">
        <v>60000</v>
      </c>
      <c r="E39" s="42">
        <v>241.38</v>
      </c>
      <c r="F39" s="43">
        <v>0.76958376964965303</v>
      </c>
      <c r="G39" s="42">
        <v>-242.88</v>
      </c>
      <c r="H39" s="42">
        <v>-0.77436616941133396</v>
      </c>
      <c r="I39" s="45"/>
    </row>
    <row r="40" spans="1:9" x14ac:dyDescent="0.2">
      <c r="A40" s="41" t="s">
        <v>254</v>
      </c>
      <c r="B40" s="41" t="s">
        <v>253</v>
      </c>
      <c r="C40" s="41" t="s">
        <v>178</v>
      </c>
      <c r="D40" s="44">
        <v>6475</v>
      </c>
      <c r="E40" s="42">
        <v>230.18625</v>
      </c>
      <c r="F40" s="43">
        <v>0.73389511142811104</v>
      </c>
      <c r="G40" s="42">
        <v>-231.22225</v>
      </c>
      <c r="H40" s="42">
        <v>-0.73719815553017898</v>
      </c>
      <c r="I40" s="45"/>
    </row>
    <row r="41" spans="1:9" x14ac:dyDescent="0.2">
      <c r="A41" s="41" t="s">
        <v>279</v>
      </c>
      <c r="B41" s="41" t="s">
        <v>278</v>
      </c>
      <c r="C41" s="41" t="s">
        <v>137</v>
      </c>
      <c r="D41" s="44">
        <v>5775</v>
      </c>
      <c r="E41" s="42">
        <v>200.01134999999999</v>
      </c>
      <c r="F41" s="43">
        <v>0.63768948838228601</v>
      </c>
      <c r="G41" s="42">
        <v>-199.49737500000001</v>
      </c>
      <c r="H41" s="42">
        <v>-0.63605079910394602</v>
      </c>
      <c r="I41" s="45"/>
    </row>
    <row r="42" spans="1:9" x14ac:dyDescent="0.2">
      <c r="A42" s="41" t="s">
        <v>136</v>
      </c>
      <c r="B42" s="41" t="s">
        <v>135</v>
      </c>
      <c r="C42" s="41" t="s">
        <v>137</v>
      </c>
      <c r="D42" s="44">
        <v>12000</v>
      </c>
      <c r="E42" s="42">
        <v>187.524</v>
      </c>
      <c r="F42" s="43">
        <v>0.59787648860627096</v>
      </c>
      <c r="G42" s="42">
        <v>-188.256</v>
      </c>
      <c r="H42" s="42">
        <v>-0.60021029968997097</v>
      </c>
      <c r="I42" s="45"/>
    </row>
    <row r="43" spans="1:9" x14ac:dyDescent="0.2">
      <c r="A43" s="41" t="s">
        <v>381</v>
      </c>
      <c r="B43" s="41" t="s">
        <v>380</v>
      </c>
      <c r="C43" s="41" t="s">
        <v>121</v>
      </c>
      <c r="D43" s="44">
        <v>144750</v>
      </c>
      <c r="E43" s="42">
        <v>176.50815</v>
      </c>
      <c r="F43" s="43">
        <v>0.56275502299646396</v>
      </c>
      <c r="G43" s="42">
        <v>-177.709575</v>
      </c>
      <c r="H43" s="42">
        <v>-0.56658548608558201</v>
      </c>
      <c r="I43" s="45"/>
    </row>
    <row r="44" spans="1:9" x14ac:dyDescent="0.2">
      <c r="A44" s="41" t="s">
        <v>250</v>
      </c>
      <c r="B44" s="41" t="s">
        <v>249</v>
      </c>
      <c r="C44" s="41" t="s">
        <v>165</v>
      </c>
      <c r="D44" s="44">
        <v>5250</v>
      </c>
      <c r="E44" s="42">
        <v>156.28200000000001</v>
      </c>
      <c r="F44" s="43">
        <v>0.49826866636998601</v>
      </c>
      <c r="G44" s="42">
        <v>-156.92250000000001</v>
      </c>
      <c r="H44" s="42">
        <v>-0.50031075106822298</v>
      </c>
      <c r="I44" s="45"/>
    </row>
    <row r="45" spans="1:9" x14ac:dyDescent="0.2">
      <c r="A45" s="41" t="s">
        <v>383</v>
      </c>
      <c r="B45" s="41" t="s">
        <v>382</v>
      </c>
      <c r="C45" s="41" t="s">
        <v>137</v>
      </c>
      <c r="D45" s="44">
        <v>6050</v>
      </c>
      <c r="E45" s="42">
        <v>154.8074</v>
      </c>
      <c r="F45" s="43">
        <v>0.49356724857760298</v>
      </c>
      <c r="G45" s="42">
        <v>-155.40635</v>
      </c>
      <c r="H45" s="42">
        <v>-0.49547686080244202</v>
      </c>
      <c r="I45" s="45"/>
    </row>
    <row r="46" spans="1:9" x14ac:dyDescent="0.2">
      <c r="A46" s="41" t="s">
        <v>141</v>
      </c>
      <c r="B46" s="41" t="s">
        <v>140</v>
      </c>
      <c r="C46" s="41" t="s">
        <v>142</v>
      </c>
      <c r="D46" s="44">
        <v>9800</v>
      </c>
      <c r="E46" s="42">
        <v>148.96979999999999</v>
      </c>
      <c r="F46" s="43">
        <v>0.47495542401174501</v>
      </c>
      <c r="G46" s="42">
        <v>-149.66560000000001</v>
      </c>
      <c r="H46" s="42">
        <v>-0.477173819847863</v>
      </c>
      <c r="I46" s="45"/>
    </row>
    <row r="47" spans="1:9" x14ac:dyDescent="0.2">
      <c r="A47" s="41" t="s">
        <v>385</v>
      </c>
      <c r="B47" s="41" t="s">
        <v>384</v>
      </c>
      <c r="C47" s="41" t="s">
        <v>165</v>
      </c>
      <c r="D47" s="44">
        <v>1725</v>
      </c>
      <c r="E47" s="42">
        <v>148.47075000000001</v>
      </c>
      <c r="F47" s="43">
        <v>0.47336431961103298</v>
      </c>
      <c r="G47" s="42">
        <v>-150.18712500000001</v>
      </c>
      <c r="H47" s="42">
        <v>-0.478836580538337</v>
      </c>
      <c r="I47" s="45"/>
    </row>
    <row r="48" spans="1:9" x14ac:dyDescent="0.2">
      <c r="A48" s="41" t="s">
        <v>387</v>
      </c>
      <c r="B48" s="41" t="s">
        <v>386</v>
      </c>
      <c r="C48" s="41" t="s">
        <v>162</v>
      </c>
      <c r="D48" s="44">
        <v>2200</v>
      </c>
      <c r="E48" s="42">
        <v>145.464</v>
      </c>
      <c r="F48" s="43">
        <v>0.46377799928874502</v>
      </c>
      <c r="G48" s="42">
        <v>-146.28899999999999</v>
      </c>
      <c r="H48" s="42">
        <v>-0.466408319157669</v>
      </c>
      <c r="I48" s="45"/>
    </row>
    <row r="49" spans="1:9" x14ac:dyDescent="0.2">
      <c r="A49" s="41" t="s">
        <v>389</v>
      </c>
      <c r="B49" s="41" t="s">
        <v>388</v>
      </c>
      <c r="C49" s="41" t="s">
        <v>178</v>
      </c>
      <c r="D49" s="44">
        <v>6400</v>
      </c>
      <c r="E49" s="42">
        <v>144.58240000000001</v>
      </c>
      <c r="F49" s="43">
        <v>0.46096722353547898</v>
      </c>
      <c r="G49" s="42">
        <v>-144.21119999999999</v>
      </c>
      <c r="H49" s="42">
        <v>-0.45978373900778902</v>
      </c>
      <c r="I49" s="45"/>
    </row>
    <row r="50" spans="1:9" x14ac:dyDescent="0.2">
      <c r="A50" s="41" t="s">
        <v>252</v>
      </c>
      <c r="B50" s="41" t="s">
        <v>251</v>
      </c>
      <c r="C50" s="41" t="s">
        <v>148</v>
      </c>
      <c r="D50" s="44">
        <v>35100</v>
      </c>
      <c r="E50" s="42">
        <v>137.87280000000001</v>
      </c>
      <c r="F50" s="43">
        <v>0.439575230574831</v>
      </c>
      <c r="G50" s="42">
        <v>-137.60955000000001</v>
      </c>
      <c r="H50" s="42">
        <v>-0.43873591941665602</v>
      </c>
      <c r="I50" s="45"/>
    </row>
    <row r="51" spans="1:9" x14ac:dyDescent="0.2">
      <c r="A51" s="41" t="s">
        <v>391</v>
      </c>
      <c r="B51" s="41" t="s">
        <v>390</v>
      </c>
      <c r="C51" s="41" t="s">
        <v>168</v>
      </c>
      <c r="D51" s="44">
        <v>10000</v>
      </c>
      <c r="E51" s="42">
        <v>132.52000000000001</v>
      </c>
      <c r="F51" s="43">
        <v>0.422509077611948</v>
      </c>
      <c r="G51" s="42">
        <v>-133.30000000000001</v>
      </c>
      <c r="H51" s="42">
        <v>-0.42499592548802201</v>
      </c>
      <c r="I51" s="45"/>
    </row>
    <row r="52" spans="1:9" x14ac:dyDescent="0.2">
      <c r="A52" s="41" t="s">
        <v>393</v>
      </c>
      <c r="B52" s="41" t="s">
        <v>392</v>
      </c>
      <c r="C52" s="41" t="s">
        <v>121</v>
      </c>
      <c r="D52" s="44">
        <v>120000</v>
      </c>
      <c r="E52" s="42">
        <v>126.98399999999999</v>
      </c>
      <c r="F52" s="43">
        <v>0.40485883422483898</v>
      </c>
      <c r="G52" s="42">
        <v>-127.764</v>
      </c>
      <c r="H52" s="42">
        <v>-0.40734568210091299</v>
      </c>
      <c r="I52" s="45"/>
    </row>
    <row r="53" spans="1:9" x14ac:dyDescent="0.2">
      <c r="A53" s="41" t="s">
        <v>185</v>
      </c>
      <c r="B53" s="41" t="s">
        <v>184</v>
      </c>
      <c r="C53" s="41" t="s">
        <v>186</v>
      </c>
      <c r="D53" s="44">
        <v>5400</v>
      </c>
      <c r="E53" s="42">
        <v>126.8082</v>
      </c>
      <c r="F53" s="43">
        <v>0.40429833697277001</v>
      </c>
      <c r="G53" s="42">
        <v>-126.28440000000001</v>
      </c>
      <c r="H53" s="42">
        <v>-0.40262832297599099</v>
      </c>
      <c r="I53" s="45"/>
    </row>
    <row r="54" spans="1:9" x14ac:dyDescent="0.2">
      <c r="A54" s="41" t="s">
        <v>395</v>
      </c>
      <c r="B54" s="41" t="s">
        <v>394</v>
      </c>
      <c r="C54" s="41" t="s">
        <v>183</v>
      </c>
      <c r="D54" s="44">
        <v>16625</v>
      </c>
      <c r="E54" s="42">
        <v>125.685</v>
      </c>
      <c r="F54" s="43">
        <v>0.40071727603122298</v>
      </c>
      <c r="G54" s="42">
        <v>-126.2751875</v>
      </c>
      <c r="H54" s="42">
        <v>-0.40259895107078802</v>
      </c>
      <c r="I54" s="45"/>
    </row>
    <row r="55" spans="1:9" x14ac:dyDescent="0.2">
      <c r="A55" s="41" t="s">
        <v>397</v>
      </c>
      <c r="B55" s="41" t="s">
        <v>396</v>
      </c>
      <c r="C55" s="41" t="s">
        <v>162</v>
      </c>
      <c r="D55" s="44">
        <v>20400</v>
      </c>
      <c r="E55" s="42">
        <v>124.3584</v>
      </c>
      <c r="F55" s="43">
        <v>0.39648772168199298</v>
      </c>
      <c r="G55" s="42">
        <v>-125.001</v>
      </c>
      <c r="H55" s="42">
        <v>-0.39853650173989702</v>
      </c>
      <c r="I55" s="45"/>
    </row>
    <row r="56" spans="1:9" x14ac:dyDescent="0.2">
      <c r="A56" s="41" t="s">
        <v>399</v>
      </c>
      <c r="B56" s="41" t="s">
        <v>398</v>
      </c>
      <c r="C56" s="41" t="s">
        <v>145</v>
      </c>
      <c r="D56" s="44">
        <v>2200</v>
      </c>
      <c r="E56" s="42">
        <v>124.157</v>
      </c>
      <c r="F56" s="43">
        <v>0.395845604807325</v>
      </c>
      <c r="G56" s="42">
        <v>-124.70699999999999</v>
      </c>
      <c r="H56" s="42">
        <v>-0.39759915138660701</v>
      </c>
      <c r="I56" s="45"/>
    </row>
    <row r="57" spans="1:9" x14ac:dyDescent="0.2">
      <c r="A57" s="41" t="s">
        <v>177</v>
      </c>
      <c r="B57" s="41" t="s">
        <v>176</v>
      </c>
      <c r="C57" s="41" t="s">
        <v>178</v>
      </c>
      <c r="D57" s="44">
        <v>32400</v>
      </c>
      <c r="E57" s="42">
        <v>114.3396</v>
      </c>
      <c r="F57" s="43">
        <v>0.36454511719377503</v>
      </c>
      <c r="G57" s="42">
        <v>-114.8742</v>
      </c>
      <c r="H57" s="42">
        <v>-0.366249564468838</v>
      </c>
      <c r="I57" s="45"/>
    </row>
    <row r="58" spans="1:9" x14ac:dyDescent="0.2">
      <c r="A58" s="41" t="s">
        <v>401</v>
      </c>
      <c r="B58" s="41" t="s">
        <v>400</v>
      </c>
      <c r="C58" s="41" t="s">
        <v>204</v>
      </c>
      <c r="D58" s="44">
        <v>17000</v>
      </c>
      <c r="E58" s="42">
        <v>101.3965</v>
      </c>
      <c r="F58" s="43">
        <v>0.323279064956836</v>
      </c>
      <c r="G58" s="42">
        <v>-102.02549999999999</v>
      </c>
      <c r="H58" s="42">
        <v>-0.32528448459023401</v>
      </c>
      <c r="I58" s="45"/>
    </row>
    <row r="59" spans="1:9" x14ac:dyDescent="0.2">
      <c r="A59" s="41" t="s">
        <v>403</v>
      </c>
      <c r="B59" s="41" t="s">
        <v>402</v>
      </c>
      <c r="C59" s="41" t="s">
        <v>204</v>
      </c>
      <c r="D59" s="44">
        <v>9000</v>
      </c>
      <c r="E59" s="42">
        <v>99.738</v>
      </c>
      <c r="F59" s="43">
        <v>0.317991324953671</v>
      </c>
      <c r="G59" s="42">
        <v>-99.108000000000004</v>
      </c>
      <c r="H59" s="42">
        <v>-0.31598271705376502</v>
      </c>
      <c r="I59" s="45"/>
    </row>
    <row r="60" spans="1:9" x14ac:dyDescent="0.2">
      <c r="A60" s="41" t="s">
        <v>188</v>
      </c>
      <c r="B60" s="41" t="s">
        <v>187</v>
      </c>
      <c r="C60" s="41" t="s">
        <v>189</v>
      </c>
      <c r="D60" s="44">
        <v>25650</v>
      </c>
      <c r="E60" s="42">
        <v>98.649900000000002</v>
      </c>
      <c r="F60" s="43">
        <v>0.31452217216654799</v>
      </c>
      <c r="G60" s="42">
        <v>-99.278324999999995</v>
      </c>
      <c r="H60" s="42">
        <v>-0.31652575854670401</v>
      </c>
      <c r="I60" s="45"/>
    </row>
    <row r="61" spans="1:9" x14ac:dyDescent="0.2">
      <c r="A61" s="41" t="s">
        <v>405</v>
      </c>
      <c r="B61" s="41" t="s">
        <v>404</v>
      </c>
      <c r="C61" s="41" t="s">
        <v>204</v>
      </c>
      <c r="D61" s="44">
        <v>4400</v>
      </c>
      <c r="E61" s="42">
        <v>97.477599999999995</v>
      </c>
      <c r="F61" s="43">
        <v>0.31078456733946902</v>
      </c>
      <c r="G61" s="42">
        <v>-97.728399999999993</v>
      </c>
      <c r="H61" s="42">
        <v>-0.311584184579622</v>
      </c>
      <c r="I61" s="45"/>
    </row>
    <row r="62" spans="1:9" x14ac:dyDescent="0.2">
      <c r="A62" s="41" t="s">
        <v>150</v>
      </c>
      <c r="B62" s="41" t="s">
        <v>149</v>
      </c>
      <c r="C62" s="41" t="s">
        <v>151</v>
      </c>
      <c r="D62" s="44">
        <v>800</v>
      </c>
      <c r="E62" s="42">
        <v>89.68</v>
      </c>
      <c r="F62" s="43">
        <v>0.285923740418348</v>
      </c>
      <c r="G62" s="42">
        <v>-90.12</v>
      </c>
      <c r="H62" s="42">
        <v>-0.287326577681775</v>
      </c>
      <c r="I62" s="45"/>
    </row>
    <row r="63" spans="1:9" x14ac:dyDescent="0.2">
      <c r="A63" s="41" t="s">
        <v>407</v>
      </c>
      <c r="B63" s="41" t="s">
        <v>406</v>
      </c>
      <c r="C63" s="41" t="s">
        <v>408</v>
      </c>
      <c r="D63" s="44">
        <v>121500</v>
      </c>
      <c r="E63" s="42">
        <v>86.471549999999993</v>
      </c>
      <c r="F63" s="43">
        <v>0.275694346741439</v>
      </c>
      <c r="G63" s="42">
        <v>-86.811750000000004</v>
      </c>
      <c r="H63" s="42">
        <v>-0.27677899500738801</v>
      </c>
      <c r="I63" s="45"/>
    </row>
    <row r="64" spans="1:9" x14ac:dyDescent="0.2">
      <c r="A64" s="41" t="s">
        <v>128</v>
      </c>
      <c r="B64" s="41" t="s">
        <v>127</v>
      </c>
      <c r="C64" s="41" t="s">
        <v>121</v>
      </c>
      <c r="D64" s="44">
        <v>6875</v>
      </c>
      <c r="E64" s="42">
        <v>81.963750000000005</v>
      </c>
      <c r="F64" s="43">
        <v>0.26132227897763599</v>
      </c>
      <c r="G64" s="42">
        <v>-82.506874999999994</v>
      </c>
      <c r="H64" s="42">
        <v>-0.263053906224678</v>
      </c>
      <c r="I64" s="45"/>
    </row>
    <row r="65" spans="1:9" x14ac:dyDescent="0.2">
      <c r="A65" s="41" t="s">
        <v>410</v>
      </c>
      <c r="B65" s="41" t="s">
        <v>409</v>
      </c>
      <c r="C65" s="41" t="s">
        <v>162</v>
      </c>
      <c r="D65" s="44">
        <v>15000</v>
      </c>
      <c r="E65" s="42">
        <v>79.582499999999996</v>
      </c>
      <c r="F65" s="43">
        <v>0.25373021935596801</v>
      </c>
      <c r="G65" s="42">
        <v>-80.099999999999994</v>
      </c>
      <c r="H65" s="42">
        <v>-0.25538014727374803</v>
      </c>
      <c r="I65" s="45"/>
    </row>
    <row r="66" spans="1:9" x14ac:dyDescent="0.2">
      <c r="A66" s="41" t="s">
        <v>182</v>
      </c>
      <c r="B66" s="41" t="s">
        <v>181</v>
      </c>
      <c r="C66" s="41" t="s">
        <v>183</v>
      </c>
      <c r="D66" s="44">
        <v>11250</v>
      </c>
      <c r="E66" s="42">
        <v>73.749375000000001</v>
      </c>
      <c r="F66" s="43">
        <v>0.235132662282732</v>
      </c>
      <c r="G66" s="42">
        <v>-74.216250000000002</v>
      </c>
      <c r="H66" s="42">
        <v>-0.23662118420855499</v>
      </c>
      <c r="I66" s="45"/>
    </row>
    <row r="67" spans="1:9" x14ac:dyDescent="0.2">
      <c r="A67" s="41" t="s">
        <v>161</v>
      </c>
      <c r="B67" s="41" t="s">
        <v>160</v>
      </c>
      <c r="C67" s="41" t="s">
        <v>162</v>
      </c>
      <c r="D67" s="44">
        <v>4200</v>
      </c>
      <c r="E67" s="42">
        <v>70.459199999999996</v>
      </c>
      <c r="F67" s="43">
        <v>0.22464270752547399</v>
      </c>
      <c r="G67" s="42">
        <v>-70.870800000000003</v>
      </c>
      <c r="H67" s="42">
        <v>-0.22595499802007901</v>
      </c>
      <c r="I67" s="45"/>
    </row>
    <row r="68" spans="1:9" x14ac:dyDescent="0.2">
      <c r="A68" s="41" t="s">
        <v>412</v>
      </c>
      <c r="B68" s="41" t="s">
        <v>411</v>
      </c>
      <c r="C68" s="41" t="s">
        <v>296</v>
      </c>
      <c r="D68" s="44">
        <v>37500</v>
      </c>
      <c r="E68" s="42">
        <v>67.631249999999994</v>
      </c>
      <c r="F68" s="43">
        <v>0.215626449254777</v>
      </c>
      <c r="G68" s="42">
        <v>-68.047499999999999</v>
      </c>
      <c r="H68" s="42">
        <v>-0.216953565188644</v>
      </c>
      <c r="I68" s="45"/>
    </row>
    <row r="69" spans="1:9" x14ac:dyDescent="0.2">
      <c r="A69" s="41" t="s">
        <v>209</v>
      </c>
      <c r="B69" s="41" t="s">
        <v>208</v>
      </c>
      <c r="C69" s="41" t="s">
        <v>210</v>
      </c>
      <c r="D69" s="44">
        <v>4550</v>
      </c>
      <c r="E69" s="42">
        <v>66.7303</v>
      </c>
      <c r="F69" s="43">
        <v>0.212753980544586</v>
      </c>
      <c r="G69" s="42">
        <v>-67.144350000000003</v>
      </c>
      <c r="H69" s="42">
        <v>-0.21407408229213601</v>
      </c>
      <c r="I69" s="45"/>
    </row>
    <row r="70" spans="1:9" x14ac:dyDescent="0.2">
      <c r="A70" s="41" t="s">
        <v>414</v>
      </c>
      <c r="B70" s="41" t="s">
        <v>413</v>
      </c>
      <c r="C70" s="41" t="s">
        <v>165</v>
      </c>
      <c r="D70" s="44">
        <v>1050</v>
      </c>
      <c r="E70" s="42">
        <v>56.001750000000001</v>
      </c>
      <c r="F70" s="43">
        <v>0.17854850390246699</v>
      </c>
      <c r="G70" s="42">
        <v>-56.374499999999998</v>
      </c>
      <c r="H70" s="42">
        <v>-0.179736930243245</v>
      </c>
      <c r="I70" s="45"/>
    </row>
    <row r="71" spans="1:9" x14ac:dyDescent="0.2">
      <c r="A71" s="41" t="s">
        <v>416</v>
      </c>
      <c r="B71" s="41" t="s">
        <v>415</v>
      </c>
      <c r="C71" s="41" t="s">
        <v>417</v>
      </c>
      <c r="D71" s="44">
        <v>4500</v>
      </c>
      <c r="E71" s="42">
        <v>55.412999999999997</v>
      </c>
      <c r="F71" s="43">
        <v>0.176671411996007</v>
      </c>
      <c r="G71" s="42">
        <v>-55.6875</v>
      </c>
      <c r="H71" s="42">
        <v>-0.17754659115239499</v>
      </c>
      <c r="I71" s="45"/>
    </row>
    <row r="72" spans="1:9" x14ac:dyDescent="0.2">
      <c r="A72" s="41" t="s">
        <v>419</v>
      </c>
      <c r="B72" s="41" t="s">
        <v>418</v>
      </c>
      <c r="C72" s="41" t="s">
        <v>366</v>
      </c>
      <c r="D72" s="44">
        <v>26250</v>
      </c>
      <c r="E72" s="42">
        <v>52.644374999999997</v>
      </c>
      <c r="F72" s="43">
        <v>0.16784429763588499</v>
      </c>
      <c r="G72" s="42">
        <v>-52.681125000000002</v>
      </c>
      <c r="H72" s="42">
        <v>-0.167961466430046</v>
      </c>
      <c r="I72" s="45"/>
    </row>
    <row r="73" spans="1:9" x14ac:dyDescent="0.2">
      <c r="A73" s="41" t="s">
        <v>304</v>
      </c>
      <c r="B73" s="41" t="s">
        <v>303</v>
      </c>
      <c r="C73" s="41" t="s">
        <v>224</v>
      </c>
      <c r="D73" s="44">
        <v>4725</v>
      </c>
      <c r="E73" s="42">
        <v>46.942875000000001</v>
      </c>
      <c r="F73" s="43">
        <v>0.14966639614173699</v>
      </c>
      <c r="G73" s="42">
        <v>-47.207475000000002</v>
      </c>
      <c r="H73" s="42">
        <v>-0.150510011459697</v>
      </c>
      <c r="I73" s="45"/>
    </row>
    <row r="74" spans="1:9" x14ac:dyDescent="0.2">
      <c r="A74" s="41" t="s">
        <v>226</v>
      </c>
      <c r="B74" s="41" t="s">
        <v>225</v>
      </c>
      <c r="C74" s="41" t="s">
        <v>131</v>
      </c>
      <c r="D74" s="44">
        <v>11900</v>
      </c>
      <c r="E74" s="42">
        <v>45.713850000000001</v>
      </c>
      <c r="F74" s="43">
        <v>0.14574793689700399</v>
      </c>
      <c r="G74" s="42">
        <v>-45.975650000000002</v>
      </c>
      <c r="H74" s="42">
        <v>-0.14658262506874301</v>
      </c>
      <c r="I74" s="45"/>
    </row>
    <row r="75" spans="1:9" x14ac:dyDescent="0.2">
      <c r="A75" s="41" t="s">
        <v>167</v>
      </c>
      <c r="B75" s="41" t="s">
        <v>166</v>
      </c>
      <c r="C75" s="41" t="s">
        <v>168</v>
      </c>
      <c r="D75" s="44">
        <v>23500</v>
      </c>
      <c r="E75" s="42">
        <v>44.603000000000002</v>
      </c>
      <c r="F75" s="43">
        <v>0.14220625104682899</v>
      </c>
      <c r="G75" s="42">
        <v>-44.8474</v>
      </c>
      <c r="H75" s="42">
        <v>-0.142985463381332</v>
      </c>
      <c r="I75" s="45"/>
    </row>
    <row r="76" spans="1:9" x14ac:dyDescent="0.2">
      <c r="A76" s="41" t="s">
        <v>287</v>
      </c>
      <c r="B76" s="41" t="s">
        <v>286</v>
      </c>
      <c r="C76" s="41" t="s">
        <v>121</v>
      </c>
      <c r="D76" s="44">
        <v>25200</v>
      </c>
      <c r="E76" s="42">
        <v>42.887880000000003</v>
      </c>
      <c r="F76" s="43">
        <v>0.13673799139399301</v>
      </c>
      <c r="G76" s="42">
        <v>-43.142400000000002</v>
      </c>
      <c r="H76" s="42">
        <v>-0.13754946898555501</v>
      </c>
      <c r="I76" s="45"/>
    </row>
    <row r="77" spans="1:9" x14ac:dyDescent="0.2">
      <c r="A77" s="41" t="s">
        <v>421</v>
      </c>
      <c r="B77" s="41" t="s">
        <v>420</v>
      </c>
      <c r="C77" s="41" t="s">
        <v>210</v>
      </c>
      <c r="D77" s="44">
        <v>4950</v>
      </c>
      <c r="E77" s="42">
        <v>39.493575</v>
      </c>
      <c r="F77" s="43">
        <v>0.12591604244527799</v>
      </c>
      <c r="G77" s="42">
        <v>-39.684150000000002</v>
      </c>
      <c r="H77" s="42">
        <v>-0.12652364633499999</v>
      </c>
      <c r="I77" s="45"/>
    </row>
    <row r="78" spans="1:9" x14ac:dyDescent="0.2">
      <c r="A78" s="41" t="s">
        <v>423</v>
      </c>
      <c r="B78" s="41" t="s">
        <v>422</v>
      </c>
      <c r="C78" s="41" t="s">
        <v>162</v>
      </c>
      <c r="D78" s="44">
        <v>3300</v>
      </c>
      <c r="E78" s="42">
        <v>37.877400000000002</v>
      </c>
      <c r="F78" s="43">
        <v>0.120763245822056</v>
      </c>
      <c r="G78" s="42">
        <v>-38.121600000000001</v>
      </c>
      <c r="H78" s="42">
        <v>-0.121541820503257</v>
      </c>
      <c r="I78" s="45"/>
    </row>
    <row r="79" spans="1:9" x14ac:dyDescent="0.2">
      <c r="A79" s="41" t="s">
        <v>425</v>
      </c>
      <c r="B79" s="41" t="s">
        <v>424</v>
      </c>
      <c r="C79" s="41" t="s">
        <v>168</v>
      </c>
      <c r="D79" s="44">
        <v>12000</v>
      </c>
      <c r="E79" s="42">
        <v>36.875999999999998</v>
      </c>
      <c r="F79" s="43">
        <v>0.117570515741158</v>
      </c>
      <c r="G79" s="42">
        <v>-37.103999999999999</v>
      </c>
      <c r="H79" s="42">
        <v>-0.118297440504933</v>
      </c>
      <c r="I79" s="45"/>
    </row>
    <row r="80" spans="1:9" x14ac:dyDescent="0.2">
      <c r="A80" s="41" t="s">
        <v>273</v>
      </c>
      <c r="B80" s="41" t="s">
        <v>272</v>
      </c>
      <c r="C80" s="41" t="s">
        <v>148</v>
      </c>
      <c r="D80" s="44">
        <v>12600</v>
      </c>
      <c r="E80" s="42">
        <v>36.508499999999998</v>
      </c>
      <c r="F80" s="43">
        <v>0.116398827799546</v>
      </c>
      <c r="G80" s="42">
        <v>-36.7164</v>
      </c>
      <c r="H80" s="42">
        <v>-0.117061668406515</v>
      </c>
      <c r="I80" s="45"/>
    </row>
    <row r="81" spans="1:9" x14ac:dyDescent="0.2">
      <c r="A81" s="41" t="s">
        <v>206</v>
      </c>
      <c r="B81" s="41" t="s">
        <v>205</v>
      </c>
      <c r="C81" s="41" t="s">
        <v>207</v>
      </c>
      <c r="D81" s="44">
        <v>4800</v>
      </c>
      <c r="E81" s="42">
        <v>34.389600000000002</v>
      </c>
      <c r="F81" s="43">
        <v>0.109643209896196</v>
      </c>
      <c r="G81" s="42">
        <v>-34.6008</v>
      </c>
      <c r="H81" s="42">
        <v>-0.11031657178264</v>
      </c>
      <c r="I81" s="45"/>
    </row>
    <row r="82" spans="1:9" x14ac:dyDescent="0.2">
      <c r="A82" s="41" t="s">
        <v>427</v>
      </c>
      <c r="B82" s="41" t="s">
        <v>426</v>
      </c>
      <c r="C82" s="41" t="s">
        <v>197</v>
      </c>
      <c r="D82" s="44">
        <v>21300</v>
      </c>
      <c r="E82" s="42">
        <v>32.614559999999997</v>
      </c>
      <c r="F82" s="43">
        <v>0.103983909314213</v>
      </c>
      <c r="G82" s="42">
        <v>-32.646509999999999</v>
      </c>
      <c r="H82" s="42">
        <v>-0.104085774429137</v>
      </c>
      <c r="I82" s="45"/>
    </row>
    <row r="83" spans="1:9" x14ac:dyDescent="0.2">
      <c r="A83" s="41" t="s">
        <v>429</v>
      </c>
      <c r="B83" s="41" t="s">
        <v>428</v>
      </c>
      <c r="C83" s="41" t="s">
        <v>197</v>
      </c>
      <c r="D83" s="44">
        <v>100</v>
      </c>
      <c r="E83" s="42">
        <v>31.414999999999999</v>
      </c>
      <c r="F83" s="43">
        <v>0.100159392342132</v>
      </c>
      <c r="G83" s="42">
        <v>-31.55</v>
      </c>
      <c r="H83" s="42">
        <v>-0.100589808320683</v>
      </c>
      <c r="I83" s="45"/>
    </row>
    <row r="84" spans="1:9" x14ac:dyDescent="0.2">
      <c r="A84" s="41" t="s">
        <v>431</v>
      </c>
      <c r="B84" s="41" t="s">
        <v>430</v>
      </c>
      <c r="C84" s="41" t="s">
        <v>219</v>
      </c>
      <c r="D84" s="44">
        <v>500</v>
      </c>
      <c r="E84" s="42">
        <v>29.954999999999998</v>
      </c>
      <c r="F84" s="43">
        <v>9.5504523240763001E-2</v>
      </c>
      <c r="G84" s="42">
        <v>-29.9375</v>
      </c>
      <c r="H84" s="42">
        <v>-9.5448728576876696E-2</v>
      </c>
      <c r="I84" s="45"/>
    </row>
    <row r="85" spans="1:9" x14ac:dyDescent="0.2">
      <c r="A85" s="41" t="s">
        <v>433</v>
      </c>
      <c r="B85" s="41" t="s">
        <v>432</v>
      </c>
      <c r="C85" s="41" t="s">
        <v>156</v>
      </c>
      <c r="D85" s="44">
        <v>4000</v>
      </c>
      <c r="E85" s="42">
        <v>25.861999999999998</v>
      </c>
      <c r="F85" s="43">
        <v>8.2454948424390301E-2</v>
      </c>
      <c r="G85" s="42">
        <v>-25.988</v>
      </c>
      <c r="H85" s="42">
        <v>-8.2856670004371497E-2</v>
      </c>
      <c r="I85" s="45"/>
    </row>
    <row r="86" spans="1:9" x14ac:dyDescent="0.2">
      <c r="A86" s="41" t="s">
        <v>144</v>
      </c>
      <c r="B86" s="41" t="s">
        <v>143</v>
      </c>
      <c r="C86" s="41" t="s">
        <v>145</v>
      </c>
      <c r="D86" s="44">
        <v>10000</v>
      </c>
      <c r="E86" s="42">
        <v>23.831</v>
      </c>
      <c r="F86" s="43">
        <v>7.5979579147074705E-2</v>
      </c>
      <c r="G86" s="42">
        <v>-23.991</v>
      </c>
      <c r="H86" s="42">
        <v>-7.6489701788320597E-2</v>
      </c>
      <c r="I86" s="45"/>
    </row>
    <row r="87" spans="1:9" x14ac:dyDescent="0.2">
      <c r="A87" s="41" t="s">
        <v>435</v>
      </c>
      <c r="B87" s="41" t="s">
        <v>434</v>
      </c>
      <c r="C87" s="41" t="s">
        <v>232</v>
      </c>
      <c r="D87" s="44">
        <v>750</v>
      </c>
      <c r="E87" s="42">
        <v>21.4575</v>
      </c>
      <c r="F87" s="43">
        <v>6.8412228590842006E-2</v>
      </c>
      <c r="G87" s="42">
        <v>-21.594000000000001</v>
      </c>
      <c r="H87" s="42">
        <v>-6.8847426969154898E-2</v>
      </c>
      <c r="I87" s="45"/>
    </row>
    <row r="88" spans="1:9" x14ac:dyDescent="0.2">
      <c r="A88" s="41" t="s">
        <v>437</v>
      </c>
      <c r="B88" s="41" t="s">
        <v>436</v>
      </c>
      <c r="C88" s="41" t="s">
        <v>359</v>
      </c>
      <c r="D88" s="44">
        <v>7875</v>
      </c>
      <c r="E88" s="42">
        <v>20.461612500000001</v>
      </c>
      <c r="F88" s="43">
        <v>6.5237073829068098E-2</v>
      </c>
      <c r="G88" s="42">
        <v>-20.5860375</v>
      </c>
      <c r="H88" s="42">
        <v>-6.5633773889299599E-2</v>
      </c>
      <c r="I88" s="45"/>
    </row>
    <row r="89" spans="1:9" x14ac:dyDescent="0.2">
      <c r="A89" s="41" t="s">
        <v>147</v>
      </c>
      <c r="B89" s="41" t="s">
        <v>146</v>
      </c>
      <c r="C89" s="41" t="s">
        <v>148</v>
      </c>
      <c r="D89" s="44">
        <v>6000</v>
      </c>
      <c r="E89" s="42">
        <v>20.033999999999999</v>
      </c>
      <c r="F89" s="43">
        <v>6.3873731217006999E-2</v>
      </c>
      <c r="G89" s="42">
        <v>-20.138999999999999</v>
      </c>
      <c r="H89" s="42">
        <v>-6.4208499200324703E-2</v>
      </c>
      <c r="I89" s="45"/>
    </row>
    <row r="90" spans="1:9" x14ac:dyDescent="0.2">
      <c r="A90" s="41" t="s">
        <v>196</v>
      </c>
      <c r="B90" s="41" t="s">
        <v>195</v>
      </c>
      <c r="C90" s="41" t="s">
        <v>197</v>
      </c>
      <c r="D90" s="44">
        <v>600</v>
      </c>
      <c r="E90" s="42">
        <v>18.372599999999998</v>
      </c>
      <c r="F90" s="43">
        <v>5.8576745240969501E-2</v>
      </c>
      <c r="G90" s="42">
        <v>-18.441600000000001</v>
      </c>
      <c r="H90" s="42">
        <v>-5.8796735630006799E-2</v>
      </c>
      <c r="I90" s="45"/>
    </row>
    <row r="91" spans="1:9" x14ac:dyDescent="0.2">
      <c r="A91" s="41" t="s">
        <v>439</v>
      </c>
      <c r="B91" s="41" t="s">
        <v>438</v>
      </c>
      <c r="C91" s="41" t="s">
        <v>440</v>
      </c>
      <c r="D91" s="44">
        <v>5775</v>
      </c>
      <c r="E91" s="42">
        <v>13.82535</v>
      </c>
      <c r="F91" s="43">
        <v>4.4078900363434599E-2</v>
      </c>
      <c r="G91" s="42">
        <v>-13.907355000000001</v>
      </c>
      <c r="H91" s="42">
        <v>-4.43403541584056E-2</v>
      </c>
      <c r="I91" s="45"/>
    </row>
    <row r="92" spans="1:9" x14ac:dyDescent="0.2">
      <c r="A92" s="41" t="s">
        <v>442</v>
      </c>
      <c r="B92" s="41" t="s">
        <v>441</v>
      </c>
      <c r="C92" s="41" t="s">
        <v>156</v>
      </c>
      <c r="D92" s="44">
        <v>1050</v>
      </c>
      <c r="E92" s="42">
        <v>11.8146</v>
      </c>
      <c r="F92" s="43">
        <v>3.76680934829016E-2</v>
      </c>
      <c r="G92" s="42">
        <v>-11.889150000000001</v>
      </c>
      <c r="H92" s="42">
        <v>-3.7905778751057197E-2</v>
      </c>
      <c r="I92" s="45"/>
    </row>
    <row r="93" spans="1:9" x14ac:dyDescent="0.2">
      <c r="A93" s="41" t="s">
        <v>283</v>
      </c>
      <c r="B93" s="41" t="s">
        <v>282</v>
      </c>
      <c r="C93" s="41" t="s">
        <v>204</v>
      </c>
      <c r="D93" s="44">
        <v>500</v>
      </c>
      <c r="E93" s="42">
        <v>10.087</v>
      </c>
      <c r="F93" s="43">
        <v>3.2160044264048601E-2</v>
      </c>
      <c r="G93" s="42">
        <v>-10.147</v>
      </c>
      <c r="H93" s="42">
        <v>-3.2351340254515797E-2</v>
      </c>
      <c r="I93" s="45"/>
    </row>
    <row r="94" spans="1:9" x14ac:dyDescent="0.2">
      <c r="A94" s="41" t="s">
        <v>444</v>
      </c>
      <c r="B94" s="41" t="s">
        <v>443</v>
      </c>
      <c r="C94" s="41" t="s">
        <v>445</v>
      </c>
      <c r="D94" s="44">
        <v>2300</v>
      </c>
      <c r="E94" s="42">
        <v>10.01765</v>
      </c>
      <c r="F94" s="43">
        <v>3.1938937981733598E-2</v>
      </c>
      <c r="G94" s="42">
        <v>-10.047549999999999</v>
      </c>
      <c r="H94" s="42">
        <v>-3.2034267150316403E-2</v>
      </c>
      <c r="I94" s="45"/>
    </row>
    <row r="95" spans="1:9" x14ac:dyDescent="0.2">
      <c r="A95" s="41" t="s">
        <v>295</v>
      </c>
      <c r="B95" s="41" t="s">
        <v>294</v>
      </c>
      <c r="C95" s="41" t="s">
        <v>296</v>
      </c>
      <c r="D95" s="44">
        <v>1400</v>
      </c>
      <c r="E95" s="42">
        <v>8.8689999999999998</v>
      </c>
      <c r="F95" s="43">
        <v>2.82767356575639E-2</v>
      </c>
      <c r="G95" s="42">
        <v>-8.9250000000000007</v>
      </c>
      <c r="H95" s="42">
        <v>-2.8455278582000001E-2</v>
      </c>
      <c r="I95" s="45"/>
    </row>
    <row r="96" spans="1:9" x14ac:dyDescent="0.2">
      <c r="A96" s="41" t="s">
        <v>447</v>
      </c>
      <c r="B96" s="41" t="s">
        <v>446</v>
      </c>
      <c r="C96" s="41" t="s">
        <v>448</v>
      </c>
      <c r="D96" s="44">
        <v>1355</v>
      </c>
      <c r="E96" s="42">
        <v>8.5080449999999992</v>
      </c>
      <c r="F96" s="43">
        <v>2.7125914920245599E-2</v>
      </c>
      <c r="G96" s="42">
        <v>-8.5500500000000006</v>
      </c>
      <c r="H96" s="42">
        <v>-2.72598380549052E-2</v>
      </c>
      <c r="I96" s="45"/>
    </row>
    <row r="97" spans="1:9" x14ac:dyDescent="0.2">
      <c r="A97" s="41" t="s">
        <v>450</v>
      </c>
      <c r="B97" s="41" t="s">
        <v>449</v>
      </c>
      <c r="C97" s="41" t="s">
        <v>121</v>
      </c>
      <c r="D97" s="44">
        <v>26000</v>
      </c>
      <c r="E97" s="42">
        <v>5.5848000000000004</v>
      </c>
      <c r="F97" s="43">
        <v>1.7805830792689499E-2</v>
      </c>
      <c r="G97" s="42">
        <v>-5.6212</v>
      </c>
      <c r="H97" s="42">
        <v>-1.79218836935729E-2</v>
      </c>
      <c r="I97" s="45"/>
    </row>
    <row r="98" spans="1:9" x14ac:dyDescent="0.2">
      <c r="A98" s="41" t="s">
        <v>452</v>
      </c>
      <c r="B98" s="41" t="s">
        <v>451</v>
      </c>
      <c r="C98" s="41" t="s">
        <v>219</v>
      </c>
      <c r="D98" s="44">
        <v>367</v>
      </c>
      <c r="E98" s="42">
        <v>5.4980270000000004</v>
      </c>
      <c r="F98" s="43">
        <v>1.7529175343009299E-2</v>
      </c>
      <c r="G98" s="42">
        <v>-5.5325249999999997</v>
      </c>
      <c r="H98" s="42">
        <v>-1.76391641609949E-2</v>
      </c>
      <c r="I98" s="45"/>
    </row>
    <row r="99" spans="1:9" x14ac:dyDescent="0.2">
      <c r="A99" s="41" t="s">
        <v>454</v>
      </c>
      <c r="B99" s="41" t="s">
        <v>453</v>
      </c>
      <c r="C99" s="41" t="s">
        <v>126</v>
      </c>
      <c r="D99" s="44">
        <v>10250</v>
      </c>
      <c r="E99" s="42">
        <v>5.2551750000000004</v>
      </c>
      <c r="F99" s="43">
        <v>1.6754898445060101E-2</v>
      </c>
      <c r="G99" s="42">
        <v>-5.2777250000000002</v>
      </c>
      <c r="H99" s="42">
        <v>-1.6826793854810701E-2</v>
      </c>
      <c r="I99" s="45"/>
    </row>
    <row r="100" spans="1:9" x14ac:dyDescent="0.2">
      <c r="A100" s="41" t="s">
        <v>164</v>
      </c>
      <c r="B100" s="41" t="s">
        <v>163</v>
      </c>
      <c r="C100" s="41" t="s">
        <v>165</v>
      </c>
      <c r="D100" s="44">
        <v>550</v>
      </c>
      <c r="E100" s="42">
        <v>3.9572500000000002</v>
      </c>
      <c r="F100" s="43">
        <v>1.2616767637940601E-2</v>
      </c>
      <c r="G100" s="42">
        <v>-3.9418500000000001</v>
      </c>
      <c r="H100" s="42">
        <v>-1.25676683337206E-2</v>
      </c>
      <c r="I100" s="45"/>
    </row>
    <row r="101" spans="1:9" x14ac:dyDescent="0.2">
      <c r="A101" s="40" t="s">
        <v>28</v>
      </c>
      <c r="B101" s="40"/>
      <c r="C101" s="40"/>
      <c r="D101" s="40"/>
      <c r="E101" s="46">
        <f>SUM(E7:E100)</f>
        <v>21666.459612999999</v>
      </c>
      <c r="F101" s="47">
        <f>SUM(F7:F100)</f>
        <v>69.078447526450063</v>
      </c>
      <c r="G101" s="46">
        <f>SUM(G7:G100)</f>
        <v>-21774.039883999998</v>
      </c>
      <c r="H101" s="46">
        <f>SUM(H7:H100)</f>
        <v>-69.421402566509983</v>
      </c>
      <c r="I101" s="40"/>
    </row>
    <row r="102" spans="1:9" x14ac:dyDescent="0.2">
      <c r="A102" s="41"/>
      <c r="B102" s="41"/>
      <c r="C102" s="41"/>
      <c r="D102" s="41"/>
      <c r="E102" s="42"/>
      <c r="F102" s="43"/>
      <c r="G102" s="42"/>
      <c r="H102" s="41"/>
      <c r="I102" s="41"/>
    </row>
    <row r="103" spans="1:9" x14ac:dyDescent="0.2">
      <c r="A103" s="40" t="s">
        <v>24</v>
      </c>
      <c r="B103" s="41"/>
      <c r="C103" s="41"/>
      <c r="D103" s="41"/>
      <c r="E103" s="42"/>
      <c r="F103" s="43"/>
      <c r="G103" s="42"/>
      <c r="H103" s="41"/>
      <c r="I103" s="41"/>
    </row>
    <row r="104" spans="1:9" x14ac:dyDescent="0.2">
      <c r="A104" s="40" t="s">
        <v>25</v>
      </c>
      <c r="B104" s="41"/>
      <c r="C104" s="41"/>
      <c r="D104" s="41"/>
      <c r="E104" s="42"/>
      <c r="F104" s="43"/>
      <c r="G104" s="42"/>
      <c r="H104" s="41"/>
      <c r="I104" s="41"/>
    </row>
    <row r="105" spans="1:9" x14ac:dyDescent="0.2">
      <c r="A105" s="41" t="s">
        <v>456</v>
      </c>
      <c r="B105" s="41" t="s">
        <v>455</v>
      </c>
      <c r="C105" s="41" t="s">
        <v>27</v>
      </c>
      <c r="D105" s="44">
        <v>1000</v>
      </c>
      <c r="E105" s="42">
        <v>1072.6131644</v>
      </c>
      <c r="F105" s="43">
        <v>3.4197766278680701</v>
      </c>
      <c r="G105" s="45"/>
      <c r="H105" s="45"/>
      <c r="I105" s="45">
        <v>6.82</v>
      </c>
    </row>
    <row r="106" spans="1:9" x14ac:dyDescent="0.2">
      <c r="A106" s="41" t="s">
        <v>103</v>
      </c>
      <c r="B106" s="41" t="s">
        <v>102</v>
      </c>
      <c r="C106" s="41" t="s">
        <v>27</v>
      </c>
      <c r="D106" s="44">
        <v>1000</v>
      </c>
      <c r="E106" s="42">
        <v>1009.2525616</v>
      </c>
      <c r="F106" s="43">
        <v>3.2177661400476301</v>
      </c>
      <c r="G106" s="45"/>
      <c r="H106" s="45"/>
      <c r="I106" s="45">
        <v>7.5831</v>
      </c>
    </row>
    <row r="107" spans="1:9" x14ac:dyDescent="0.2">
      <c r="A107" s="40" t="s">
        <v>28</v>
      </c>
      <c r="B107" s="40"/>
      <c r="C107" s="40"/>
      <c r="D107" s="40"/>
      <c r="E107" s="46">
        <f>SUM(E104:E106)</f>
        <v>2081.865726</v>
      </c>
      <c r="F107" s="47">
        <f>SUM(F104:F106)</f>
        <v>6.6375427679157006</v>
      </c>
      <c r="G107" s="46"/>
      <c r="H107" s="40"/>
      <c r="I107" s="40"/>
    </row>
    <row r="108" spans="1:9" x14ac:dyDescent="0.2">
      <c r="A108" s="41"/>
      <c r="B108" s="41"/>
      <c r="C108" s="41"/>
      <c r="D108" s="41"/>
      <c r="E108" s="42"/>
      <c r="F108" s="43"/>
      <c r="G108" s="42"/>
      <c r="H108" s="41"/>
      <c r="I108" s="41"/>
    </row>
    <row r="109" spans="1:9" x14ac:dyDescent="0.2">
      <c r="A109" s="40" t="s">
        <v>29</v>
      </c>
      <c r="B109" s="41"/>
      <c r="C109" s="41"/>
      <c r="D109" s="41"/>
      <c r="E109" s="42"/>
      <c r="F109" s="43"/>
      <c r="G109" s="42"/>
      <c r="H109" s="41"/>
      <c r="I109" s="41"/>
    </row>
    <row r="110" spans="1:9" x14ac:dyDescent="0.2">
      <c r="A110" s="40" t="s">
        <v>30</v>
      </c>
      <c r="B110" s="41"/>
      <c r="C110" s="41"/>
      <c r="D110" s="41"/>
      <c r="E110" s="42"/>
      <c r="F110" s="43"/>
      <c r="G110" s="42"/>
      <c r="H110" s="41"/>
      <c r="I110" s="41"/>
    </row>
    <row r="111" spans="1:9" x14ac:dyDescent="0.2">
      <c r="A111" s="41" t="s">
        <v>34</v>
      </c>
      <c r="B111" s="41" t="s">
        <v>33</v>
      </c>
      <c r="C111" s="41" t="s">
        <v>32</v>
      </c>
      <c r="D111" s="44">
        <v>200</v>
      </c>
      <c r="E111" s="42">
        <v>958.91099999999994</v>
      </c>
      <c r="F111" s="43">
        <v>3.0572638252486501</v>
      </c>
      <c r="G111" s="45"/>
      <c r="H111" s="45"/>
      <c r="I111" s="45">
        <v>6.41</v>
      </c>
    </row>
    <row r="112" spans="1:9" x14ac:dyDescent="0.2">
      <c r="A112" s="41" t="s">
        <v>458</v>
      </c>
      <c r="B112" s="41" t="s">
        <v>457</v>
      </c>
      <c r="C112" s="41" t="s">
        <v>31</v>
      </c>
      <c r="D112" s="44">
        <v>200</v>
      </c>
      <c r="E112" s="42">
        <v>957.649</v>
      </c>
      <c r="F112" s="43">
        <v>3.0532402329158201</v>
      </c>
      <c r="G112" s="45"/>
      <c r="H112" s="45"/>
      <c r="I112" s="45">
        <v>6.431</v>
      </c>
    </row>
    <row r="113" spans="1:9" x14ac:dyDescent="0.2">
      <c r="A113" s="40" t="s">
        <v>28</v>
      </c>
      <c r="B113" s="40"/>
      <c r="C113" s="40"/>
      <c r="D113" s="40"/>
      <c r="E113" s="46">
        <f>SUM(E110:E112)</f>
        <v>1916.56</v>
      </c>
      <c r="F113" s="47">
        <f>SUM(F110:F112)</f>
        <v>6.1105040581644703</v>
      </c>
      <c r="G113" s="46"/>
      <c r="H113" s="40"/>
      <c r="I113" s="40"/>
    </row>
    <row r="114" spans="1:9" x14ac:dyDescent="0.2">
      <c r="A114" s="41"/>
      <c r="B114" s="41"/>
      <c r="C114" s="41"/>
      <c r="D114" s="41"/>
      <c r="E114" s="42"/>
      <c r="F114" s="43"/>
      <c r="G114" s="42"/>
      <c r="H114" s="41"/>
      <c r="I114" s="41"/>
    </row>
    <row r="115" spans="1:9" x14ac:dyDescent="0.2">
      <c r="A115" s="40" t="s">
        <v>35</v>
      </c>
      <c r="B115" s="41"/>
      <c r="C115" s="41"/>
      <c r="D115" s="41"/>
      <c r="E115" s="42"/>
      <c r="F115" s="43"/>
      <c r="G115" s="42"/>
      <c r="H115" s="41"/>
      <c r="I115" s="41"/>
    </row>
    <row r="116" spans="1:9" x14ac:dyDescent="0.2">
      <c r="A116" s="41" t="s">
        <v>460</v>
      </c>
      <c r="B116" s="41" t="s">
        <v>459</v>
      </c>
      <c r="C116" s="41" t="s">
        <v>37</v>
      </c>
      <c r="D116" s="44">
        <v>1000000</v>
      </c>
      <c r="E116" s="42">
        <v>964.05799999999999</v>
      </c>
      <c r="F116" s="43">
        <v>3.0736738329642299</v>
      </c>
      <c r="G116" s="45"/>
      <c r="H116" s="45"/>
      <c r="I116" s="45">
        <v>5.6</v>
      </c>
    </row>
    <row r="117" spans="1:9" x14ac:dyDescent="0.2">
      <c r="A117" s="41" t="s">
        <v>462</v>
      </c>
      <c r="B117" s="41" t="s">
        <v>461</v>
      </c>
      <c r="C117" s="41" t="s">
        <v>37</v>
      </c>
      <c r="D117" s="44">
        <v>500000</v>
      </c>
      <c r="E117" s="42">
        <v>479.96749999999997</v>
      </c>
      <c r="F117" s="43">
        <v>1.5302643050763101</v>
      </c>
      <c r="G117" s="45"/>
      <c r="H117" s="45"/>
      <c r="I117" s="45">
        <v>5.6007999999999996</v>
      </c>
    </row>
    <row r="118" spans="1:9" x14ac:dyDescent="0.2">
      <c r="A118" s="41" t="s">
        <v>464</v>
      </c>
      <c r="B118" s="41" t="s">
        <v>463</v>
      </c>
      <c r="C118" s="41" t="s">
        <v>37</v>
      </c>
      <c r="D118" s="44">
        <v>500000</v>
      </c>
      <c r="E118" s="42">
        <v>478.07350000000002</v>
      </c>
      <c r="F118" s="43">
        <v>1.52422572831056</v>
      </c>
      <c r="G118" s="45"/>
      <c r="H118" s="45"/>
      <c r="I118" s="45">
        <v>5.5989000000000004</v>
      </c>
    </row>
    <row r="119" spans="1:9" x14ac:dyDescent="0.2">
      <c r="A119" s="40" t="s">
        <v>28</v>
      </c>
      <c r="B119" s="40"/>
      <c r="C119" s="40"/>
      <c r="D119" s="40"/>
      <c r="E119" s="46">
        <f>SUM(E115:E118)</f>
        <v>1922.0989999999999</v>
      </c>
      <c r="F119" s="47">
        <f>SUM(F115:F118)</f>
        <v>6.1281638663511</v>
      </c>
      <c r="G119" s="46"/>
      <c r="H119" s="40"/>
      <c r="I119" s="40"/>
    </row>
    <row r="120" spans="1:9" x14ac:dyDescent="0.2">
      <c r="A120" s="41"/>
      <c r="B120" s="41"/>
      <c r="C120" s="41"/>
      <c r="D120" s="41"/>
      <c r="E120" s="42"/>
      <c r="F120" s="43"/>
      <c r="G120" s="42"/>
      <c r="H120" s="41"/>
      <c r="I120" s="41"/>
    </row>
    <row r="121" spans="1:9" x14ac:dyDescent="0.2">
      <c r="A121" s="40" t="s">
        <v>36</v>
      </c>
      <c r="B121" s="41"/>
      <c r="C121" s="41"/>
      <c r="D121" s="41"/>
      <c r="E121" s="42"/>
      <c r="F121" s="43"/>
      <c r="G121" s="42"/>
      <c r="H121" s="41"/>
      <c r="I121" s="41"/>
    </row>
    <row r="122" spans="1:9" x14ac:dyDescent="0.2">
      <c r="A122" s="41" t="s">
        <v>39</v>
      </c>
      <c r="B122" s="41" t="s">
        <v>38</v>
      </c>
      <c r="C122" s="41" t="s">
        <v>37</v>
      </c>
      <c r="D122" s="44">
        <v>1500000</v>
      </c>
      <c r="E122" s="42">
        <v>1510.8040000000001</v>
      </c>
      <c r="F122" s="43">
        <v>4.8168457930308</v>
      </c>
      <c r="G122" s="45"/>
      <c r="H122" s="45"/>
      <c r="I122" s="45">
        <v>5.7372048898000099</v>
      </c>
    </row>
    <row r="123" spans="1:9" x14ac:dyDescent="0.2">
      <c r="A123" s="40" t="s">
        <v>28</v>
      </c>
      <c r="B123" s="40"/>
      <c r="C123" s="40"/>
      <c r="D123" s="40"/>
      <c r="E123" s="46">
        <f>SUM(E122:E122)</f>
        <v>1510.8040000000001</v>
      </c>
      <c r="F123" s="47">
        <f>SUM(F122:F122)</f>
        <v>4.8168457930308</v>
      </c>
      <c r="G123" s="46"/>
      <c r="H123" s="40"/>
      <c r="I123" s="40"/>
    </row>
    <row r="124" spans="1:9" x14ac:dyDescent="0.2">
      <c r="A124" s="41"/>
      <c r="B124" s="41"/>
      <c r="C124" s="41"/>
      <c r="D124" s="41"/>
      <c r="E124" s="42"/>
      <c r="F124" s="43"/>
      <c r="G124" s="42"/>
      <c r="H124" s="41"/>
      <c r="I124" s="41"/>
    </row>
    <row r="125" spans="1:9" x14ac:dyDescent="0.2">
      <c r="A125" s="40" t="s">
        <v>40</v>
      </c>
      <c r="B125" s="41"/>
      <c r="C125" s="41"/>
      <c r="D125" s="41"/>
      <c r="E125" s="42"/>
      <c r="F125" s="43"/>
      <c r="G125" s="42"/>
      <c r="H125" s="41"/>
      <c r="I125" s="41"/>
    </row>
    <row r="126" spans="1:9" x14ac:dyDescent="0.2">
      <c r="A126" s="41" t="s">
        <v>465</v>
      </c>
      <c r="B126" s="41" t="s">
        <v>924</v>
      </c>
      <c r="C126" s="41" t="s">
        <v>466</v>
      </c>
      <c r="D126" s="44">
        <v>1943747.5719999999</v>
      </c>
      <c r="E126" s="42">
        <v>1003.788177</v>
      </c>
      <c r="F126" s="43">
        <v>3.2003442256417798</v>
      </c>
      <c r="G126" s="45"/>
      <c r="H126" s="45"/>
      <c r="I126" s="45"/>
    </row>
    <row r="127" spans="1:9" x14ac:dyDescent="0.2">
      <c r="A127" s="41" t="s">
        <v>468</v>
      </c>
      <c r="B127" s="41" t="s">
        <v>467</v>
      </c>
      <c r="C127" s="41" t="s">
        <v>466</v>
      </c>
      <c r="D127" s="44">
        <v>8933.8320000000003</v>
      </c>
      <c r="E127" s="42">
        <v>352.17722320000001</v>
      </c>
      <c r="F127" s="43">
        <v>1.12283484553403</v>
      </c>
      <c r="G127" s="45"/>
      <c r="H127" s="45"/>
      <c r="I127" s="45"/>
    </row>
    <row r="128" spans="1:9" x14ac:dyDescent="0.2">
      <c r="A128" s="40" t="s">
        <v>28</v>
      </c>
      <c r="B128" s="40"/>
      <c r="C128" s="40"/>
      <c r="D128" s="40"/>
      <c r="E128" s="46">
        <f>SUM(E126:E127)</f>
        <v>1355.9654002</v>
      </c>
      <c r="F128" s="47">
        <f>SUM(F126:F127)</f>
        <v>4.3231790711758098</v>
      </c>
      <c r="G128" s="46"/>
      <c r="H128" s="40"/>
      <c r="I128" s="40"/>
    </row>
    <row r="129" spans="1:9" x14ac:dyDescent="0.2">
      <c r="A129" s="41"/>
      <c r="B129" s="41"/>
      <c r="C129" s="41"/>
      <c r="D129" s="41"/>
      <c r="E129" s="42"/>
      <c r="F129" s="43"/>
      <c r="G129" s="42"/>
      <c r="H129" s="41"/>
      <c r="I129" s="41"/>
    </row>
    <row r="130" spans="1:9" x14ac:dyDescent="0.2">
      <c r="A130" s="40" t="s">
        <v>41</v>
      </c>
      <c r="B130" s="40"/>
      <c r="C130" s="40"/>
      <c r="D130" s="40"/>
      <c r="E130" s="46">
        <f>E101+E107+E113+E119+E123+E128</f>
        <v>30453.753739199998</v>
      </c>
      <c r="F130" s="47">
        <f>F101+F107+F113+F119+F123+F128</f>
        <v>97.094683083087943</v>
      </c>
      <c r="G130" s="46"/>
      <c r="H130" s="40"/>
      <c r="I130" s="40"/>
    </row>
    <row r="131" spans="1:9" x14ac:dyDescent="0.2">
      <c r="A131" s="40"/>
      <c r="B131" s="40"/>
      <c r="C131" s="40"/>
      <c r="D131" s="40"/>
      <c r="E131" s="46"/>
      <c r="F131" s="47"/>
      <c r="G131" s="46"/>
      <c r="H131" s="40"/>
      <c r="I131" s="40"/>
    </row>
    <row r="132" spans="1:9" x14ac:dyDescent="0.2">
      <c r="A132" s="40" t="s">
        <v>313</v>
      </c>
      <c r="B132" s="40"/>
      <c r="C132" s="40"/>
      <c r="D132" s="40"/>
      <c r="E132" s="55">
        <v>153.5624029</v>
      </c>
      <c r="F132" s="55">
        <f>E132/E136*100</f>
        <v>0.48959786602138061</v>
      </c>
      <c r="G132" s="46"/>
      <c r="H132" s="40"/>
      <c r="I132" s="40"/>
    </row>
    <row r="133" spans="1:9" x14ac:dyDescent="0.2">
      <c r="A133" s="40"/>
      <c r="B133" s="40"/>
      <c r="C133" s="40"/>
      <c r="D133" s="40"/>
      <c r="E133" s="46"/>
      <c r="F133" s="47"/>
      <c r="G133" s="46"/>
      <c r="H133" s="40"/>
      <c r="I133" s="40"/>
    </row>
    <row r="134" spans="1:9" x14ac:dyDescent="0.2">
      <c r="A134" s="40" t="s">
        <v>43</v>
      </c>
      <c r="B134" s="40"/>
      <c r="C134" s="40"/>
      <c r="D134" s="40"/>
      <c r="E134" s="46">
        <f>E136-(E101+E107+E113+E119+E123+E128+E132)</f>
        <v>757.69043930000407</v>
      </c>
      <c r="F134" s="47">
        <f>F136-(F101+F107+F113+F119+F123+F128+F132)</f>
        <v>2.4157190508906723</v>
      </c>
      <c r="G134" s="46"/>
      <c r="H134" s="40"/>
      <c r="I134" s="40"/>
    </row>
    <row r="135" spans="1:9" x14ac:dyDescent="0.2">
      <c r="A135" s="41"/>
      <c r="B135" s="41"/>
      <c r="C135" s="41"/>
      <c r="D135" s="41"/>
      <c r="E135" s="42"/>
      <c r="F135" s="43"/>
      <c r="G135" s="42"/>
      <c r="H135" s="41"/>
      <c r="I135" s="41"/>
    </row>
    <row r="136" spans="1:9" x14ac:dyDescent="0.2">
      <c r="A136" s="48" t="s">
        <v>42</v>
      </c>
      <c r="B136" s="48"/>
      <c r="C136" s="48"/>
      <c r="D136" s="48"/>
      <c r="E136" s="49">
        <v>31365.006581400001</v>
      </c>
      <c r="F136" s="50">
        <v>100</v>
      </c>
      <c r="G136" s="49"/>
      <c r="H136" s="48"/>
      <c r="I136" s="48"/>
    </row>
    <row r="138" spans="1:9" x14ac:dyDescent="0.2">
      <c r="A138" s="14" t="s">
        <v>44</v>
      </c>
    </row>
    <row r="140" spans="1:9" x14ac:dyDescent="0.2">
      <c r="A140" s="14" t="s">
        <v>45</v>
      </c>
    </row>
    <row r="141" spans="1:9" x14ac:dyDescent="0.2">
      <c r="A141" s="14" t="s">
        <v>46</v>
      </c>
    </row>
    <row r="142" spans="1:9" x14ac:dyDescent="0.2">
      <c r="A142" s="14" t="s">
        <v>47</v>
      </c>
      <c r="B142" s="14"/>
      <c r="C142" s="30" t="s">
        <v>49</v>
      </c>
      <c r="D142" s="14" t="s">
        <v>48</v>
      </c>
    </row>
    <row r="143" spans="1:9" x14ac:dyDescent="0.2">
      <c r="A143" s="7" t="s">
        <v>50</v>
      </c>
      <c r="C143" s="31">
        <v>10.006500000000001</v>
      </c>
      <c r="D143" s="31">
        <v>10.3424</v>
      </c>
    </row>
    <row r="144" spans="1:9" x14ac:dyDescent="0.2">
      <c r="A144" s="7" t="s">
        <v>51</v>
      </c>
      <c r="C144" s="31">
        <v>10.006500000000001</v>
      </c>
      <c r="D144" s="31">
        <v>10.3424</v>
      </c>
    </row>
    <row r="145" spans="1:5" x14ac:dyDescent="0.2">
      <c r="A145" s="7" t="s">
        <v>52</v>
      </c>
      <c r="C145" s="31">
        <v>10.0085</v>
      </c>
      <c r="D145" s="31">
        <v>10.381600000000001</v>
      </c>
    </row>
    <row r="146" spans="1:5" x14ac:dyDescent="0.2">
      <c r="A146" s="7" t="s">
        <v>53</v>
      </c>
      <c r="C146" s="31">
        <v>10.0085</v>
      </c>
      <c r="D146" s="31">
        <v>10.381600000000001</v>
      </c>
    </row>
    <row r="148" spans="1:5" x14ac:dyDescent="0.2">
      <c r="A148" s="7" t="s">
        <v>54</v>
      </c>
    </row>
    <row r="150" spans="1:5" x14ac:dyDescent="0.2">
      <c r="A150" s="14" t="s">
        <v>55</v>
      </c>
      <c r="D150" s="30" t="s">
        <v>56</v>
      </c>
    </row>
    <row r="152" spans="1:5" x14ac:dyDescent="0.2">
      <c r="A152" s="14" t="s">
        <v>314</v>
      </c>
      <c r="D152" s="32" t="s">
        <v>942</v>
      </c>
    </row>
    <row r="154" spans="1:5" x14ac:dyDescent="0.2">
      <c r="A154" s="14" t="s">
        <v>315</v>
      </c>
      <c r="D154" s="32">
        <f>ABS(+H101)</f>
        <v>69.421402566509983</v>
      </c>
    </row>
    <row r="156" spans="1:5" x14ac:dyDescent="0.2">
      <c r="A156" s="14" t="s">
        <v>316</v>
      </c>
      <c r="D156" s="51">
        <v>8.0138581579417707</v>
      </c>
    </row>
    <row r="158" spans="1:5" x14ac:dyDescent="0.2">
      <c r="A158" s="14" t="s">
        <v>317</v>
      </c>
      <c r="D158" s="32">
        <v>0.81639624066338701</v>
      </c>
      <c r="E158" s="10" t="s">
        <v>57</v>
      </c>
    </row>
    <row r="160" spans="1:5" x14ac:dyDescent="0.2">
      <c r="A160" s="14" t="s">
        <v>318</v>
      </c>
      <c r="D160" s="30" t="s">
        <v>56</v>
      </c>
    </row>
    <row r="162" spans="1:9" x14ac:dyDescent="0.2">
      <c r="A162" s="66" t="s">
        <v>945</v>
      </c>
      <c r="B162" s="62"/>
      <c r="C162" s="62"/>
      <c r="D162" s="62"/>
      <c r="E162" s="11"/>
      <c r="G162" s="11"/>
      <c r="H162" s="62"/>
      <c r="I162" s="62"/>
    </row>
    <row r="163" spans="1:9" x14ac:dyDescent="0.2">
      <c r="A163" s="62"/>
      <c r="B163" s="62"/>
      <c r="C163" s="62"/>
      <c r="D163" s="62"/>
      <c r="E163" s="11"/>
      <c r="G163" s="11"/>
      <c r="H163" s="62"/>
      <c r="I163" s="62"/>
    </row>
    <row r="164" spans="1:9" x14ac:dyDescent="0.2">
      <c r="A164" s="66" t="s">
        <v>948</v>
      </c>
      <c r="B164" s="62"/>
      <c r="C164" s="62"/>
      <c r="D164" s="62"/>
      <c r="E164" s="11"/>
      <c r="G164" s="11"/>
      <c r="H164" s="62"/>
      <c r="I164" s="62"/>
    </row>
    <row r="165" spans="1:9" x14ac:dyDescent="0.2">
      <c r="A165" s="67"/>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6" t="s">
        <v>953</v>
      </c>
      <c r="B182" s="62"/>
      <c r="C182" s="62"/>
      <c r="D182" s="62"/>
      <c r="E182" s="11"/>
      <c r="G182" s="11"/>
      <c r="H182" s="62"/>
      <c r="I182" s="62"/>
    </row>
    <row r="183" spans="1:9" x14ac:dyDescent="0.2">
      <c r="A183" s="62"/>
      <c r="B183" s="62"/>
      <c r="C183" s="62"/>
      <c r="D183" s="62"/>
      <c r="E183" s="11"/>
      <c r="G183" s="11"/>
      <c r="H183" s="62"/>
      <c r="I183" s="62"/>
    </row>
    <row r="184" spans="1:9" x14ac:dyDescent="0.2">
      <c r="A184" s="66" t="s">
        <v>949</v>
      </c>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t="s">
        <v>947</v>
      </c>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row r="265" spans="1:9" x14ac:dyDescent="0.2">
      <c r="A265" s="62"/>
      <c r="B265" s="62"/>
      <c r="C265" s="62"/>
      <c r="D265" s="62"/>
      <c r="E265" s="11"/>
      <c r="G265" s="11"/>
      <c r="H265" s="62"/>
      <c r="I265" s="62"/>
    </row>
    <row r="266" spans="1:9" x14ac:dyDescent="0.2">
      <c r="A266" s="62"/>
      <c r="B266" s="62"/>
      <c r="C266" s="62"/>
      <c r="D266" s="62"/>
      <c r="E266" s="11"/>
      <c r="G266" s="11"/>
      <c r="H266" s="62"/>
      <c r="I266" s="62"/>
    </row>
    <row r="267" spans="1:9" x14ac:dyDescent="0.2">
      <c r="A267" s="62"/>
      <c r="B267" s="62"/>
      <c r="C267" s="62"/>
      <c r="D267" s="62"/>
      <c r="E267" s="11"/>
      <c r="G267" s="11"/>
      <c r="H267" s="62"/>
      <c r="I267" s="62"/>
    </row>
    <row r="268" spans="1:9" x14ac:dyDescent="0.2">
      <c r="A268" s="62"/>
      <c r="B268" s="62"/>
      <c r="C268" s="62"/>
      <c r="D268" s="62"/>
      <c r="E268" s="11"/>
      <c r="G268" s="11"/>
      <c r="H268" s="62"/>
      <c r="I268" s="62"/>
    </row>
    <row r="269" spans="1:9" x14ac:dyDescent="0.2">
      <c r="A269" s="62"/>
      <c r="B269" s="62"/>
      <c r="C269" s="62"/>
      <c r="D269" s="62"/>
      <c r="E269" s="11"/>
      <c r="G269" s="11"/>
      <c r="H269" s="62"/>
      <c r="I269" s="62"/>
    </row>
    <row r="270" spans="1:9" x14ac:dyDescent="0.2">
      <c r="A270" s="62"/>
      <c r="B270" s="62"/>
      <c r="C270" s="62"/>
      <c r="D270" s="62"/>
      <c r="E270" s="11"/>
      <c r="G270" s="11"/>
      <c r="H270" s="62"/>
      <c r="I270" s="62"/>
    </row>
    <row r="271" spans="1:9" x14ac:dyDescent="0.2">
      <c r="A271" s="62"/>
      <c r="B271" s="62"/>
      <c r="C271" s="62"/>
      <c r="D271" s="62"/>
      <c r="E271" s="11"/>
      <c r="G271" s="11"/>
      <c r="H271" s="62"/>
      <c r="I271" s="62"/>
    </row>
    <row r="272" spans="1:9" x14ac:dyDescent="0.2">
      <c r="A272" s="62"/>
      <c r="B272" s="62"/>
      <c r="C272" s="62"/>
      <c r="D272" s="62"/>
      <c r="E272" s="11"/>
      <c r="G272" s="11"/>
      <c r="H272" s="62"/>
      <c r="I272" s="62"/>
    </row>
    <row r="273" spans="1:9" x14ac:dyDescent="0.2">
      <c r="A273" s="62"/>
      <c r="B273" s="62"/>
      <c r="C273" s="62"/>
      <c r="D273" s="62"/>
      <c r="E273" s="11"/>
      <c r="G273" s="11"/>
      <c r="H273" s="62"/>
      <c r="I273" s="62"/>
    </row>
    <row r="274" spans="1:9" x14ac:dyDescent="0.2">
      <c r="A274" s="62"/>
      <c r="B274" s="62"/>
      <c r="C274" s="62"/>
      <c r="D274" s="62"/>
      <c r="E274" s="11"/>
      <c r="G274" s="11"/>
      <c r="H274" s="62"/>
      <c r="I274" s="62"/>
    </row>
    <row r="275" spans="1:9" x14ac:dyDescent="0.2">
      <c r="A275" s="62"/>
      <c r="B275" s="62"/>
      <c r="C275" s="62"/>
      <c r="D275" s="62"/>
      <c r="E275" s="11"/>
      <c r="G275" s="11"/>
      <c r="H275" s="62"/>
      <c r="I275" s="62"/>
    </row>
    <row r="276" spans="1:9" x14ac:dyDescent="0.2">
      <c r="A276" s="62"/>
      <c r="B276" s="62"/>
      <c r="C276" s="62"/>
      <c r="D276" s="62"/>
      <c r="E276" s="11"/>
      <c r="G276" s="11"/>
      <c r="H276" s="62"/>
      <c r="I276" s="62"/>
    </row>
    <row r="277" spans="1:9" x14ac:dyDescent="0.2">
      <c r="A277" s="62"/>
      <c r="B277" s="62"/>
      <c r="C277" s="62"/>
      <c r="D277" s="62"/>
      <c r="E277" s="11"/>
      <c r="G277" s="11"/>
      <c r="H277" s="62"/>
      <c r="I277" s="62"/>
    </row>
    <row r="278" spans="1:9" x14ac:dyDescent="0.2">
      <c r="A278" s="62"/>
      <c r="B278" s="62"/>
      <c r="C278" s="62"/>
      <c r="D278" s="62"/>
      <c r="E278" s="11"/>
      <c r="G278" s="11"/>
      <c r="H278" s="62"/>
      <c r="I278" s="62"/>
    </row>
    <row r="279" spans="1:9" x14ac:dyDescent="0.2">
      <c r="A279" s="62"/>
      <c r="B279" s="62"/>
      <c r="C279" s="62"/>
      <c r="D279" s="62"/>
      <c r="E279" s="11"/>
      <c r="G279" s="11"/>
      <c r="H279" s="62"/>
      <c r="I279" s="62"/>
    </row>
    <row r="280" spans="1:9" x14ac:dyDescent="0.2">
      <c r="A280" s="62"/>
      <c r="B280" s="62"/>
      <c r="C280" s="62"/>
      <c r="D280" s="62"/>
      <c r="E280" s="11"/>
      <c r="G280" s="11"/>
      <c r="H280" s="62"/>
      <c r="I280" s="62"/>
    </row>
    <row r="281" spans="1:9" x14ac:dyDescent="0.2">
      <c r="A281" s="62"/>
      <c r="B281" s="62"/>
      <c r="C281" s="62"/>
      <c r="D281" s="62"/>
      <c r="E281" s="11"/>
      <c r="G281" s="11"/>
      <c r="H281" s="62"/>
      <c r="I281" s="62"/>
    </row>
    <row r="282" spans="1:9" x14ac:dyDescent="0.2">
      <c r="A282" s="62"/>
      <c r="B282" s="62"/>
      <c r="C282" s="62"/>
      <c r="D282" s="62"/>
      <c r="E282" s="11"/>
      <c r="G282" s="11"/>
      <c r="H282" s="62"/>
      <c r="I282" s="62"/>
    </row>
    <row r="283" spans="1:9" x14ac:dyDescent="0.2">
      <c r="A283" s="62"/>
      <c r="B283" s="62"/>
      <c r="C283" s="62"/>
      <c r="D283" s="62"/>
      <c r="E283" s="11"/>
      <c r="G283" s="11"/>
      <c r="H283" s="62"/>
      <c r="I283" s="62"/>
    </row>
    <row r="284" spans="1:9" x14ac:dyDescent="0.2">
      <c r="A284" s="62"/>
      <c r="B284" s="62"/>
      <c r="C284" s="62"/>
      <c r="D284" s="62"/>
      <c r="E284" s="11"/>
      <c r="G284" s="11"/>
      <c r="H284" s="62"/>
      <c r="I284" s="62"/>
    </row>
    <row r="285" spans="1:9" x14ac:dyDescent="0.2">
      <c r="A285" s="62"/>
      <c r="B285" s="62"/>
      <c r="C285" s="62"/>
      <c r="D285" s="62"/>
      <c r="E285" s="11"/>
      <c r="G285" s="11"/>
      <c r="H285" s="62"/>
      <c r="I285" s="62"/>
    </row>
    <row r="286" spans="1:9" x14ac:dyDescent="0.2">
      <c r="A286" s="62"/>
      <c r="B286" s="62"/>
      <c r="C286" s="62"/>
      <c r="D286" s="62"/>
      <c r="E286" s="11"/>
      <c r="G286" s="11"/>
      <c r="H286" s="62"/>
      <c r="I286" s="62"/>
    </row>
    <row r="287" spans="1:9" x14ac:dyDescent="0.2">
      <c r="A287" s="62"/>
      <c r="B287" s="62"/>
      <c r="C287" s="62"/>
      <c r="D287" s="62"/>
      <c r="E287" s="11"/>
      <c r="G287" s="11"/>
      <c r="H287" s="62"/>
      <c r="I287" s="62"/>
    </row>
    <row r="288" spans="1:9" x14ac:dyDescent="0.2">
      <c r="A288" s="62"/>
      <c r="B288" s="62"/>
      <c r="C288" s="62"/>
      <c r="D288" s="62"/>
      <c r="E288" s="11"/>
      <c r="G288" s="11"/>
      <c r="H288" s="62"/>
      <c r="I288" s="62"/>
    </row>
    <row r="289" spans="1:9" x14ac:dyDescent="0.2">
      <c r="A289" s="62"/>
      <c r="B289" s="62"/>
      <c r="C289" s="62"/>
      <c r="D289" s="62"/>
      <c r="E289" s="11"/>
      <c r="G289" s="11"/>
      <c r="H289" s="62"/>
      <c r="I289" s="62"/>
    </row>
    <row r="290" spans="1:9" x14ac:dyDescent="0.2">
      <c r="A290" s="62"/>
      <c r="B290" s="62"/>
      <c r="C290" s="62"/>
      <c r="D290" s="62"/>
      <c r="E290" s="11"/>
      <c r="G290" s="11"/>
      <c r="H290" s="62"/>
      <c r="I290" s="62"/>
    </row>
    <row r="291" spans="1:9" x14ac:dyDescent="0.2">
      <c r="A291" s="62"/>
      <c r="B291" s="62"/>
      <c r="C291" s="62"/>
      <c r="D291" s="62"/>
      <c r="E291" s="11"/>
      <c r="G291" s="11"/>
      <c r="H291" s="62"/>
      <c r="I291" s="62"/>
    </row>
    <row r="292" spans="1:9" x14ac:dyDescent="0.2">
      <c r="A292" s="62"/>
      <c r="B292" s="62"/>
      <c r="C292" s="62"/>
      <c r="D292" s="62"/>
      <c r="E292" s="11"/>
      <c r="G292" s="11"/>
      <c r="H292" s="62"/>
      <c r="I292" s="62"/>
    </row>
    <row r="293" spans="1:9" x14ac:dyDescent="0.2">
      <c r="A293" s="62"/>
      <c r="B293" s="62"/>
      <c r="C293" s="62"/>
      <c r="D293" s="62"/>
      <c r="E293" s="11"/>
      <c r="G293" s="11"/>
      <c r="H293" s="62"/>
      <c r="I293" s="62"/>
    </row>
    <row r="294" spans="1:9" x14ac:dyDescent="0.2">
      <c r="A294" s="62"/>
      <c r="B294" s="62"/>
      <c r="C294" s="62"/>
      <c r="D294" s="62"/>
      <c r="E294" s="11"/>
      <c r="G294" s="11"/>
      <c r="H294" s="62"/>
      <c r="I294" s="62"/>
    </row>
    <row r="295" spans="1:9" x14ac:dyDescent="0.2">
      <c r="A295" s="62"/>
      <c r="B295" s="62"/>
      <c r="C295" s="62"/>
      <c r="D295" s="62"/>
      <c r="E295" s="11"/>
      <c r="G295" s="11"/>
      <c r="H295" s="62"/>
      <c r="I295" s="62"/>
    </row>
    <row r="296" spans="1:9" x14ac:dyDescent="0.2">
      <c r="A296" s="62"/>
      <c r="B296" s="62"/>
      <c r="C296" s="62"/>
      <c r="D296" s="62"/>
      <c r="E296" s="11"/>
      <c r="G296" s="11"/>
      <c r="H296" s="62"/>
      <c r="I296" s="62"/>
    </row>
    <row r="297" spans="1:9" x14ac:dyDescent="0.2">
      <c r="A297" s="62"/>
      <c r="B297" s="62"/>
      <c r="C297" s="62"/>
      <c r="D297" s="62"/>
      <c r="E297" s="11"/>
      <c r="G297" s="11"/>
      <c r="H297" s="62"/>
      <c r="I297" s="62"/>
    </row>
    <row r="298" spans="1:9" x14ac:dyDescent="0.2">
      <c r="A298" s="62"/>
      <c r="B298" s="62"/>
      <c r="C298" s="62"/>
      <c r="D298" s="62"/>
      <c r="E298" s="11"/>
      <c r="G298" s="11"/>
      <c r="H298" s="62"/>
      <c r="I298" s="62"/>
    </row>
    <row r="299" spans="1:9" x14ac:dyDescent="0.2">
      <c r="A299" s="62"/>
      <c r="B299" s="62"/>
      <c r="C299" s="62"/>
      <c r="D299" s="62"/>
      <c r="E299" s="11"/>
      <c r="G299" s="11"/>
      <c r="H299" s="62"/>
      <c r="I299" s="62"/>
    </row>
    <row r="300" spans="1:9" x14ac:dyDescent="0.2">
      <c r="A300" s="62"/>
      <c r="B300" s="62"/>
      <c r="C300" s="62"/>
      <c r="D300" s="62"/>
      <c r="E300" s="11"/>
      <c r="G300" s="11"/>
      <c r="H300" s="62"/>
      <c r="I300" s="62"/>
    </row>
  </sheetData>
  <mergeCells count="1">
    <mergeCell ref="A1:G1"/>
  </mergeCells>
  <conditionalFormatting sqref="F2:F3">
    <cfRule type="cellIs" dxfId="79" priority="2" stopIfTrue="1" operator="between">
      <formula>0.009</formula>
      <formula>-0.009</formula>
    </cfRule>
  </conditionalFormatting>
  <conditionalFormatting sqref="F5:F65535">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49"/>
  <sheetViews>
    <sheetView workbookViewId="0">
      <selection sqref="A1:F1"/>
    </sheetView>
  </sheetViews>
  <sheetFormatPr defaultRowHeight="11.25" x14ac:dyDescent="0.2"/>
  <cols>
    <col min="1" max="1" width="40.5703125" style="7" bestFit="1" customWidth="1"/>
    <col min="2" max="2" width="32.140625" style="7" bestFit="1" customWidth="1"/>
    <col min="3" max="3" width="24.710937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12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120</v>
      </c>
      <c r="B7" s="21" t="s">
        <v>119</v>
      </c>
      <c r="C7" s="21" t="s">
        <v>121</v>
      </c>
      <c r="D7" s="24">
        <v>950000</v>
      </c>
      <c r="E7" s="22">
        <v>18476.55</v>
      </c>
      <c r="F7" s="23">
        <v>8.3044303124749703</v>
      </c>
    </row>
    <row r="8" spans="1:6" x14ac:dyDescent="0.2">
      <c r="A8" s="21" t="s">
        <v>133</v>
      </c>
      <c r="B8" s="21" t="s">
        <v>132</v>
      </c>
      <c r="C8" s="21" t="s">
        <v>134</v>
      </c>
      <c r="D8" s="24">
        <v>950000</v>
      </c>
      <c r="E8" s="22">
        <v>13498.55</v>
      </c>
      <c r="F8" s="23">
        <v>6.0670291691067399</v>
      </c>
    </row>
    <row r="9" spans="1:6" x14ac:dyDescent="0.2">
      <c r="A9" s="21" t="s">
        <v>128</v>
      </c>
      <c r="B9" s="21" t="s">
        <v>127</v>
      </c>
      <c r="C9" s="21" t="s">
        <v>121</v>
      </c>
      <c r="D9" s="24">
        <v>1100000</v>
      </c>
      <c r="E9" s="22">
        <v>13114.2</v>
      </c>
      <c r="F9" s="23">
        <v>5.8942800470790999</v>
      </c>
    </row>
    <row r="10" spans="1:6" x14ac:dyDescent="0.2">
      <c r="A10" s="21" t="s">
        <v>123</v>
      </c>
      <c r="B10" s="21" t="s">
        <v>122</v>
      </c>
      <c r="C10" s="21" t="s">
        <v>121</v>
      </c>
      <c r="D10" s="24">
        <v>800000</v>
      </c>
      <c r="E10" s="22">
        <v>11566.4</v>
      </c>
      <c r="F10" s="23">
        <v>5.1986091973994402</v>
      </c>
    </row>
    <row r="11" spans="1:6" x14ac:dyDescent="0.2">
      <c r="A11" s="21" t="s">
        <v>173</v>
      </c>
      <c r="B11" s="21" t="s">
        <v>172</v>
      </c>
      <c r="C11" s="21" t="s">
        <v>165</v>
      </c>
      <c r="D11" s="24">
        <v>63000</v>
      </c>
      <c r="E11" s="22">
        <v>7760.97</v>
      </c>
      <c r="F11" s="23">
        <v>3.4882288372130601</v>
      </c>
    </row>
    <row r="12" spans="1:6" x14ac:dyDescent="0.2">
      <c r="A12" s="21" t="s">
        <v>266</v>
      </c>
      <c r="B12" s="21" t="s">
        <v>265</v>
      </c>
      <c r="C12" s="21" t="s">
        <v>162</v>
      </c>
      <c r="D12" s="24">
        <v>500000</v>
      </c>
      <c r="E12" s="22">
        <v>7328.5</v>
      </c>
      <c r="F12" s="23">
        <v>3.2938518037714202</v>
      </c>
    </row>
    <row r="13" spans="1:6" x14ac:dyDescent="0.2">
      <c r="A13" s="21" t="s">
        <v>368</v>
      </c>
      <c r="B13" s="21" t="s">
        <v>367</v>
      </c>
      <c r="C13" s="21" t="s">
        <v>186</v>
      </c>
      <c r="D13" s="24">
        <v>1600000</v>
      </c>
      <c r="E13" s="22">
        <v>6688.8</v>
      </c>
      <c r="F13" s="23">
        <v>3.0063336214868399</v>
      </c>
    </row>
    <row r="14" spans="1:6" x14ac:dyDescent="0.2">
      <c r="A14" s="21" t="s">
        <v>246</v>
      </c>
      <c r="B14" s="21" t="s">
        <v>245</v>
      </c>
      <c r="C14" s="21" t="s">
        <v>121</v>
      </c>
      <c r="D14" s="24">
        <v>300000</v>
      </c>
      <c r="E14" s="22">
        <v>6224.1</v>
      </c>
      <c r="F14" s="23">
        <v>2.7974705617593898</v>
      </c>
    </row>
    <row r="15" spans="1:6" x14ac:dyDescent="0.2">
      <c r="A15" s="21" t="s">
        <v>439</v>
      </c>
      <c r="B15" s="21" t="s">
        <v>438</v>
      </c>
      <c r="C15" s="21" t="s">
        <v>440</v>
      </c>
      <c r="D15" s="24">
        <v>2500000</v>
      </c>
      <c r="E15" s="22">
        <v>5985</v>
      </c>
      <c r="F15" s="23">
        <v>2.6900051914541798</v>
      </c>
    </row>
    <row r="16" spans="1:6" x14ac:dyDescent="0.2">
      <c r="A16" s="21" t="s">
        <v>153</v>
      </c>
      <c r="B16" s="21" t="s">
        <v>152</v>
      </c>
      <c r="C16" s="21" t="s">
        <v>121</v>
      </c>
      <c r="D16" s="24">
        <v>725000</v>
      </c>
      <c r="E16" s="22">
        <v>5889.1750000000002</v>
      </c>
      <c r="F16" s="23">
        <v>2.64693589363111</v>
      </c>
    </row>
    <row r="17" spans="1:6" x14ac:dyDescent="0.2">
      <c r="A17" s="21" t="s">
        <v>139</v>
      </c>
      <c r="B17" s="21" t="s">
        <v>138</v>
      </c>
      <c r="C17" s="21" t="s">
        <v>137</v>
      </c>
      <c r="D17" s="24">
        <v>350000</v>
      </c>
      <c r="E17" s="22">
        <v>5728.1</v>
      </c>
      <c r="F17" s="23">
        <v>2.5745394715402998</v>
      </c>
    </row>
    <row r="18" spans="1:6" x14ac:dyDescent="0.2">
      <c r="A18" s="21" t="s">
        <v>470</v>
      </c>
      <c r="B18" s="21" t="s">
        <v>469</v>
      </c>
      <c r="C18" s="21" t="s">
        <v>171</v>
      </c>
      <c r="D18" s="24">
        <v>850000</v>
      </c>
      <c r="E18" s="22">
        <v>5630.4</v>
      </c>
      <c r="F18" s="23">
        <v>2.5306274402612599</v>
      </c>
    </row>
    <row r="19" spans="1:6" x14ac:dyDescent="0.2">
      <c r="A19" s="21" t="s">
        <v>472</v>
      </c>
      <c r="B19" s="21" t="s">
        <v>471</v>
      </c>
      <c r="C19" s="21" t="s">
        <v>165</v>
      </c>
      <c r="D19" s="24">
        <v>275000</v>
      </c>
      <c r="E19" s="22">
        <v>5079.8</v>
      </c>
      <c r="F19" s="23">
        <v>2.2831559518043298</v>
      </c>
    </row>
    <row r="20" spans="1:6" x14ac:dyDescent="0.2">
      <c r="A20" s="21" t="s">
        <v>474</v>
      </c>
      <c r="B20" s="21" t="s">
        <v>473</v>
      </c>
      <c r="C20" s="21" t="s">
        <v>121</v>
      </c>
      <c r="D20" s="24">
        <v>2500000</v>
      </c>
      <c r="E20" s="22">
        <v>4892.5</v>
      </c>
      <c r="F20" s="23">
        <v>2.1989724977760399</v>
      </c>
    </row>
    <row r="21" spans="1:6" x14ac:dyDescent="0.2">
      <c r="A21" s="21" t="s">
        <v>136</v>
      </c>
      <c r="B21" s="21" t="s">
        <v>135</v>
      </c>
      <c r="C21" s="21" t="s">
        <v>137</v>
      </c>
      <c r="D21" s="24">
        <v>300000</v>
      </c>
      <c r="E21" s="22">
        <v>4688.1000000000004</v>
      </c>
      <c r="F21" s="23">
        <v>2.1071033146292999</v>
      </c>
    </row>
    <row r="22" spans="1:6" x14ac:dyDescent="0.2">
      <c r="A22" s="21" t="s">
        <v>476</v>
      </c>
      <c r="B22" s="21" t="s">
        <v>475</v>
      </c>
      <c r="C22" s="21" t="s">
        <v>417</v>
      </c>
      <c r="D22" s="24">
        <v>800000</v>
      </c>
      <c r="E22" s="22">
        <v>4673.6000000000004</v>
      </c>
      <c r="F22" s="23">
        <v>2.1005861759031301</v>
      </c>
    </row>
    <row r="23" spans="1:6" x14ac:dyDescent="0.2">
      <c r="A23" s="21" t="s">
        <v>478</v>
      </c>
      <c r="B23" s="21" t="s">
        <v>477</v>
      </c>
      <c r="C23" s="21" t="s">
        <v>121</v>
      </c>
      <c r="D23" s="24">
        <v>500000</v>
      </c>
      <c r="E23" s="22">
        <v>4084.75</v>
      </c>
      <c r="F23" s="23">
        <v>1.83592292494444</v>
      </c>
    </row>
    <row r="24" spans="1:6" x14ac:dyDescent="0.2">
      <c r="A24" s="21" t="s">
        <v>164</v>
      </c>
      <c r="B24" s="21" t="s">
        <v>163</v>
      </c>
      <c r="C24" s="21" t="s">
        <v>165</v>
      </c>
      <c r="D24" s="24">
        <v>565000</v>
      </c>
      <c r="E24" s="22">
        <v>4065.1750000000002</v>
      </c>
      <c r="F24" s="23">
        <v>1.8271247876641199</v>
      </c>
    </row>
    <row r="25" spans="1:6" x14ac:dyDescent="0.2">
      <c r="A25" s="21" t="s">
        <v>223</v>
      </c>
      <c r="B25" s="21" t="s">
        <v>222</v>
      </c>
      <c r="C25" s="21" t="s">
        <v>224</v>
      </c>
      <c r="D25" s="24">
        <v>2500000</v>
      </c>
      <c r="E25" s="22">
        <v>4025.5</v>
      </c>
      <c r="F25" s="23">
        <v>1.8092925477358099</v>
      </c>
    </row>
    <row r="26" spans="1:6" x14ac:dyDescent="0.2">
      <c r="A26" s="21" t="s">
        <v>260</v>
      </c>
      <c r="B26" s="21" t="s">
        <v>259</v>
      </c>
      <c r="C26" s="21" t="s">
        <v>134</v>
      </c>
      <c r="D26" s="24">
        <v>1200000</v>
      </c>
      <c r="E26" s="22">
        <v>3820.8</v>
      </c>
      <c r="F26" s="23">
        <v>1.71728852723611</v>
      </c>
    </row>
    <row r="27" spans="1:6" x14ac:dyDescent="0.2">
      <c r="A27" s="21" t="s">
        <v>480</v>
      </c>
      <c r="B27" s="21" t="s">
        <v>479</v>
      </c>
      <c r="C27" s="21" t="s">
        <v>162</v>
      </c>
      <c r="D27" s="24">
        <v>300000</v>
      </c>
      <c r="E27" s="22">
        <v>3753.6</v>
      </c>
      <c r="F27" s="23">
        <v>1.68708496017417</v>
      </c>
    </row>
    <row r="28" spans="1:6" x14ac:dyDescent="0.2">
      <c r="A28" s="21" t="s">
        <v>226</v>
      </c>
      <c r="B28" s="21" t="s">
        <v>225</v>
      </c>
      <c r="C28" s="21" t="s">
        <v>131</v>
      </c>
      <c r="D28" s="24">
        <v>975000</v>
      </c>
      <c r="E28" s="22">
        <v>3745.4625000000001</v>
      </c>
      <c r="F28" s="23">
        <v>1.6834274969752601</v>
      </c>
    </row>
    <row r="29" spans="1:6" x14ac:dyDescent="0.2">
      <c r="A29" s="21" t="s">
        <v>147</v>
      </c>
      <c r="B29" s="21" t="s">
        <v>146</v>
      </c>
      <c r="C29" s="21" t="s">
        <v>148</v>
      </c>
      <c r="D29" s="24">
        <v>1100000</v>
      </c>
      <c r="E29" s="22">
        <v>3672.9</v>
      </c>
      <c r="F29" s="23">
        <v>1.6508137122292501</v>
      </c>
    </row>
    <row r="30" spans="1:6" x14ac:dyDescent="0.2">
      <c r="A30" s="21" t="s">
        <v>218</v>
      </c>
      <c r="B30" s="21" t="s">
        <v>217</v>
      </c>
      <c r="C30" s="21" t="s">
        <v>219</v>
      </c>
      <c r="D30" s="24">
        <v>389910</v>
      </c>
      <c r="E30" s="22">
        <v>3527.320815</v>
      </c>
      <c r="F30" s="23">
        <v>1.5853820057267101</v>
      </c>
    </row>
    <row r="31" spans="1:6" x14ac:dyDescent="0.2">
      <c r="A31" s="21" t="s">
        <v>482</v>
      </c>
      <c r="B31" s="21" t="s">
        <v>481</v>
      </c>
      <c r="C31" s="21" t="s">
        <v>162</v>
      </c>
      <c r="D31" s="24">
        <v>600000</v>
      </c>
      <c r="E31" s="22">
        <v>3428.4</v>
      </c>
      <c r="F31" s="23">
        <v>1.5409212695708501</v>
      </c>
    </row>
    <row r="32" spans="1:6" x14ac:dyDescent="0.2">
      <c r="A32" s="21" t="s">
        <v>484</v>
      </c>
      <c r="B32" s="21" t="s">
        <v>483</v>
      </c>
      <c r="C32" s="21" t="s">
        <v>151</v>
      </c>
      <c r="D32" s="24">
        <v>125000</v>
      </c>
      <c r="E32" s="22">
        <v>3182.25</v>
      </c>
      <c r="F32" s="23">
        <v>1.4302872214711899</v>
      </c>
    </row>
    <row r="33" spans="1:6" x14ac:dyDescent="0.2">
      <c r="A33" s="21" t="s">
        <v>194</v>
      </c>
      <c r="B33" s="21" t="s">
        <v>193</v>
      </c>
      <c r="C33" s="21" t="s">
        <v>183</v>
      </c>
      <c r="D33" s="24">
        <v>1000000</v>
      </c>
      <c r="E33" s="22">
        <v>3181</v>
      </c>
      <c r="F33" s="23">
        <v>1.4297253991672101</v>
      </c>
    </row>
    <row r="34" spans="1:6" x14ac:dyDescent="0.2">
      <c r="A34" s="21" t="s">
        <v>447</v>
      </c>
      <c r="B34" s="21" t="s">
        <v>446</v>
      </c>
      <c r="C34" s="21" t="s">
        <v>448</v>
      </c>
      <c r="D34" s="24">
        <v>500000</v>
      </c>
      <c r="E34" s="22">
        <v>3139.5</v>
      </c>
      <c r="F34" s="23">
        <v>1.41107289867509</v>
      </c>
    </row>
    <row r="35" spans="1:6" x14ac:dyDescent="0.2">
      <c r="A35" s="21" t="s">
        <v>486</v>
      </c>
      <c r="B35" s="21" t="s">
        <v>485</v>
      </c>
      <c r="C35" s="21" t="s">
        <v>121</v>
      </c>
      <c r="D35" s="24">
        <v>2100000</v>
      </c>
      <c r="E35" s="22">
        <v>3087</v>
      </c>
      <c r="F35" s="23">
        <v>1.38747636190795</v>
      </c>
    </row>
    <row r="36" spans="1:6" x14ac:dyDescent="0.2">
      <c r="A36" s="21" t="s">
        <v>488</v>
      </c>
      <c r="B36" s="21" t="s">
        <v>487</v>
      </c>
      <c r="C36" s="21" t="s">
        <v>151</v>
      </c>
      <c r="D36" s="24">
        <v>360516</v>
      </c>
      <c r="E36" s="22">
        <v>3053.0297460000002</v>
      </c>
      <c r="F36" s="23">
        <v>1.3722081648127</v>
      </c>
    </row>
    <row r="37" spans="1:6" x14ac:dyDescent="0.2">
      <c r="A37" s="21" t="s">
        <v>490</v>
      </c>
      <c r="B37" s="21" t="s">
        <v>489</v>
      </c>
      <c r="C37" s="21" t="s">
        <v>145</v>
      </c>
      <c r="D37" s="24">
        <v>125000</v>
      </c>
      <c r="E37" s="22">
        <v>2915.625</v>
      </c>
      <c r="F37" s="23">
        <v>1.3104505240323501</v>
      </c>
    </row>
    <row r="38" spans="1:6" x14ac:dyDescent="0.2">
      <c r="A38" s="21" t="s">
        <v>273</v>
      </c>
      <c r="B38" s="21" t="s">
        <v>272</v>
      </c>
      <c r="C38" s="21" t="s">
        <v>148</v>
      </c>
      <c r="D38" s="24">
        <v>1000000</v>
      </c>
      <c r="E38" s="22">
        <v>2897.5</v>
      </c>
      <c r="F38" s="23">
        <v>1.3023041006246401</v>
      </c>
    </row>
    <row r="39" spans="1:6" x14ac:dyDescent="0.2">
      <c r="A39" s="21" t="s">
        <v>167</v>
      </c>
      <c r="B39" s="21" t="s">
        <v>166</v>
      </c>
      <c r="C39" s="21" t="s">
        <v>168</v>
      </c>
      <c r="D39" s="24">
        <v>1500000</v>
      </c>
      <c r="E39" s="22">
        <v>2847</v>
      </c>
      <c r="F39" s="23">
        <v>1.27960647954387</v>
      </c>
    </row>
    <row r="40" spans="1:6" x14ac:dyDescent="0.2">
      <c r="A40" s="21" t="s">
        <v>287</v>
      </c>
      <c r="B40" s="21" t="s">
        <v>286</v>
      </c>
      <c r="C40" s="21" t="s">
        <v>121</v>
      </c>
      <c r="D40" s="24">
        <v>1550000</v>
      </c>
      <c r="E40" s="22">
        <v>2637.9450000000002</v>
      </c>
      <c r="F40" s="23">
        <v>1.18564507013711</v>
      </c>
    </row>
    <row r="41" spans="1:6" x14ac:dyDescent="0.2">
      <c r="A41" s="21" t="s">
        <v>279</v>
      </c>
      <c r="B41" s="21" t="s">
        <v>278</v>
      </c>
      <c r="C41" s="21" t="s">
        <v>137</v>
      </c>
      <c r="D41" s="24">
        <v>65000</v>
      </c>
      <c r="E41" s="22">
        <v>2251.21</v>
      </c>
      <c r="F41" s="23">
        <v>1.0118239911534801</v>
      </c>
    </row>
    <row r="42" spans="1:6" x14ac:dyDescent="0.2">
      <c r="A42" s="21" t="s">
        <v>234</v>
      </c>
      <c r="B42" s="21" t="s">
        <v>233</v>
      </c>
      <c r="C42" s="21" t="s">
        <v>235</v>
      </c>
      <c r="D42" s="24">
        <v>105000</v>
      </c>
      <c r="E42" s="22">
        <v>2053.4850000000001</v>
      </c>
      <c r="F42" s="23">
        <v>0.92295493910998905</v>
      </c>
    </row>
    <row r="43" spans="1:6" x14ac:dyDescent="0.2">
      <c r="A43" s="21" t="s">
        <v>492</v>
      </c>
      <c r="B43" s="21" t="s">
        <v>491</v>
      </c>
      <c r="C43" s="21" t="s">
        <v>178</v>
      </c>
      <c r="D43" s="24">
        <v>60000</v>
      </c>
      <c r="E43" s="22">
        <v>2007.48</v>
      </c>
      <c r="F43" s="23">
        <v>0.90227763103432501</v>
      </c>
    </row>
    <row r="44" spans="1:6" x14ac:dyDescent="0.2">
      <c r="A44" s="21" t="s">
        <v>494</v>
      </c>
      <c r="B44" s="21" t="s">
        <v>493</v>
      </c>
      <c r="C44" s="21" t="s">
        <v>168</v>
      </c>
      <c r="D44" s="24">
        <v>600000</v>
      </c>
      <c r="E44" s="22">
        <v>1972.8</v>
      </c>
      <c r="F44" s="23">
        <v>0.886690433032716</v>
      </c>
    </row>
    <row r="45" spans="1:6" x14ac:dyDescent="0.2">
      <c r="A45" s="21" t="s">
        <v>496</v>
      </c>
      <c r="B45" s="21" t="s">
        <v>495</v>
      </c>
      <c r="C45" s="21" t="s">
        <v>183</v>
      </c>
      <c r="D45" s="24">
        <v>2350000</v>
      </c>
      <c r="E45" s="22">
        <v>1910.55</v>
      </c>
      <c r="F45" s="23">
        <v>0.85871168229453299</v>
      </c>
    </row>
    <row r="46" spans="1:6" x14ac:dyDescent="0.2">
      <c r="A46" s="21" t="s">
        <v>212</v>
      </c>
      <c r="B46" s="21" t="s">
        <v>211</v>
      </c>
      <c r="C46" s="21" t="s">
        <v>156</v>
      </c>
      <c r="D46" s="24">
        <v>100000</v>
      </c>
      <c r="E46" s="22">
        <v>1680.1</v>
      </c>
      <c r="F46" s="23">
        <v>0.75513412233286004</v>
      </c>
    </row>
    <row r="47" spans="1:6" x14ac:dyDescent="0.2">
      <c r="A47" s="21" t="s">
        <v>498</v>
      </c>
      <c r="B47" s="21" t="s">
        <v>497</v>
      </c>
      <c r="C47" s="21" t="s">
        <v>359</v>
      </c>
      <c r="D47" s="24">
        <v>200000</v>
      </c>
      <c r="E47" s="22">
        <v>1328</v>
      </c>
      <c r="F47" s="23">
        <v>0.59688001574789495</v>
      </c>
    </row>
    <row r="48" spans="1:6" x14ac:dyDescent="0.2">
      <c r="A48" s="21" t="s">
        <v>500</v>
      </c>
      <c r="B48" s="21" t="s">
        <v>499</v>
      </c>
      <c r="C48" s="21" t="s">
        <v>192</v>
      </c>
      <c r="D48" s="24">
        <v>1900000</v>
      </c>
      <c r="E48" s="22">
        <v>1210.8699999999999</v>
      </c>
      <c r="F48" s="23">
        <v>0.54423501857579304</v>
      </c>
    </row>
    <row r="49" spans="1:9" x14ac:dyDescent="0.2">
      <c r="A49" s="21" t="s">
        <v>502</v>
      </c>
      <c r="B49" s="21" t="s">
        <v>501</v>
      </c>
      <c r="C49" s="21" t="s">
        <v>204</v>
      </c>
      <c r="D49" s="24">
        <v>10000</v>
      </c>
      <c r="E49" s="22">
        <v>1186.45</v>
      </c>
      <c r="F49" s="23">
        <v>0.53325925804524799</v>
      </c>
    </row>
    <row r="50" spans="1:9" x14ac:dyDescent="0.2">
      <c r="A50" s="21" t="s">
        <v>177</v>
      </c>
      <c r="B50" s="21" t="s">
        <v>176</v>
      </c>
      <c r="C50" s="21" t="s">
        <v>178</v>
      </c>
      <c r="D50" s="24">
        <v>300000</v>
      </c>
      <c r="E50" s="22">
        <v>1058.7</v>
      </c>
      <c r="F50" s="23">
        <v>0.475841018578536</v>
      </c>
    </row>
    <row r="51" spans="1:9" x14ac:dyDescent="0.2">
      <c r="A51" s="21" t="s">
        <v>504</v>
      </c>
      <c r="B51" s="21" t="s">
        <v>503</v>
      </c>
      <c r="C51" s="21" t="s">
        <v>145</v>
      </c>
      <c r="D51" s="24">
        <v>300000</v>
      </c>
      <c r="E51" s="22">
        <v>999.15</v>
      </c>
      <c r="F51" s="23">
        <v>0.44907580401695002</v>
      </c>
    </row>
    <row r="52" spans="1:9" x14ac:dyDescent="0.2">
      <c r="A52" s="21" t="s">
        <v>506</v>
      </c>
      <c r="B52" s="21" t="s">
        <v>505</v>
      </c>
      <c r="C52" s="21" t="s">
        <v>145</v>
      </c>
      <c r="D52" s="24">
        <v>105208</v>
      </c>
      <c r="E52" s="22">
        <v>895.42528800000002</v>
      </c>
      <c r="F52" s="23">
        <v>0.40245591867658398</v>
      </c>
    </row>
    <row r="53" spans="1:9" x14ac:dyDescent="0.2">
      <c r="A53" s="21" t="s">
        <v>508</v>
      </c>
      <c r="B53" s="21" t="s">
        <v>507</v>
      </c>
      <c r="C53" s="21" t="s">
        <v>183</v>
      </c>
      <c r="D53" s="24">
        <v>400000</v>
      </c>
      <c r="E53" s="22">
        <v>865.88</v>
      </c>
      <c r="F53" s="23">
        <v>0.38917655725586398</v>
      </c>
    </row>
    <row r="54" spans="1:9" x14ac:dyDescent="0.2">
      <c r="A54" s="21" t="s">
        <v>509</v>
      </c>
      <c r="B54" s="21" t="s">
        <v>939</v>
      </c>
      <c r="C54" s="21" t="s">
        <v>448</v>
      </c>
      <c r="D54" s="24">
        <v>50000</v>
      </c>
      <c r="E54" s="22">
        <v>204.92500000000001</v>
      </c>
      <c r="F54" s="23">
        <v>9.2105148514410706E-2</v>
      </c>
    </row>
    <row r="55" spans="1:9" x14ac:dyDescent="0.2">
      <c r="A55" s="20" t="s">
        <v>28</v>
      </c>
      <c r="B55" s="20"/>
      <c r="C55" s="20"/>
      <c r="D55" s="20"/>
      <c r="E55" s="25">
        <f>SUM(E7:E54)</f>
        <v>207914.528349</v>
      </c>
      <c r="F55" s="26">
        <f>SUM(F7:F54)</f>
        <v>93.448815478288608</v>
      </c>
      <c r="G55" s="14"/>
      <c r="H55" s="14"/>
      <c r="I55" s="14"/>
    </row>
    <row r="56" spans="1:9" x14ac:dyDescent="0.2">
      <c r="A56" s="21"/>
      <c r="B56" s="21"/>
      <c r="C56" s="21"/>
      <c r="D56" s="21"/>
      <c r="E56" s="22"/>
      <c r="F56" s="23"/>
    </row>
    <row r="57" spans="1:9" x14ac:dyDescent="0.2">
      <c r="A57" s="20" t="s">
        <v>510</v>
      </c>
      <c r="B57" s="21"/>
      <c r="C57" s="21"/>
      <c r="D57" s="21"/>
      <c r="E57" s="22"/>
      <c r="F57" s="23"/>
    </row>
    <row r="58" spans="1:9" x14ac:dyDescent="0.2">
      <c r="A58" s="21" t="s">
        <v>512</v>
      </c>
      <c r="B58" s="21" t="s">
        <v>511</v>
      </c>
      <c r="C58" s="21" t="s">
        <v>210</v>
      </c>
      <c r="D58" s="24">
        <v>2000000</v>
      </c>
      <c r="E58" s="22">
        <v>6118.8</v>
      </c>
      <c r="F58" s="23">
        <v>2.7501426508721498</v>
      </c>
    </row>
    <row r="59" spans="1:9" x14ac:dyDescent="0.2">
      <c r="A59" s="20" t="s">
        <v>28</v>
      </c>
      <c r="B59" s="20"/>
      <c r="C59" s="20"/>
      <c r="D59" s="20"/>
      <c r="E59" s="25">
        <f>SUM(E57:E58)</f>
        <v>6118.8</v>
      </c>
      <c r="F59" s="26">
        <f>SUM(F57:F58)</f>
        <v>2.7501426508721498</v>
      </c>
      <c r="G59" s="14"/>
      <c r="H59" s="14"/>
      <c r="I59" s="14"/>
    </row>
    <row r="60" spans="1:9" x14ac:dyDescent="0.2">
      <c r="A60" s="21"/>
      <c r="B60" s="21"/>
      <c r="C60" s="21"/>
      <c r="D60" s="21"/>
      <c r="E60" s="22"/>
      <c r="F60" s="23"/>
    </row>
    <row r="61" spans="1:9" x14ac:dyDescent="0.2">
      <c r="A61" s="20" t="s">
        <v>41</v>
      </c>
      <c r="B61" s="20"/>
      <c r="C61" s="20"/>
      <c r="D61" s="20"/>
      <c r="E61" s="25">
        <f>E55+E59</f>
        <v>214033.32834899999</v>
      </c>
      <c r="F61" s="26">
        <f>F55+F59</f>
        <v>96.198958129160758</v>
      </c>
      <c r="G61" s="14"/>
      <c r="H61" s="14"/>
      <c r="I61" s="14"/>
    </row>
    <row r="62" spans="1:9" x14ac:dyDescent="0.2">
      <c r="A62" s="20"/>
      <c r="B62" s="20"/>
      <c r="C62" s="20"/>
      <c r="D62" s="20"/>
      <c r="E62" s="25"/>
      <c r="F62" s="26"/>
      <c r="G62" s="14"/>
      <c r="H62" s="14"/>
      <c r="I62" s="14"/>
    </row>
    <row r="63" spans="1:9" x14ac:dyDescent="0.2">
      <c r="A63" s="20" t="s">
        <v>43</v>
      </c>
      <c r="B63" s="20"/>
      <c r="C63" s="20"/>
      <c r="D63" s="20"/>
      <c r="E63" s="25">
        <f>E65-(E55+E59)</f>
        <v>8456.948584800004</v>
      </c>
      <c r="F63" s="26">
        <f>F65-(F55+F59)</f>
        <v>3.8010418708392422</v>
      </c>
      <c r="G63" s="14"/>
      <c r="H63" s="14"/>
      <c r="I63" s="14"/>
    </row>
    <row r="64" spans="1:9" x14ac:dyDescent="0.2">
      <c r="A64" s="20"/>
      <c r="B64" s="20"/>
      <c r="C64" s="20"/>
      <c r="D64" s="20"/>
      <c r="E64" s="25"/>
      <c r="F64" s="26"/>
      <c r="G64" s="14"/>
      <c r="H64" s="14"/>
      <c r="I64" s="14"/>
    </row>
    <row r="65" spans="1:9" x14ac:dyDescent="0.2">
      <c r="A65" s="27" t="s">
        <v>42</v>
      </c>
      <c r="B65" s="27"/>
      <c r="C65" s="27"/>
      <c r="D65" s="27"/>
      <c r="E65" s="28">
        <v>222490.27693379999</v>
      </c>
      <c r="F65" s="29">
        <v>100</v>
      </c>
      <c r="G65" s="14"/>
      <c r="H65" s="14"/>
      <c r="I65" s="14"/>
    </row>
    <row r="67" spans="1:9" x14ac:dyDescent="0.2">
      <c r="A67" s="14" t="s">
        <v>45</v>
      </c>
    </row>
    <row r="68" spans="1:9" x14ac:dyDescent="0.2">
      <c r="A68" s="14" t="s">
        <v>46</v>
      </c>
    </row>
    <row r="69" spans="1:9" x14ac:dyDescent="0.2">
      <c r="A69" s="14" t="s">
        <v>47</v>
      </c>
      <c r="B69" s="14"/>
      <c r="C69" s="30" t="s">
        <v>49</v>
      </c>
      <c r="D69" s="14" t="s">
        <v>48</v>
      </c>
    </row>
    <row r="70" spans="1:9" x14ac:dyDescent="0.2">
      <c r="A70" s="7" t="s">
        <v>50</v>
      </c>
      <c r="C70" s="31">
        <v>713.20129999999995</v>
      </c>
      <c r="D70" s="31">
        <v>705.84289999999999</v>
      </c>
    </row>
    <row r="71" spans="1:9" x14ac:dyDescent="0.2">
      <c r="A71" s="7" t="s">
        <v>51</v>
      </c>
      <c r="C71" s="31">
        <v>111.322</v>
      </c>
      <c r="D71" s="31">
        <v>101.0157</v>
      </c>
    </row>
    <row r="72" spans="1:9" x14ac:dyDescent="0.2">
      <c r="A72" s="7" t="s">
        <v>52</v>
      </c>
      <c r="C72" s="31">
        <v>789.48270000000002</v>
      </c>
      <c r="D72" s="31">
        <v>786.00530000000003</v>
      </c>
    </row>
    <row r="73" spans="1:9" x14ac:dyDescent="0.2">
      <c r="A73" s="7" t="s">
        <v>53</v>
      </c>
      <c r="C73" s="31">
        <v>127.20740000000001</v>
      </c>
      <c r="D73" s="31">
        <v>116.0577</v>
      </c>
    </row>
    <row r="75" spans="1:9" x14ac:dyDescent="0.2">
      <c r="A75" s="14" t="s">
        <v>55</v>
      </c>
    </row>
    <row r="76" spans="1:9" x14ac:dyDescent="0.2">
      <c r="A76" s="101" t="s">
        <v>58</v>
      </c>
      <c r="B76" s="102"/>
      <c r="C76" s="33" t="s">
        <v>59</v>
      </c>
    </row>
    <row r="77" spans="1:9" x14ac:dyDescent="0.2">
      <c r="A77" s="97" t="s">
        <v>51</v>
      </c>
      <c r="B77" s="98"/>
      <c r="C77" s="34">
        <v>9</v>
      </c>
    </row>
    <row r="78" spans="1:9" x14ac:dyDescent="0.2">
      <c r="A78" s="97" t="s">
        <v>53</v>
      </c>
      <c r="B78" s="98"/>
      <c r="C78" s="34">
        <v>10.35</v>
      </c>
    </row>
    <row r="79" spans="1:9" x14ac:dyDescent="0.2">
      <c r="A79" s="7" t="s">
        <v>60</v>
      </c>
    </row>
    <row r="80" spans="1:9" x14ac:dyDescent="0.2">
      <c r="A80" s="7" t="s">
        <v>54</v>
      </c>
    </row>
    <row r="82" spans="1:9" x14ac:dyDescent="0.2">
      <c r="A82" s="14" t="s">
        <v>334</v>
      </c>
      <c r="D82" s="51">
        <v>9.91045301692252E-2</v>
      </c>
    </row>
    <row r="84" spans="1:9" x14ac:dyDescent="0.2">
      <c r="A84" s="105" t="s">
        <v>943</v>
      </c>
      <c r="B84" s="105"/>
      <c r="C84" s="105"/>
      <c r="D84" s="30" t="s">
        <v>56</v>
      </c>
    </row>
    <row r="86" spans="1:9" x14ac:dyDescent="0.2">
      <c r="A86" s="66" t="s">
        <v>944</v>
      </c>
      <c r="B86" s="62"/>
      <c r="C86" s="62"/>
      <c r="D86" s="62"/>
      <c r="E86" s="11"/>
      <c r="G86" s="62"/>
      <c r="H86" s="62"/>
      <c r="I86" s="62"/>
    </row>
    <row r="87" spans="1:9" x14ac:dyDescent="0.2">
      <c r="A87" s="67"/>
      <c r="B87" s="62"/>
      <c r="C87" s="62"/>
      <c r="D87" s="62"/>
      <c r="E87" s="11"/>
      <c r="G87" s="62"/>
      <c r="H87" s="62"/>
      <c r="I87" s="62"/>
    </row>
    <row r="88" spans="1:9" x14ac:dyDescent="0.2">
      <c r="A88" s="66" t="s">
        <v>948</v>
      </c>
      <c r="B88" s="62"/>
      <c r="C88" s="62"/>
      <c r="D88" s="62"/>
      <c r="E88" s="11"/>
      <c r="G88" s="62"/>
      <c r="H88" s="62"/>
      <c r="I88" s="62"/>
    </row>
    <row r="89" spans="1:9" x14ac:dyDescent="0.2">
      <c r="A89" s="67"/>
      <c r="B89" s="62"/>
      <c r="C89" s="62"/>
      <c r="D89" s="62"/>
      <c r="E89" s="11"/>
      <c r="G89" s="62"/>
      <c r="H89" s="62"/>
      <c r="I89" s="62"/>
    </row>
    <row r="90" spans="1:9" x14ac:dyDescent="0.2">
      <c r="A90" s="62"/>
      <c r="B90" s="62"/>
      <c r="C90" s="62"/>
      <c r="D90" s="62"/>
      <c r="E90" s="11"/>
      <c r="G90" s="62"/>
      <c r="H90" s="62"/>
      <c r="I90" s="62"/>
    </row>
    <row r="91" spans="1:9" x14ac:dyDescent="0.2">
      <c r="A91" s="62"/>
      <c r="B91" s="62"/>
      <c r="C91" s="62"/>
      <c r="D91" s="62"/>
      <c r="E91" s="11"/>
      <c r="G91" s="62"/>
      <c r="H91" s="62"/>
      <c r="I91" s="62"/>
    </row>
    <row r="92" spans="1:9" x14ac:dyDescent="0.2">
      <c r="A92" s="62"/>
      <c r="B92" s="62"/>
      <c r="C92" s="62"/>
      <c r="D92" s="62"/>
      <c r="E92" s="11"/>
      <c r="G92" s="62"/>
      <c r="H92" s="62"/>
      <c r="I92" s="62"/>
    </row>
    <row r="93" spans="1:9" x14ac:dyDescent="0.2">
      <c r="A93" s="62"/>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6" t="s">
        <v>954</v>
      </c>
      <c r="B107" s="62"/>
      <c r="C107" s="62"/>
      <c r="D107" s="62"/>
      <c r="E107" s="11"/>
      <c r="G107" s="62"/>
      <c r="H107" s="62"/>
      <c r="I107" s="62"/>
    </row>
    <row r="108" spans="1:9" x14ac:dyDescent="0.2">
      <c r="A108" s="62"/>
      <c r="B108" s="62"/>
      <c r="C108" s="62"/>
      <c r="D108" s="62"/>
      <c r="E108" s="11"/>
      <c r="G108" s="62"/>
      <c r="H108" s="62"/>
      <c r="I108" s="62"/>
    </row>
    <row r="109" spans="1:9" x14ac:dyDescent="0.2">
      <c r="A109" s="66" t="s">
        <v>977</v>
      </c>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6" t="s">
        <v>955</v>
      </c>
      <c r="B128" s="62"/>
      <c r="C128" s="62"/>
      <c r="D128" s="62"/>
      <c r="E128" s="11"/>
      <c r="G128" s="62"/>
      <c r="H128" s="62"/>
      <c r="I128" s="62"/>
    </row>
    <row r="129" spans="1:9" x14ac:dyDescent="0.2">
      <c r="A129" s="62"/>
      <c r="B129" s="62"/>
      <c r="C129" s="62"/>
      <c r="D129" s="62"/>
      <c r="E129" s="11"/>
      <c r="G129" s="62"/>
      <c r="H129" s="62"/>
      <c r="I129" s="62"/>
    </row>
    <row r="130" spans="1:9" x14ac:dyDescent="0.2">
      <c r="A130" s="66" t="s">
        <v>1384</v>
      </c>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t="s">
        <v>947</v>
      </c>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sheetData>
  <mergeCells count="5">
    <mergeCell ref="A1:F1"/>
    <mergeCell ref="A76:B76"/>
    <mergeCell ref="A77:B77"/>
    <mergeCell ref="A78:B78"/>
    <mergeCell ref="A84:C84"/>
  </mergeCells>
  <conditionalFormatting sqref="F2:F3">
    <cfRule type="cellIs" dxfId="77" priority="3" stopIfTrue="1" operator="between">
      <formula>0.009</formula>
      <formula>-0.009</formula>
    </cfRule>
  </conditionalFormatting>
  <conditionalFormatting sqref="F5:F146">
    <cfRule type="cellIs" dxfId="76" priority="1" stopIfTrue="1" operator="between">
      <formula>0.009</formula>
      <formula>-0.009</formula>
    </cfRule>
  </conditionalFormatting>
  <conditionalFormatting sqref="F233:F65536">
    <cfRule type="cellIs" dxfId="75"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54"/>
  <sheetViews>
    <sheetView workbookViewId="0">
      <selection sqref="A1:F1"/>
    </sheetView>
  </sheetViews>
  <sheetFormatPr defaultRowHeight="11.25" x14ac:dyDescent="0.2"/>
  <cols>
    <col min="1" max="1" width="40.5703125" style="7" bestFit="1" customWidth="1"/>
    <col min="2" max="2" width="29.85546875" style="7" bestFit="1" customWidth="1"/>
    <col min="3" max="3" width="35.42578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13</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515</v>
      </c>
      <c r="B7" s="21" t="s">
        <v>514</v>
      </c>
      <c r="C7" s="21" t="s">
        <v>148</v>
      </c>
      <c r="D7" s="24">
        <v>15120000</v>
      </c>
      <c r="E7" s="22">
        <v>13216.392</v>
      </c>
      <c r="F7" s="23">
        <v>5.5705777795440703</v>
      </c>
    </row>
    <row r="8" spans="1:6" x14ac:dyDescent="0.2">
      <c r="A8" s="21" t="s">
        <v>147</v>
      </c>
      <c r="B8" s="21" t="s">
        <v>146</v>
      </c>
      <c r="C8" s="21" t="s">
        <v>148</v>
      </c>
      <c r="D8" s="24">
        <v>3800000</v>
      </c>
      <c r="E8" s="22">
        <v>12688.2</v>
      </c>
      <c r="F8" s="23">
        <v>5.3479501048706002</v>
      </c>
    </row>
    <row r="9" spans="1:6" x14ac:dyDescent="0.2">
      <c r="A9" s="21" t="s">
        <v>120</v>
      </c>
      <c r="B9" s="21" t="s">
        <v>119</v>
      </c>
      <c r="C9" s="21" t="s">
        <v>121</v>
      </c>
      <c r="D9" s="24">
        <v>570000</v>
      </c>
      <c r="E9" s="22">
        <v>11085.93</v>
      </c>
      <c r="F9" s="23">
        <v>4.6726092358323603</v>
      </c>
    </row>
    <row r="10" spans="1:6" x14ac:dyDescent="0.2">
      <c r="A10" s="21" t="s">
        <v>136</v>
      </c>
      <c r="B10" s="21" t="s">
        <v>135</v>
      </c>
      <c r="C10" s="21" t="s">
        <v>137</v>
      </c>
      <c r="D10" s="24">
        <v>686814</v>
      </c>
      <c r="E10" s="22">
        <v>10732.84238</v>
      </c>
      <c r="F10" s="23">
        <v>4.5237863157643101</v>
      </c>
    </row>
    <row r="11" spans="1:6" x14ac:dyDescent="0.2">
      <c r="A11" s="21" t="s">
        <v>139</v>
      </c>
      <c r="B11" s="21" t="s">
        <v>138</v>
      </c>
      <c r="C11" s="21" t="s">
        <v>137</v>
      </c>
      <c r="D11" s="24">
        <v>640932</v>
      </c>
      <c r="E11" s="22">
        <v>10489.493109999999</v>
      </c>
      <c r="F11" s="23">
        <v>4.4212170187783899</v>
      </c>
    </row>
    <row r="12" spans="1:6" x14ac:dyDescent="0.2">
      <c r="A12" s="21" t="s">
        <v>167</v>
      </c>
      <c r="B12" s="21" t="s">
        <v>166</v>
      </c>
      <c r="C12" s="21" t="s">
        <v>168</v>
      </c>
      <c r="D12" s="24">
        <v>5082285</v>
      </c>
      <c r="E12" s="22">
        <v>9646.1769299999996</v>
      </c>
      <c r="F12" s="23">
        <v>4.0657676364176103</v>
      </c>
    </row>
    <row r="13" spans="1:6" x14ac:dyDescent="0.2">
      <c r="A13" s="21" t="s">
        <v>368</v>
      </c>
      <c r="B13" s="21" t="s">
        <v>367</v>
      </c>
      <c r="C13" s="21" t="s">
        <v>186</v>
      </c>
      <c r="D13" s="24">
        <v>2050000</v>
      </c>
      <c r="E13" s="22">
        <v>8570.0249999999996</v>
      </c>
      <c r="F13" s="23">
        <v>3.6121803011848601</v>
      </c>
    </row>
    <row r="14" spans="1:6" x14ac:dyDescent="0.2">
      <c r="A14" s="21" t="s">
        <v>439</v>
      </c>
      <c r="B14" s="21" t="s">
        <v>438</v>
      </c>
      <c r="C14" s="21" t="s">
        <v>440</v>
      </c>
      <c r="D14" s="24">
        <v>3500000</v>
      </c>
      <c r="E14" s="22">
        <v>8379</v>
      </c>
      <c r="F14" s="23">
        <v>3.5316651635938001</v>
      </c>
    </row>
    <row r="15" spans="1:6" x14ac:dyDescent="0.2">
      <c r="A15" s="21" t="s">
        <v>273</v>
      </c>
      <c r="B15" s="21" t="s">
        <v>272</v>
      </c>
      <c r="C15" s="21" t="s">
        <v>148</v>
      </c>
      <c r="D15" s="24">
        <v>2879000</v>
      </c>
      <c r="E15" s="22">
        <v>8341.9025000000001</v>
      </c>
      <c r="F15" s="23">
        <v>3.5160289363105401</v>
      </c>
    </row>
    <row r="16" spans="1:6" x14ac:dyDescent="0.2">
      <c r="A16" s="21" t="s">
        <v>270</v>
      </c>
      <c r="B16" s="21" t="s">
        <v>269</v>
      </c>
      <c r="C16" s="21" t="s">
        <v>271</v>
      </c>
      <c r="D16" s="24">
        <v>1713809</v>
      </c>
      <c r="E16" s="22">
        <v>6808.9631570000001</v>
      </c>
      <c r="F16" s="23">
        <v>2.86991024964441</v>
      </c>
    </row>
    <row r="17" spans="1:6" x14ac:dyDescent="0.2">
      <c r="A17" s="21" t="s">
        <v>279</v>
      </c>
      <c r="B17" s="21" t="s">
        <v>278</v>
      </c>
      <c r="C17" s="21" t="s">
        <v>137</v>
      </c>
      <c r="D17" s="24">
        <v>191460</v>
      </c>
      <c r="E17" s="22">
        <v>6631.0256399999998</v>
      </c>
      <c r="F17" s="23">
        <v>2.79491135597151</v>
      </c>
    </row>
    <row r="18" spans="1:6" x14ac:dyDescent="0.2">
      <c r="A18" s="21" t="s">
        <v>188</v>
      </c>
      <c r="B18" s="21" t="s">
        <v>187</v>
      </c>
      <c r="C18" s="21" t="s">
        <v>189</v>
      </c>
      <c r="D18" s="24">
        <v>1700000</v>
      </c>
      <c r="E18" s="22">
        <v>6538.2</v>
      </c>
      <c r="F18" s="23">
        <v>2.7557862719428301</v>
      </c>
    </row>
    <row r="19" spans="1:6" x14ac:dyDescent="0.2">
      <c r="A19" s="21" t="s">
        <v>517</v>
      </c>
      <c r="B19" s="21" t="s">
        <v>516</v>
      </c>
      <c r="C19" s="21" t="s">
        <v>148</v>
      </c>
      <c r="D19" s="24">
        <v>3560000</v>
      </c>
      <c r="E19" s="22">
        <v>5781.44</v>
      </c>
      <c r="F19" s="23">
        <v>2.43681945857593</v>
      </c>
    </row>
    <row r="20" spans="1:6" x14ac:dyDescent="0.2">
      <c r="A20" s="21" t="s">
        <v>201</v>
      </c>
      <c r="B20" s="21" t="s">
        <v>200</v>
      </c>
      <c r="C20" s="21" t="s">
        <v>137</v>
      </c>
      <c r="D20" s="24">
        <v>350000</v>
      </c>
      <c r="E20" s="22">
        <v>5508.65</v>
      </c>
      <c r="F20" s="23">
        <v>2.32184118670855</v>
      </c>
    </row>
    <row r="21" spans="1:6" x14ac:dyDescent="0.2">
      <c r="A21" s="21" t="s">
        <v>226</v>
      </c>
      <c r="B21" s="21" t="s">
        <v>225</v>
      </c>
      <c r="C21" s="21" t="s">
        <v>131</v>
      </c>
      <c r="D21" s="24">
        <v>1400000</v>
      </c>
      <c r="E21" s="22">
        <v>5378.1</v>
      </c>
      <c r="F21" s="23">
        <v>2.2668156601412801</v>
      </c>
    </row>
    <row r="22" spans="1:6" x14ac:dyDescent="0.2">
      <c r="A22" s="21" t="s">
        <v>248</v>
      </c>
      <c r="B22" s="21" t="s">
        <v>247</v>
      </c>
      <c r="C22" s="21" t="s">
        <v>134</v>
      </c>
      <c r="D22" s="24">
        <v>1291500</v>
      </c>
      <c r="E22" s="22">
        <v>5308.7107500000002</v>
      </c>
      <c r="F22" s="23">
        <v>2.2375687814024201</v>
      </c>
    </row>
    <row r="23" spans="1:6" x14ac:dyDescent="0.2">
      <c r="A23" s="21" t="s">
        <v>185</v>
      </c>
      <c r="B23" s="21" t="s">
        <v>184</v>
      </c>
      <c r="C23" s="21" t="s">
        <v>186</v>
      </c>
      <c r="D23" s="24">
        <v>200000</v>
      </c>
      <c r="E23" s="22">
        <v>4696.6000000000004</v>
      </c>
      <c r="F23" s="23">
        <v>1.9795701882485499</v>
      </c>
    </row>
    <row r="24" spans="1:6" x14ac:dyDescent="0.2">
      <c r="A24" s="21" t="s">
        <v>425</v>
      </c>
      <c r="B24" s="21" t="s">
        <v>424</v>
      </c>
      <c r="C24" s="21" t="s">
        <v>168</v>
      </c>
      <c r="D24" s="24">
        <v>1500000</v>
      </c>
      <c r="E24" s="22">
        <v>4609.5</v>
      </c>
      <c r="F24" s="23">
        <v>1.9428584045334301</v>
      </c>
    </row>
    <row r="25" spans="1:6" x14ac:dyDescent="0.2">
      <c r="A25" s="21" t="s">
        <v>519</v>
      </c>
      <c r="B25" s="21" t="s">
        <v>518</v>
      </c>
      <c r="C25" s="21" t="s">
        <v>134</v>
      </c>
      <c r="D25" s="24">
        <v>2000000</v>
      </c>
      <c r="E25" s="22">
        <v>4324.3999999999996</v>
      </c>
      <c r="F25" s="23">
        <v>1.8226915900996501</v>
      </c>
    </row>
    <row r="26" spans="1:6" x14ac:dyDescent="0.2">
      <c r="A26" s="21" t="s">
        <v>492</v>
      </c>
      <c r="B26" s="21" t="s">
        <v>491</v>
      </c>
      <c r="C26" s="21" t="s">
        <v>178</v>
      </c>
      <c r="D26" s="24">
        <v>115000</v>
      </c>
      <c r="E26" s="22">
        <v>3847.67</v>
      </c>
      <c r="F26" s="23">
        <v>1.6217546365920701</v>
      </c>
    </row>
    <row r="27" spans="1:6" x14ac:dyDescent="0.2">
      <c r="A27" s="21" t="s">
        <v>173</v>
      </c>
      <c r="B27" s="21" t="s">
        <v>172</v>
      </c>
      <c r="C27" s="21" t="s">
        <v>165</v>
      </c>
      <c r="D27" s="24">
        <v>29000</v>
      </c>
      <c r="E27" s="22">
        <v>3572.51</v>
      </c>
      <c r="F27" s="23">
        <v>1.50577743329639</v>
      </c>
    </row>
    <row r="28" spans="1:6" x14ac:dyDescent="0.2">
      <c r="A28" s="21" t="s">
        <v>521</v>
      </c>
      <c r="B28" s="21" t="s">
        <v>520</v>
      </c>
      <c r="C28" s="21" t="s">
        <v>448</v>
      </c>
      <c r="D28" s="24">
        <v>579157</v>
      </c>
      <c r="E28" s="22">
        <v>3191.1550699999998</v>
      </c>
      <c r="F28" s="23">
        <v>1.3450401232061999</v>
      </c>
    </row>
    <row r="29" spans="1:6" x14ac:dyDescent="0.2">
      <c r="A29" s="21" t="s">
        <v>476</v>
      </c>
      <c r="B29" s="21" t="s">
        <v>475</v>
      </c>
      <c r="C29" s="21" t="s">
        <v>417</v>
      </c>
      <c r="D29" s="24">
        <v>522050</v>
      </c>
      <c r="E29" s="22">
        <v>3049.8161</v>
      </c>
      <c r="F29" s="23">
        <v>1.28546715308957</v>
      </c>
    </row>
    <row r="30" spans="1:6" x14ac:dyDescent="0.2">
      <c r="A30" s="21" t="s">
        <v>285</v>
      </c>
      <c r="B30" s="21" t="s">
        <v>284</v>
      </c>
      <c r="C30" s="21" t="s">
        <v>134</v>
      </c>
      <c r="D30" s="24">
        <v>2068000</v>
      </c>
      <c r="E30" s="22">
        <v>2935.9396000000002</v>
      </c>
      <c r="F30" s="23">
        <v>1.23746934093991</v>
      </c>
    </row>
    <row r="31" spans="1:6" x14ac:dyDescent="0.2">
      <c r="A31" s="21" t="s">
        <v>494</v>
      </c>
      <c r="B31" s="21" t="s">
        <v>493</v>
      </c>
      <c r="C31" s="21" t="s">
        <v>168</v>
      </c>
      <c r="D31" s="24">
        <v>840000</v>
      </c>
      <c r="E31" s="22">
        <v>2761.92</v>
      </c>
      <c r="F31" s="23">
        <v>1.1641218103154301</v>
      </c>
    </row>
    <row r="32" spans="1:6" x14ac:dyDescent="0.2">
      <c r="A32" s="21" t="s">
        <v>484</v>
      </c>
      <c r="B32" s="21" t="s">
        <v>483</v>
      </c>
      <c r="C32" s="21" t="s">
        <v>151</v>
      </c>
      <c r="D32" s="24">
        <v>103351</v>
      </c>
      <c r="E32" s="22">
        <v>2631.1097580000001</v>
      </c>
      <c r="F32" s="23">
        <v>1.10898659433349</v>
      </c>
    </row>
    <row r="33" spans="1:9" x14ac:dyDescent="0.2">
      <c r="A33" s="21" t="s">
        <v>523</v>
      </c>
      <c r="B33" s="21" t="s">
        <v>522</v>
      </c>
      <c r="C33" s="21" t="s">
        <v>417</v>
      </c>
      <c r="D33" s="24">
        <v>60000</v>
      </c>
      <c r="E33" s="22">
        <v>1473.54</v>
      </c>
      <c r="F33" s="23">
        <v>0.62108245436949505</v>
      </c>
    </row>
    <row r="34" spans="1:9" x14ac:dyDescent="0.2">
      <c r="A34" s="21" t="s">
        <v>500</v>
      </c>
      <c r="B34" s="21" t="s">
        <v>499</v>
      </c>
      <c r="C34" s="21" t="s">
        <v>192</v>
      </c>
      <c r="D34" s="24">
        <v>2260000</v>
      </c>
      <c r="E34" s="22">
        <v>1440.298</v>
      </c>
      <c r="F34" s="23">
        <v>0.60707128198995297</v>
      </c>
    </row>
    <row r="35" spans="1:9" x14ac:dyDescent="0.2">
      <c r="A35" s="21" t="s">
        <v>525</v>
      </c>
      <c r="B35" s="21" t="s">
        <v>524</v>
      </c>
      <c r="C35" s="21" t="s">
        <v>178</v>
      </c>
      <c r="D35" s="24">
        <v>132119</v>
      </c>
      <c r="E35" s="22">
        <v>1373.7073029999999</v>
      </c>
      <c r="F35" s="23">
        <v>0.57900396550656197</v>
      </c>
    </row>
    <row r="36" spans="1:9" x14ac:dyDescent="0.2">
      <c r="A36" s="21" t="s">
        <v>527</v>
      </c>
      <c r="B36" s="21" t="s">
        <v>526</v>
      </c>
      <c r="C36" s="21" t="s">
        <v>528</v>
      </c>
      <c r="D36" s="24">
        <v>500000</v>
      </c>
      <c r="E36" s="22">
        <v>1180.1500000000001</v>
      </c>
      <c r="F36" s="23">
        <v>0.49742148738694603</v>
      </c>
    </row>
    <row r="37" spans="1:9" x14ac:dyDescent="0.2">
      <c r="A37" s="21" t="s">
        <v>530</v>
      </c>
      <c r="B37" s="21" t="s">
        <v>529</v>
      </c>
      <c r="C37" s="21" t="s">
        <v>145</v>
      </c>
      <c r="D37" s="24">
        <v>140000</v>
      </c>
      <c r="E37" s="22">
        <v>1116.22</v>
      </c>
      <c r="F37" s="23">
        <v>0.47047562822612099</v>
      </c>
    </row>
    <row r="38" spans="1:9" x14ac:dyDescent="0.2">
      <c r="A38" s="21" t="s">
        <v>532</v>
      </c>
      <c r="B38" s="21" t="s">
        <v>531</v>
      </c>
      <c r="C38" s="21" t="s">
        <v>219</v>
      </c>
      <c r="D38" s="24">
        <v>500000</v>
      </c>
      <c r="E38" s="22">
        <v>1090.8</v>
      </c>
      <c r="F38" s="23">
        <v>0.45976135105001897</v>
      </c>
    </row>
    <row r="39" spans="1:9" x14ac:dyDescent="0.2">
      <c r="A39" s="21" t="s">
        <v>385</v>
      </c>
      <c r="B39" s="21" t="s">
        <v>384</v>
      </c>
      <c r="C39" s="21" t="s">
        <v>165</v>
      </c>
      <c r="D39" s="24">
        <v>10000</v>
      </c>
      <c r="E39" s="22">
        <v>860.7</v>
      </c>
      <c r="F39" s="23">
        <v>0.362776489593648</v>
      </c>
    </row>
    <row r="40" spans="1:9" x14ac:dyDescent="0.2">
      <c r="A40" s="21" t="s">
        <v>534</v>
      </c>
      <c r="B40" s="21" t="s">
        <v>533</v>
      </c>
      <c r="C40" s="21" t="s">
        <v>137</v>
      </c>
      <c r="D40" s="24">
        <v>101348</v>
      </c>
      <c r="E40" s="22">
        <v>844.27951399999995</v>
      </c>
      <c r="F40" s="23">
        <v>0.35585541806059201</v>
      </c>
    </row>
    <row r="41" spans="1:9" x14ac:dyDescent="0.2">
      <c r="A41" s="20" t="s">
        <v>28</v>
      </c>
      <c r="B41" s="20"/>
      <c r="C41" s="20"/>
      <c r="D41" s="20"/>
      <c r="E41" s="25">
        <f>SUM(E7:E40)</f>
        <v>180105.36681200008</v>
      </c>
      <c r="F41" s="26">
        <f>SUM(F7:F40)</f>
        <v>75.91262080752152</v>
      </c>
      <c r="G41" s="14"/>
      <c r="H41" s="14"/>
      <c r="I41" s="14"/>
    </row>
    <row r="42" spans="1:9" x14ac:dyDescent="0.2">
      <c r="A42" s="21"/>
      <c r="B42" s="21"/>
      <c r="C42" s="21"/>
      <c r="D42" s="21"/>
      <c r="E42" s="22"/>
      <c r="F42" s="23"/>
    </row>
    <row r="43" spans="1:9" x14ac:dyDescent="0.2">
      <c r="A43" s="20" t="s">
        <v>510</v>
      </c>
      <c r="B43" s="21"/>
      <c r="C43" s="21"/>
      <c r="D43" s="21"/>
      <c r="E43" s="22"/>
      <c r="F43" s="23"/>
    </row>
    <row r="44" spans="1:9" x14ac:dyDescent="0.2">
      <c r="A44" s="21" t="s">
        <v>536</v>
      </c>
      <c r="B44" s="21" t="s">
        <v>535</v>
      </c>
      <c r="C44" s="21" t="s">
        <v>210</v>
      </c>
      <c r="D44" s="24">
        <v>2335000</v>
      </c>
      <c r="E44" s="22">
        <v>8905.69</v>
      </c>
      <c r="F44" s="23">
        <v>3.75365976020595</v>
      </c>
    </row>
    <row r="45" spans="1:9" x14ac:dyDescent="0.2">
      <c r="A45" s="21" t="s">
        <v>512</v>
      </c>
      <c r="B45" s="21" t="s">
        <v>511</v>
      </c>
      <c r="C45" s="21" t="s">
        <v>210</v>
      </c>
      <c r="D45" s="24">
        <v>2700000</v>
      </c>
      <c r="E45" s="22">
        <v>8260.3799999999992</v>
      </c>
      <c r="F45" s="23">
        <v>3.4816680133723499</v>
      </c>
    </row>
    <row r="46" spans="1:9" x14ac:dyDescent="0.2">
      <c r="A46" s="21" t="s">
        <v>538</v>
      </c>
      <c r="B46" s="21" t="s">
        <v>537</v>
      </c>
      <c r="C46" s="21" t="s">
        <v>210</v>
      </c>
      <c r="D46" s="24">
        <v>1600000</v>
      </c>
      <c r="E46" s="22">
        <v>2158.4</v>
      </c>
      <c r="F46" s="23">
        <v>0.90974413284411604</v>
      </c>
    </row>
    <row r="47" spans="1:9" x14ac:dyDescent="0.2">
      <c r="A47" s="20" t="s">
        <v>28</v>
      </c>
      <c r="B47" s="20"/>
      <c r="C47" s="20"/>
      <c r="D47" s="20"/>
      <c r="E47" s="25">
        <f>SUM(E43:E46)</f>
        <v>19324.47</v>
      </c>
      <c r="F47" s="26">
        <f>SUM(F43:F46)</f>
        <v>8.145071906422416</v>
      </c>
      <c r="G47" s="14"/>
      <c r="H47" s="14"/>
      <c r="I47" s="14"/>
    </row>
    <row r="48" spans="1:9" x14ac:dyDescent="0.2">
      <c r="A48" s="21"/>
      <c r="B48" s="21"/>
      <c r="C48" s="21"/>
      <c r="D48" s="21"/>
      <c r="E48" s="22"/>
      <c r="F48" s="23"/>
    </row>
    <row r="49" spans="1:9" x14ac:dyDescent="0.2">
      <c r="A49" s="20" t="s">
        <v>539</v>
      </c>
      <c r="B49" s="21"/>
      <c r="C49" s="21"/>
      <c r="D49" s="21"/>
      <c r="E49" s="22"/>
      <c r="F49" s="23"/>
    </row>
    <row r="50" spans="1:9" x14ac:dyDescent="0.2">
      <c r="A50" s="21" t="s">
        <v>541</v>
      </c>
      <c r="B50" s="21" t="s">
        <v>540</v>
      </c>
      <c r="C50" s="21" t="s">
        <v>542</v>
      </c>
      <c r="D50" s="24">
        <v>86900</v>
      </c>
      <c r="E50" s="22">
        <v>4748.8000380000003</v>
      </c>
      <c r="F50" s="23">
        <v>2.0015719850910001</v>
      </c>
    </row>
    <row r="51" spans="1:9" x14ac:dyDescent="0.2">
      <c r="A51" s="21" t="s">
        <v>544</v>
      </c>
      <c r="B51" s="21" t="s">
        <v>543</v>
      </c>
      <c r="C51" s="21" t="s">
        <v>545</v>
      </c>
      <c r="D51" s="24">
        <v>80000</v>
      </c>
      <c r="E51" s="22">
        <v>2887.307456</v>
      </c>
      <c r="F51" s="23">
        <v>1.2169713759326699</v>
      </c>
    </row>
    <row r="52" spans="1:9" x14ac:dyDescent="0.2">
      <c r="A52" s="21" t="s">
        <v>547</v>
      </c>
      <c r="B52" s="21" t="s">
        <v>546</v>
      </c>
      <c r="C52" s="21" t="s">
        <v>323</v>
      </c>
      <c r="D52" s="24">
        <v>25300</v>
      </c>
      <c r="E52" s="22">
        <v>1753.9739870000001</v>
      </c>
      <c r="F52" s="23">
        <v>0.73928259073130598</v>
      </c>
    </row>
    <row r="53" spans="1:9" x14ac:dyDescent="0.2">
      <c r="A53" s="21" t="s">
        <v>549</v>
      </c>
      <c r="B53" s="21" t="s">
        <v>548</v>
      </c>
      <c r="C53" s="21" t="s">
        <v>178</v>
      </c>
      <c r="D53" s="24">
        <v>2297307</v>
      </c>
      <c r="E53" s="22">
        <v>1486.60743</v>
      </c>
      <c r="F53" s="23">
        <v>0.62659024614759495</v>
      </c>
    </row>
    <row r="54" spans="1:9" x14ac:dyDescent="0.2">
      <c r="A54" s="21" t="s">
        <v>551</v>
      </c>
      <c r="B54" s="21" t="s">
        <v>550</v>
      </c>
      <c r="C54" s="21" t="s">
        <v>178</v>
      </c>
      <c r="D54" s="24">
        <v>65000</v>
      </c>
      <c r="E54" s="22">
        <v>1454.534453</v>
      </c>
      <c r="F54" s="23">
        <v>0.61307180533560801</v>
      </c>
    </row>
    <row r="55" spans="1:9" x14ac:dyDescent="0.2">
      <c r="A55" s="21" t="s">
        <v>553</v>
      </c>
      <c r="B55" s="21" t="s">
        <v>552</v>
      </c>
      <c r="C55" s="21" t="s">
        <v>165</v>
      </c>
      <c r="D55" s="24">
        <v>12220</v>
      </c>
      <c r="E55" s="22">
        <v>1405.568489</v>
      </c>
      <c r="F55" s="23">
        <v>0.59243313851849499</v>
      </c>
    </row>
    <row r="56" spans="1:9" x14ac:dyDescent="0.2">
      <c r="A56" s="21" t="s">
        <v>555</v>
      </c>
      <c r="B56" s="21" t="s">
        <v>554</v>
      </c>
      <c r="C56" s="21" t="s">
        <v>142</v>
      </c>
      <c r="D56" s="24">
        <v>4177000</v>
      </c>
      <c r="E56" s="22">
        <v>1301.588432</v>
      </c>
      <c r="F56" s="23">
        <v>0.54860657866464602</v>
      </c>
    </row>
    <row r="57" spans="1:9" x14ac:dyDescent="0.2">
      <c r="A57" s="21" t="s">
        <v>557</v>
      </c>
      <c r="B57" s="21" t="s">
        <v>556</v>
      </c>
      <c r="C57" s="21" t="s">
        <v>545</v>
      </c>
      <c r="D57" s="24">
        <v>82038</v>
      </c>
      <c r="E57" s="22">
        <v>1212.5433270000001</v>
      </c>
      <c r="F57" s="23">
        <v>0.51107495253777502</v>
      </c>
    </row>
    <row r="58" spans="1:9" x14ac:dyDescent="0.2">
      <c r="A58" s="21" t="s">
        <v>559</v>
      </c>
      <c r="B58" s="21" t="s">
        <v>558</v>
      </c>
      <c r="C58" s="21" t="s">
        <v>560</v>
      </c>
      <c r="D58" s="24">
        <v>250000</v>
      </c>
      <c r="E58" s="22">
        <v>1117.113004</v>
      </c>
      <c r="F58" s="23">
        <v>0.47085202053042302</v>
      </c>
    </row>
    <row r="59" spans="1:9" x14ac:dyDescent="0.2">
      <c r="A59" s="21" t="s">
        <v>562</v>
      </c>
      <c r="B59" s="21" t="s">
        <v>561</v>
      </c>
      <c r="C59" s="21" t="s">
        <v>560</v>
      </c>
      <c r="D59" s="24">
        <v>1575983</v>
      </c>
      <c r="E59" s="22">
        <v>407.58899009999999</v>
      </c>
      <c r="F59" s="23">
        <v>0.171794705501915</v>
      </c>
    </row>
    <row r="60" spans="1:9" x14ac:dyDescent="0.2">
      <c r="A60" s="20" t="s">
        <v>28</v>
      </c>
      <c r="B60" s="20"/>
      <c r="C60" s="20"/>
      <c r="D60" s="20"/>
      <c r="E60" s="25">
        <f>SUM(E49:E59)</f>
        <v>17775.625606099999</v>
      </c>
      <c r="F60" s="26">
        <f>SUM(F49:F59)</f>
        <v>7.4922493989914329</v>
      </c>
      <c r="G60" s="14"/>
      <c r="H60" s="14"/>
      <c r="I60" s="14"/>
    </row>
    <row r="61" spans="1:9" x14ac:dyDescent="0.2">
      <c r="A61" s="21"/>
      <c r="B61" s="21"/>
      <c r="C61" s="21"/>
      <c r="D61" s="21"/>
      <c r="E61" s="22"/>
      <c r="F61" s="23"/>
    </row>
    <row r="62" spans="1:9" x14ac:dyDescent="0.2">
      <c r="A62" s="20" t="s">
        <v>934</v>
      </c>
      <c r="B62" s="21"/>
      <c r="C62" s="21"/>
      <c r="D62" s="21"/>
      <c r="E62" s="22"/>
      <c r="F62" s="23"/>
    </row>
    <row r="63" spans="1:9" x14ac:dyDescent="0.2">
      <c r="A63" s="21" t="s">
        <v>564</v>
      </c>
      <c r="B63" s="21" t="s">
        <v>933</v>
      </c>
      <c r="C63" s="21" t="s">
        <v>934</v>
      </c>
      <c r="D63" s="24">
        <v>1981000</v>
      </c>
      <c r="E63" s="22">
        <v>1933.8222900000001</v>
      </c>
      <c r="F63" s="23">
        <v>0.81508686169879196</v>
      </c>
    </row>
    <row r="64" spans="1:9" x14ac:dyDescent="0.2">
      <c r="A64" s="20" t="s">
        <v>28</v>
      </c>
      <c r="B64" s="20"/>
      <c r="C64" s="20"/>
      <c r="D64" s="20"/>
      <c r="E64" s="25">
        <f>SUM(E63:E63)</f>
        <v>1933.8222900000001</v>
      </c>
      <c r="F64" s="26">
        <f>SUM(F63:F63)</f>
        <v>0.81508686169879196</v>
      </c>
      <c r="G64" s="14"/>
      <c r="H64" s="14"/>
      <c r="I64" s="14"/>
    </row>
    <row r="65" spans="1:9" x14ac:dyDescent="0.2">
      <c r="A65" s="21"/>
      <c r="B65" s="21"/>
      <c r="C65" s="21"/>
      <c r="D65" s="21"/>
      <c r="E65" s="22"/>
      <c r="F65" s="23"/>
    </row>
    <row r="66" spans="1:9" x14ac:dyDescent="0.2">
      <c r="A66" s="20" t="s">
        <v>41</v>
      </c>
      <c r="B66" s="20"/>
      <c r="C66" s="20"/>
      <c r="D66" s="20"/>
      <c r="E66" s="25">
        <f>E41+E47+E60+E64</f>
        <v>219139.28470810008</v>
      </c>
      <c r="F66" s="26">
        <f>F41+F47+F60+F64</f>
        <v>92.365028974634157</v>
      </c>
      <c r="G66" s="14"/>
      <c r="H66" s="14"/>
      <c r="I66" s="14"/>
    </row>
    <row r="67" spans="1:9" x14ac:dyDescent="0.2">
      <c r="A67" s="20"/>
      <c r="B67" s="20"/>
      <c r="C67" s="20"/>
      <c r="D67" s="20"/>
      <c r="E67" s="25"/>
      <c r="F67" s="26"/>
      <c r="G67" s="14"/>
      <c r="H67" s="14"/>
      <c r="I67" s="14"/>
    </row>
    <row r="68" spans="1:9" x14ac:dyDescent="0.2">
      <c r="A68" s="20" t="s">
        <v>43</v>
      </c>
      <c r="B68" s="20"/>
      <c r="C68" s="20"/>
      <c r="D68" s="20"/>
      <c r="E68" s="25">
        <f>E70-(E41+E47+E60+E64)</f>
        <v>18114.237691899907</v>
      </c>
      <c r="F68" s="26">
        <f>F70-(F41+F47+F60+F64)</f>
        <v>7.6349710253658429</v>
      </c>
      <c r="G68" s="14"/>
      <c r="H68" s="14"/>
      <c r="I68" s="14"/>
    </row>
    <row r="69" spans="1:9" x14ac:dyDescent="0.2">
      <c r="A69" s="20"/>
      <c r="B69" s="20"/>
      <c r="C69" s="20"/>
      <c r="D69" s="20"/>
      <c r="E69" s="25"/>
      <c r="F69" s="26"/>
      <c r="G69" s="14"/>
      <c r="H69" s="14"/>
      <c r="I69" s="14"/>
    </row>
    <row r="70" spans="1:9" x14ac:dyDescent="0.2">
      <c r="A70" s="27" t="s">
        <v>42</v>
      </c>
      <c r="B70" s="27"/>
      <c r="C70" s="27"/>
      <c r="D70" s="27"/>
      <c r="E70" s="28">
        <v>237253.52239999999</v>
      </c>
      <c r="F70" s="29">
        <v>100</v>
      </c>
      <c r="G70" s="14"/>
      <c r="H70" s="14"/>
      <c r="I70" s="14"/>
    </row>
    <row r="72" spans="1:9" x14ac:dyDescent="0.2">
      <c r="A72" s="14" t="s">
        <v>45</v>
      </c>
    </row>
    <row r="73" spans="1:9" x14ac:dyDescent="0.2">
      <c r="A73" s="14" t="s">
        <v>46</v>
      </c>
    </row>
    <row r="74" spans="1:9" x14ac:dyDescent="0.2">
      <c r="A74" s="14" t="s">
        <v>47</v>
      </c>
      <c r="B74" s="14"/>
      <c r="C74" s="30" t="s">
        <v>49</v>
      </c>
      <c r="D74" s="14" t="s">
        <v>48</v>
      </c>
    </row>
    <row r="75" spans="1:9" x14ac:dyDescent="0.2">
      <c r="A75" s="7" t="s">
        <v>50</v>
      </c>
      <c r="C75" s="31">
        <v>140.25200000000001</v>
      </c>
      <c r="D75" s="31">
        <v>136.73699999999999</v>
      </c>
    </row>
    <row r="76" spans="1:9" x14ac:dyDescent="0.2">
      <c r="A76" s="7" t="s">
        <v>51</v>
      </c>
      <c r="C76" s="31">
        <v>27.465900000000001</v>
      </c>
      <c r="D76" s="31">
        <v>25.857600000000001</v>
      </c>
    </row>
    <row r="77" spans="1:9" x14ac:dyDescent="0.2">
      <c r="A77" s="7" t="s">
        <v>52</v>
      </c>
      <c r="C77" s="31">
        <v>152.6842</v>
      </c>
      <c r="D77" s="31">
        <v>149.48679999999999</v>
      </c>
    </row>
    <row r="78" spans="1:9" x14ac:dyDescent="0.2">
      <c r="A78" s="7" t="s">
        <v>53</v>
      </c>
      <c r="C78" s="31">
        <v>30.8642</v>
      </c>
      <c r="D78" s="31">
        <v>29.1905</v>
      </c>
    </row>
    <row r="80" spans="1:9" x14ac:dyDescent="0.2">
      <c r="A80" s="14" t="s">
        <v>55</v>
      </c>
    </row>
    <row r="81" spans="1:9" x14ac:dyDescent="0.2">
      <c r="A81" s="101" t="s">
        <v>58</v>
      </c>
      <c r="B81" s="102"/>
      <c r="C81" s="33" t="s">
        <v>59</v>
      </c>
    </row>
    <row r="82" spans="1:9" x14ac:dyDescent="0.2">
      <c r="A82" s="97" t="s">
        <v>51</v>
      </c>
      <c r="B82" s="98"/>
      <c r="C82" s="34">
        <v>0.9</v>
      </c>
    </row>
    <row r="83" spans="1:9" x14ac:dyDescent="0.2">
      <c r="A83" s="97" t="s">
        <v>53</v>
      </c>
      <c r="B83" s="98"/>
      <c r="C83" s="34">
        <v>1</v>
      </c>
    </row>
    <row r="84" spans="1:9" x14ac:dyDescent="0.2">
      <c r="A84" s="7" t="s">
        <v>60</v>
      </c>
    </row>
    <row r="85" spans="1:9" x14ac:dyDescent="0.2">
      <c r="A85" s="7" t="s">
        <v>54</v>
      </c>
    </row>
    <row r="87" spans="1:9" x14ac:dyDescent="0.2">
      <c r="A87" s="14" t="s">
        <v>334</v>
      </c>
      <c r="D87" s="51">
        <v>6.7065019609364201E-2</v>
      </c>
    </row>
    <row r="89" spans="1:9" x14ac:dyDescent="0.2">
      <c r="A89" s="105" t="s">
        <v>943</v>
      </c>
      <c r="B89" s="105"/>
      <c r="C89" s="105"/>
      <c r="D89" s="30" t="s">
        <v>56</v>
      </c>
    </row>
    <row r="91" spans="1:9" x14ac:dyDescent="0.2">
      <c r="A91" s="66" t="s">
        <v>944</v>
      </c>
      <c r="B91" s="62"/>
      <c r="C91" s="62"/>
      <c r="D91" s="62"/>
      <c r="E91" s="11"/>
      <c r="G91" s="62"/>
      <c r="H91" s="62"/>
      <c r="I91" s="62"/>
    </row>
    <row r="92" spans="1:9" x14ac:dyDescent="0.2">
      <c r="A92" s="67"/>
      <c r="B92" s="62"/>
      <c r="C92" s="62"/>
      <c r="D92" s="62"/>
      <c r="E92" s="11"/>
      <c r="G92" s="62"/>
      <c r="H92" s="62"/>
      <c r="I92" s="62"/>
    </row>
    <row r="93" spans="1:9" x14ac:dyDescent="0.2">
      <c r="A93" s="66" t="s">
        <v>948</v>
      </c>
      <c r="B93" s="62"/>
      <c r="C93" s="62"/>
      <c r="D93" s="62"/>
      <c r="E93" s="11"/>
      <c r="G93" s="62"/>
      <c r="H93" s="62"/>
      <c r="I93" s="62"/>
    </row>
    <row r="94" spans="1:9" x14ac:dyDescent="0.2">
      <c r="A94" s="67"/>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6" t="s">
        <v>956</v>
      </c>
      <c r="B111" s="62"/>
      <c r="C111" s="62"/>
      <c r="D111" s="62"/>
      <c r="E111" s="11"/>
      <c r="G111" s="62"/>
      <c r="H111" s="62"/>
      <c r="I111" s="62"/>
    </row>
    <row r="112" spans="1:9" x14ac:dyDescent="0.2">
      <c r="A112" s="62"/>
      <c r="B112" s="62"/>
      <c r="C112" s="62"/>
      <c r="D112" s="62"/>
      <c r="E112" s="11"/>
      <c r="G112" s="62"/>
      <c r="H112" s="62"/>
      <c r="I112" s="62"/>
    </row>
    <row r="113" spans="1:9" x14ac:dyDescent="0.2">
      <c r="A113" s="66" t="s">
        <v>977</v>
      </c>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6" t="s">
        <v>957</v>
      </c>
      <c r="B133" s="62"/>
      <c r="C133" s="62"/>
      <c r="D133" s="62"/>
      <c r="E133" s="11"/>
      <c r="G133" s="62"/>
      <c r="H133" s="62"/>
      <c r="I133" s="62"/>
    </row>
    <row r="134" spans="1:9" x14ac:dyDescent="0.2">
      <c r="A134" s="62"/>
      <c r="B134" s="62"/>
      <c r="C134" s="62"/>
      <c r="D134" s="62"/>
      <c r="E134" s="11"/>
      <c r="G134" s="62"/>
      <c r="H134" s="62"/>
      <c r="I134" s="62"/>
    </row>
    <row r="135" spans="1:9" x14ac:dyDescent="0.2">
      <c r="A135" s="66" t="s">
        <v>1384</v>
      </c>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t="s">
        <v>947</v>
      </c>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row r="250" spans="1:9" x14ac:dyDescent="0.2">
      <c r="A250" s="62"/>
      <c r="B250" s="62"/>
      <c r="C250" s="62"/>
      <c r="D250" s="62"/>
      <c r="E250" s="11"/>
      <c r="G250" s="62"/>
      <c r="H250" s="62"/>
      <c r="I250" s="62"/>
    </row>
    <row r="251" spans="1:9" x14ac:dyDescent="0.2">
      <c r="A251" s="62"/>
      <c r="B251" s="62"/>
      <c r="C251" s="62"/>
      <c r="D251" s="62"/>
      <c r="E251" s="11"/>
      <c r="G251" s="62"/>
      <c r="H251" s="62"/>
      <c r="I251" s="62"/>
    </row>
    <row r="252" spans="1:9" x14ac:dyDescent="0.2">
      <c r="A252" s="62"/>
      <c r="B252" s="62"/>
      <c r="C252" s="62"/>
      <c r="D252" s="62"/>
      <c r="E252" s="11"/>
      <c r="G252" s="62"/>
      <c r="H252" s="62"/>
      <c r="I252" s="62"/>
    </row>
    <row r="253" spans="1:9" x14ac:dyDescent="0.2">
      <c r="A253" s="62"/>
      <c r="B253" s="62"/>
      <c r="C253" s="62"/>
      <c r="D253" s="62"/>
      <c r="E253" s="11"/>
      <c r="G253" s="62"/>
      <c r="H253" s="62"/>
      <c r="I253" s="62"/>
    </row>
    <row r="254" spans="1:9" x14ac:dyDescent="0.2">
      <c r="A254" s="62"/>
      <c r="B254" s="62"/>
      <c r="C254" s="62"/>
      <c r="D254" s="62"/>
      <c r="E254" s="11"/>
      <c r="G254" s="62"/>
      <c r="H254" s="62"/>
      <c r="I254" s="62"/>
    </row>
  </sheetData>
  <mergeCells count="5">
    <mergeCell ref="A1:F1"/>
    <mergeCell ref="A81:B81"/>
    <mergeCell ref="A82:B82"/>
    <mergeCell ref="A83:B83"/>
    <mergeCell ref="A89:C89"/>
  </mergeCells>
  <conditionalFormatting sqref="F2:F3">
    <cfRule type="cellIs" dxfId="74" priority="3" stopIfTrue="1" operator="between">
      <formula>0.009</formula>
      <formula>-0.009</formula>
    </cfRule>
  </conditionalFormatting>
  <conditionalFormatting sqref="F5:F149">
    <cfRule type="cellIs" dxfId="73" priority="1" stopIfTrue="1" operator="between">
      <formula>0.009</formula>
      <formula>-0.009</formula>
    </cfRule>
  </conditionalFormatting>
  <conditionalFormatting sqref="F238:F65536">
    <cfRule type="cellIs" dxfId="72" priority="2"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8"/>
  <sheetViews>
    <sheetView workbookViewId="0">
      <selection sqref="A1:G1"/>
    </sheetView>
  </sheetViews>
  <sheetFormatPr defaultColWidth="9.140625" defaultRowHeight="11.25" x14ac:dyDescent="0.2"/>
  <cols>
    <col min="1" max="1" width="31.7109375" style="7" bestFit="1" customWidth="1"/>
    <col min="2" max="2" width="20"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1073</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29</v>
      </c>
      <c r="B5" s="17"/>
      <c r="C5" s="17"/>
      <c r="D5" s="17"/>
      <c r="E5" s="18"/>
      <c r="F5" s="19"/>
      <c r="G5" s="18"/>
    </row>
    <row r="6" spans="1:9" x14ac:dyDescent="0.2">
      <c r="A6" s="20" t="s">
        <v>35</v>
      </c>
      <c r="B6" s="21"/>
      <c r="C6" s="21"/>
      <c r="D6" s="21"/>
      <c r="E6" s="22"/>
      <c r="F6" s="23"/>
      <c r="G6" s="22"/>
    </row>
    <row r="7" spans="1:9" x14ac:dyDescent="0.2">
      <c r="A7" s="21" t="s">
        <v>1074</v>
      </c>
      <c r="B7" s="21" t="s">
        <v>1075</v>
      </c>
      <c r="C7" s="21" t="s">
        <v>37</v>
      </c>
      <c r="D7" s="24">
        <v>1500000</v>
      </c>
      <c r="E7" s="22">
        <v>1498.8045</v>
      </c>
      <c r="F7" s="23">
        <v>2.90590212416509</v>
      </c>
      <c r="G7" s="22">
        <v>5.8227000000000002</v>
      </c>
    </row>
    <row r="8" spans="1:9" x14ac:dyDescent="0.2">
      <c r="A8" s="21" t="s">
        <v>1076</v>
      </c>
      <c r="B8" s="21" t="s">
        <v>1077</v>
      </c>
      <c r="C8" s="21" t="s">
        <v>37</v>
      </c>
      <c r="D8" s="24">
        <v>1000000</v>
      </c>
      <c r="E8" s="22">
        <v>998.13</v>
      </c>
      <c r="F8" s="23">
        <v>1.93518773608759</v>
      </c>
      <c r="G8" s="22">
        <v>5.6985999999999999</v>
      </c>
    </row>
    <row r="9" spans="1:9" x14ac:dyDescent="0.2">
      <c r="A9" s="20" t="s">
        <v>28</v>
      </c>
      <c r="B9" s="20"/>
      <c r="C9" s="20"/>
      <c r="D9" s="20"/>
      <c r="E9" s="25">
        <f>SUM(E6:E8)</f>
        <v>2496.9344999999998</v>
      </c>
      <c r="F9" s="26">
        <f>SUM(F6:F8)</f>
        <v>4.84108986025268</v>
      </c>
      <c r="G9" s="25"/>
      <c r="H9" s="14"/>
      <c r="I9" s="14"/>
    </row>
    <row r="10" spans="1:9" x14ac:dyDescent="0.2">
      <c r="A10" s="21"/>
      <c r="B10" s="21"/>
      <c r="C10" s="21"/>
      <c r="D10" s="21"/>
      <c r="E10" s="22"/>
      <c r="F10" s="23"/>
      <c r="G10" s="22"/>
    </row>
    <row r="11" spans="1:9" x14ac:dyDescent="0.2">
      <c r="A11" s="20" t="s">
        <v>41</v>
      </c>
      <c r="B11" s="20"/>
      <c r="C11" s="20"/>
      <c r="D11" s="20"/>
      <c r="E11" s="25">
        <f>E9</f>
        <v>2496.9344999999998</v>
      </c>
      <c r="F11" s="26">
        <f>F9</f>
        <v>4.84108986025268</v>
      </c>
      <c r="G11" s="25"/>
      <c r="H11" s="14"/>
      <c r="I11" s="14"/>
    </row>
    <row r="12" spans="1:9" x14ac:dyDescent="0.2">
      <c r="A12" s="20"/>
      <c r="B12" s="20"/>
      <c r="C12" s="20"/>
      <c r="D12" s="20"/>
      <c r="E12" s="25"/>
      <c r="F12" s="26"/>
      <c r="G12" s="25"/>
      <c r="H12" s="14"/>
      <c r="I12" s="14"/>
    </row>
    <row r="13" spans="1:9" x14ac:dyDescent="0.2">
      <c r="A13" s="20" t="s">
        <v>43</v>
      </c>
      <c r="B13" s="20"/>
      <c r="C13" s="20"/>
      <c r="D13" s="20"/>
      <c r="E13" s="25">
        <f>E15-(E9)</f>
        <v>49081.007080899995</v>
      </c>
      <c r="F13" s="26">
        <f>F15-(F9)</f>
        <v>95.15891013974732</v>
      </c>
      <c r="G13" s="25"/>
      <c r="H13" s="14"/>
      <c r="I13" s="14"/>
    </row>
    <row r="14" spans="1:9" x14ac:dyDescent="0.2">
      <c r="A14" s="20"/>
      <c r="B14" s="20"/>
      <c r="C14" s="20"/>
      <c r="D14" s="20"/>
      <c r="E14" s="25"/>
      <c r="F14" s="26"/>
      <c r="G14" s="25"/>
      <c r="H14" s="14"/>
      <c r="I14" s="14"/>
    </row>
    <row r="15" spans="1:9" x14ac:dyDescent="0.2">
      <c r="A15" s="27" t="s">
        <v>42</v>
      </c>
      <c r="B15" s="27"/>
      <c r="C15" s="27"/>
      <c r="D15" s="27"/>
      <c r="E15" s="28">
        <v>51577.941580899998</v>
      </c>
      <c r="F15" s="29">
        <v>100</v>
      </c>
      <c r="G15" s="28"/>
      <c r="H15" s="14"/>
      <c r="I15" s="14"/>
    </row>
    <row r="17" spans="1:4" x14ac:dyDescent="0.2">
      <c r="A17" s="14" t="s">
        <v>45</v>
      </c>
    </row>
    <row r="18" spans="1:4" x14ac:dyDescent="0.2">
      <c r="A18" s="14" t="s">
        <v>46</v>
      </c>
    </row>
    <row r="19" spans="1:4" x14ac:dyDescent="0.2">
      <c r="A19" s="14" t="s">
        <v>47</v>
      </c>
      <c r="B19" s="14"/>
      <c r="C19" s="30" t="s">
        <v>49</v>
      </c>
      <c r="D19" s="14" t="s">
        <v>48</v>
      </c>
    </row>
    <row r="20" spans="1:4" x14ac:dyDescent="0.2">
      <c r="A20" s="7" t="s">
        <v>50</v>
      </c>
      <c r="C20" s="31">
        <v>1299.4654</v>
      </c>
      <c r="D20" s="31">
        <v>1340.0223000000001</v>
      </c>
    </row>
    <row r="21" spans="1:4" x14ac:dyDescent="0.2">
      <c r="A21" s="7" t="s">
        <v>1078</v>
      </c>
      <c r="C21" s="31">
        <v>1000</v>
      </c>
      <c r="D21" s="31">
        <v>1000.0001</v>
      </c>
    </row>
    <row r="22" spans="1:4" x14ac:dyDescent="0.2">
      <c r="A22" s="7" t="s">
        <v>1079</v>
      </c>
      <c r="C22" s="31">
        <v>1000.9028</v>
      </c>
      <c r="D22" s="31">
        <v>1000.7784</v>
      </c>
    </row>
    <row r="23" spans="1:4" x14ac:dyDescent="0.2">
      <c r="A23" s="7" t="s">
        <v>52</v>
      </c>
      <c r="C23" s="31">
        <v>1303.1964</v>
      </c>
      <c r="D23" s="31">
        <v>1344.1668999999999</v>
      </c>
    </row>
    <row r="24" spans="1:4" x14ac:dyDescent="0.2">
      <c r="A24" s="7" t="s">
        <v>1080</v>
      </c>
      <c r="C24" s="31">
        <v>1000.0008</v>
      </c>
      <c r="D24" s="31">
        <v>1000.0008</v>
      </c>
    </row>
    <row r="25" spans="1:4" x14ac:dyDescent="0.2">
      <c r="A25" s="7" t="s">
        <v>1081</v>
      </c>
      <c r="C25" s="31">
        <v>1000.9011</v>
      </c>
      <c r="D25" s="31">
        <v>1000.779</v>
      </c>
    </row>
    <row r="26" spans="1:4" x14ac:dyDescent="0.2">
      <c r="A26" s="7" t="s">
        <v>1082</v>
      </c>
      <c r="C26" s="31">
        <v>11.827999999999999</v>
      </c>
      <c r="D26" s="31">
        <v>12.1998</v>
      </c>
    </row>
    <row r="27" spans="1:4" x14ac:dyDescent="0.2">
      <c r="A27" s="7" t="s">
        <v>1083</v>
      </c>
      <c r="C27" s="31">
        <v>11.827999999999999</v>
      </c>
      <c r="D27" s="31">
        <v>12.1998</v>
      </c>
    </row>
    <row r="28" spans="1:4" x14ac:dyDescent="0.2">
      <c r="A28" s="7" t="s">
        <v>1084</v>
      </c>
      <c r="C28" s="31">
        <v>10</v>
      </c>
      <c r="D28" s="31">
        <v>10</v>
      </c>
    </row>
    <row r="29" spans="1:4" x14ac:dyDescent="0.2">
      <c r="A29" s="7" t="s">
        <v>1085</v>
      </c>
      <c r="C29" s="31">
        <v>10</v>
      </c>
      <c r="D29" s="31">
        <v>10</v>
      </c>
    </row>
    <row r="31" spans="1:4" x14ac:dyDescent="0.2">
      <c r="A31" s="14" t="s">
        <v>55</v>
      </c>
    </row>
    <row r="32" spans="1:4" x14ac:dyDescent="0.2">
      <c r="A32" s="101" t="s">
        <v>58</v>
      </c>
      <c r="B32" s="102"/>
      <c r="C32" s="33" t="s">
        <v>59</v>
      </c>
    </row>
    <row r="33" spans="1:9" x14ac:dyDescent="0.2">
      <c r="A33" s="97" t="s">
        <v>1078</v>
      </c>
      <c r="B33" s="98"/>
      <c r="C33" s="34">
        <v>30.689376589999998</v>
      </c>
    </row>
    <row r="34" spans="1:9" x14ac:dyDescent="0.2">
      <c r="A34" s="97" t="s">
        <v>1079</v>
      </c>
      <c r="B34" s="98"/>
      <c r="C34" s="34">
        <v>30.949279780000001</v>
      </c>
    </row>
    <row r="35" spans="1:9" x14ac:dyDescent="0.2">
      <c r="A35" s="97" t="s">
        <v>1080</v>
      </c>
      <c r="B35" s="98"/>
      <c r="C35" s="34">
        <v>31.040953120000001</v>
      </c>
    </row>
    <row r="36" spans="1:9" x14ac:dyDescent="0.2">
      <c r="A36" s="97" t="s">
        <v>1081</v>
      </c>
      <c r="B36" s="98"/>
      <c r="C36" s="34">
        <v>31.11000924</v>
      </c>
    </row>
    <row r="37" spans="1:9" x14ac:dyDescent="0.2">
      <c r="A37" s="7" t="s">
        <v>60</v>
      </c>
    </row>
    <row r="38" spans="1:9" x14ac:dyDescent="0.2">
      <c r="A38" s="7" t="s">
        <v>54</v>
      </c>
    </row>
    <row r="40" spans="1:9" x14ac:dyDescent="0.2">
      <c r="A40" s="14" t="s">
        <v>1070</v>
      </c>
      <c r="D40" s="73">
        <v>1.16692748805833E-3</v>
      </c>
      <c r="E40" s="10" t="s">
        <v>57</v>
      </c>
    </row>
    <row r="42" spans="1:9" x14ac:dyDescent="0.2">
      <c r="A42" s="14" t="s">
        <v>943</v>
      </c>
      <c r="D42" s="30" t="s">
        <v>56</v>
      </c>
    </row>
    <row r="44" spans="1:9" x14ac:dyDescent="0.2">
      <c r="A44" s="66" t="s">
        <v>1071</v>
      </c>
      <c r="B44" s="62"/>
      <c r="C44" s="62"/>
      <c r="D44" s="62"/>
      <c r="E44" s="11"/>
      <c r="G44" s="11"/>
      <c r="H44" s="62"/>
      <c r="I44" s="62"/>
    </row>
    <row r="45" spans="1:9" x14ac:dyDescent="0.2">
      <c r="A45" s="62"/>
      <c r="B45" s="62"/>
      <c r="C45" s="62"/>
      <c r="D45" s="62"/>
      <c r="E45" s="11"/>
      <c r="G45" s="11"/>
      <c r="H45" s="62"/>
      <c r="I45" s="62"/>
    </row>
    <row r="46" spans="1:9" x14ac:dyDescent="0.2">
      <c r="A46" s="66" t="s">
        <v>948</v>
      </c>
      <c r="B46" s="62"/>
      <c r="C46" s="62"/>
      <c r="D46" s="62"/>
      <c r="E46" s="11"/>
      <c r="G46" s="11"/>
      <c r="H46" s="62"/>
      <c r="I46" s="62"/>
    </row>
    <row r="47" spans="1:9" x14ac:dyDescent="0.2">
      <c r="A47" s="67"/>
      <c r="B47" s="62"/>
      <c r="C47" s="62"/>
      <c r="D47" s="62"/>
      <c r="E47" s="11"/>
      <c r="G47" s="11"/>
      <c r="H47" s="62"/>
      <c r="I47" s="62"/>
    </row>
    <row r="48" spans="1:9" x14ac:dyDescent="0.2">
      <c r="A48" s="62"/>
      <c r="B48" s="62"/>
      <c r="C48" s="62"/>
      <c r="D48" s="62"/>
      <c r="E48" s="11"/>
      <c r="G48" s="11"/>
      <c r="H48" s="62"/>
      <c r="I48" s="62"/>
    </row>
    <row r="49" spans="1:9" x14ac:dyDescent="0.2">
      <c r="A49" s="62"/>
      <c r="B49" s="62"/>
      <c r="C49" s="62"/>
      <c r="D49" s="62"/>
      <c r="E49" s="11"/>
      <c r="G49" s="11"/>
      <c r="H49" s="62"/>
      <c r="I49" s="62"/>
    </row>
    <row r="50" spans="1:9" x14ac:dyDescent="0.2">
      <c r="A50" s="62"/>
      <c r="B50" s="62"/>
      <c r="C50" s="62"/>
      <c r="D50" s="62"/>
      <c r="E50" s="11"/>
      <c r="G50" s="11"/>
      <c r="H50" s="62"/>
      <c r="I50" s="62"/>
    </row>
    <row r="51" spans="1:9" x14ac:dyDescent="0.2">
      <c r="A51" s="62"/>
      <c r="B51" s="62"/>
      <c r="C51" s="62"/>
      <c r="D51" s="62"/>
      <c r="E51" s="11"/>
      <c r="G51" s="11"/>
      <c r="H51" s="62"/>
      <c r="I51" s="62"/>
    </row>
    <row r="52" spans="1:9" x14ac:dyDescent="0.2">
      <c r="A52" s="62"/>
      <c r="B52" s="62"/>
      <c r="C52" s="62"/>
      <c r="D52" s="62"/>
      <c r="E52" s="11"/>
      <c r="G52" s="11"/>
      <c r="H52" s="62"/>
      <c r="I52" s="62"/>
    </row>
    <row r="53" spans="1:9" x14ac:dyDescent="0.2">
      <c r="A53" s="62"/>
      <c r="B53" s="62"/>
      <c r="C53" s="62"/>
      <c r="D53" s="62"/>
      <c r="E53" s="11"/>
      <c r="G53" s="11"/>
      <c r="H53" s="62"/>
      <c r="I53" s="62"/>
    </row>
    <row r="54" spans="1:9" x14ac:dyDescent="0.2">
      <c r="A54" s="62"/>
      <c r="B54" s="62"/>
      <c r="C54" s="62"/>
      <c r="D54" s="62"/>
      <c r="E54" s="11"/>
      <c r="G54" s="11"/>
      <c r="H54" s="62"/>
      <c r="I54" s="62"/>
    </row>
    <row r="55" spans="1:9" x14ac:dyDescent="0.2">
      <c r="A55" s="62"/>
      <c r="B55" s="62"/>
      <c r="C55" s="62"/>
      <c r="D55" s="62"/>
      <c r="E55" s="11"/>
      <c r="G55" s="11"/>
      <c r="H55" s="62"/>
      <c r="I55" s="62"/>
    </row>
    <row r="56" spans="1:9" x14ac:dyDescent="0.2">
      <c r="A56" s="62"/>
      <c r="B56" s="62"/>
      <c r="C56" s="62"/>
      <c r="D56" s="62"/>
      <c r="E56" s="11"/>
      <c r="G56" s="11"/>
      <c r="H56" s="62"/>
      <c r="I56" s="62"/>
    </row>
    <row r="57" spans="1:9" x14ac:dyDescent="0.2">
      <c r="A57" s="62"/>
      <c r="B57" s="62"/>
      <c r="C57" s="62"/>
      <c r="D57" s="62"/>
      <c r="E57" s="11"/>
      <c r="G57" s="11"/>
      <c r="H57" s="62"/>
      <c r="I57" s="62"/>
    </row>
    <row r="58" spans="1:9" x14ac:dyDescent="0.2">
      <c r="A58" s="62"/>
      <c r="B58" s="62"/>
      <c r="C58" s="62"/>
      <c r="D58" s="62"/>
      <c r="E58" s="11"/>
      <c r="G58" s="11"/>
      <c r="H58" s="62"/>
      <c r="I58" s="62"/>
    </row>
    <row r="59" spans="1:9" x14ac:dyDescent="0.2">
      <c r="A59" s="62"/>
      <c r="B59" s="62"/>
      <c r="C59" s="62"/>
      <c r="D59" s="62"/>
      <c r="E59" s="11"/>
      <c r="G59" s="11"/>
      <c r="H59" s="62"/>
      <c r="I59" s="62"/>
    </row>
    <row r="60" spans="1:9" x14ac:dyDescent="0.2">
      <c r="A60" s="62"/>
      <c r="B60" s="62"/>
      <c r="C60" s="62"/>
      <c r="D60" s="62"/>
      <c r="E60" s="11"/>
      <c r="G60" s="11"/>
      <c r="H60" s="62"/>
      <c r="I60" s="62"/>
    </row>
    <row r="61" spans="1:9" x14ac:dyDescent="0.2">
      <c r="A61" s="62"/>
      <c r="B61" s="62"/>
      <c r="C61" s="62"/>
      <c r="D61" s="62"/>
      <c r="E61" s="11"/>
      <c r="G61" s="11"/>
      <c r="H61" s="62"/>
      <c r="I61" s="62"/>
    </row>
    <row r="62" spans="1:9" x14ac:dyDescent="0.2">
      <c r="A62" s="62"/>
      <c r="B62" s="62"/>
      <c r="C62" s="62"/>
      <c r="D62" s="62"/>
      <c r="E62" s="11"/>
      <c r="G62" s="11"/>
      <c r="H62" s="62"/>
      <c r="I62" s="62"/>
    </row>
    <row r="63" spans="1:9" x14ac:dyDescent="0.2">
      <c r="A63" s="62"/>
      <c r="B63" s="62"/>
      <c r="C63" s="62"/>
      <c r="D63" s="62"/>
      <c r="E63" s="11"/>
      <c r="G63" s="11"/>
      <c r="H63" s="62"/>
      <c r="I63" s="62"/>
    </row>
    <row r="64" spans="1:9" x14ac:dyDescent="0.2">
      <c r="A64" s="66" t="s">
        <v>1086</v>
      </c>
      <c r="B64" s="62"/>
      <c r="C64" s="62"/>
      <c r="D64" s="62"/>
      <c r="E64" s="11"/>
      <c r="G64" s="11"/>
      <c r="H64" s="62"/>
      <c r="I64" s="62"/>
    </row>
    <row r="65" spans="1:9" x14ac:dyDescent="0.2">
      <c r="A65" s="62"/>
      <c r="B65" s="62"/>
      <c r="C65" s="62"/>
      <c r="D65" s="62"/>
      <c r="E65" s="11"/>
      <c r="G65" s="11"/>
      <c r="H65" s="62"/>
      <c r="I65" s="62"/>
    </row>
    <row r="66" spans="1:9" x14ac:dyDescent="0.2">
      <c r="A66" s="66" t="s">
        <v>949</v>
      </c>
      <c r="B66" s="62"/>
      <c r="C66" s="62"/>
      <c r="D66" s="62"/>
      <c r="E66" s="11"/>
      <c r="G66" s="11"/>
      <c r="H66" s="62"/>
      <c r="I66" s="62"/>
    </row>
    <row r="67" spans="1:9" x14ac:dyDescent="0.2">
      <c r="A67" s="62"/>
      <c r="B67" s="62"/>
      <c r="C67" s="62"/>
      <c r="D67" s="62"/>
      <c r="E67" s="11"/>
      <c r="G67" s="11"/>
      <c r="H67" s="62"/>
      <c r="I67" s="62"/>
    </row>
    <row r="68" spans="1:9" x14ac:dyDescent="0.2">
      <c r="A68" s="62"/>
      <c r="B68" s="62"/>
      <c r="C68" s="62"/>
      <c r="D68" s="62"/>
      <c r="E68" s="11"/>
      <c r="G68" s="11"/>
      <c r="H68" s="62"/>
      <c r="I68" s="62"/>
    </row>
    <row r="69" spans="1:9" x14ac:dyDescent="0.2">
      <c r="A69" s="62"/>
      <c r="B69" s="62"/>
      <c r="C69" s="62"/>
      <c r="D69" s="62"/>
      <c r="E69" s="11"/>
      <c r="G69" s="11"/>
      <c r="H69" s="62"/>
      <c r="I69" s="62"/>
    </row>
    <row r="70" spans="1:9" x14ac:dyDescent="0.2">
      <c r="A70" s="62"/>
      <c r="B70" s="62"/>
      <c r="C70" s="62"/>
      <c r="D70" s="62"/>
      <c r="E70" s="11"/>
      <c r="G70" s="11"/>
      <c r="H70" s="62"/>
      <c r="I70" s="62"/>
    </row>
    <row r="71" spans="1:9" x14ac:dyDescent="0.2">
      <c r="A71" s="62"/>
      <c r="B71" s="62"/>
      <c r="C71" s="62"/>
      <c r="D71" s="62"/>
      <c r="E71" s="11"/>
      <c r="G71" s="11"/>
      <c r="H71" s="62"/>
      <c r="I71" s="62"/>
    </row>
    <row r="72" spans="1:9" x14ac:dyDescent="0.2">
      <c r="A72" s="62"/>
      <c r="B72" s="62"/>
      <c r="C72" s="62"/>
      <c r="D72" s="62"/>
      <c r="E72" s="11"/>
      <c r="G72" s="11"/>
      <c r="H72" s="62"/>
      <c r="I72" s="62"/>
    </row>
    <row r="73" spans="1:9" x14ac:dyDescent="0.2">
      <c r="A73" s="62"/>
      <c r="B73" s="62"/>
      <c r="C73" s="62"/>
      <c r="D73" s="62"/>
      <c r="E73" s="11"/>
      <c r="G73" s="11"/>
      <c r="H73" s="62"/>
      <c r="I73" s="62"/>
    </row>
    <row r="74" spans="1:9" x14ac:dyDescent="0.2">
      <c r="A74" s="62"/>
      <c r="B74" s="62"/>
      <c r="C74" s="62"/>
      <c r="D74" s="62"/>
      <c r="E74" s="11"/>
      <c r="G74" s="11"/>
      <c r="H74" s="62"/>
      <c r="I74" s="62"/>
    </row>
    <row r="75" spans="1:9" x14ac:dyDescent="0.2">
      <c r="A75" s="62"/>
      <c r="B75" s="62"/>
      <c r="C75" s="62"/>
      <c r="D75" s="62"/>
      <c r="E75" s="11"/>
      <c r="G75" s="11"/>
      <c r="H75" s="62"/>
      <c r="I75" s="62"/>
    </row>
    <row r="76" spans="1:9" x14ac:dyDescent="0.2">
      <c r="A76" s="62"/>
      <c r="B76" s="62"/>
      <c r="C76" s="62"/>
      <c r="D76" s="62"/>
      <c r="E76" s="11"/>
      <c r="G76" s="11"/>
      <c r="H76" s="62"/>
      <c r="I76" s="62"/>
    </row>
    <row r="77" spans="1:9" x14ac:dyDescent="0.2">
      <c r="A77" s="62"/>
      <c r="B77" s="62"/>
      <c r="C77" s="62"/>
      <c r="D77" s="62"/>
      <c r="E77" s="11"/>
      <c r="G77" s="11"/>
      <c r="H77" s="62"/>
      <c r="I77" s="62"/>
    </row>
    <row r="78" spans="1:9" x14ac:dyDescent="0.2">
      <c r="A78" s="62"/>
      <c r="B78" s="62"/>
      <c r="C78" s="62"/>
      <c r="D78" s="62"/>
      <c r="E78" s="11"/>
      <c r="G78" s="11"/>
      <c r="H78" s="62"/>
      <c r="I78" s="62"/>
    </row>
    <row r="79" spans="1:9" x14ac:dyDescent="0.2">
      <c r="A79" s="62"/>
      <c r="B79" s="62"/>
      <c r="C79" s="62"/>
      <c r="D79" s="62"/>
      <c r="E79" s="11"/>
      <c r="G79" s="11"/>
      <c r="H79" s="62"/>
      <c r="I79" s="62"/>
    </row>
    <row r="80" spans="1:9" x14ac:dyDescent="0.2">
      <c r="A80" s="62"/>
      <c r="B80" s="62"/>
      <c r="C80" s="62"/>
      <c r="D80" s="62"/>
      <c r="E80" s="11"/>
      <c r="G80" s="11"/>
      <c r="H80" s="62"/>
      <c r="I80" s="62"/>
    </row>
    <row r="81" spans="1:9" x14ac:dyDescent="0.2">
      <c r="A81" s="62"/>
      <c r="B81" s="62"/>
      <c r="C81" s="62"/>
      <c r="D81" s="62"/>
      <c r="E81" s="11"/>
      <c r="G81" s="11"/>
      <c r="H81" s="62"/>
      <c r="I81" s="62"/>
    </row>
    <row r="82" spans="1:9" x14ac:dyDescent="0.2">
      <c r="A82" s="62"/>
      <c r="B82" s="62"/>
      <c r="C82" s="62"/>
      <c r="D82" s="62"/>
      <c r="E82" s="11"/>
      <c r="G82" s="11"/>
      <c r="H82" s="62"/>
      <c r="I82" s="62"/>
    </row>
    <row r="83" spans="1:9" x14ac:dyDescent="0.2">
      <c r="A83" s="62" t="s">
        <v>947</v>
      </c>
      <c r="B83" s="62"/>
      <c r="C83" s="62"/>
      <c r="D83" s="62"/>
      <c r="E83" s="11"/>
      <c r="G83" s="11"/>
      <c r="H83" s="62"/>
      <c r="I83" s="62"/>
    </row>
    <row r="84" spans="1:9" x14ac:dyDescent="0.2">
      <c r="A84" s="67"/>
      <c r="B84" s="62"/>
      <c r="C84" s="62"/>
      <c r="D84" s="62"/>
      <c r="E84" s="11"/>
      <c r="G84" s="11"/>
      <c r="H84" s="62"/>
      <c r="I84" s="62"/>
    </row>
    <row r="85" spans="1:9" x14ac:dyDescent="0.2">
      <c r="A85" s="62"/>
      <c r="B85" s="62"/>
      <c r="C85" s="62"/>
      <c r="D85" s="62"/>
      <c r="E85" s="11"/>
      <c r="G85" s="11"/>
      <c r="H85" s="62"/>
      <c r="I85" s="62"/>
    </row>
    <row r="86" spans="1:9" x14ac:dyDescent="0.2">
      <c r="A86" s="62"/>
      <c r="B86" s="62"/>
      <c r="C86" s="62"/>
      <c r="D86" s="62"/>
      <c r="E86" s="11"/>
      <c r="G86" s="11"/>
      <c r="H86" s="62"/>
      <c r="I86" s="62"/>
    </row>
    <row r="87" spans="1:9" x14ac:dyDescent="0.2">
      <c r="A87" s="67"/>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c r="B100" s="62"/>
      <c r="C100" s="62"/>
      <c r="D100" s="62"/>
      <c r="E100" s="11"/>
      <c r="G100" s="11"/>
      <c r="H100" s="62"/>
      <c r="I100" s="62"/>
    </row>
    <row r="101" spans="1:9" x14ac:dyDescent="0.2">
      <c r="A101" s="62"/>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2"/>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sheetData>
  <mergeCells count="6">
    <mergeCell ref="A36:B36"/>
    <mergeCell ref="A1:G1"/>
    <mergeCell ref="A32:B32"/>
    <mergeCell ref="A33:B33"/>
    <mergeCell ref="A34:B34"/>
    <mergeCell ref="A35:B35"/>
  </mergeCells>
  <conditionalFormatting sqref="F2:F3">
    <cfRule type="cellIs" dxfId="120" priority="2" stopIfTrue="1" operator="between">
      <formula>0.009</formula>
      <formula>-0.009</formula>
    </cfRule>
  </conditionalFormatting>
  <conditionalFormatting sqref="F5:F65536">
    <cfRule type="cellIs" dxfId="11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08"/>
  <sheetViews>
    <sheetView workbookViewId="0">
      <selection sqref="A1:F1"/>
    </sheetView>
  </sheetViews>
  <sheetFormatPr defaultRowHeight="11.25" x14ac:dyDescent="0.2"/>
  <cols>
    <col min="1" max="1" width="38.7109375" style="7" bestFit="1" customWidth="1"/>
    <col min="2" max="2" width="29.85546875" style="7" bestFit="1" customWidth="1"/>
    <col min="3" max="3" width="23.5703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14</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136</v>
      </c>
      <c r="B7" s="21" t="s">
        <v>135</v>
      </c>
      <c r="C7" s="21" t="s">
        <v>137</v>
      </c>
      <c r="D7" s="24">
        <v>2242479</v>
      </c>
      <c r="E7" s="22">
        <v>35043.21933</v>
      </c>
      <c r="F7" s="23">
        <v>18.816508874893</v>
      </c>
    </row>
    <row r="8" spans="1:6" x14ac:dyDescent="0.2">
      <c r="A8" s="21" t="s">
        <v>130</v>
      </c>
      <c r="B8" s="21" t="s">
        <v>129</v>
      </c>
      <c r="C8" s="21" t="s">
        <v>131</v>
      </c>
      <c r="D8" s="24">
        <v>1455827</v>
      </c>
      <c r="E8" s="22">
        <v>27023.06077</v>
      </c>
      <c r="F8" s="23">
        <v>14.510072776623501</v>
      </c>
    </row>
    <row r="9" spans="1:6" x14ac:dyDescent="0.2">
      <c r="A9" s="21" t="s">
        <v>279</v>
      </c>
      <c r="B9" s="21" t="s">
        <v>278</v>
      </c>
      <c r="C9" s="21" t="s">
        <v>137</v>
      </c>
      <c r="D9" s="24">
        <v>764559</v>
      </c>
      <c r="E9" s="22">
        <v>26479.736410000001</v>
      </c>
      <c r="F9" s="23">
        <v>14.218333951328599</v>
      </c>
    </row>
    <row r="10" spans="1:6" x14ac:dyDescent="0.2">
      <c r="A10" s="21" t="s">
        <v>144</v>
      </c>
      <c r="B10" s="21" t="s">
        <v>143</v>
      </c>
      <c r="C10" s="21" t="s">
        <v>145</v>
      </c>
      <c r="D10" s="24">
        <v>5367142</v>
      </c>
      <c r="E10" s="22">
        <v>12790.436100000001</v>
      </c>
      <c r="F10" s="23">
        <v>6.8678437367016398</v>
      </c>
    </row>
    <row r="11" spans="1:6" x14ac:dyDescent="0.2">
      <c r="A11" s="21" t="s">
        <v>158</v>
      </c>
      <c r="B11" s="21" t="s">
        <v>157</v>
      </c>
      <c r="C11" s="21" t="s">
        <v>159</v>
      </c>
      <c r="D11" s="24">
        <v>517479</v>
      </c>
      <c r="E11" s="22">
        <v>9115.9100639999997</v>
      </c>
      <c r="F11" s="23">
        <v>4.8948015023020099</v>
      </c>
    </row>
    <row r="12" spans="1:6" x14ac:dyDescent="0.2">
      <c r="A12" s="21" t="s">
        <v>180</v>
      </c>
      <c r="B12" s="21" t="s">
        <v>179</v>
      </c>
      <c r="C12" s="21" t="s">
        <v>137</v>
      </c>
      <c r="D12" s="24">
        <v>543133</v>
      </c>
      <c r="E12" s="22">
        <v>6368.5059920000003</v>
      </c>
      <c r="F12" s="23">
        <v>3.41957878897531</v>
      </c>
    </row>
    <row r="13" spans="1:6" x14ac:dyDescent="0.2">
      <c r="A13" s="21" t="s">
        <v>139</v>
      </c>
      <c r="B13" s="21" t="s">
        <v>138</v>
      </c>
      <c r="C13" s="21" t="s">
        <v>137</v>
      </c>
      <c r="D13" s="24">
        <v>387170</v>
      </c>
      <c r="E13" s="22">
        <v>6336.4242199999999</v>
      </c>
      <c r="F13" s="23">
        <v>3.4023524336603002</v>
      </c>
    </row>
    <row r="14" spans="1:6" x14ac:dyDescent="0.2">
      <c r="A14" s="21" t="s">
        <v>534</v>
      </c>
      <c r="B14" s="21" t="s">
        <v>533</v>
      </c>
      <c r="C14" s="21" t="s">
        <v>137</v>
      </c>
      <c r="D14" s="24">
        <v>642259</v>
      </c>
      <c r="E14" s="22">
        <v>5350.3386</v>
      </c>
      <c r="F14" s="23">
        <v>2.8728722895729102</v>
      </c>
    </row>
    <row r="15" spans="1:6" x14ac:dyDescent="0.2">
      <c r="A15" s="21" t="s">
        <v>504</v>
      </c>
      <c r="B15" s="21" t="s">
        <v>503</v>
      </c>
      <c r="C15" s="21" t="s">
        <v>145</v>
      </c>
      <c r="D15" s="24">
        <v>1346780</v>
      </c>
      <c r="E15" s="22">
        <v>4485.4507899999999</v>
      </c>
      <c r="F15" s="23">
        <v>2.40846949029243</v>
      </c>
    </row>
    <row r="16" spans="1:6" x14ac:dyDescent="0.2">
      <c r="A16" s="21" t="s">
        <v>302</v>
      </c>
      <c r="B16" s="21" t="s">
        <v>926</v>
      </c>
      <c r="C16" s="21" t="s">
        <v>137</v>
      </c>
      <c r="D16" s="24">
        <v>51512</v>
      </c>
      <c r="E16" s="22">
        <v>4404.5335599999999</v>
      </c>
      <c r="F16" s="23">
        <v>2.365020862982</v>
      </c>
    </row>
    <row r="17" spans="1:9" x14ac:dyDescent="0.2">
      <c r="A17" s="21" t="s">
        <v>567</v>
      </c>
      <c r="B17" s="21" t="s">
        <v>566</v>
      </c>
      <c r="C17" s="21" t="s">
        <v>137</v>
      </c>
      <c r="D17" s="24">
        <v>391472</v>
      </c>
      <c r="E17" s="22">
        <v>3356.8724000000002</v>
      </c>
      <c r="F17" s="23">
        <v>1.8024776408715699</v>
      </c>
    </row>
    <row r="18" spans="1:9" x14ac:dyDescent="0.2">
      <c r="A18" s="21" t="s">
        <v>569</v>
      </c>
      <c r="B18" s="21" t="s">
        <v>568</v>
      </c>
      <c r="C18" s="21" t="s">
        <v>137</v>
      </c>
      <c r="D18" s="24">
        <v>631875</v>
      </c>
      <c r="E18" s="22">
        <v>2804.26125</v>
      </c>
      <c r="F18" s="23">
        <v>1.50575225983793</v>
      </c>
    </row>
    <row r="19" spans="1:9" x14ac:dyDescent="0.2">
      <c r="A19" s="21" t="s">
        <v>571</v>
      </c>
      <c r="B19" s="21" t="s">
        <v>570</v>
      </c>
      <c r="C19" s="21" t="s">
        <v>137</v>
      </c>
      <c r="D19" s="24">
        <v>144535</v>
      </c>
      <c r="E19" s="22">
        <v>2798.4866699999998</v>
      </c>
      <c r="F19" s="23">
        <v>1.50265159049601</v>
      </c>
    </row>
    <row r="20" spans="1:9" x14ac:dyDescent="0.2">
      <c r="A20" s="21" t="s">
        <v>356</v>
      </c>
      <c r="B20" s="21" t="s">
        <v>355</v>
      </c>
      <c r="C20" s="21" t="s">
        <v>137</v>
      </c>
      <c r="D20" s="24">
        <v>641927</v>
      </c>
      <c r="E20" s="22">
        <v>2570.9176349999998</v>
      </c>
      <c r="F20" s="23">
        <v>1.380458057807</v>
      </c>
    </row>
    <row r="21" spans="1:9" x14ac:dyDescent="0.2">
      <c r="A21" s="21" t="s">
        <v>234</v>
      </c>
      <c r="B21" s="21" t="s">
        <v>233</v>
      </c>
      <c r="C21" s="21" t="s">
        <v>235</v>
      </c>
      <c r="D21" s="24">
        <v>109389</v>
      </c>
      <c r="E21" s="22">
        <v>2139.3206730000002</v>
      </c>
      <c r="F21" s="23">
        <v>1.14871142547355</v>
      </c>
    </row>
    <row r="22" spans="1:9" x14ac:dyDescent="0.2">
      <c r="A22" s="21" t="s">
        <v>573</v>
      </c>
      <c r="B22" s="21" t="s">
        <v>572</v>
      </c>
      <c r="C22" s="21" t="s">
        <v>323</v>
      </c>
      <c r="D22" s="24">
        <v>113723</v>
      </c>
      <c r="E22" s="22">
        <v>1973.776388</v>
      </c>
      <c r="F22" s="23">
        <v>1.0598221747869401</v>
      </c>
    </row>
    <row r="23" spans="1:9" x14ac:dyDescent="0.2">
      <c r="A23" s="21" t="s">
        <v>383</v>
      </c>
      <c r="B23" s="21" t="s">
        <v>382</v>
      </c>
      <c r="C23" s="21" t="s">
        <v>137</v>
      </c>
      <c r="D23" s="24">
        <v>70767</v>
      </c>
      <c r="E23" s="22">
        <v>1810.7859960000001</v>
      </c>
      <c r="F23" s="23">
        <v>0.97230424075498401</v>
      </c>
    </row>
    <row r="24" spans="1:9" x14ac:dyDescent="0.2">
      <c r="A24" s="21" t="s">
        <v>575</v>
      </c>
      <c r="B24" s="21" t="s">
        <v>574</v>
      </c>
      <c r="C24" s="21" t="s">
        <v>145</v>
      </c>
      <c r="D24" s="24">
        <v>126730</v>
      </c>
      <c r="E24" s="22">
        <v>1809.0707500000001</v>
      </c>
      <c r="F24" s="23">
        <v>0.97138323685754902</v>
      </c>
    </row>
    <row r="25" spans="1:9" x14ac:dyDescent="0.2">
      <c r="A25" s="21" t="s">
        <v>577</v>
      </c>
      <c r="B25" s="21" t="s">
        <v>576</v>
      </c>
      <c r="C25" s="21" t="s">
        <v>137</v>
      </c>
      <c r="D25" s="24">
        <v>286871</v>
      </c>
      <c r="E25" s="22">
        <v>1777.3092810000001</v>
      </c>
      <c r="F25" s="23">
        <v>0.95432886871601996</v>
      </c>
    </row>
    <row r="26" spans="1:9" x14ac:dyDescent="0.2">
      <c r="A26" s="21" t="s">
        <v>579</v>
      </c>
      <c r="B26" s="21" t="s">
        <v>578</v>
      </c>
      <c r="C26" s="21" t="s">
        <v>235</v>
      </c>
      <c r="D26" s="24">
        <v>225366</v>
      </c>
      <c r="E26" s="22">
        <v>129.472767</v>
      </c>
      <c r="F26" s="23">
        <v>6.9520595307487706E-2</v>
      </c>
    </row>
    <row r="27" spans="1:9" x14ac:dyDescent="0.2">
      <c r="A27" s="20" t="s">
        <v>28</v>
      </c>
      <c r="B27" s="20"/>
      <c r="C27" s="20"/>
      <c r="D27" s="20"/>
      <c r="E27" s="25">
        <f>SUM(E7:E26)</f>
        <v>158567.88964600003</v>
      </c>
      <c r="F27" s="26">
        <f>SUM(F7:F26)</f>
        <v>85.14326479824075</v>
      </c>
      <c r="G27" s="14"/>
      <c r="H27" s="14"/>
      <c r="I27" s="14"/>
    </row>
    <row r="28" spans="1:9" x14ac:dyDescent="0.2">
      <c r="A28" s="21"/>
      <c r="B28" s="21"/>
      <c r="C28" s="21"/>
      <c r="D28" s="21"/>
      <c r="E28" s="22"/>
      <c r="F28" s="23"/>
    </row>
    <row r="29" spans="1:9" x14ac:dyDescent="0.2">
      <c r="A29" s="20" t="s">
        <v>539</v>
      </c>
      <c r="B29" s="21"/>
      <c r="C29" s="21"/>
      <c r="D29" s="21"/>
      <c r="E29" s="22"/>
      <c r="F29" s="23"/>
    </row>
    <row r="30" spans="1:9" x14ac:dyDescent="0.2">
      <c r="A30" s="21" t="s">
        <v>547</v>
      </c>
      <c r="B30" s="21" t="s">
        <v>546</v>
      </c>
      <c r="C30" s="21" t="s">
        <v>323</v>
      </c>
      <c r="D30" s="24">
        <v>30839</v>
      </c>
      <c r="E30" s="22">
        <v>2137.9764340000002</v>
      </c>
      <c r="F30" s="23">
        <v>1.1479896343380001</v>
      </c>
    </row>
    <row r="31" spans="1:9" x14ac:dyDescent="0.2">
      <c r="A31" s="21" t="s">
        <v>581</v>
      </c>
      <c r="B31" s="21" t="s">
        <v>580</v>
      </c>
      <c r="C31" s="21" t="s">
        <v>137</v>
      </c>
      <c r="D31" s="24">
        <v>3083</v>
      </c>
      <c r="E31" s="22">
        <v>1708.7472090000001</v>
      </c>
      <c r="F31" s="23">
        <v>0.91751436191742197</v>
      </c>
    </row>
    <row r="32" spans="1:9" x14ac:dyDescent="0.2">
      <c r="A32" s="21" t="s">
        <v>583</v>
      </c>
      <c r="B32" s="21" t="s">
        <v>582</v>
      </c>
      <c r="C32" s="21" t="s">
        <v>137</v>
      </c>
      <c r="D32" s="24">
        <v>3802</v>
      </c>
      <c r="E32" s="22">
        <v>1498.2383930000001</v>
      </c>
      <c r="F32" s="23">
        <v>0.80448133926027598</v>
      </c>
    </row>
    <row r="33" spans="1:9" x14ac:dyDescent="0.2">
      <c r="A33" s="21" t="s">
        <v>585</v>
      </c>
      <c r="B33" s="21" t="s">
        <v>584</v>
      </c>
      <c r="C33" s="21" t="s">
        <v>145</v>
      </c>
      <c r="D33" s="24">
        <v>8181</v>
      </c>
      <c r="E33" s="22">
        <v>1435.6635229999999</v>
      </c>
      <c r="F33" s="23">
        <v>0.77088166950355697</v>
      </c>
    </row>
    <row r="34" spans="1:9" x14ac:dyDescent="0.2">
      <c r="A34" s="21" t="s">
        <v>587</v>
      </c>
      <c r="B34" s="21" t="s">
        <v>586</v>
      </c>
      <c r="C34" s="21" t="s">
        <v>137</v>
      </c>
      <c r="D34" s="24">
        <v>9122</v>
      </c>
      <c r="E34" s="22">
        <v>1341.012279</v>
      </c>
      <c r="F34" s="23">
        <v>0.72005854289598004</v>
      </c>
    </row>
    <row r="35" spans="1:9" x14ac:dyDescent="0.2">
      <c r="A35" s="21" t="s">
        <v>589</v>
      </c>
      <c r="B35" s="21" t="s">
        <v>588</v>
      </c>
      <c r="C35" s="21" t="s">
        <v>545</v>
      </c>
      <c r="D35" s="24">
        <v>7579</v>
      </c>
      <c r="E35" s="22">
        <v>1303.031669</v>
      </c>
      <c r="F35" s="23">
        <v>0.69966479772066104</v>
      </c>
    </row>
    <row r="36" spans="1:9" x14ac:dyDescent="0.2">
      <c r="A36" s="20" t="s">
        <v>28</v>
      </c>
      <c r="B36" s="20"/>
      <c r="C36" s="20"/>
      <c r="D36" s="20"/>
      <c r="E36" s="25">
        <f>SUM(E29:E35)</f>
        <v>9424.6695070000005</v>
      </c>
      <c r="F36" s="26">
        <f>SUM(F29:F35)</f>
        <v>5.0605903456358963</v>
      </c>
      <c r="G36" s="14"/>
      <c r="H36" s="14"/>
      <c r="I36" s="14"/>
    </row>
    <row r="37" spans="1:9" x14ac:dyDescent="0.2">
      <c r="A37" s="21"/>
      <c r="B37" s="21"/>
      <c r="C37" s="21"/>
      <c r="D37" s="21"/>
      <c r="E37" s="22"/>
      <c r="F37" s="23"/>
    </row>
    <row r="38" spans="1:9" x14ac:dyDescent="0.2">
      <c r="A38" s="20" t="s">
        <v>563</v>
      </c>
      <c r="B38" s="21"/>
      <c r="C38" s="21"/>
      <c r="D38" s="21"/>
      <c r="E38" s="22"/>
      <c r="F38" s="23"/>
    </row>
    <row r="39" spans="1:9" x14ac:dyDescent="0.2">
      <c r="A39" s="21" t="s">
        <v>591</v>
      </c>
      <c r="B39" s="21" t="s">
        <v>590</v>
      </c>
      <c r="C39" s="21" t="s">
        <v>565</v>
      </c>
      <c r="D39" s="24">
        <v>215810.12400000001</v>
      </c>
      <c r="E39" s="22">
        <v>13832.76115</v>
      </c>
      <c r="F39" s="23">
        <v>7.4275217265904896</v>
      </c>
    </row>
    <row r="40" spans="1:9" x14ac:dyDescent="0.2">
      <c r="A40" s="20" t="s">
        <v>28</v>
      </c>
      <c r="B40" s="20"/>
      <c r="C40" s="20"/>
      <c r="D40" s="20"/>
      <c r="E40" s="25">
        <f>SUM(E39:E39)</f>
        <v>13832.76115</v>
      </c>
      <c r="F40" s="26">
        <f>SUM(F39:F39)</f>
        <v>7.4275217265904896</v>
      </c>
      <c r="G40" s="14"/>
      <c r="H40" s="14"/>
      <c r="I40" s="14"/>
    </row>
    <row r="41" spans="1:9" x14ac:dyDescent="0.2">
      <c r="A41" s="21"/>
      <c r="B41" s="21"/>
      <c r="C41" s="21"/>
      <c r="D41" s="21"/>
      <c r="E41" s="22"/>
      <c r="F41" s="23"/>
    </row>
    <row r="42" spans="1:9" x14ac:dyDescent="0.2">
      <c r="A42" s="20" t="s">
        <v>41</v>
      </c>
      <c r="B42" s="20"/>
      <c r="C42" s="20"/>
      <c r="D42" s="20"/>
      <c r="E42" s="25">
        <f>E27+E36+E40</f>
        <v>181825.32030300004</v>
      </c>
      <c r="F42" s="26">
        <f>F27+F36+F40</f>
        <v>97.631376870467136</v>
      </c>
      <c r="G42" s="14"/>
      <c r="H42" s="14"/>
      <c r="I42" s="14"/>
    </row>
    <row r="43" spans="1:9" x14ac:dyDescent="0.2">
      <c r="A43" s="20"/>
      <c r="B43" s="20"/>
      <c r="C43" s="20"/>
      <c r="D43" s="20"/>
      <c r="E43" s="25"/>
      <c r="F43" s="26"/>
      <c r="G43" s="14"/>
      <c r="H43" s="14"/>
      <c r="I43" s="14"/>
    </row>
    <row r="44" spans="1:9" x14ac:dyDescent="0.2">
      <c r="A44" s="20" t="s">
        <v>43</v>
      </c>
      <c r="B44" s="20"/>
      <c r="C44" s="20"/>
      <c r="D44" s="20"/>
      <c r="E44" s="25">
        <f>E46-(E27+E36+E40)</f>
        <v>4411.2422973999637</v>
      </c>
      <c r="F44" s="26">
        <f>F46-(F27+F36+F40)</f>
        <v>2.3686231295328639</v>
      </c>
      <c r="G44" s="14"/>
      <c r="H44" s="14"/>
      <c r="I44" s="14"/>
    </row>
    <row r="45" spans="1:9" x14ac:dyDescent="0.2">
      <c r="A45" s="20"/>
      <c r="B45" s="20"/>
      <c r="C45" s="20"/>
      <c r="D45" s="20"/>
      <c r="E45" s="25"/>
      <c r="F45" s="26"/>
      <c r="G45" s="14"/>
      <c r="H45" s="14"/>
      <c r="I45" s="14"/>
    </row>
    <row r="46" spans="1:9" x14ac:dyDescent="0.2">
      <c r="A46" s="27" t="s">
        <v>42</v>
      </c>
      <c r="B46" s="27"/>
      <c r="C46" s="27"/>
      <c r="D46" s="27"/>
      <c r="E46" s="28">
        <v>186236.56260040001</v>
      </c>
      <c r="F46" s="29">
        <v>100</v>
      </c>
      <c r="G46" s="14"/>
      <c r="H46" s="14"/>
      <c r="I46" s="14"/>
    </row>
    <row r="48" spans="1:9" x14ac:dyDescent="0.2">
      <c r="A48" s="14" t="s">
        <v>45</v>
      </c>
    </row>
    <row r="49" spans="1:9" x14ac:dyDescent="0.2">
      <c r="A49" s="14" t="s">
        <v>46</v>
      </c>
    </row>
    <row r="50" spans="1:9" x14ac:dyDescent="0.2">
      <c r="A50" s="14" t="s">
        <v>47</v>
      </c>
      <c r="B50" s="14"/>
      <c r="C50" s="30" t="s">
        <v>49</v>
      </c>
      <c r="D50" s="14" t="s">
        <v>48</v>
      </c>
    </row>
    <row r="51" spans="1:9" x14ac:dyDescent="0.2">
      <c r="A51" s="7" t="s">
        <v>50</v>
      </c>
      <c r="C51" s="31">
        <v>542.32550000000003</v>
      </c>
      <c r="D51" s="31">
        <v>501.23930000000001</v>
      </c>
    </row>
    <row r="52" spans="1:9" x14ac:dyDescent="0.2">
      <c r="A52" s="7" t="s">
        <v>51</v>
      </c>
      <c r="C52" s="31">
        <v>50.723100000000002</v>
      </c>
      <c r="D52" s="31">
        <v>46.880400000000002</v>
      </c>
    </row>
    <row r="53" spans="1:9" x14ac:dyDescent="0.2">
      <c r="A53" s="7" t="s">
        <v>52</v>
      </c>
      <c r="C53" s="31">
        <v>593.14030000000002</v>
      </c>
      <c r="D53" s="31">
        <v>551.11410000000001</v>
      </c>
    </row>
    <row r="54" spans="1:9" x14ac:dyDescent="0.2">
      <c r="A54" s="7" t="s">
        <v>53</v>
      </c>
      <c r="C54" s="31">
        <v>56.267499999999998</v>
      </c>
      <c r="D54" s="31">
        <v>52.277999999999999</v>
      </c>
    </row>
    <row r="56" spans="1:9" x14ac:dyDescent="0.2">
      <c r="A56" s="7" t="s">
        <v>54</v>
      </c>
    </row>
    <row r="58" spans="1:9" x14ac:dyDescent="0.2">
      <c r="A58" s="14" t="s">
        <v>55</v>
      </c>
      <c r="D58" s="30" t="s">
        <v>56</v>
      </c>
    </row>
    <row r="60" spans="1:9" x14ac:dyDescent="0.2">
      <c r="A60" s="14" t="s">
        <v>334</v>
      </c>
      <c r="D60" s="51">
        <v>8.5955168168671103E-2</v>
      </c>
    </row>
    <row r="62" spans="1:9" x14ac:dyDescent="0.2">
      <c r="A62" s="105" t="s">
        <v>943</v>
      </c>
      <c r="B62" s="105"/>
      <c r="C62" s="105"/>
      <c r="D62" s="30" t="s">
        <v>56</v>
      </c>
    </row>
    <row r="64" spans="1:9" x14ac:dyDescent="0.2">
      <c r="A64" s="66" t="s">
        <v>944</v>
      </c>
      <c r="B64" s="62"/>
      <c r="C64" s="62"/>
      <c r="D64" s="62"/>
      <c r="E64" s="11"/>
      <c r="G64" s="62"/>
      <c r="H64" s="62"/>
      <c r="I64" s="62"/>
    </row>
    <row r="65" spans="1:9" x14ac:dyDescent="0.2">
      <c r="A65" s="66"/>
      <c r="B65" s="62"/>
      <c r="C65" s="62"/>
      <c r="D65" s="62"/>
      <c r="E65" s="11"/>
      <c r="G65" s="62"/>
      <c r="H65" s="62"/>
      <c r="I65" s="62"/>
    </row>
    <row r="66" spans="1:9" x14ac:dyDescent="0.2">
      <c r="A66" s="66" t="s">
        <v>948</v>
      </c>
      <c r="B66" s="62"/>
      <c r="C66" s="62"/>
      <c r="D66" s="62"/>
      <c r="E66" s="11"/>
      <c r="G66" s="62"/>
      <c r="H66" s="62"/>
      <c r="I66" s="62"/>
    </row>
    <row r="67" spans="1:9" x14ac:dyDescent="0.2">
      <c r="A67" s="67"/>
      <c r="B67" s="62"/>
      <c r="C67" s="62"/>
      <c r="D67" s="62"/>
      <c r="E67" s="11"/>
      <c r="G67" s="62"/>
      <c r="H67" s="62"/>
      <c r="I67" s="62"/>
    </row>
    <row r="68" spans="1:9" x14ac:dyDescent="0.2">
      <c r="A68" s="62"/>
      <c r="B68" s="62"/>
      <c r="C68" s="62"/>
      <c r="D68" s="62"/>
      <c r="E68" s="11"/>
      <c r="G68" s="62"/>
      <c r="H68" s="62"/>
      <c r="I68" s="62"/>
    </row>
    <row r="69" spans="1:9" x14ac:dyDescent="0.2">
      <c r="A69" s="62"/>
      <c r="B69" s="62"/>
      <c r="C69" s="62"/>
      <c r="D69" s="62"/>
      <c r="E69" s="11"/>
      <c r="G69" s="62"/>
      <c r="H69" s="62"/>
      <c r="I69" s="62"/>
    </row>
    <row r="70" spans="1:9" x14ac:dyDescent="0.2">
      <c r="A70" s="62"/>
      <c r="B70" s="62"/>
      <c r="C70" s="62"/>
      <c r="D70" s="62"/>
      <c r="E70" s="11"/>
      <c r="G70" s="62"/>
      <c r="H70" s="62"/>
      <c r="I70" s="62"/>
    </row>
    <row r="71" spans="1:9" x14ac:dyDescent="0.2">
      <c r="A71" s="62"/>
      <c r="B71" s="62"/>
      <c r="C71" s="62"/>
      <c r="D71" s="62"/>
      <c r="E71" s="11"/>
      <c r="G71" s="62"/>
      <c r="H71" s="62"/>
      <c r="I71" s="62"/>
    </row>
    <row r="72" spans="1:9" x14ac:dyDescent="0.2">
      <c r="A72" s="62"/>
      <c r="B72" s="62"/>
      <c r="C72" s="62"/>
      <c r="D72" s="62"/>
      <c r="E72" s="11"/>
      <c r="G72" s="62"/>
      <c r="H72" s="62"/>
      <c r="I72" s="62"/>
    </row>
    <row r="73" spans="1:9" x14ac:dyDescent="0.2">
      <c r="A73" s="62"/>
      <c r="B73" s="62"/>
      <c r="C73" s="62"/>
      <c r="D73" s="62"/>
      <c r="E73" s="11"/>
      <c r="G73" s="62"/>
      <c r="H73" s="62"/>
      <c r="I73" s="62"/>
    </row>
    <row r="74" spans="1:9" x14ac:dyDescent="0.2">
      <c r="A74" s="62"/>
      <c r="B74" s="62"/>
      <c r="C74" s="62"/>
      <c r="D74" s="62"/>
      <c r="E74" s="11"/>
      <c r="G74" s="62"/>
      <c r="H74" s="62"/>
      <c r="I74" s="62"/>
    </row>
    <row r="75" spans="1:9" x14ac:dyDescent="0.2">
      <c r="A75" s="62"/>
      <c r="B75" s="62"/>
      <c r="C75" s="62"/>
      <c r="D75" s="62"/>
      <c r="E75" s="11"/>
      <c r="G75" s="62"/>
      <c r="H75" s="62"/>
      <c r="I75" s="62"/>
    </row>
    <row r="76" spans="1:9" x14ac:dyDescent="0.2">
      <c r="A76" s="62"/>
      <c r="B76" s="62"/>
      <c r="C76" s="62"/>
      <c r="D76" s="62"/>
      <c r="E76" s="11"/>
      <c r="G76" s="62"/>
      <c r="H76" s="62"/>
      <c r="I76" s="62"/>
    </row>
    <row r="77" spans="1:9" x14ac:dyDescent="0.2">
      <c r="A77" s="62"/>
      <c r="B77" s="62"/>
      <c r="C77" s="62"/>
      <c r="D77" s="62"/>
      <c r="E77" s="11"/>
      <c r="G77" s="62"/>
      <c r="H77" s="62"/>
      <c r="I77" s="62"/>
    </row>
    <row r="78" spans="1:9" x14ac:dyDescent="0.2">
      <c r="A78" s="62"/>
      <c r="B78" s="62"/>
      <c r="C78" s="62"/>
      <c r="D78" s="62"/>
      <c r="E78" s="11"/>
      <c r="G78" s="62"/>
      <c r="H78" s="62"/>
      <c r="I78" s="62"/>
    </row>
    <row r="79" spans="1:9" x14ac:dyDescent="0.2">
      <c r="A79" s="62"/>
      <c r="B79" s="62"/>
      <c r="C79" s="62"/>
      <c r="D79" s="62"/>
      <c r="E79" s="11"/>
      <c r="G79" s="62"/>
      <c r="H79" s="62"/>
      <c r="I79" s="62"/>
    </row>
    <row r="80" spans="1:9" x14ac:dyDescent="0.2">
      <c r="A80" s="62"/>
      <c r="B80" s="62"/>
      <c r="C80" s="62"/>
      <c r="D80" s="62"/>
      <c r="E80" s="11"/>
      <c r="G80" s="62"/>
      <c r="H80" s="62"/>
      <c r="I80" s="62"/>
    </row>
    <row r="81" spans="1:9" x14ac:dyDescent="0.2">
      <c r="A81" s="62"/>
      <c r="B81" s="62"/>
      <c r="C81" s="62"/>
      <c r="D81" s="62"/>
      <c r="E81" s="11"/>
      <c r="G81" s="62"/>
      <c r="H81" s="62"/>
      <c r="I81" s="62"/>
    </row>
    <row r="82" spans="1:9" x14ac:dyDescent="0.2">
      <c r="A82" s="62"/>
      <c r="B82" s="62"/>
      <c r="C82" s="62"/>
      <c r="D82" s="62"/>
      <c r="E82" s="11"/>
      <c r="G82" s="62"/>
      <c r="H82" s="62"/>
      <c r="I82" s="62"/>
    </row>
    <row r="83" spans="1:9" x14ac:dyDescent="0.2">
      <c r="A83" s="62"/>
      <c r="B83" s="62"/>
      <c r="C83" s="62"/>
      <c r="D83" s="62"/>
      <c r="E83" s="11"/>
      <c r="G83" s="62"/>
      <c r="H83" s="62"/>
      <c r="I83" s="62"/>
    </row>
    <row r="84" spans="1:9" x14ac:dyDescent="0.2">
      <c r="A84" s="66" t="s">
        <v>958</v>
      </c>
      <c r="B84" s="62"/>
      <c r="C84" s="62"/>
      <c r="D84" s="62"/>
      <c r="E84" s="11"/>
      <c r="G84" s="62"/>
      <c r="H84" s="62"/>
      <c r="I84" s="62"/>
    </row>
    <row r="85" spans="1:9" x14ac:dyDescent="0.2">
      <c r="A85" s="62"/>
      <c r="B85" s="62"/>
      <c r="C85" s="62"/>
      <c r="D85" s="62"/>
      <c r="E85" s="11"/>
      <c r="G85" s="62"/>
      <c r="H85" s="62"/>
      <c r="I85" s="62"/>
    </row>
    <row r="86" spans="1:9" x14ac:dyDescent="0.2">
      <c r="A86" s="66" t="s">
        <v>949</v>
      </c>
      <c r="B86" s="62"/>
      <c r="C86" s="62"/>
      <c r="D86" s="62"/>
      <c r="E86" s="11"/>
      <c r="G86" s="62"/>
      <c r="H86" s="62"/>
      <c r="I86" s="62"/>
    </row>
    <row r="87" spans="1:9" x14ac:dyDescent="0.2">
      <c r="A87" s="62"/>
      <c r="B87" s="62"/>
      <c r="C87" s="62"/>
      <c r="D87" s="62"/>
      <c r="E87" s="11"/>
      <c r="G87" s="62"/>
      <c r="H87" s="62"/>
      <c r="I87" s="62"/>
    </row>
    <row r="88" spans="1:9" x14ac:dyDescent="0.2">
      <c r="A88" s="62"/>
      <c r="B88" s="62"/>
      <c r="C88" s="62"/>
      <c r="D88" s="62"/>
      <c r="E88" s="11"/>
      <c r="G88" s="62"/>
      <c r="H88" s="62"/>
      <c r="I88" s="62"/>
    </row>
    <row r="89" spans="1:9" x14ac:dyDescent="0.2">
      <c r="A89" s="62"/>
      <c r="B89" s="62"/>
      <c r="C89" s="62"/>
      <c r="D89" s="62"/>
      <c r="E89" s="11"/>
      <c r="G89" s="62"/>
      <c r="H89" s="62"/>
      <c r="I89" s="62"/>
    </row>
    <row r="90" spans="1:9" x14ac:dyDescent="0.2">
      <c r="A90" s="62"/>
      <c r="B90" s="62"/>
      <c r="C90" s="62"/>
      <c r="D90" s="62"/>
      <c r="E90" s="11"/>
      <c r="G90" s="62"/>
      <c r="H90" s="62"/>
      <c r="I90" s="62"/>
    </row>
    <row r="91" spans="1:9" x14ac:dyDescent="0.2">
      <c r="A91" s="62"/>
      <c r="B91" s="62"/>
      <c r="C91" s="62"/>
      <c r="D91" s="62"/>
      <c r="E91" s="11"/>
      <c r="G91" s="62"/>
      <c r="H91" s="62"/>
      <c r="I91" s="62"/>
    </row>
    <row r="92" spans="1:9" x14ac:dyDescent="0.2">
      <c r="A92" s="62"/>
      <c r="B92" s="62"/>
      <c r="C92" s="62"/>
      <c r="D92" s="62"/>
      <c r="E92" s="11"/>
      <c r="G92" s="62"/>
      <c r="H92" s="62"/>
      <c r="I92" s="62"/>
    </row>
    <row r="93" spans="1:9" x14ac:dyDescent="0.2">
      <c r="A93" s="62"/>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t="s">
        <v>947</v>
      </c>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sheetData>
  <mergeCells count="2">
    <mergeCell ref="A1:F1"/>
    <mergeCell ref="A62:C62"/>
  </mergeCells>
  <conditionalFormatting sqref="F2:F3">
    <cfRule type="cellIs" dxfId="71" priority="3" stopIfTrue="1" operator="between">
      <formula>0.009</formula>
      <formula>-0.009</formula>
    </cfRule>
  </conditionalFormatting>
  <conditionalFormatting sqref="F5:F100">
    <cfRule type="cellIs" dxfId="70" priority="1" stopIfTrue="1" operator="between">
      <formula>0.009</formula>
      <formula>-0.009</formula>
    </cfRule>
  </conditionalFormatting>
  <conditionalFormatting sqref="F201:F65536">
    <cfRule type="cellIs" dxfId="69"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69"/>
  <sheetViews>
    <sheetView workbookViewId="0">
      <selection sqref="A1:F1"/>
    </sheetView>
  </sheetViews>
  <sheetFormatPr defaultRowHeight="11.25" x14ac:dyDescent="0.2"/>
  <cols>
    <col min="1" max="1" width="38.7109375" style="7" bestFit="1" customWidth="1"/>
    <col min="2" max="2" width="42.85546875" style="7" bestFit="1" customWidth="1"/>
    <col min="3" max="3" width="25.5703125" style="7" bestFit="1" customWidth="1"/>
    <col min="4" max="4" width="15.5703125" style="7" bestFit="1" customWidth="1"/>
    <col min="5" max="5" width="26.7109375" style="10" customWidth="1"/>
    <col min="6" max="6" width="13.5703125" style="11" bestFit="1" customWidth="1"/>
    <col min="7" max="16384" width="9.140625" style="7"/>
  </cols>
  <sheetData>
    <row r="1" spans="1:7" s="1" customFormat="1" ht="15" x14ac:dyDescent="0.2">
      <c r="A1" s="99" t="s">
        <v>15</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56" t="s">
        <v>5</v>
      </c>
    </row>
    <row r="5" spans="1:7" x14ac:dyDescent="0.2">
      <c r="A5" s="16" t="s">
        <v>118</v>
      </c>
      <c r="B5" s="17"/>
      <c r="C5" s="17"/>
      <c r="D5" s="17"/>
      <c r="E5" s="18"/>
      <c r="F5" s="19"/>
      <c r="G5" s="19"/>
    </row>
    <row r="6" spans="1:7" x14ac:dyDescent="0.2">
      <c r="A6" s="20" t="s">
        <v>25</v>
      </c>
      <c r="B6" s="21"/>
      <c r="C6" s="21"/>
      <c r="D6" s="21"/>
      <c r="E6" s="22"/>
      <c r="F6" s="23"/>
      <c r="G6" s="23"/>
    </row>
    <row r="7" spans="1:7" x14ac:dyDescent="0.2">
      <c r="A7" s="21" t="s">
        <v>593</v>
      </c>
      <c r="B7" s="21" t="s">
        <v>592</v>
      </c>
      <c r="C7" s="21" t="s">
        <v>156</v>
      </c>
      <c r="D7" s="24">
        <v>7934783</v>
      </c>
      <c r="E7" s="22">
        <v>44379.241320000001</v>
      </c>
      <c r="F7" s="23">
        <v>3.2765066937283698</v>
      </c>
      <c r="G7" s="23"/>
    </row>
    <row r="8" spans="1:7" x14ac:dyDescent="0.2">
      <c r="A8" s="21" t="s">
        <v>595</v>
      </c>
      <c r="B8" s="21" t="s">
        <v>594</v>
      </c>
      <c r="C8" s="21" t="s">
        <v>210</v>
      </c>
      <c r="D8" s="24">
        <v>3868691</v>
      </c>
      <c r="E8" s="22">
        <v>42338.954299999998</v>
      </c>
      <c r="F8" s="23">
        <v>3.1258728865852001</v>
      </c>
      <c r="G8" s="23"/>
    </row>
    <row r="9" spans="1:7" x14ac:dyDescent="0.2">
      <c r="A9" s="21" t="s">
        <v>597</v>
      </c>
      <c r="B9" s="21" t="s">
        <v>596</v>
      </c>
      <c r="C9" s="21" t="s">
        <v>121</v>
      </c>
      <c r="D9" s="24">
        <v>13998917</v>
      </c>
      <c r="E9" s="22">
        <v>31034.199100000002</v>
      </c>
      <c r="F9" s="23">
        <v>2.29124604344744</v>
      </c>
      <c r="G9" s="23"/>
    </row>
    <row r="10" spans="1:7" x14ac:dyDescent="0.2">
      <c r="A10" s="21" t="s">
        <v>599</v>
      </c>
      <c r="B10" s="21" t="s">
        <v>598</v>
      </c>
      <c r="C10" s="21" t="s">
        <v>121</v>
      </c>
      <c r="D10" s="24">
        <v>48064081</v>
      </c>
      <c r="E10" s="22">
        <v>30573.56192</v>
      </c>
      <c r="F10" s="23">
        <v>2.25723733219509</v>
      </c>
      <c r="G10" s="23"/>
    </row>
    <row r="11" spans="1:7" x14ac:dyDescent="0.2">
      <c r="A11" s="21" t="s">
        <v>175</v>
      </c>
      <c r="B11" s="21" t="s">
        <v>174</v>
      </c>
      <c r="C11" s="21" t="s">
        <v>162</v>
      </c>
      <c r="D11" s="24">
        <v>1866828</v>
      </c>
      <c r="E11" s="22">
        <v>29529.4853</v>
      </c>
      <c r="F11" s="23">
        <v>2.18015345395732</v>
      </c>
      <c r="G11" s="23"/>
    </row>
    <row r="12" spans="1:7" x14ac:dyDescent="0.2">
      <c r="A12" s="21" t="s">
        <v>601</v>
      </c>
      <c r="B12" s="21" t="s">
        <v>600</v>
      </c>
      <c r="C12" s="21" t="s">
        <v>207</v>
      </c>
      <c r="D12" s="24">
        <v>3260279</v>
      </c>
      <c r="E12" s="22">
        <v>28825.75678</v>
      </c>
      <c r="F12" s="23">
        <v>2.1281973785994399</v>
      </c>
      <c r="G12" s="23"/>
    </row>
    <row r="13" spans="1:7" x14ac:dyDescent="0.2">
      <c r="A13" s="21" t="s">
        <v>603</v>
      </c>
      <c r="B13" s="21" t="s">
        <v>602</v>
      </c>
      <c r="C13" s="21" t="s">
        <v>232</v>
      </c>
      <c r="D13" s="24">
        <v>1387967</v>
      </c>
      <c r="E13" s="22">
        <v>28138.254990000001</v>
      </c>
      <c r="F13" s="23">
        <v>2.0774393180764399</v>
      </c>
      <c r="G13" s="23"/>
    </row>
    <row r="14" spans="1:7" x14ac:dyDescent="0.2">
      <c r="A14" s="21" t="s">
        <v>605</v>
      </c>
      <c r="B14" s="21" t="s">
        <v>604</v>
      </c>
      <c r="C14" s="21" t="s">
        <v>178</v>
      </c>
      <c r="D14" s="24">
        <v>4963469</v>
      </c>
      <c r="E14" s="22">
        <v>27815.280279999999</v>
      </c>
      <c r="F14" s="23">
        <v>2.05359418761129</v>
      </c>
      <c r="G14" s="23"/>
    </row>
    <row r="15" spans="1:7" x14ac:dyDescent="0.2">
      <c r="A15" s="21" t="s">
        <v>534</v>
      </c>
      <c r="B15" s="21" t="s">
        <v>533</v>
      </c>
      <c r="C15" s="21" t="s">
        <v>137</v>
      </c>
      <c r="D15" s="24">
        <v>3220340</v>
      </c>
      <c r="E15" s="22">
        <v>26827.042369999999</v>
      </c>
      <c r="F15" s="23">
        <v>1.9806328653623699</v>
      </c>
      <c r="G15" s="23"/>
    </row>
    <row r="16" spans="1:7" x14ac:dyDescent="0.2">
      <c r="A16" s="21" t="s">
        <v>177</v>
      </c>
      <c r="B16" s="21" t="s">
        <v>176</v>
      </c>
      <c r="C16" s="21" t="s">
        <v>178</v>
      </c>
      <c r="D16" s="24">
        <v>6900000</v>
      </c>
      <c r="E16" s="22">
        <v>24350.1</v>
      </c>
      <c r="F16" s="23">
        <v>1.7977609186167001</v>
      </c>
      <c r="G16" s="23"/>
    </row>
    <row r="17" spans="1:7" x14ac:dyDescent="0.2">
      <c r="A17" s="21" t="s">
        <v>607</v>
      </c>
      <c r="B17" s="21" t="s">
        <v>606</v>
      </c>
      <c r="C17" s="21" t="s">
        <v>162</v>
      </c>
      <c r="D17" s="24">
        <v>1448723</v>
      </c>
      <c r="E17" s="22">
        <v>24284.943650000001</v>
      </c>
      <c r="F17" s="23">
        <v>1.79295044393159</v>
      </c>
      <c r="G17" s="23"/>
    </row>
    <row r="18" spans="1:7" x14ac:dyDescent="0.2">
      <c r="A18" s="21" t="s">
        <v>203</v>
      </c>
      <c r="B18" s="21" t="s">
        <v>202</v>
      </c>
      <c r="C18" s="21" t="s">
        <v>204</v>
      </c>
      <c r="D18" s="24">
        <v>2256472</v>
      </c>
      <c r="E18" s="22">
        <v>23577.875929999998</v>
      </c>
      <c r="F18" s="23">
        <v>1.74074783639276</v>
      </c>
      <c r="G18" s="23"/>
    </row>
    <row r="19" spans="1:7" x14ac:dyDescent="0.2">
      <c r="A19" s="21" t="s">
        <v>609</v>
      </c>
      <c r="B19" s="21" t="s">
        <v>608</v>
      </c>
      <c r="C19" s="21" t="s">
        <v>145</v>
      </c>
      <c r="D19" s="24">
        <v>2432539</v>
      </c>
      <c r="E19" s="22">
        <v>23508.0569</v>
      </c>
      <c r="F19" s="23">
        <v>1.73559311737683</v>
      </c>
      <c r="G19" s="23"/>
    </row>
    <row r="20" spans="1:7" x14ac:dyDescent="0.2">
      <c r="A20" s="21" t="s">
        <v>180</v>
      </c>
      <c r="B20" s="21" t="s">
        <v>179</v>
      </c>
      <c r="C20" s="21" t="s">
        <v>137</v>
      </c>
      <c r="D20" s="24">
        <v>1956444</v>
      </c>
      <c r="E20" s="22">
        <v>22940.28412</v>
      </c>
      <c r="F20" s="23">
        <v>1.6936746154183799</v>
      </c>
      <c r="G20" s="23"/>
    </row>
    <row r="21" spans="1:7" x14ac:dyDescent="0.2">
      <c r="A21" s="21" t="s">
        <v>611</v>
      </c>
      <c r="B21" s="21" t="s">
        <v>610</v>
      </c>
      <c r="C21" s="21" t="s">
        <v>229</v>
      </c>
      <c r="D21" s="24">
        <v>2030185</v>
      </c>
      <c r="E21" s="22">
        <v>22870.034029999999</v>
      </c>
      <c r="F21" s="23">
        <v>1.68848807136595</v>
      </c>
      <c r="G21" s="23"/>
    </row>
    <row r="22" spans="1:7" x14ac:dyDescent="0.2">
      <c r="A22" s="21" t="s">
        <v>199</v>
      </c>
      <c r="B22" s="21" t="s">
        <v>198</v>
      </c>
      <c r="C22" s="21" t="s">
        <v>183</v>
      </c>
      <c r="D22" s="24">
        <v>15488074</v>
      </c>
      <c r="E22" s="22">
        <v>21579.533500000001</v>
      </c>
      <c r="F22" s="23">
        <v>1.5932107863327001</v>
      </c>
      <c r="G22" s="23"/>
    </row>
    <row r="23" spans="1:7" x14ac:dyDescent="0.2">
      <c r="A23" s="21" t="s">
        <v>120</v>
      </c>
      <c r="B23" s="21" t="s">
        <v>119</v>
      </c>
      <c r="C23" s="21" t="s">
        <v>121</v>
      </c>
      <c r="D23" s="24">
        <v>1036125</v>
      </c>
      <c r="E23" s="22">
        <v>20151.595130000002</v>
      </c>
      <c r="F23" s="23">
        <v>1.48778650488091</v>
      </c>
      <c r="G23" s="23"/>
    </row>
    <row r="24" spans="1:7" x14ac:dyDescent="0.2">
      <c r="A24" s="21" t="s">
        <v>613</v>
      </c>
      <c r="B24" s="21" t="s">
        <v>612</v>
      </c>
      <c r="C24" s="21" t="s">
        <v>210</v>
      </c>
      <c r="D24" s="24">
        <v>1356082</v>
      </c>
      <c r="E24" s="22">
        <v>19432.655060000001</v>
      </c>
      <c r="F24" s="23">
        <v>1.43470736513719</v>
      </c>
      <c r="G24" s="23"/>
    </row>
    <row r="25" spans="1:7" x14ac:dyDescent="0.2">
      <c r="A25" s="21" t="s">
        <v>488</v>
      </c>
      <c r="B25" s="21" t="s">
        <v>487</v>
      </c>
      <c r="C25" s="21" t="s">
        <v>151</v>
      </c>
      <c r="D25" s="24">
        <v>2286808</v>
      </c>
      <c r="E25" s="22">
        <v>19365.833549999999</v>
      </c>
      <c r="F25" s="23">
        <v>1.4297739521655399</v>
      </c>
      <c r="G25" s="23"/>
    </row>
    <row r="26" spans="1:7" x14ac:dyDescent="0.2">
      <c r="A26" s="21" t="s">
        <v>615</v>
      </c>
      <c r="B26" s="21" t="s">
        <v>614</v>
      </c>
      <c r="C26" s="21" t="s">
        <v>560</v>
      </c>
      <c r="D26" s="24">
        <v>3541115</v>
      </c>
      <c r="E26" s="22">
        <v>19079.527620000001</v>
      </c>
      <c r="F26" s="23">
        <v>1.4086360672401299</v>
      </c>
      <c r="G26" s="23"/>
    </row>
    <row r="27" spans="1:7" x14ac:dyDescent="0.2">
      <c r="A27" s="21" t="s">
        <v>123</v>
      </c>
      <c r="B27" s="21" t="s">
        <v>122</v>
      </c>
      <c r="C27" s="21" t="s">
        <v>121</v>
      </c>
      <c r="D27" s="24">
        <v>1309945</v>
      </c>
      <c r="E27" s="22">
        <v>18939.184809999999</v>
      </c>
      <c r="F27" s="23">
        <v>1.3982745977173401</v>
      </c>
      <c r="G27" s="23"/>
    </row>
    <row r="28" spans="1:7" x14ac:dyDescent="0.2">
      <c r="A28" s="21" t="s">
        <v>216</v>
      </c>
      <c r="B28" s="21" t="s">
        <v>215</v>
      </c>
      <c r="C28" s="21" t="s">
        <v>197</v>
      </c>
      <c r="D28" s="24">
        <v>1819819</v>
      </c>
      <c r="E28" s="22">
        <v>18757.784339999998</v>
      </c>
      <c r="F28" s="23">
        <v>1.38488185289967</v>
      </c>
      <c r="G28" s="23"/>
    </row>
    <row r="29" spans="1:7" x14ac:dyDescent="0.2">
      <c r="A29" s="21" t="s">
        <v>486</v>
      </c>
      <c r="B29" s="21" t="s">
        <v>485</v>
      </c>
      <c r="C29" s="21" t="s">
        <v>121</v>
      </c>
      <c r="D29" s="24">
        <v>12199095</v>
      </c>
      <c r="E29" s="22">
        <v>17932.66965</v>
      </c>
      <c r="F29" s="23">
        <v>1.3239638713284001</v>
      </c>
      <c r="G29" s="23"/>
    </row>
    <row r="30" spans="1:7" x14ac:dyDescent="0.2">
      <c r="A30" s="21" t="s">
        <v>231</v>
      </c>
      <c r="B30" s="21" t="s">
        <v>230</v>
      </c>
      <c r="C30" s="21" t="s">
        <v>232</v>
      </c>
      <c r="D30" s="24">
        <v>4214678</v>
      </c>
      <c r="E30" s="22">
        <v>17889.200769999999</v>
      </c>
      <c r="F30" s="23">
        <v>1.3207545763505599</v>
      </c>
      <c r="G30" s="23"/>
    </row>
    <row r="31" spans="1:7" x14ac:dyDescent="0.2">
      <c r="A31" s="21" t="s">
        <v>221</v>
      </c>
      <c r="B31" s="21" t="s">
        <v>220</v>
      </c>
      <c r="C31" s="21" t="s">
        <v>145</v>
      </c>
      <c r="D31" s="24">
        <v>500000</v>
      </c>
      <c r="E31" s="22">
        <v>17016</v>
      </c>
      <c r="F31" s="23">
        <v>1.2562864132460101</v>
      </c>
      <c r="G31" s="23"/>
    </row>
    <row r="32" spans="1:7" x14ac:dyDescent="0.2">
      <c r="A32" s="21" t="s">
        <v>517</v>
      </c>
      <c r="B32" s="21" t="s">
        <v>516</v>
      </c>
      <c r="C32" s="21" t="s">
        <v>148</v>
      </c>
      <c r="D32" s="24">
        <v>10233144</v>
      </c>
      <c r="E32" s="22">
        <v>16618.62586</v>
      </c>
      <c r="F32" s="23">
        <v>1.22694839414297</v>
      </c>
      <c r="G32" s="23"/>
    </row>
    <row r="33" spans="1:7" x14ac:dyDescent="0.2">
      <c r="A33" s="21" t="s">
        <v>194</v>
      </c>
      <c r="B33" s="21" t="s">
        <v>193</v>
      </c>
      <c r="C33" s="21" t="s">
        <v>183</v>
      </c>
      <c r="D33" s="24">
        <v>5126290</v>
      </c>
      <c r="E33" s="22">
        <v>16306.72849</v>
      </c>
      <c r="F33" s="23">
        <v>1.20392110052178</v>
      </c>
      <c r="G33" s="23"/>
    </row>
    <row r="34" spans="1:7" x14ac:dyDescent="0.2">
      <c r="A34" s="21" t="s">
        <v>365</v>
      </c>
      <c r="B34" s="21" t="s">
        <v>364</v>
      </c>
      <c r="C34" s="21" t="s">
        <v>366</v>
      </c>
      <c r="D34" s="24">
        <v>244499</v>
      </c>
      <c r="E34" s="22">
        <v>16141.823979999999</v>
      </c>
      <c r="F34" s="23">
        <v>1.1917462477128999</v>
      </c>
      <c r="G34" s="23"/>
    </row>
    <row r="35" spans="1:7" x14ac:dyDescent="0.2">
      <c r="A35" s="21" t="s">
        <v>476</v>
      </c>
      <c r="B35" s="21" t="s">
        <v>475</v>
      </c>
      <c r="C35" s="21" t="s">
        <v>417</v>
      </c>
      <c r="D35" s="24">
        <v>2750000</v>
      </c>
      <c r="E35" s="22">
        <v>16065.5</v>
      </c>
      <c r="F35" s="23">
        <v>1.18611127009895</v>
      </c>
      <c r="G35" s="23"/>
    </row>
    <row r="36" spans="1:7" x14ac:dyDescent="0.2">
      <c r="A36" s="21" t="s">
        <v>498</v>
      </c>
      <c r="B36" s="21" t="s">
        <v>497</v>
      </c>
      <c r="C36" s="21" t="s">
        <v>359</v>
      </c>
      <c r="D36" s="24">
        <v>2375380</v>
      </c>
      <c r="E36" s="22">
        <v>15772.5232</v>
      </c>
      <c r="F36" s="23">
        <v>1.1644808767493799</v>
      </c>
      <c r="G36" s="23"/>
    </row>
    <row r="37" spans="1:7" x14ac:dyDescent="0.2">
      <c r="A37" s="21" t="s">
        <v>128</v>
      </c>
      <c r="B37" s="21" t="s">
        <v>127</v>
      </c>
      <c r="C37" s="21" t="s">
        <v>121</v>
      </c>
      <c r="D37" s="24">
        <v>1306287</v>
      </c>
      <c r="E37" s="22">
        <v>15573.553610000001</v>
      </c>
      <c r="F37" s="23">
        <v>1.14979100882707</v>
      </c>
      <c r="G37" s="23"/>
    </row>
    <row r="38" spans="1:7" x14ac:dyDescent="0.2">
      <c r="A38" s="21" t="s">
        <v>474</v>
      </c>
      <c r="B38" s="21" t="s">
        <v>473</v>
      </c>
      <c r="C38" s="21" t="s">
        <v>121</v>
      </c>
      <c r="D38" s="24">
        <v>7833644</v>
      </c>
      <c r="E38" s="22">
        <v>15330.44131</v>
      </c>
      <c r="F38" s="23">
        <v>1.1318420972507299</v>
      </c>
      <c r="G38" s="23"/>
    </row>
    <row r="39" spans="1:7" x14ac:dyDescent="0.2">
      <c r="A39" s="21" t="s">
        <v>617</v>
      </c>
      <c r="B39" s="21" t="s">
        <v>616</v>
      </c>
      <c r="C39" s="21" t="s">
        <v>189</v>
      </c>
      <c r="D39" s="24">
        <v>523732</v>
      </c>
      <c r="E39" s="22">
        <v>14916.93482</v>
      </c>
      <c r="F39" s="23">
        <v>1.1013130313612101</v>
      </c>
      <c r="G39" s="23"/>
    </row>
    <row r="40" spans="1:7" x14ac:dyDescent="0.2">
      <c r="A40" s="21" t="s">
        <v>619</v>
      </c>
      <c r="B40" s="21" t="s">
        <v>618</v>
      </c>
      <c r="C40" s="21" t="s">
        <v>151</v>
      </c>
      <c r="D40" s="24">
        <v>1450000</v>
      </c>
      <c r="E40" s="22">
        <v>14151.275</v>
      </c>
      <c r="F40" s="23">
        <v>1.0447845858373299</v>
      </c>
      <c r="G40" s="23"/>
    </row>
    <row r="41" spans="1:7" x14ac:dyDescent="0.2">
      <c r="A41" s="21" t="s">
        <v>252</v>
      </c>
      <c r="B41" s="21" t="s">
        <v>251</v>
      </c>
      <c r="C41" s="21" t="s">
        <v>148</v>
      </c>
      <c r="D41" s="24">
        <v>3550000</v>
      </c>
      <c r="E41" s="22">
        <v>13944.4</v>
      </c>
      <c r="F41" s="23">
        <v>1.0295110637557401</v>
      </c>
      <c r="G41" s="23"/>
    </row>
    <row r="42" spans="1:7" x14ac:dyDescent="0.2">
      <c r="A42" s="21" t="s">
        <v>621</v>
      </c>
      <c r="B42" s="21" t="s">
        <v>620</v>
      </c>
      <c r="C42" s="21" t="s">
        <v>219</v>
      </c>
      <c r="D42" s="24">
        <v>1362883</v>
      </c>
      <c r="E42" s="22">
        <v>13517.07359</v>
      </c>
      <c r="F42" s="23">
        <v>0.99796167712526396</v>
      </c>
      <c r="G42" s="23"/>
    </row>
    <row r="43" spans="1:7" x14ac:dyDescent="0.2">
      <c r="A43" s="21" t="s">
        <v>212</v>
      </c>
      <c r="B43" s="21" t="s">
        <v>211</v>
      </c>
      <c r="C43" s="21" t="s">
        <v>156</v>
      </c>
      <c r="D43" s="24">
        <v>790459</v>
      </c>
      <c r="E43" s="22">
        <v>13280.50166</v>
      </c>
      <c r="F43" s="23">
        <v>0.98049563919541005</v>
      </c>
      <c r="G43" s="23"/>
    </row>
    <row r="44" spans="1:7" x14ac:dyDescent="0.2">
      <c r="A44" s="21" t="s">
        <v>623</v>
      </c>
      <c r="B44" s="21" t="s">
        <v>622</v>
      </c>
      <c r="C44" s="21" t="s">
        <v>624</v>
      </c>
      <c r="D44" s="24">
        <v>2357202</v>
      </c>
      <c r="E44" s="22">
        <v>12829.071889999999</v>
      </c>
      <c r="F44" s="23">
        <v>0.94716670838994699</v>
      </c>
      <c r="G44" s="23"/>
    </row>
    <row r="45" spans="1:7" x14ac:dyDescent="0.2">
      <c r="A45" s="21" t="s">
        <v>482</v>
      </c>
      <c r="B45" s="21" t="s">
        <v>481</v>
      </c>
      <c r="C45" s="21" t="s">
        <v>162</v>
      </c>
      <c r="D45" s="24">
        <v>2230054</v>
      </c>
      <c r="E45" s="22">
        <v>12742.528560000001</v>
      </c>
      <c r="F45" s="23">
        <v>0.94077723908834399</v>
      </c>
      <c r="G45" s="23"/>
    </row>
    <row r="46" spans="1:7" x14ac:dyDescent="0.2">
      <c r="A46" s="21" t="s">
        <v>626</v>
      </c>
      <c r="B46" s="21" t="s">
        <v>625</v>
      </c>
      <c r="C46" s="21" t="s">
        <v>204</v>
      </c>
      <c r="D46" s="24">
        <v>11200000</v>
      </c>
      <c r="E46" s="22">
        <v>12647.04</v>
      </c>
      <c r="F46" s="23">
        <v>0.93372734601427099</v>
      </c>
      <c r="G46" s="23"/>
    </row>
    <row r="47" spans="1:7" x14ac:dyDescent="0.2">
      <c r="A47" s="21" t="s">
        <v>628</v>
      </c>
      <c r="B47" s="21" t="s">
        <v>627</v>
      </c>
      <c r="C47" s="21" t="s">
        <v>219</v>
      </c>
      <c r="D47" s="24">
        <v>995749</v>
      </c>
      <c r="E47" s="22">
        <v>12484.70096</v>
      </c>
      <c r="F47" s="23">
        <v>0.92174190112173504</v>
      </c>
      <c r="G47" s="23"/>
    </row>
    <row r="48" spans="1:7" x14ac:dyDescent="0.2">
      <c r="A48" s="21" t="s">
        <v>630</v>
      </c>
      <c r="B48" s="21" t="s">
        <v>629</v>
      </c>
      <c r="C48" s="21" t="s">
        <v>178</v>
      </c>
      <c r="D48" s="24">
        <v>1000000</v>
      </c>
      <c r="E48" s="22">
        <v>12359</v>
      </c>
      <c r="F48" s="23">
        <v>0.91246143519672396</v>
      </c>
      <c r="G48" s="23"/>
    </row>
    <row r="49" spans="1:7" x14ac:dyDescent="0.2">
      <c r="A49" s="21" t="s">
        <v>158</v>
      </c>
      <c r="B49" s="21" t="s">
        <v>157</v>
      </c>
      <c r="C49" s="21" t="s">
        <v>159</v>
      </c>
      <c r="D49" s="24">
        <v>700000</v>
      </c>
      <c r="E49" s="22">
        <v>12331.2</v>
      </c>
      <c r="F49" s="23">
        <v>0.91040896914781499</v>
      </c>
      <c r="G49" s="23"/>
    </row>
    <row r="50" spans="1:7" x14ac:dyDescent="0.2">
      <c r="A50" s="21" t="s">
        <v>632</v>
      </c>
      <c r="B50" s="21" t="s">
        <v>631</v>
      </c>
      <c r="C50" s="21" t="s">
        <v>323</v>
      </c>
      <c r="D50" s="24">
        <v>910911</v>
      </c>
      <c r="E50" s="22">
        <v>12268.14935</v>
      </c>
      <c r="F50" s="23">
        <v>0.90575395769146005</v>
      </c>
      <c r="G50" s="23"/>
    </row>
    <row r="51" spans="1:7" x14ac:dyDescent="0.2">
      <c r="A51" s="21" t="s">
        <v>634</v>
      </c>
      <c r="B51" s="21" t="s">
        <v>633</v>
      </c>
      <c r="C51" s="21" t="s">
        <v>197</v>
      </c>
      <c r="D51" s="24">
        <v>1098411</v>
      </c>
      <c r="E51" s="22">
        <v>12109.432070000001</v>
      </c>
      <c r="F51" s="23">
        <v>0.89403590630386298</v>
      </c>
      <c r="G51" s="23"/>
    </row>
    <row r="52" spans="1:7" x14ac:dyDescent="0.2">
      <c r="A52" s="21" t="s">
        <v>636</v>
      </c>
      <c r="B52" s="21" t="s">
        <v>635</v>
      </c>
      <c r="C52" s="21" t="s">
        <v>232</v>
      </c>
      <c r="D52" s="24">
        <v>165000</v>
      </c>
      <c r="E52" s="22">
        <v>11775.225</v>
      </c>
      <c r="F52" s="23">
        <v>0.86936149391247997</v>
      </c>
      <c r="G52" s="23"/>
    </row>
    <row r="53" spans="1:7" x14ac:dyDescent="0.2">
      <c r="A53" s="21" t="s">
        <v>638</v>
      </c>
      <c r="B53" s="21" t="s">
        <v>637</v>
      </c>
      <c r="C53" s="21" t="s">
        <v>232</v>
      </c>
      <c r="D53" s="24">
        <v>1600000</v>
      </c>
      <c r="E53" s="22">
        <v>11238.4</v>
      </c>
      <c r="F53" s="23">
        <v>0.82972785770004598</v>
      </c>
      <c r="G53" s="23"/>
    </row>
    <row r="54" spans="1:7" x14ac:dyDescent="0.2">
      <c r="A54" s="21" t="s">
        <v>640</v>
      </c>
      <c r="B54" s="21" t="s">
        <v>639</v>
      </c>
      <c r="C54" s="21" t="s">
        <v>126</v>
      </c>
      <c r="D54" s="24">
        <v>5297684</v>
      </c>
      <c r="E54" s="22">
        <v>11167.51787</v>
      </c>
      <c r="F54" s="23">
        <v>0.82449465031517599</v>
      </c>
      <c r="G54" s="23"/>
    </row>
    <row r="55" spans="1:7" x14ac:dyDescent="0.2">
      <c r="A55" s="21" t="s">
        <v>532</v>
      </c>
      <c r="B55" s="21" t="s">
        <v>531</v>
      </c>
      <c r="C55" s="21" t="s">
        <v>219</v>
      </c>
      <c r="D55" s="24">
        <v>5096450</v>
      </c>
      <c r="E55" s="22">
        <v>11118.41532</v>
      </c>
      <c r="F55" s="23">
        <v>0.82086942309251898</v>
      </c>
      <c r="G55" s="23"/>
    </row>
    <row r="56" spans="1:7" x14ac:dyDescent="0.2">
      <c r="A56" s="21" t="s">
        <v>642</v>
      </c>
      <c r="B56" s="21" t="s">
        <v>641</v>
      </c>
      <c r="C56" s="21" t="s">
        <v>197</v>
      </c>
      <c r="D56" s="24">
        <v>2868888</v>
      </c>
      <c r="E56" s="22">
        <v>11098.293229999999</v>
      </c>
      <c r="F56" s="23">
        <v>0.81938381494294699</v>
      </c>
      <c r="G56" s="23"/>
    </row>
    <row r="57" spans="1:7" x14ac:dyDescent="0.2">
      <c r="A57" s="21" t="s">
        <v>644</v>
      </c>
      <c r="B57" s="21" t="s">
        <v>643</v>
      </c>
      <c r="C57" s="21" t="s">
        <v>126</v>
      </c>
      <c r="D57" s="24">
        <v>1139035</v>
      </c>
      <c r="E57" s="22">
        <v>11082.81055</v>
      </c>
      <c r="F57" s="23">
        <v>0.81824073310675605</v>
      </c>
      <c r="G57" s="23"/>
    </row>
    <row r="58" spans="1:7" x14ac:dyDescent="0.2">
      <c r="A58" s="21" t="s">
        <v>218</v>
      </c>
      <c r="B58" s="21" t="s">
        <v>217</v>
      </c>
      <c r="C58" s="21" t="s">
        <v>219</v>
      </c>
      <c r="D58" s="24">
        <v>1208245</v>
      </c>
      <c r="E58" s="22">
        <v>10930.38839</v>
      </c>
      <c r="F58" s="23">
        <v>0.80698744862828797</v>
      </c>
      <c r="G58" s="23"/>
    </row>
    <row r="59" spans="1:7" x14ac:dyDescent="0.2">
      <c r="A59" s="21" t="s">
        <v>646</v>
      </c>
      <c r="B59" s="21" t="s">
        <v>645</v>
      </c>
      <c r="C59" s="21" t="s">
        <v>560</v>
      </c>
      <c r="D59" s="24">
        <v>660776</v>
      </c>
      <c r="E59" s="22">
        <v>10902.804</v>
      </c>
      <c r="F59" s="23">
        <v>0.80495090100401201</v>
      </c>
      <c r="G59" s="23"/>
    </row>
    <row r="60" spans="1:7" x14ac:dyDescent="0.2">
      <c r="A60" s="21" t="s">
        <v>234</v>
      </c>
      <c r="B60" s="21" t="s">
        <v>233</v>
      </c>
      <c r="C60" s="21" t="s">
        <v>235</v>
      </c>
      <c r="D60" s="24">
        <v>553887</v>
      </c>
      <c r="E60" s="22">
        <v>10832.368060000001</v>
      </c>
      <c r="F60" s="23">
        <v>0.799750635699228</v>
      </c>
      <c r="G60" s="23"/>
    </row>
    <row r="61" spans="1:7" x14ac:dyDescent="0.2">
      <c r="A61" s="21" t="s">
        <v>439</v>
      </c>
      <c r="B61" s="21" t="s">
        <v>438</v>
      </c>
      <c r="C61" s="21" t="s">
        <v>440</v>
      </c>
      <c r="D61" s="24">
        <v>4500000</v>
      </c>
      <c r="E61" s="22">
        <v>10773</v>
      </c>
      <c r="F61" s="23">
        <v>0.79536750880931395</v>
      </c>
      <c r="G61" s="23"/>
    </row>
    <row r="62" spans="1:7" x14ac:dyDescent="0.2">
      <c r="A62" s="21" t="s">
        <v>506</v>
      </c>
      <c r="B62" s="21" t="s">
        <v>505</v>
      </c>
      <c r="C62" s="21" t="s">
        <v>145</v>
      </c>
      <c r="D62" s="24">
        <v>1250000</v>
      </c>
      <c r="E62" s="22">
        <v>10638.75</v>
      </c>
      <c r="F62" s="23">
        <v>0.78545586970621795</v>
      </c>
      <c r="G62" s="23"/>
    </row>
    <row r="63" spans="1:7" x14ac:dyDescent="0.2">
      <c r="A63" s="21" t="s">
        <v>648</v>
      </c>
      <c r="B63" s="21" t="s">
        <v>647</v>
      </c>
      <c r="C63" s="21" t="s">
        <v>197</v>
      </c>
      <c r="D63" s="24">
        <v>2330642</v>
      </c>
      <c r="E63" s="22">
        <v>10482.062400000001</v>
      </c>
      <c r="F63" s="23">
        <v>0.77388766901251005</v>
      </c>
      <c r="G63" s="23"/>
    </row>
    <row r="64" spans="1:7" x14ac:dyDescent="0.2">
      <c r="A64" s="21" t="s">
        <v>650</v>
      </c>
      <c r="B64" s="21" t="s">
        <v>649</v>
      </c>
      <c r="C64" s="21" t="s">
        <v>219</v>
      </c>
      <c r="D64" s="24">
        <v>993898</v>
      </c>
      <c r="E64" s="22">
        <v>9678.5787240000009</v>
      </c>
      <c r="F64" s="23">
        <v>0.71456669901816605</v>
      </c>
      <c r="G64" s="23"/>
    </row>
    <row r="65" spans="1:7" x14ac:dyDescent="0.2">
      <c r="A65" s="21" t="s">
        <v>652</v>
      </c>
      <c r="B65" s="21" t="s">
        <v>651</v>
      </c>
      <c r="C65" s="21" t="s">
        <v>137</v>
      </c>
      <c r="D65" s="24">
        <v>722610</v>
      </c>
      <c r="E65" s="22">
        <v>9667.0765800000008</v>
      </c>
      <c r="F65" s="23">
        <v>0.71371749901638004</v>
      </c>
      <c r="G65" s="23"/>
    </row>
    <row r="66" spans="1:7" x14ac:dyDescent="0.2">
      <c r="A66" s="21" t="s">
        <v>196</v>
      </c>
      <c r="B66" s="21" t="s">
        <v>195</v>
      </c>
      <c r="C66" s="21" t="s">
        <v>197</v>
      </c>
      <c r="D66" s="24">
        <v>310000</v>
      </c>
      <c r="E66" s="22">
        <v>9492.51</v>
      </c>
      <c r="F66" s="23">
        <v>0.70082929834284802</v>
      </c>
      <c r="G66" s="23"/>
    </row>
    <row r="67" spans="1:7" x14ac:dyDescent="0.2">
      <c r="A67" s="21" t="s">
        <v>654</v>
      </c>
      <c r="B67" s="21" t="s">
        <v>653</v>
      </c>
      <c r="C67" s="21" t="s">
        <v>655</v>
      </c>
      <c r="D67" s="24">
        <v>2716504</v>
      </c>
      <c r="E67" s="22">
        <v>9371.9387999999999</v>
      </c>
      <c r="F67" s="23">
        <v>0.69192756113147202</v>
      </c>
      <c r="G67" s="23"/>
    </row>
    <row r="68" spans="1:7" x14ac:dyDescent="0.2">
      <c r="A68" s="21" t="s">
        <v>657</v>
      </c>
      <c r="B68" s="21" t="s">
        <v>656</v>
      </c>
      <c r="C68" s="21" t="s">
        <v>219</v>
      </c>
      <c r="D68" s="24">
        <v>2023000</v>
      </c>
      <c r="E68" s="22">
        <v>9253.2019999999993</v>
      </c>
      <c r="F68" s="23">
        <v>0.68316125714743903</v>
      </c>
      <c r="G68" s="23"/>
    </row>
    <row r="69" spans="1:7" x14ac:dyDescent="0.2">
      <c r="A69" s="21" t="s">
        <v>659</v>
      </c>
      <c r="B69" s="21" t="s">
        <v>658</v>
      </c>
      <c r="C69" s="21" t="s">
        <v>232</v>
      </c>
      <c r="D69" s="24">
        <v>1659420</v>
      </c>
      <c r="E69" s="22">
        <v>9041.34987</v>
      </c>
      <c r="F69" s="23">
        <v>0.66752027498146405</v>
      </c>
      <c r="G69" s="23"/>
    </row>
    <row r="70" spans="1:7" x14ac:dyDescent="0.2">
      <c r="A70" s="21" t="s">
        <v>661</v>
      </c>
      <c r="B70" s="21" t="s">
        <v>660</v>
      </c>
      <c r="C70" s="21" t="s">
        <v>366</v>
      </c>
      <c r="D70" s="24">
        <v>293541</v>
      </c>
      <c r="E70" s="22">
        <v>8910.7305959999994</v>
      </c>
      <c r="F70" s="23">
        <v>0.65787669134052296</v>
      </c>
      <c r="G70" s="23"/>
    </row>
    <row r="71" spans="1:7" x14ac:dyDescent="0.2">
      <c r="A71" s="21" t="s">
        <v>663</v>
      </c>
      <c r="B71" s="21" t="s">
        <v>662</v>
      </c>
      <c r="C71" s="21" t="s">
        <v>232</v>
      </c>
      <c r="D71" s="24">
        <v>1449472</v>
      </c>
      <c r="E71" s="22">
        <v>8880.9149440000001</v>
      </c>
      <c r="F71" s="23">
        <v>0.655675410280951</v>
      </c>
      <c r="G71" s="23"/>
    </row>
    <row r="72" spans="1:7" x14ac:dyDescent="0.2">
      <c r="A72" s="21" t="s">
        <v>665</v>
      </c>
      <c r="B72" s="21" t="s">
        <v>664</v>
      </c>
      <c r="C72" s="21" t="s">
        <v>359</v>
      </c>
      <c r="D72" s="24">
        <v>45597</v>
      </c>
      <c r="E72" s="22">
        <v>8799.3090599999996</v>
      </c>
      <c r="F72" s="23">
        <v>0.64965047120536701</v>
      </c>
      <c r="G72" s="23"/>
    </row>
    <row r="73" spans="1:7" x14ac:dyDescent="0.2">
      <c r="A73" s="21" t="s">
        <v>500</v>
      </c>
      <c r="B73" s="21" t="s">
        <v>499</v>
      </c>
      <c r="C73" s="21" t="s">
        <v>192</v>
      </c>
      <c r="D73" s="24">
        <v>13793660</v>
      </c>
      <c r="E73" s="22">
        <v>8790.6995179999994</v>
      </c>
      <c r="F73" s="23">
        <v>0.64901483118192604</v>
      </c>
      <c r="G73" s="23"/>
    </row>
    <row r="74" spans="1:7" x14ac:dyDescent="0.2">
      <c r="A74" s="21" t="s">
        <v>667</v>
      </c>
      <c r="B74" s="21" t="s">
        <v>666</v>
      </c>
      <c r="C74" s="21" t="s">
        <v>145</v>
      </c>
      <c r="D74" s="24">
        <v>1071467</v>
      </c>
      <c r="E74" s="22">
        <v>8760.3141919999998</v>
      </c>
      <c r="F74" s="23">
        <v>0.64677149125386801</v>
      </c>
      <c r="G74" s="23"/>
    </row>
    <row r="75" spans="1:7" x14ac:dyDescent="0.2">
      <c r="A75" s="21" t="s">
        <v>525</v>
      </c>
      <c r="B75" s="21" t="s">
        <v>524</v>
      </c>
      <c r="C75" s="21" t="s">
        <v>178</v>
      </c>
      <c r="D75" s="24">
        <v>750000</v>
      </c>
      <c r="E75" s="22">
        <v>7798.125</v>
      </c>
      <c r="F75" s="23">
        <v>0.57573333840468099</v>
      </c>
      <c r="G75" s="23"/>
    </row>
    <row r="76" spans="1:7" x14ac:dyDescent="0.2">
      <c r="A76" s="21" t="s">
        <v>669</v>
      </c>
      <c r="B76" s="21" t="s">
        <v>668</v>
      </c>
      <c r="C76" s="21" t="s">
        <v>192</v>
      </c>
      <c r="D76" s="24">
        <v>2000000</v>
      </c>
      <c r="E76" s="22">
        <v>7160</v>
      </c>
      <c r="F76" s="23">
        <v>0.52862075216510596</v>
      </c>
      <c r="G76" s="23"/>
    </row>
    <row r="77" spans="1:7" x14ac:dyDescent="0.2">
      <c r="A77" s="21" t="s">
        <v>671</v>
      </c>
      <c r="B77" s="21" t="s">
        <v>670</v>
      </c>
      <c r="C77" s="21" t="s">
        <v>560</v>
      </c>
      <c r="D77" s="24">
        <v>792246</v>
      </c>
      <c r="E77" s="22">
        <v>7063.665336</v>
      </c>
      <c r="F77" s="23">
        <v>0.52150839147470796</v>
      </c>
      <c r="G77" s="23"/>
    </row>
    <row r="78" spans="1:7" x14ac:dyDescent="0.2">
      <c r="A78" s="21" t="s">
        <v>673</v>
      </c>
      <c r="B78" s="21" t="s">
        <v>672</v>
      </c>
      <c r="C78" s="21" t="s">
        <v>219</v>
      </c>
      <c r="D78" s="24">
        <v>240000</v>
      </c>
      <c r="E78" s="22">
        <v>6813.6</v>
      </c>
      <c r="F78" s="23">
        <v>0.503046139239129</v>
      </c>
      <c r="G78" s="23"/>
    </row>
    <row r="79" spans="1:7" x14ac:dyDescent="0.2">
      <c r="A79" s="21" t="s">
        <v>675</v>
      </c>
      <c r="B79" s="21" t="s">
        <v>674</v>
      </c>
      <c r="C79" s="21" t="s">
        <v>366</v>
      </c>
      <c r="D79" s="24">
        <v>677684</v>
      </c>
      <c r="E79" s="22">
        <v>6759.5590579999998</v>
      </c>
      <c r="F79" s="23">
        <v>0.49905631194754402</v>
      </c>
      <c r="G79" s="23"/>
    </row>
    <row r="80" spans="1:7" x14ac:dyDescent="0.2">
      <c r="A80" s="21" t="s">
        <v>677</v>
      </c>
      <c r="B80" s="21" t="s">
        <v>676</v>
      </c>
      <c r="C80" s="21" t="s">
        <v>560</v>
      </c>
      <c r="D80" s="24">
        <v>1382971</v>
      </c>
      <c r="E80" s="22">
        <v>6637.5693149999997</v>
      </c>
      <c r="F80" s="23">
        <v>0.49004984411219599</v>
      </c>
      <c r="G80" s="23"/>
    </row>
    <row r="81" spans="1:7" x14ac:dyDescent="0.2">
      <c r="A81" s="21" t="s">
        <v>356</v>
      </c>
      <c r="B81" s="21" t="s">
        <v>355</v>
      </c>
      <c r="C81" s="21" t="s">
        <v>137</v>
      </c>
      <c r="D81" s="24">
        <v>1650000</v>
      </c>
      <c r="E81" s="22">
        <v>6608.25</v>
      </c>
      <c r="F81" s="23">
        <v>0.48788520747137698</v>
      </c>
      <c r="G81" s="23"/>
    </row>
    <row r="82" spans="1:7" x14ac:dyDescent="0.2">
      <c r="A82" s="21" t="s">
        <v>494</v>
      </c>
      <c r="B82" s="21" t="s">
        <v>493</v>
      </c>
      <c r="C82" s="21" t="s">
        <v>168</v>
      </c>
      <c r="D82" s="24">
        <v>2000000</v>
      </c>
      <c r="E82" s="22">
        <v>6576</v>
      </c>
      <c r="F82" s="23">
        <v>0.48550419919521498</v>
      </c>
      <c r="G82" s="23"/>
    </row>
    <row r="83" spans="1:7" x14ac:dyDescent="0.2">
      <c r="A83" s="21" t="s">
        <v>679</v>
      </c>
      <c r="B83" s="21" t="s">
        <v>678</v>
      </c>
      <c r="C83" s="21" t="s">
        <v>121</v>
      </c>
      <c r="D83" s="24">
        <v>3303964</v>
      </c>
      <c r="E83" s="22">
        <v>6538.8751519999996</v>
      </c>
      <c r="F83" s="23">
        <v>0.48276328228547</v>
      </c>
      <c r="G83" s="23"/>
    </row>
    <row r="84" spans="1:7" x14ac:dyDescent="0.2">
      <c r="A84" s="21" t="s">
        <v>681</v>
      </c>
      <c r="B84" s="21" t="s">
        <v>680</v>
      </c>
      <c r="C84" s="21" t="s">
        <v>121</v>
      </c>
      <c r="D84" s="24">
        <v>15000000</v>
      </c>
      <c r="E84" s="22">
        <v>6454.5</v>
      </c>
      <c r="F84" s="23">
        <v>0.47653388894548598</v>
      </c>
      <c r="G84" s="23"/>
    </row>
    <row r="85" spans="1:7" x14ac:dyDescent="0.2">
      <c r="A85" s="21" t="s">
        <v>683</v>
      </c>
      <c r="B85" s="21" t="s">
        <v>682</v>
      </c>
      <c r="C85" s="21" t="s">
        <v>204</v>
      </c>
      <c r="D85" s="24">
        <v>700000</v>
      </c>
      <c r="E85" s="22">
        <v>6113.45</v>
      </c>
      <c r="F85" s="23">
        <v>0.45135426498935299</v>
      </c>
      <c r="G85" s="23"/>
    </row>
    <row r="86" spans="1:7" x14ac:dyDescent="0.2">
      <c r="A86" s="21" t="s">
        <v>685</v>
      </c>
      <c r="B86" s="21" t="s">
        <v>684</v>
      </c>
      <c r="C86" s="21" t="s">
        <v>197</v>
      </c>
      <c r="D86" s="24">
        <v>156431</v>
      </c>
      <c r="E86" s="22">
        <v>5911.0581970000003</v>
      </c>
      <c r="F86" s="23">
        <v>0.43641173606003603</v>
      </c>
      <c r="G86" s="23"/>
    </row>
    <row r="87" spans="1:7" x14ac:dyDescent="0.2">
      <c r="A87" s="21" t="s">
        <v>687</v>
      </c>
      <c r="B87" s="21" t="s">
        <v>686</v>
      </c>
      <c r="C87" s="21" t="s">
        <v>219</v>
      </c>
      <c r="D87" s="24">
        <v>1031193</v>
      </c>
      <c r="E87" s="22">
        <v>5121.4200350000001</v>
      </c>
      <c r="F87" s="23">
        <v>0.37811297640434999</v>
      </c>
      <c r="G87" s="23"/>
    </row>
    <row r="88" spans="1:7" x14ac:dyDescent="0.2">
      <c r="A88" s="21" t="s">
        <v>689</v>
      </c>
      <c r="B88" s="21" t="s">
        <v>688</v>
      </c>
      <c r="C88" s="21" t="s">
        <v>162</v>
      </c>
      <c r="D88" s="24">
        <v>2025592</v>
      </c>
      <c r="E88" s="22">
        <v>5077.7540259999996</v>
      </c>
      <c r="F88" s="23">
        <v>0.37488912744881497</v>
      </c>
      <c r="G88" s="23"/>
    </row>
    <row r="89" spans="1:7" x14ac:dyDescent="0.2">
      <c r="A89" s="21" t="s">
        <v>691</v>
      </c>
      <c r="B89" s="21" t="s">
        <v>690</v>
      </c>
      <c r="C89" s="21" t="s">
        <v>178</v>
      </c>
      <c r="D89" s="24">
        <v>804108</v>
      </c>
      <c r="E89" s="22">
        <v>5000.3455979999999</v>
      </c>
      <c r="F89" s="23">
        <v>0.36917408534919499</v>
      </c>
      <c r="G89" s="23"/>
    </row>
    <row r="90" spans="1:7" x14ac:dyDescent="0.2">
      <c r="A90" s="21" t="s">
        <v>693</v>
      </c>
      <c r="B90" s="21" t="s">
        <v>692</v>
      </c>
      <c r="C90" s="21" t="s">
        <v>229</v>
      </c>
      <c r="D90" s="24">
        <v>612600</v>
      </c>
      <c r="E90" s="22">
        <v>4943.6819999999998</v>
      </c>
      <c r="F90" s="23">
        <v>0.36499062811523703</v>
      </c>
      <c r="G90" s="23"/>
    </row>
    <row r="91" spans="1:7" x14ac:dyDescent="0.2">
      <c r="A91" s="21" t="s">
        <v>695</v>
      </c>
      <c r="B91" s="21" t="s">
        <v>694</v>
      </c>
      <c r="C91" s="21" t="s">
        <v>197</v>
      </c>
      <c r="D91" s="24">
        <v>300000</v>
      </c>
      <c r="E91" s="22">
        <v>4808.7</v>
      </c>
      <c r="F91" s="23">
        <v>0.355024945661501</v>
      </c>
      <c r="G91" s="23"/>
    </row>
    <row r="92" spans="1:7" x14ac:dyDescent="0.2">
      <c r="A92" s="21" t="s">
        <v>697</v>
      </c>
      <c r="B92" s="21" t="s">
        <v>696</v>
      </c>
      <c r="C92" s="21" t="s">
        <v>178</v>
      </c>
      <c r="D92" s="24">
        <v>1292189</v>
      </c>
      <c r="E92" s="22">
        <v>4343.0472289999998</v>
      </c>
      <c r="F92" s="23">
        <v>0.32064593476013398</v>
      </c>
      <c r="G92" s="23"/>
    </row>
    <row r="93" spans="1:7" x14ac:dyDescent="0.2">
      <c r="A93" s="21" t="s">
        <v>699</v>
      </c>
      <c r="B93" s="21" t="s">
        <v>698</v>
      </c>
      <c r="C93" s="21" t="s">
        <v>183</v>
      </c>
      <c r="D93" s="24">
        <v>2500000</v>
      </c>
      <c r="E93" s="22">
        <v>4189.75</v>
      </c>
      <c r="F93" s="23">
        <v>0.30932804418767501</v>
      </c>
      <c r="G93" s="23"/>
    </row>
    <row r="94" spans="1:7" x14ac:dyDescent="0.2">
      <c r="A94" s="21" t="s">
        <v>701</v>
      </c>
      <c r="B94" s="21" t="s">
        <v>700</v>
      </c>
      <c r="C94" s="21" t="s">
        <v>560</v>
      </c>
      <c r="D94" s="24">
        <v>237080</v>
      </c>
      <c r="E94" s="22">
        <v>2345.1953600000002</v>
      </c>
      <c r="F94" s="23">
        <v>0.173145102678396</v>
      </c>
      <c r="G94" s="23"/>
    </row>
    <row r="95" spans="1:7" x14ac:dyDescent="0.2">
      <c r="A95" s="21" t="s">
        <v>703</v>
      </c>
      <c r="B95" s="21" t="s">
        <v>702</v>
      </c>
      <c r="C95" s="21" t="s">
        <v>704</v>
      </c>
      <c r="D95" s="24">
        <v>1892146</v>
      </c>
      <c r="E95" s="22">
        <v>2119.20352</v>
      </c>
      <c r="F95" s="23">
        <v>0.156460189767226</v>
      </c>
      <c r="G95" s="23"/>
    </row>
    <row r="96" spans="1:7" x14ac:dyDescent="0.2">
      <c r="A96" s="21" t="s">
        <v>706</v>
      </c>
      <c r="B96" s="21" t="s">
        <v>705</v>
      </c>
      <c r="C96" s="21" t="s">
        <v>197</v>
      </c>
      <c r="D96" s="24">
        <v>10350</v>
      </c>
      <c r="E96" s="22">
        <v>1383.588</v>
      </c>
      <c r="F96" s="23">
        <v>0.10214990631936</v>
      </c>
      <c r="G96" s="23"/>
    </row>
    <row r="97" spans="1:9" x14ac:dyDescent="0.2">
      <c r="A97" s="21" t="s">
        <v>579</v>
      </c>
      <c r="B97" s="21" t="s">
        <v>578</v>
      </c>
      <c r="C97" s="21" t="s">
        <v>235</v>
      </c>
      <c r="D97" s="24">
        <v>2000000</v>
      </c>
      <c r="E97" s="22">
        <v>1149</v>
      </c>
      <c r="F97" s="23">
        <v>8.4830341373981405E-2</v>
      </c>
      <c r="G97" s="23"/>
    </row>
    <row r="98" spans="1:9" x14ac:dyDescent="0.2">
      <c r="A98" s="20" t="s">
        <v>28</v>
      </c>
      <c r="B98" s="20"/>
      <c r="C98" s="20"/>
      <c r="D98" s="20"/>
      <c r="E98" s="25">
        <f>SUM(E7:E97)</f>
        <v>1256130.5567000005</v>
      </c>
      <c r="F98" s="26">
        <f>SUM(F7:F97)</f>
        <v>92.739759734682622</v>
      </c>
      <c r="G98" s="23"/>
      <c r="H98" s="14"/>
      <c r="I98" s="14"/>
    </row>
    <row r="99" spans="1:9" x14ac:dyDescent="0.2">
      <c r="A99" s="21"/>
      <c r="B99" s="21"/>
      <c r="C99" s="21"/>
      <c r="D99" s="21"/>
      <c r="E99" s="22"/>
      <c r="F99" s="23"/>
      <c r="G99" s="23"/>
    </row>
    <row r="100" spans="1:9" x14ac:dyDescent="0.2">
      <c r="A100" s="20" t="s">
        <v>29</v>
      </c>
      <c r="B100" s="21"/>
      <c r="C100" s="21"/>
      <c r="D100" s="21"/>
      <c r="E100" s="22"/>
      <c r="F100" s="23"/>
      <c r="G100" s="23"/>
    </row>
    <row r="101" spans="1:9" x14ac:dyDescent="0.2">
      <c r="A101" s="20" t="s">
        <v>35</v>
      </c>
      <c r="B101" s="21"/>
      <c r="C101" s="21"/>
      <c r="D101" s="21"/>
      <c r="E101" s="22"/>
      <c r="F101" s="23"/>
      <c r="G101" s="23"/>
    </row>
    <row r="102" spans="1:9" x14ac:dyDescent="0.2">
      <c r="A102" s="21" t="s">
        <v>117</v>
      </c>
      <c r="B102" s="21" t="s">
        <v>116</v>
      </c>
      <c r="C102" s="21" t="s">
        <v>37</v>
      </c>
      <c r="D102" s="24">
        <v>2500000</v>
      </c>
      <c r="E102" s="22">
        <v>2482.0625</v>
      </c>
      <c r="F102" s="23">
        <v>0.183249964479162</v>
      </c>
      <c r="G102" s="23">
        <v>5.6123000000000003</v>
      </c>
    </row>
    <row r="103" spans="1:9" x14ac:dyDescent="0.2">
      <c r="A103" s="21" t="s">
        <v>708</v>
      </c>
      <c r="B103" s="21" t="s">
        <v>707</v>
      </c>
      <c r="C103" s="21" t="s">
        <v>37</v>
      </c>
      <c r="D103" s="24">
        <v>2500000</v>
      </c>
      <c r="E103" s="22">
        <v>2479.4124999999999</v>
      </c>
      <c r="F103" s="23">
        <v>0.18305431573709</v>
      </c>
      <c r="G103" s="23">
        <v>5.6124999999999998</v>
      </c>
    </row>
    <row r="104" spans="1:9" x14ac:dyDescent="0.2">
      <c r="A104" s="20" t="s">
        <v>28</v>
      </c>
      <c r="B104" s="20"/>
      <c r="C104" s="20"/>
      <c r="D104" s="20"/>
      <c r="E104" s="25">
        <f>SUM(E101:E103)</f>
        <v>4961.4750000000004</v>
      </c>
      <c r="F104" s="26">
        <f>SUM(F101:F103)</f>
        <v>0.366304280216252</v>
      </c>
      <c r="G104" s="23"/>
      <c r="H104" s="14"/>
      <c r="I104" s="14"/>
    </row>
    <row r="105" spans="1:9" x14ac:dyDescent="0.2">
      <c r="A105" s="21"/>
      <c r="B105" s="21"/>
      <c r="C105" s="21"/>
      <c r="D105" s="21"/>
      <c r="E105" s="22"/>
      <c r="F105" s="23"/>
      <c r="G105" s="23"/>
    </row>
    <row r="106" spans="1:9" x14ac:dyDescent="0.2">
      <c r="A106" s="20" t="s">
        <v>41</v>
      </c>
      <c r="B106" s="20"/>
      <c r="C106" s="20"/>
      <c r="D106" s="20"/>
      <c r="E106" s="25">
        <f>E98+E104</f>
        <v>1261092.0317000006</v>
      </c>
      <c r="F106" s="26">
        <f>F98+F104</f>
        <v>93.106064014898877</v>
      </c>
      <c r="G106" s="23"/>
      <c r="H106" s="14"/>
      <c r="I106" s="14"/>
    </row>
    <row r="107" spans="1:9" x14ac:dyDescent="0.2">
      <c r="A107" s="20"/>
      <c r="B107" s="20"/>
      <c r="C107" s="20"/>
      <c r="D107" s="20"/>
      <c r="E107" s="25"/>
      <c r="F107" s="26"/>
      <c r="G107" s="23"/>
      <c r="H107" s="14"/>
      <c r="I107" s="14"/>
    </row>
    <row r="108" spans="1:9" x14ac:dyDescent="0.2">
      <c r="A108" s="20" t="s">
        <v>43</v>
      </c>
      <c r="B108" s="20"/>
      <c r="C108" s="20"/>
      <c r="D108" s="20"/>
      <c r="E108" s="25">
        <f>E110-(E98+E104)</f>
        <v>93376.170820299303</v>
      </c>
      <c r="F108" s="26">
        <f>F110-(F98+F104)</f>
        <v>6.8939359851011233</v>
      </c>
      <c r="G108" s="23"/>
      <c r="H108" s="14"/>
      <c r="I108" s="14"/>
    </row>
    <row r="109" spans="1:9" x14ac:dyDescent="0.2">
      <c r="A109" s="20"/>
      <c r="B109" s="20"/>
      <c r="C109" s="20"/>
      <c r="D109" s="20"/>
      <c r="E109" s="25"/>
      <c r="F109" s="26"/>
      <c r="G109" s="23"/>
      <c r="H109" s="14"/>
      <c r="I109" s="14"/>
    </row>
    <row r="110" spans="1:9" x14ac:dyDescent="0.2">
      <c r="A110" s="27" t="s">
        <v>42</v>
      </c>
      <c r="B110" s="27"/>
      <c r="C110" s="27"/>
      <c r="D110" s="27"/>
      <c r="E110" s="28">
        <v>1354468.2025202999</v>
      </c>
      <c r="F110" s="29">
        <v>100</v>
      </c>
      <c r="G110" s="57"/>
      <c r="H110" s="14"/>
      <c r="I110" s="14"/>
    </row>
    <row r="111" spans="1:9" x14ac:dyDescent="0.2">
      <c r="G111" s="11"/>
    </row>
    <row r="112" spans="1:9" x14ac:dyDescent="0.2">
      <c r="A112" s="14" t="s">
        <v>45</v>
      </c>
      <c r="G112" s="11"/>
    </row>
    <row r="113" spans="1:7" x14ac:dyDescent="0.2">
      <c r="A113" s="14" t="s">
        <v>46</v>
      </c>
      <c r="G113" s="11"/>
    </row>
    <row r="114" spans="1:7" x14ac:dyDescent="0.2">
      <c r="A114" s="14" t="s">
        <v>47</v>
      </c>
      <c r="B114" s="14"/>
      <c r="C114" s="30" t="s">
        <v>49</v>
      </c>
      <c r="D114" s="14" t="s">
        <v>48</v>
      </c>
    </row>
    <row r="115" spans="1:7" x14ac:dyDescent="0.2">
      <c r="A115" s="7" t="s">
        <v>50</v>
      </c>
      <c r="C115" s="31">
        <v>179.84690000000001</v>
      </c>
      <c r="D115" s="31">
        <v>170.50190000000001</v>
      </c>
    </row>
    <row r="116" spans="1:7" x14ac:dyDescent="0.2">
      <c r="A116" s="7" t="s">
        <v>51</v>
      </c>
      <c r="C116" s="31">
        <v>55.376899999999999</v>
      </c>
      <c r="D116" s="31">
        <v>47.325200000000002</v>
      </c>
    </row>
    <row r="117" spans="1:7" x14ac:dyDescent="0.2">
      <c r="A117" s="7" t="s">
        <v>52</v>
      </c>
      <c r="C117" s="31">
        <v>202.49780000000001</v>
      </c>
      <c r="D117" s="31">
        <v>192.76140000000001</v>
      </c>
    </row>
    <row r="118" spans="1:7" x14ac:dyDescent="0.2">
      <c r="A118" s="7" t="s">
        <v>53</v>
      </c>
      <c r="C118" s="31">
        <v>65.293300000000002</v>
      </c>
      <c r="D118" s="31">
        <v>55.814799999999998</v>
      </c>
    </row>
    <row r="120" spans="1:7" x14ac:dyDescent="0.2">
      <c r="A120" s="14" t="s">
        <v>55</v>
      </c>
    </row>
    <row r="121" spans="1:7" x14ac:dyDescent="0.2">
      <c r="A121" s="101" t="s">
        <v>58</v>
      </c>
      <c r="B121" s="102"/>
      <c r="C121" s="33" t="s">
        <v>59</v>
      </c>
    </row>
    <row r="122" spans="1:7" x14ac:dyDescent="0.2">
      <c r="A122" s="97" t="s">
        <v>51</v>
      </c>
      <c r="B122" s="98"/>
      <c r="C122" s="34">
        <v>4.5</v>
      </c>
    </row>
    <row r="123" spans="1:7" x14ac:dyDescent="0.2">
      <c r="A123" s="97" t="s">
        <v>53</v>
      </c>
      <c r="B123" s="98"/>
      <c r="C123" s="34">
        <v>5.5</v>
      </c>
    </row>
    <row r="124" spans="1:7" x14ac:dyDescent="0.2">
      <c r="A124" s="7" t="s">
        <v>60</v>
      </c>
    </row>
    <row r="125" spans="1:7" x14ac:dyDescent="0.2">
      <c r="A125" s="7" t="s">
        <v>54</v>
      </c>
    </row>
    <row r="127" spans="1:7" x14ac:dyDescent="0.2">
      <c r="A127" s="14" t="s">
        <v>334</v>
      </c>
      <c r="D127" s="51">
        <v>0.101861945319147</v>
      </c>
    </row>
    <row r="129" spans="1:9" x14ac:dyDescent="0.2">
      <c r="A129" s="105" t="s">
        <v>943</v>
      </c>
      <c r="B129" s="105"/>
      <c r="C129" s="105"/>
      <c r="D129" s="30" t="s">
        <v>56</v>
      </c>
    </row>
    <row r="131" spans="1:9" x14ac:dyDescent="0.2">
      <c r="A131" s="66" t="s">
        <v>944</v>
      </c>
      <c r="B131" s="66"/>
      <c r="C131" s="66"/>
      <c r="D131" s="66"/>
      <c r="E131" s="66"/>
      <c r="F131" s="66"/>
      <c r="G131" s="62"/>
      <c r="H131" s="66"/>
      <c r="I131" s="66"/>
    </row>
    <row r="132" spans="1:9" x14ac:dyDescent="0.2">
      <c r="A132" s="67"/>
      <c r="B132" s="62"/>
      <c r="C132" s="62"/>
      <c r="D132" s="62"/>
      <c r="E132" s="11"/>
      <c r="G132" s="11"/>
      <c r="H132" s="62"/>
      <c r="I132" s="62"/>
    </row>
    <row r="133" spans="1:9" x14ac:dyDescent="0.2">
      <c r="A133" s="66" t="s">
        <v>948</v>
      </c>
      <c r="B133" s="62"/>
      <c r="C133" s="62"/>
      <c r="D133" s="62"/>
      <c r="E133" s="11"/>
      <c r="G133" s="11"/>
      <c r="H133" s="62"/>
      <c r="I133" s="62"/>
    </row>
    <row r="134" spans="1:9" x14ac:dyDescent="0.2">
      <c r="A134" s="67"/>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6" t="s">
        <v>959</v>
      </c>
      <c r="B151" s="62"/>
      <c r="C151" s="62"/>
      <c r="D151" s="62"/>
      <c r="E151" s="11"/>
      <c r="G151" s="11"/>
      <c r="H151" s="62"/>
      <c r="I151" s="62"/>
    </row>
    <row r="152" spans="1:9" x14ac:dyDescent="0.2">
      <c r="A152" s="62"/>
      <c r="B152" s="62"/>
      <c r="C152" s="62"/>
      <c r="D152" s="62"/>
      <c r="E152" s="11"/>
      <c r="G152" s="11"/>
      <c r="H152" s="62"/>
      <c r="I152" s="62"/>
    </row>
    <row r="153" spans="1:9" x14ac:dyDescent="0.2">
      <c r="A153" s="66" t="s">
        <v>949</v>
      </c>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t="s">
        <v>947</v>
      </c>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row r="265" spans="1:9" x14ac:dyDescent="0.2">
      <c r="A265" s="62"/>
      <c r="B265" s="62"/>
      <c r="C265" s="62"/>
      <c r="D265" s="62"/>
      <c r="E265" s="11"/>
      <c r="G265" s="11"/>
      <c r="H265" s="62"/>
      <c r="I265" s="62"/>
    </row>
    <row r="266" spans="1:9" x14ac:dyDescent="0.2">
      <c r="A266" s="62"/>
      <c r="B266" s="62"/>
      <c r="C266" s="62"/>
      <c r="D266" s="62"/>
      <c r="E266" s="11"/>
      <c r="G266" s="11"/>
      <c r="H266" s="62"/>
      <c r="I266" s="62"/>
    </row>
    <row r="267" spans="1:9" x14ac:dyDescent="0.2">
      <c r="A267" s="62"/>
      <c r="B267" s="62"/>
      <c r="C267" s="62"/>
      <c r="D267" s="62"/>
      <c r="E267" s="11"/>
      <c r="G267" s="11"/>
      <c r="H267" s="62"/>
      <c r="I267" s="62"/>
    </row>
    <row r="268" spans="1:9" x14ac:dyDescent="0.2">
      <c r="A268" s="62"/>
      <c r="B268" s="62"/>
      <c r="C268" s="62"/>
      <c r="D268" s="62"/>
      <c r="E268" s="11"/>
      <c r="G268" s="62"/>
      <c r="H268" s="62"/>
      <c r="I268" s="62"/>
    </row>
    <row r="269" spans="1:9" x14ac:dyDescent="0.2">
      <c r="A269" s="62"/>
      <c r="B269" s="62"/>
      <c r="C269" s="62"/>
      <c r="D269" s="62"/>
      <c r="E269" s="11"/>
      <c r="G269" s="62"/>
      <c r="H269" s="62"/>
      <c r="I269" s="62"/>
    </row>
    <row r="270" spans="1:9" x14ac:dyDescent="0.2">
      <c r="A270" s="62"/>
      <c r="B270" s="62"/>
      <c r="C270" s="62"/>
      <c r="D270" s="62"/>
      <c r="E270" s="11"/>
      <c r="G270" s="62"/>
      <c r="H270" s="62"/>
      <c r="I270" s="62"/>
    </row>
    <row r="271" spans="1:9" x14ac:dyDescent="0.2">
      <c r="A271" s="62"/>
      <c r="B271" s="62"/>
      <c r="C271" s="62"/>
      <c r="D271" s="62"/>
      <c r="E271" s="11"/>
      <c r="G271" s="62"/>
      <c r="H271" s="62"/>
      <c r="I271" s="62"/>
    </row>
    <row r="272" spans="1:9" x14ac:dyDescent="0.2">
      <c r="A272" s="62"/>
      <c r="B272" s="62"/>
      <c r="C272" s="62"/>
      <c r="D272" s="62"/>
      <c r="E272" s="11"/>
      <c r="G272" s="62"/>
      <c r="H272" s="62"/>
      <c r="I272" s="62"/>
    </row>
    <row r="273" spans="1:9" x14ac:dyDescent="0.2">
      <c r="A273" s="62"/>
      <c r="B273" s="62"/>
      <c r="C273" s="62"/>
      <c r="D273" s="62"/>
      <c r="E273" s="11"/>
      <c r="G273" s="62"/>
      <c r="H273" s="62"/>
      <c r="I273" s="62"/>
    </row>
    <row r="274" spans="1:9" x14ac:dyDescent="0.2">
      <c r="A274" s="62"/>
      <c r="B274" s="62"/>
      <c r="C274" s="62"/>
      <c r="D274" s="62"/>
      <c r="E274" s="11"/>
      <c r="G274" s="62"/>
      <c r="H274" s="62"/>
      <c r="I274" s="62"/>
    </row>
    <row r="275" spans="1:9" x14ac:dyDescent="0.2">
      <c r="A275" s="62"/>
      <c r="B275" s="62"/>
      <c r="C275" s="62"/>
      <c r="D275" s="62"/>
      <c r="E275" s="11"/>
      <c r="G275" s="62"/>
      <c r="H275" s="62"/>
      <c r="I275" s="62"/>
    </row>
    <row r="276" spans="1:9" x14ac:dyDescent="0.2">
      <c r="A276" s="62"/>
      <c r="B276" s="62"/>
      <c r="C276" s="62"/>
      <c r="D276" s="62"/>
      <c r="E276" s="11"/>
      <c r="G276" s="62"/>
      <c r="H276" s="62"/>
      <c r="I276" s="62"/>
    </row>
    <row r="277" spans="1:9" x14ac:dyDescent="0.2">
      <c r="A277" s="62"/>
      <c r="B277" s="62"/>
      <c r="C277" s="62"/>
      <c r="D277" s="62"/>
      <c r="E277" s="11"/>
      <c r="G277" s="62"/>
      <c r="H277" s="62"/>
      <c r="I277" s="62"/>
    </row>
    <row r="278" spans="1:9" x14ac:dyDescent="0.2">
      <c r="A278" s="62"/>
      <c r="B278" s="62"/>
      <c r="C278" s="62"/>
      <c r="D278" s="62"/>
      <c r="E278" s="11"/>
      <c r="G278" s="62"/>
      <c r="H278" s="62"/>
      <c r="I278" s="62"/>
    </row>
    <row r="279" spans="1:9" x14ac:dyDescent="0.2">
      <c r="A279" s="62"/>
      <c r="B279" s="62"/>
      <c r="C279" s="62"/>
      <c r="D279" s="62"/>
      <c r="E279" s="11"/>
      <c r="G279" s="62"/>
      <c r="H279" s="62"/>
      <c r="I279" s="62"/>
    </row>
    <row r="280" spans="1:9" x14ac:dyDescent="0.2">
      <c r="A280" s="62"/>
      <c r="B280" s="62"/>
      <c r="C280" s="62"/>
      <c r="D280" s="62"/>
      <c r="E280" s="11"/>
      <c r="G280" s="62"/>
      <c r="H280" s="62"/>
      <c r="I280" s="62"/>
    </row>
    <row r="281" spans="1:9" x14ac:dyDescent="0.2">
      <c r="A281" s="62"/>
      <c r="B281" s="62"/>
      <c r="C281" s="62"/>
      <c r="D281" s="62"/>
      <c r="E281" s="11"/>
      <c r="G281" s="62"/>
      <c r="H281" s="62"/>
      <c r="I281" s="62"/>
    </row>
    <row r="282" spans="1:9" x14ac:dyDescent="0.2">
      <c r="A282" s="62"/>
      <c r="B282" s="62"/>
      <c r="C282" s="62"/>
      <c r="D282" s="62"/>
      <c r="E282" s="11"/>
      <c r="G282" s="62"/>
      <c r="H282" s="62"/>
      <c r="I282" s="62"/>
    </row>
    <row r="283" spans="1:9" x14ac:dyDescent="0.2">
      <c r="A283" s="62"/>
      <c r="B283" s="62"/>
      <c r="C283" s="62"/>
      <c r="D283" s="62"/>
      <c r="E283" s="11"/>
      <c r="G283" s="62"/>
      <c r="H283" s="62"/>
      <c r="I283" s="62"/>
    </row>
    <row r="284" spans="1:9" x14ac:dyDescent="0.2">
      <c r="A284" s="62"/>
      <c r="B284" s="62"/>
      <c r="C284" s="62"/>
      <c r="D284" s="62"/>
      <c r="E284" s="11"/>
      <c r="G284" s="62"/>
      <c r="H284" s="62"/>
      <c r="I284" s="62"/>
    </row>
    <row r="285" spans="1:9" x14ac:dyDescent="0.2">
      <c r="A285" s="62"/>
      <c r="B285" s="62"/>
      <c r="C285" s="62"/>
      <c r="D285" s="62"/>
      <c r="E285" s="11"/>
      <c r="G285" s="62"/>
      <c r="H285" s="62"/>
      <c r="I285" s="62"/>
    </row>
    <row r="286" spans="1:9" x14ac:dyDescent="0.2">
      <c r="A286" s="62"/>
      <c r="B286" s="62"/>
      <c r="C286" s="62"/>
      <c r="D286" s="62"/>
      <c r="E286" s="11"/>
      <c r="G286" s="62"/>
      <c r="H286" s="62"/>
      <c r="I286" s="62"/>
    </row>
    <row r="287" spans="1:9" x14ac:dyDescent="0.2">
      <c r="A287" s="62"/>
      <c r="B287" s="62"/>
      <c r="C287" s="62"/>
      <c r="D287" s="62"/>
      <c r="E287" s="11"/>
      <c r="G287" s="62"/>
      <c r="H287" s="62"/>
      <c r="I287" s="62"/>
    </row>
    <row r="288" spans="1:9" x14ac:dyDescent="0.2">
      <c r="A288" s="62"/>
      <c r="B288" s="62"/>
      <c r="C288" s="62"/>
      <c r="D288" s="62"/>
      <c r="E288" s="11"/>
      <c r="G288" s="62"/>
      <c r="H288" s="62"/>
      <c r="I288" s="62"/>
    </row>
    <row r="289" spans="1:9" x14ac:dyDescent="0.2">
      <c r="A289" s="62"/>
      <c r="B289" s="62"/>
      <c r="C289" s="62"/>
      <c r="D289" s="62"/>
      <c r="E289" s="11"/>
      <c r="G289" s="62"/>
      <c r="H289" s="62"/>
      <c r="I289" s="62"/>
    </row>
    <row r="290" spans="1:9" x14ac:dyDescent="0.2">
      <c r="A290" s="62"/>
      <c r="B290" s="62"/>
      <c r="C290" s="62"/>
      <c r="D290" s="62"/>
      <c r="E290" s="11"/>
      <c r="G290" s="62"/>
      <c r="H290" s="62"/>
      <c r="I290" s="62"/>
    </row>
    <row r="291" spans="1:9" x14ac:dyDescent="0.2">
      <c r="A291" s="62"/>
      <c r="B291" s="62"/>
      <c r="C291" s="62"/>
      <c r="D291" s="62"/>
      <c r="E291" s="11"/>
      <c r="G291" s="62"/>
      <c r="H291" s="62"/>
      <c r="I291" s="62"/>
    </row>
    <row r="292" spans="1:9" x14ac:dyDescent="0.2">
      <c r="A292" s="62"/>
      <c r="B292" s="62"/>
      <c r="C292" s="62"/>
      <c r="D292" s="62"/>
      <c r="E292" s="11"/>
      <c r="G292" s="62"/>
      <c r="H292" s="62"/>
      <c r="I292" s="62"/>
    </row>
    <row r="293" spans="1:9" x14ac:dyDescent="0.2">
      <c r="A293" s="62"/>
      <c r="B293" s="62"/>
      <c r="C293" s="62"/>
      <c r="D293" s="62"/>
      <c r="E293" s="11"/>
      <c r="G293" s="62"/>
      <c r="H293" s="62"/>
      <c r="I293" s="62"/>
    </row>
    <row r="294" spans="1:9" x14ac:dyDescent="0.2">
      <c r="A294" s="62"/>
      <c r="B294" s="62"/>
      <c r="C294" s="62"/>
      <c r="D294" s="62"/>
      <c r="E294" s="11"/>
      <c r="G294" s="62"/>
      <c r="H294" s="62"/>
      <c r="I294" s="62"/>
    </row>
    <row r="295" spans="1:9" x14ac:dyDescent="0.2">
      <c r="A295" s="62"/>
      <c r="B295" s="62"/>
      <c r="C295" s="62"/>
      <c r="D295" s="62"/>
      <c r="E295" s="11"/>
      <c r="G295" s="62"/>
      <c r="H295" s="62"/>
      <c r="I295" s="62"/>
    </row>
    <row r="296" spans="1:9" x14ac:dyDescent="0.2">
      <c r="A296" s="62"/>
      <c r="B296" s="62"/>
      <c r="C296" s="62"/>
      <c r="D296" s="62"/>
      <c r="E296" s="11"/>
      <c r="G296" s="62"/>
      <c r="H296" s="62"/>
      <c r="I296" s="62"/>
    </row>
    <row r="297" spans="1:9" x14ac:dyDescent="0.2">
      <c r="A297" s="62"/>
      <c r="B297" s="62"/>
      <c r="C297" s="62"/>
      <c r="D297" s="62"/>
      <c r="E297" s="11"/>
      <c r="G297" s="62"/>
      <c r="H297" s="62"/>
      <c r="I297" s="62"/>
    </row>
    <row r="298" spans="1:9" x14ac:dyDescent="0.2">
      <c r="A298" s="62"/>
      <c r="B298" s="62"/>
      <c r="C298" s="62"/>
      <c r="D298" s="62"/>
      <c r="E298" s="11"/>
      <c r="G298" s="62"/>
      <c r="H298" s="62"/>
      <c r="I298" s="62"/>
    </row>
    <row r="299" spans="1:9" x14ac:dyDescent="0.2">
      <c r="A299" s="62"/>
      <c r="B299" s="62"/>
      <c r="C299" s="62"/>
      <c r="D299" s="62"/>
      <c r="E299" s="11"/>
      <c r="G299" s="62"/>
      <c r="H299" s="62"/>
      <c r="I299" s="62"/>
    </row>
    <row r="300" spans="1:9" x14ac:dyDescent="0.2">
      <c r="A300" s="62"/>
      <c r="B300" s="62"/>
      <c r="C300" s="62"/>
      <c r="D300" s="62"/>
      <c r="E300" s="11"/>
      <c r="G300" s="62"/>
      <c r="H300" s="62"/>
      <c r="I300" s="62"/>
    </row>
    <row r="301" spans="1:9" x14ac:dyDescent="0.2">
      <c r="A301" s="62"/>
      <c r="B301" s="62"/>
      <c r="C301" s="62"/>
      <c r="D301" s="62"/>
      <c r="E301" s="11"/>
      <c r="G301" s="62"/>
      <c r="H301" s="62"/>
      <c r="I301" s="62"/>
    </row>
    <row r="302" spans="1:9" x14ac:dyDescent="0.2">
      <c r="A302" s="62"/>
      <c r="B302" s="62"/>
      <c r="C302" s="62"/>
      <c r="D302" s="62"/>
      <c r="E302" s="11"/>
      <c r="G302" s="62"/>
      <c r="H302" s="62"/>
      <c r="I302" s="62"/>
    </row>
    <row r="303" spans="1:9" x14ac:dyDescent="0.2">
      <c r="A303" s="62"/>
      <c r="B303" s="62"/>
      <c r="C303" s="62"/>
      <c r="D303" s="62"/>
      <c r="E303" s="11"/>
      <c r="G303" s="62"/>
      <c r="H303" s="62"/>
      <c r="I303" s="62"/>
    </row>
    <row r="304" spans="1:9" x14ac:dyDescent="0.2">
      <c r="A304" s="62"/>
      <c r="B304" s="62"/>
      <c r="C304" s="62"/>
      <c r="D304" s="62"/>
      <c r="E304" s="11"/>
      <c r="G304" s="62"/>
      <c r="H304" s="62"/>
      <c r="I304" s="62"/>
    </row>
    <row r="305" spans="1:9" x14ac:dyDescent="0.2">
      <c r="A305" s="62"/>
      <c r="B305" s="62"/>
      <c r="C305" s="62"/>
      <c r="D305" s="62"/>
      <c r="E305" s="11"/>
      <c r="G305" s="62"/>
      <c r="H305" s="62"/>
      <c r="I305" s="62"/>
    </row>
    <row r="306" spans="1:9" x14ac:dyDescent="0.2">
      <c r="A306" s="62"/>
      <c r="B306" s="62"/>
      <c r="C306" s="62"/>
      <c r="D306" s="62"/>
      <c r="E306" s="11"/>
      <c r="G306" s="62"/>
      <c r="H306" s="62"/>
      <c r="I306" s="62"/>
    </row>
    <row r="307" spans="1:9" x14ac:dyDescent="0.2">
      <c r="A307" s="62"/>
      <c r="B307" s="62"/>
      <c r="C307" s="62"/>
      <c r="D307" s="62"/>
      <c r="E307" s="11"/>
      <c r="G307" s="62"/>
      <c r="H307" s="62"/>
      <c r="I307" s="62"/>
    </row>
    <row r="308" spans="1:9" x14ac:dyDescent="0.2">
      <c r="A308" s="62"/>
      <c r="B308" s="62"/>
      <c r="C308" s="62"/>
      <c r="D308" s="62"/>
      <c r="E308" s="11"/>
      <c r="G308" s="62"/>
      <c r="H308" s="62"/>
      <c r="I308" s="62"/>
    </row>
    <row r="309" spans="1:9" x14ac:dyDescent="0.2">
      <c r="A309" s="62"/>
      <c r="B309" s="62"/>
      <c r="C309" s="62"/>
      <c r="D309" s="62"/>
      <c r="E309" s="11"/>
      <c r="G309" s="62"/>
      <c r="H309" s="62"/>
      <c r="I309" s="62"/>
    </row>
    <row r="310" spans="1:9" x14ac:dyDescent="0.2">
      <c r="A310" s="62"/>
      <c r="B310" s="62"/>
      <c r="C310" s="62"/>
      <c r="D310" s="62"/>
      <c r="E310" s="11"/>
      <c r="G310" s="62"/>
      <c r="H310" s="62"/>
      <c r="I310" s="62"/>
    </row>
    <row r="311" spans="1:9" x14ac:dyDescent="0.2">
      <c r="A311" s="62"/>
      <c r="B311" s="62"/>
      <c r="C311" s="62"/>
      <c r="D311" s="62"/>
      <c r="E311" s="11"/>
      <c r="G311" s="62"/>
      <c r="H311" s="62"/>
      <c r="I311" s="62"/>
    </row>
    <row r="312" spans="1:9" x14ac:dyDescent="0.2">
      <c r="A312" s="62"/>
      <c r="B312" s="62"/>
      <c r="C312" s="62"/>
      <c r="D312" s="62"/>
      <c r="E312" s="11"/>
      <c r="G312" s="62"/>
      <c r="H312" s="62"/>
      <c r="I312" s="62"/>
    </row>
    <row r="313" spans="1:9" x14ac:dyDescent="0.2">
      <c r="A313" s="62"/>
      <c r="B313" s="62"/>
      <c r="C313" s="62"/>
      <c r="D313" s="62"/>
      <c r="E313" s="11"/>
      <c r="G313" s="62"/>
      <c r="H313" s="62"/>
      <c r="I313" s="62"/>
    </row>
    <row r="314" spans="1:9" x14ac:dyDescent="0.2">
      <c r="A314" s="62"/>
      <c r="B314" s="62"/>
      <c r="C314" s="62"/>
      <c r="D314" s="62"/>
      <c r="E314" s="11"/>
      <c r="G314" s="62"/>
      <c r="H314" s="62"/>
      <c r="I314" s="62"/>
    </row>
    <row r="315" spans="1:9" x14ac:dyDescent="0.2">
      <c r="A315" s="62"/>
      <c r="B315" s="62"/>
      <c r="C315" s="62"/>
      <c r="D315" s="62"/>
      <c r="E315" s="11"/>
      <c r="G315" s="62"/>
      <c r="H315" s="62"/>
      <c r="I315" s="62"/>
    </row>
    <row r="316" spans="1:9" x14ac:dyDescent="0.2">
      <c r="A316" s="62"/>
      <c r="B316" s="62"/>
      <c r="C316" s="62"/>
      <c r="D316" s="62"/>
      <c r="E316" s="11"/>
      <c r="G316" s="62"/>
      <c r="H316" s="62"/>
      <c r="I316" s="62"/>
    </row>
    <row r="317" spans="1:9" x14ac:dyDescent="0.2">
      <c r="A317" s="62"/>
      <c r="B317" s="62"/>
      <c r="C317" s="62"/>
      <c r="D317" s="62"/>
      <c r="E317" s="11"/>
      <c r="G317" s="62"/>
      <c r="H317" s="62"/>
      <c r="I317" s="62"/>
    </row>
    <row r="318" spans="1:9" x14ac:dyDescent="0.2">
      <c r="A318" s="62"/>
      <c r="B318" s="62"/>
      <c r="C318" s="62"/>
      <c r="D318" s="62"/>
      <c r="E318" s="11"/>
      <c r="G318" s="62"/>
      <c r="H318" s="62"/>
      <c r="I318" s="62"/>
    </row>
    <row r="319" spans="1:9" x14ac:dyDescent="0.2">
      <c r="A319" s="62"/>
      <c r="B319" s="62"/>
      <c r="C319" s="62"/>
      <c r="D319" s="62"/>
      <c r="E319" s="11"/>
      <c r="G319" s="62"/>
      <c r="H319" s="62"/>
      <c r="I319" s="62"/>
    </row>
    <row r="320" spans="1:9" x14ac:dyDescent="0.2">
      <c r="A320" s="62"/>
      <c r="B320" s="62"/>
      <c r="C320" s="62"/>
      <c r="D320" s="62"/>
      <c r="E320" s="11"/>
      <c r="G320" s="62"/>
      <c r="H320" s="62"/>
      <c r="I320" s="62"/>
    </row>
    <row r="321" spans="1:9" x14ac:dyDescent="0.2">
      <c r="A321" s="62"/>
      <c r="B321" s="62"/>
      <c r="C321" s="62"/>
      <c r="D321" s="62"/>
      <c r="E321" s="11"/>
      <c r="G321" s="62"/>
      <c r="H321" s="62"/>
      <c r="I321" s="62"/>
    </row>
    <row r="322" spans="1:9" x14ac:dyDescent="0.2">
      <c r="A322" s="62"/>
      <c r="B322" s="62"/>
      <c r="C322" s="62"/>
      <c r="D322" s="62"/>
      <c r="E322" s="11"/>
      <c r="G322" s="62"/>
      <c r="H322" s="62"/>
      <c r="I322" s="62"/>
    </row>
    <row r="323" spans="1:9" x14ac:dyDescent="0.2">
      <c r="A323" s="62"/>
      <c r="B323" s="62"/>
      <c r="C323" s="62"/>
      <c r="D323" s="62"/>
      <c r="E323" s="11"/>
      <c r="G323" s="62"/>
      <c r="H323" s="62"/>
      <c r="I323" s="62"/>
    </row>
    <row r="324" spans="1:9" x14ac:dyDescent="0.2">
      <c r="A324" s="62"/>
      <c r="B324" s="62"/>
      <c r="C324" s="62"/>
      <c r="D324" s="62"/>
      <c r="E324" s="11"/>
      <c r="G324" s="62"/>
      <c r="H324" s="62"/>
      <c r="I324" s="62"/>
    </row>
    <row r="325" spans="1:9" x14ac:dyDescent="0.2">
      <c r="A325" s="62"/>
      <c r="B325" s="62"/>
      <c r="C325" s="62"/>
      <c r="D325" s="62"/>
      <c r="E325" s="11"/>
      <c r="G325" s="62"/>
      <c r="H325" s="62"/>
      <c r="I325" s="62"/>
    </row>
    <row r="326" spans="1:9" x14ac:dyDescent="0.2">
      <c r="A326" s="62"/>
      <c r="B326" s="62"/>
      <c r="C326" s="62"/>
      <c r="D326" s="62"/>
      <c r="E326" s="11"/>
      <c r="G326" s="62"/>
      <c r="H326" s="62"/>
      <c r="I326" s="62"/>
    </row>
    <row r="327" spans="1:9" x14ac:dyDescent="0.2">
      <c r="A327" s="62"/>
      <c r="B327" s="62"/>
      <c r="C327" s="62"/>
      <c r="D327" s="62"/>
      <c r="E327" s="11"/>
      <c r="G327" s="62"/>
      <c r="H327" s="62"/>
      <c r="I327" s="62"/>
    </row>
    <row r="328" spans="1:9" x14ac:dyDescent="0.2">
      <c r="A328" s="62"/>
      <c r="B328" s="62"/>
      <c r="C328" s="62"/>
      <c r="D328" s="62"/>
      <c r="E328" s="11"/>
      <c r="G328" s="62"/>
      <c r="H328" s="62"/>
      <c r="I328" s="62"/>
    </row>
    <row r="329" spans="1:9" x14ac:dyDescent="0.2">
      <c r="A329" s="62"/>
      <c r="B329" s="62"/>
      <c r="C329" s="62"/>
      <c r="D329" s="62"/>
      <c r="E329" s="11"/>
      <c r="G329" s="62"/>
      <c r="H329" s="62"/>
      <c r="I329" s="62"/>
    </row>
    <row r="330" spans="1:9" x14ac:dyDescent="0.2">
      <c r="A330" s="62"/>
      <c r="B330" s="62"/>
      <c r="C330" s="62"/>
      <c r="D330" s="62"/>
      <c r="E330" s="11"/>
      <c r="G330" s="62"/>
      <c r="H330" s="62"/>
      <c r="I330" s="62"/>
    </row>
    <row r="331" spans="1:9" x14ac:dyDescent="0.2">
      <c r="A331" s="62"/>
      <c r="B331" s="62"/>
      <c r="C331" s="62"/>
      <c r="D331" s="62"/>
      <c r="E331" s="11"/>
      <c r="G331" s="62"/>
      <c r="H331" s="62"/>
      <c r="I331" s="62"/>
    </row>
    <row r="332" spans="1:9" x14ac:dyDescent="0.2">
      <c r="A332" s="62"/>
      <c r="B332" s="62"/>
      <c r="C332" s="62"/>
      <c r="D332" s="62"/>
      <c r="E332" s="11"/>
      <c r="G332" s="62"/>
      <c r="H332" s="62"/>
      <c r="I332" s="62"/>
    </row>
    <row r="333" spans="1:9" x14ac:dyDescent="0.2">
      <c r="A333" s="62"/>
      <c r="B333" s="62"/>
      <c r="C333" s="62"/>
      <c r="D333" s="62"/>
      <c r="E333" s="11"/>
      <c r="G333" s="62"/>
      <c r="H333" s="62"/>
      <c r="I333" s="62"/>
    </row>
    <row r="334" spans="1:9" x14ac:dyDescent="0.2">
      <c r="A334" s="62"/>
      <c r="B334" s="62"/>
      <c r="C334" s="62"/>
      <c r="D334" s="62"/>
      <c r="E334" s="11"/>
      <c r="G334" s="62"/>
      <c r="H334" s="62"/>
      <c r="I334" s="62"/>
    </row>
    <row r="335" spans="1:9" x14ac:dyDescent="0.2">
      <c r="A335" s="62"/>
      <c r="B335" s="62"/>
      <c r="C335" s="62"/>
      <c r="D335" s="62"/>
      <c r="E335" s="11"/>
      <c r="G335" s="62"/>
      <c r="H335" s="62"/>
      <c r="I335" s="62"/>
    </row>
    <row r="336" spans="1:9" x14ac:dyDescent="0.2">
      <c r="A336" s="62"/>
      <c r="B336" s="62"/>
      <c r="C336" s="62"/>
      <c r="D336" s="62"/>
      <c r="E336" s="11"/>
      <c r="G336" s="62"/>
      <c r="H336" s="62"/>
      <c r="I336" s="62"/>
    </row>
    <row r="337" spans="1:9" x14ac:dyDescent="0.2">
      <c r="A337" s="62"/>
      <c r="B337" s="62"/>
      <c r="C337" s="62"/>
      <c r="D337" s="62"/>
      <c r="E337" s="11"/>
      <c r="G337" s="62"/>
      <c r="H337" s="62"/>
      <c r="I337" s="62"/>
    </row>
    <row r="338" spans="1:9" x14ac:dyDescent="0.2">
      <c r="A338" s="62"/>
      <c r="B338" s="62"/>
      <c r="C338" s="62"/>
      <c r="D338" s="62"/>
      <c r="E338" s="11"/>
      <c r="G338" s="62"/>
      <c r="H338" s="62"/>
      <c r="I338" s="62"/>
    </row>
    <row r="339" spans="1:9" x14ac:dyDescent="0.2">
      <c r="A339" s="62"/>
      <c r="B339" s="62"/>
      <c r="C339" s="62"/>
      <c r="D339" s="62"/>
      <c r="E339" s="11"/>
      <c r="G339" s="62"/>
      <c r="H339" s="62"/>
      <c r="I339" s="62"/>
    </row>
    <row r="340" spans="1:9" x14ac:dyDescent="0.2">
      <c r="A340" s="62"/>
      <c r="B340" s="62"/>
      <c r="C340" s="62"/>
      <c r="D340" s="62"/>
      <c r="E340" s="11"/>
      <c r="G340" s="62"/>
      <c r="H340" s="62"/>
      <c r="I340" s="62"/>
    </row>
    <row r="341" spans="1:9" x14ac:dyDescent="0.2">
      <c r="A341" s="62"/>
      <c r="B341" s="62"/>
      <c r="C341" s="62"/>
      <c r="D341" s="62"/>
      <c r="E341" s="11"/>
      <c r="G341" s="62"/>
      <c r="H341" s="62"/>
      <c r="I341" s="62"/>
    </row>
    <row r="342" spans="1:9" x14ac:dyDescent="0.2">
      <c r="A342" s="62"/>
      <c r="B342" s="62"/>
      <c r="C342" s="62"/>
      <c r="D342" s="62"/>
      <c r="E342" s="11"/>
      <c r="G342" s="62"/>
      <c r="H342" s="62"/>
      <c r="I342" s="62"/>
    </row>
    <row r="343" spans="1:9" x14ac:dyDescent="0.2">
      <c r="A343" s="62"/>
      <c r="B343" s="62"/>
      <c r="C343" s="62"/>
      <c r="D343" s="62"/>
      <c r="E343" s="11"/>
      <c r="G343" s="62"/>
      <c r="H343" s="62"/>
      <c r="I343" s="62"/>
    </row>
    <row r="344" spans="1:9" x14ac:dyDescent="0.2">
      <c r="A344" s="62"/>
      <c r="B344" s="62"/>
      <c r="C344" s="62"/>
      <c r="D344" s="62"/>
      <c r="E344" s="11"/>
      <c r="G344" s="62"/>
      <c r="H344" s="62"/>
      <c r="I344" s="62"/>
    </row>
    <row r="345" spans="1:9" x14ac:dyDescent="0.2">
      <c r="A345" s="62"/>
      <c r="B345" s="62"/>
      <c r="C345" s="62"/>
      <c r="D345" s="62"/>
      <c r="E345" s="11"/>
      <c r="G345" s="62"/>
      <c r="H345" s="62"/>
      <c r="I345" s="62"/>
    </row>
    <row r="346" spans="1:9" x14ac:dyDescent="0.2">
      <c r="A346" s="62"/>
      <c r="B346" s="62"/>
      <c r="C346" s="62"/>
      <c r="D346" s="62"/>
      <c r="E346" s="11"/>
      <c r="G346" s="62"/>
      <c r="H346" s="62"/>
      <c r="I346" s="62"/>
    </row>
    <row r="347" spans="1:9" x14ac:dyDescent="0.2">
      <c r="A347" s="62"/>
      <c r="B347" s="62"/>
      <c r="C347" s="62"/>
      <c r="D347" s="62"/>
      <c r="E347" s="11"/>
      <c r="G347" s="62"/>
      <c r="H347" s="62"/>
      <c r="I347" s="62"/>
    </row>
    <row r="348" spans="1:9" x14ac:dyDescent="0.2">
      <c r="A348" s="62"/>
      <c r="B348" s="62"/>
      <c r="C348" s="62"/>
      <c r="D348" s="62"/>
      <c r="E348" s="11"/>
      <c r="G348" s="62"/>
      <c r="H348" s="62"/>
      <c r="I348" s="62"/>
    </row>
    <row r="349" spans="1:9" x14ac:dyDescent="0.2">
      <c r="A349" s="62"/>
      <c r="B349" s="62"/>
      <c r="C349" s="62"/>
      <c r="D349" s="62"/>
      <c r="E349" s="11"/>
      <c r="G349" s="62"/>
      <c r="H349" s="62"/>
      <c r="I349" s="62"/>
    </row>
    <row r="350" spans="1:9" x14ac:dyDescent="0.2">
      <c r="A350" s="62"/>
      <c r="B350" s="62"/>
      <c r="C350" s="62"/>
      <c r="D350" s="62"/>
      <c r="E350" s="11"/>
      <c r="G350" s="62"/>
      <c r="H350" s="62"/>
      <c r="I350" s="62"/>
    </row>
    <row r="351" spans="1:9" x14ac:dyDescent="0.2">
      <c r="A351" s="62"/>
      <c r="B351" s="62"/>
      <c r="C351" s="62"/>
      <c r="D351" s="62"/>
      <c r="E351" s="11"/>
      <c r="G351" s="62"/>
      <c r="H351" s="62"/>
      <c r="I351" s="62"/>
    </row>
    <row r="352" spans="1:9" x14ac:dyDescent="0.2">
      <c r="A352" s="62"/>
      <c r="B352" s="62"/>
      <c r="C352" s="62"/>
      <c r="D352" s="62"/>
      <c r="E352" s="11"/>
      <c r="G352" s="62"/>
      <c r="H352" s="62"/>
      <c r="I352" s="62"/>
    </row>
    <row r="353" spans="1:9" x14ac:dyDescent="0.2">
      <c r="A353" s="62"/>
      <c r="B353" s="62"/>
      <c r="C353" s="62"/>
      <c r="D353" s="62"/>
      <c r="E353" s="11"/>
      <c r="G353" s="62"/>
      <c r="H353" s="62"/>
      <c r="I353" s="62"/>
    </row>
    <row r="354" spans="1:9" x14ac:dyDescent="0.2">
      <c r="A354" s="62"/>
      <c r="B354" s="62"/>
      <c r="C354" s="62"/>
      <c r="D354" s="62"/>
      <c r="E354" s="11"/>
      <c r="G354" s="62"/>
      <c r="H354" s="62"/>
      <c r="I354" s="62"/>
    </row>
    <row r="355" spans="1:9" x14ac:dyDescent="0.2">
      <c r="A355" s="62"/>
      <c r="B355" s="62"/>
      <c r="C355" s="62"/>
      <c r="D355" s="62"/>
      <c r="E355" s="11"/>
      <c r="G355" s="62"/>
      <c r="H355" s="62"/>
      <c r="I355" s="62"/>
    </row>
    <row r="356" spans="1:9" x14ac:dyDescent="0.2">
      <c r="A356" s="62"/>
      <c r="B356" s="62"/>
      <c r="C356" s="62"/>
      <c r="D356" s="62"/>
      <c r="E356" s="11"/>
      <c r="G356" s="62"/>
      <c r="H356" s="62"/>
      <c r="I356" s="62"/>
    </row>
    <row r="357" spans="1:9" x14ac:dyDescent="0.2">
      <c r="A357" s="62"/>
      <c r="B357" s="62"/>
      <c r="C357" s="62"/>
      <c r="D357" s="62"/>
      <c r="E357" s="11"/>
      <c r="G357" s="62"/>
      <c r="H357" s="62"/>
      <c r="I357" s="62"/>
    </row>
    <row r="358" spans="1:9" x14ac:dyDescent="0.2">
      <c r="A358" s="62"/>
      <c r="B358" s="62"/>
      <c r="C358" s="62"/>
      <c r="D358" s="62"/>
      <c r="E358" s="11"/>
      <c r="G358" s="62"/>
      <c r="H358" s="62"/>
      <c r="I358" s="62"/>
    </row>
    <row r="359" spans="1:9" x14ac:dyDescent="0.2">
      <c r="A359" s="62"/>
      <c r="B359" s="62"/>
      <c r="C359" s="62"/>
      <c r="D359" s="62"/>
      <c r="E359" s="11"/>
      <c r="G359" s="62"/>
      <c r="H359" s="62"/>
      <c r="I359" s="62"/>
    </row>
    <row r="360" spans="1:9" x14ac:dyDescent="0.2">
      <c r="A360" s="62"/>
      <c r="B360" s="62"/>
      <c r="C360" s="62"/>
      <c r="D360" s="62"/>
      <c r="E360" s="11"/>
      <c r="G360" s="62"/>
      <c r="H360" s="62"/>
      <c r="I360" s="62"/>
    </row>
    <row r="361" spans="1:9" x14ac:dyDescent="0.2">
      <c r="A361" s="62"/>
      <c r="B361" s="62"/>
      <c r="C361" s="62"/>
      <c r="D361" s="62"/>
      <c r="E361" s="11"/>
      <c r="G361" s="62"/>
      <c r="H361" s="62"/>
      <c r="I361" s="62"/>
    </row>
    <row r="362" spans="1:9" x14ac:dyDescent="0.2">
      <c r="A362" s="62"/>
      <c r="B362" s="62"/>
      <c r="C362" s="62"/>
      <c r="D362" s="62"/>
      <c r="E362" s="11"/>
      <c r="G362" s="62"/>
      <c r="H362" s="62"/>
      <c r="I362" s="62"/>
    </row>
    <row r="363" spans="1:9" x14ac:dyDescent="0.2">
      <c r="A363" s="62"/>
      <c r="B363" s="62"/>
      <c r="C363" s="62"/>
      <c r="D363" s="62"/>
      <c r="E363" s="11"/>
      <c r="G363" s="62"/>
      <c r="H363" s="62"/>
      <c r="I363" s="62"/>
    </row>
    <row r="364" spans="1:9" x14ac:dyDescent="0.2">
      <c r="A364" s="62"/>
      <c r="B364" s="62"/>
      <c r="C364" s="62"/>
      <c r="D364" s="62"/>
      <c r="E364" s="11"/>
      <c r="G364" s="62"/>
      <c r="H364" s="62"/>
      <c r="I364" s="62"/>
    </row>
    <row r="365" spans="1:9" x14ac:dyDescent="0.2">
      <c r="A365" s="62"/>
      <c r="B365" s="62"/>
      <c r="C365" s="62"/>
      <c r="D365" s="62"/>
      <c r="E365" s="11"/>
      <c r="G365" s="62"/>
      <c r="H365" s="62"/>
      <c r="I365" s="62"/>
    </row>
    <row r="366" spans="1:9" x14ac:dyDescent="0.2">
      <c r="A366" s="62"/>
      <c r="B366" s="62"/>
      <c r="C366" s="62"/>
      <c r="D366" s="62"/>
      <c r="E366" s="11"/>
      <c r="G366" s="62"/>
      <c r="H366" s="62"/>
      <c r="I366" s="62"/>
    </row>
    <row r="367" spans="1:9" x14ac:dyDescent="0.2">
      <c r="A367" s="62"/>
      <c r="B367" s="62"/>
      <c r="C367" s="62"/>
      <c r="D367" s="62"/>
      <c r="E367" s="11"/>
      <c r="G367" s="62"/>
      <c r="H367" s="62"/>
      <c r="I367" s="62"/>
    </row>
    <row r="368" spans="1:9" x14ac:dyDescent="0.2">
      <c r="A368" s="62"/>
      <c r="B368" s="62"/>
      <c r="C368" s="62"/>
      <c r="D368" s="62"/>
      <c r="E368" s="11"/>
      <c r="G368" s="62"/>
      <c r="H368" s="62"/>
      <c r="I368" s="62"/>
    </row>
    <row r="369" spans="1:9" x14ac:dyDescent="0.2">
      <c r="A369" s="62"/>
      <c r="B369" s="62"/>
      <c r="C369" s="62"/>
      <c r="D369" s="62"/>
      <c r="E369" s="11"/>
      <c r="G369" s="62"/>
      <c r="H369" s="62"/>
      <c r="I369" s="62"/>
    </row>
  </sheetData>
  <mergeCells count="5">
    <mergeCell ref="A1:F1"/>
    <mergeCell ref="A121:B121"/>
    <mergeCell ref="A122:B122"/>
    <mergeCell ref="A123:B123"/>
    <mergeCell ref="A129:C129"/>
  </mergeCells>
  <conditionalFormatting sqref="F2:F3 F5:F130">
    <cfRule type="cellIs" dxfId="68" priority="4" stopIfTrue="1" operator="between">
      <formula>0.009</formula>
      <formula>-0.009</formula>
    </cfRule>
  </conditionalFormatting>
  <conditionalFormatting sqref="F268:F65536">
    <cfRule type="cellIs" dxfId="67" priority="1" stopIfTrue="1" operator="between">
      <formula>0.009</formula>
      <formula>-0.009</formula>
    </cfRule>
  </conditionalFormatting>
  <conditionalFormatting sqref="F132:G167">
    <cfRule type="cellIs" dxfId="66" priority="2" stopIfTrue="1" operator="between">
      <formula>0.009</formula>
      <formula>-0.009</formula>
    </cfRule>
  </conditionalFormatting>
  <conditionalFormatting sqref="G111:G113">
    <cfRule type="cellIs" dxfId="65" priority="3" stopIfTrue="1" operator="between">
      <formula>0.009</formula>
      <formula>-0.009</formula>
    </cfRule>
  </conditionalFormatting>
  <hyperlinks>
    <hyperlink ref="A132"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68"/>
  <sheetViews>
    <sheetView workbookViewId="0">
      <selection sqref="A1:F1"/>
    </sheetView>
  </sheetViews>
  <sheetFormatPr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6.7109375" style="10" customWidth="1"/>
    <col min="6" max="6" width="13.5703125" style="11" bestFit="1" customWidth="1"/>
    <col min="7" max="16384" width="9.140625" style="7"/>
  </cols>
  <sheetData>
    <row r="1" spans="1:7" s="1" customFormat="1" ht="15" x14ac:dyDescent="0.2">
      <c r="A1" s="99" t="s">
        <v>16</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56" t="s">
        <v>5</v>
      </c>
    </row>
    <row r="5" spans="1:7" x14ac:dyDescent="0.2">
      <c r="A5" s="16" t="s">
        <v>118</v>
      </c>
      <c r="B5" s="17"/>
      <c r="C5" s="17"/>
      <c r="D5" s="17"/>
      <c r="E5" s="18"/>
      <c r="F5" s="19"/>
      <c r="G5" s="19"/>
    </row>
    <row r="6" spans="1:7" x14ac:dyDescent="0.2">
      <c r="A6" s="20" t="s">
        <v>25</v>
      </c>
      <c r="B6" s="21"/>
      <c r="C6" s="21"/>
      <c r="D6" s="21"/>
      <c r="E6" s="22"/>
      <c r="F6" s="23"/>
      <c r="G6" s="23"/>
    </row>
    <row r="7" spans="1:7" x14ac:dyDescent="0.2">
      <c r="A7" s="21" t="s">
        <v>710</v>
      </c>
      <c r="B7" s="21" t="s">
        <v>709</v>
      </c>
      <c r="C7" s="21" t="s">
        <v>121</v>
      </c>
      <c r="D7" s="24">
        <v>21939752</v>
      </c>
      <c r="E7" s="22">
        <v>44331.462890000003</v>
      </c>
      <c r="F7" s="23">
        <v>3.6084560639916101</v>
      </c>
      <c r="G7" s="23"/>
    </row>
    <row r="8" spans="1:7" x14ac:dyDescent="0.2">
      <c r="A8" s="21" t="s">
        <v>712</v>
      </c>
      <c r="B8" s="21" t="s">
        <v>711</v>
      </c>
      <c r="C8" s="21" t="s">
        <v>219</v>
      </c>
      <c r="D8" s="24">
        <v>1499891</v>
      </c>
      <c r="E8" s="22">
        <v>27173.525249999999</v>
      </c>
      <c r="F8" s="23">
        <v>2.2118483256845098</v>
      </c>
      <c r="G8" s="23"/>
    </row>
    <row r="9" spans="1:7" x14ac:dyDescent="0.2">
      <c r="A9" s="21" t="s">
        <v>714</v>
      </c>
      <c r="B9" s="21" t="s">
        <v>713</v>
      </c>
      <c r="C9" s="21" t="s">
        <v>131</v>
      </c>
      <c r="D9" s="24">
        <v>1428689</v>
      </c>
      <c r="E9" s="22">
        <v>26155.00952</v>
      </c>
      <c r="F9" s="23">
        <v>2.1289440174890299</v>
      </c>
      <c r="G9" s="23"/>
    </row>
    <row r="10" spans="1:7" x14ac:dyDescent="0.2">
      <c r="A10" s="21" t="s">
        <v>716</v>
      </c>
      <c r="B10" s="21" t="s">
        <v>715</v>
      </c>
      <c r="C10" s="21" t="s">
        <v>171</v>
      </c>
      <c r="D10" s="24">
        <v>1692030</v>
      </c>
      <c r="E10" s="22">
        <v>25426.13481</v>
      </c>
      <c r="F10" s="23">
        <v>2.0696156715304102</v>
      </c>
      <c r="G10" s="23"/>
    </row>
    <row r="11" spans="1:7" x14ac:dyDescent="0.2">
      <c r="A11" s="21" t="s">
        <v>718</v>
      </c>
      <c r="B11" s="21" t="s">
        <v>717</v>
      </c>
      <c r="C11" s="21" t="s">
        <v>151</v>
      </c>
      <c r="D11" s="24">
        <v>442739</v>
      </c>
      <c r="E11" s="22">
        <v>24339.576529999998</v>
      </c>
      <c r="F11" s="23">
        <v>1.9811728916457201</v>
      </c>
      <c r="G11" s="23"/>
    </row>
    <row r="12" spans="1:7" x14ac:dyDescent="0.2">
      <c r="A12" s="21" t="s">
        <v>442</v>
      </c>
      <c r="B12" s="21" t="s">
        <v>441</v>
      </c>
      <c r="C12" s="21" t="s">
        <v>156</v>
      </c>
      <c r="D12" s="24">
        <v>2153205</v>
      </c>
      <c r="E12" s="22">
        <v>24227.862659999999</v>
      </c>
      <c r="F12" s="23">
        <v>1.97207969766217</v>
      </c>
      <c r="G12" s="23"/>
    </row>
    <row r="13" spans="1:7" x14ac:dyDescent="0.2">
      <c r="A13" s="21" t="s">
        <v>209</v>
      </c>
      <c r="B13" s="21" t="s">
        <v>208</v>
      </c>
      <c r="C13" s="21" t="s">
        <v>210</v>
      </c>
      <c r="D13" s="24">
        <v>1631918</v>
      </c>
      <c r="E13" s="22">
        <v>23933.70939</v>
      </c>
      <c r="F13" s="23">
        <v>1.9481364509999</v>
      </c>
      <c r="G13" s="23"/>
    </row>
    <row r="14" spans="1:7" x14ac:dyDescent="0.2">
      <c r="A14" s="21" t="s">
        <v>120</v>
      </c>
      <c r="B14" s="21" t="s">
        <v>119</v>
      </c>
      <c r="C14" s="21" t="s">
        <v>121</v>
      </c>
      <c r="D14" s="24">
        <v>1223175</v>
      </c>
      <c r="E14" s="22">
        <v>23789.530579999999</v>
      </c>
      <c r="F14" s="23">
        <v>1.9364007024518699</v>
      </c>
      <c r="G14" s="23"/>
    </row>
    <row r="15" spans="1:7" x14ac:dyDescent="0.2">
      <c r="A15" s="21" t="s">
        <v>720</v>
      </c>
      <c r="B15" s="21" t="s">
        <v>719</v>
      </c>
      <c r="C15" s="21" t="s">
        <v>219</v>
      </c>
      <c r="D15" s="24">
        <v>717366</v>
      </c>
      <c r="E15" s="22">
        <v>23444.238249999999</v>
      </c>
      <c r="F15" s="23">
        <v>1.9082948805183599</v>
      </c>
      <c r="G15" s="23"/>
    </row>
    <row r="16" spans="1:7" x14ac:dyDescent="0.2">
      <c r="A16" s="21" t="s">
        <v>722</v>
      </c>
      <c r="B16" s="21" t="s">
        <v>721</v>
      </c>
      <c r="C16" s="21" t="s">
        <v>162</v>
      </c>
      <c r="D16" s="24">
        <v>1641580</v>
      </c>
      <c r="E16" s="22">
        <v>23389.23184</v>
      </c>
      <c r="F16" s="23">
        <v>1.9038175138630899</v>
      </c>
      <c r="G16" s="23"/>
    </row>
    <row r="17" spans="1:7" x14ac:dyDescent="0.2">
      <c r="A17" s="21" t="s">
        <v>724</v>
      </c>
      <c r="B17" s="21" t="s">
        <v>723</v>
      </c>
      <c r="C17" s="21" t="s">
        <v>448</v>
      </c>
      <c r="D17" s="24">
        <v>1011228</v>
      </c>
      <c r="E17" s="22">
        <v>23151.053830000001</v>
      </c>
      <c r="F17" s="23">
        <v>1.8844304955139199</v>
      </c>
      <c r="G17" s="23"/>
    </row>
    <row r="18" spans="1:7" x14ac:dyDescent="0.2">
      <c r="A18" s="21" t="s">
        <v>383</v>
      </c>
      <c r="B18" s="21" t="s">
        <v>382</v>
      </c>
      <c r="C18" s="21" t="s">
        <v>137</v>
      </c>
      <c r="D18" s="24">
        <v>901105</v>
      </c>
      <c r="E18" s="22">
        <v>23057.474740000001</v>
      </c>
      <c r="F18" s="23">
        <v>1.87681342148207</v>
      </c>
      <c r="G18" s="23"/>
    </row>
    <row r="19" spans="1:7" x14ac:dyDescent="0.2">
      <c r="A19" s="21" t="s">
        <v>158</v>
      </c>
      <c r="B19" s="21" t="s">
        <v>157</v>
      </c>
      <c r="C19" s="21" t="s">
        <v>159</v>
      </c>
      <c r="D19" s="24">
        <v>1300578</v>
      </c>
      <c r="E19" s="22">
        <v>22910.982049999999</v>
      </c>
      <c r="F19" s="23">
        <v>1.86488932962721</v>
      </c>
      <c r="G19" s="23"/>
    </row>
    <row r="20" spans="1:7" x14ac:dyDescent="0.2">
      <c r="A20" s="21" t="s">
        <v>177</v>
      </c>
      <c r="B20" s="21" t="s">
        <v>176</v>
      </c>
      <c r="C20" s="21" t="s">
        <v>178</v>
      </c>
      <c r="D20" s="24">
        <v>6391052</v>
      </c>
      <c r="E20" s="22">
        <v>22554.022509999999</v>
      </c>
      <c r="F20" s="23">
        <v>1.8358338297013701</v>
      </c>
      <c r="G20" s="23"/>
    </row>
    <row r="21" spans="1:7" x14ac:dyDescent="0.2">
      <c r="A21" s="21" t="s">
        <v>603</v>
      </c>
      <c r="B21" s="21" t="s">
        <v>602</v>
      </c>
      <c r="C21" s="21" t="s">
        <v>232</v>
      </c>
      <c r="D21" s="24">
        <v>1100123</v>
      </c>
      <c r="E21" s="22">
        <v>22302.793580000001</v>
      </c>
      <c r="F21" s="23">
        <v>1.8153845032679501</v>
      </c>
      <c r="G21" s="23"/>
    </row>
    <row r="22" spans="1:7" x14ac:dyDescent="0.2">
      <c r="A22" s="21" t="s">
        <v>302</v>
      </c>
      <c r="B22" s="21" t="s">
        <v>926</v>
      </c>
      <c r="C22" s="21" t="s">
        <v>137</v>
      </c>
      <c r="D22" s="24">
        <v>242965</v>
      </c>
      <c r="E22" s="22">
        <v>20774.722330000001</v>
      </c>
      <c r="F22" s="23">
        <v>1.6910038126971101</v>
      </c>
      <c r="G22" s="23"/>
    </row>
    <row r="23" spans="1:7" x14ac:dyDescent="0.2">
      <c r="A23" s="21" t="s">
        <v>605</v>
      </c>
      <c r="B23" s="21" t="s">
        <v>604</v>
      </c>
      <c r="C23" s="21" t="s">
        <v>178</v>
      </c>
      <c r="D23" s="24">
        <v>3563102</v>
      </c>
      <c r="E23" s="22">
        <v>19967.623609999999</v>
      </c>
      <c r="F23" s="23">
        <v>1.6253082529171301</v>
      </c>
      <c r="G23" s="23"/>
    </row>
    <row r="24" spans="1:7" x14ac:dyDescent="0.2">
      <c r="A24" s="21" t="s">
        <v>476</v>
      </c>
      <c r="B24" s="21" t="s">
        <v>475</v>
      </c>
      <c r="C24" s="21" t="s">
        <v>417</v>
      </c>
      <c r="D24" s="24">
        <v>3326225</v>
      </c>
      <c r="E24" s="22">
        <v>19431.80645</v>
      </c>
      <c r="F24" s="23">
        <v>1.5816942471039199</v>
      </c>
      <c r="G24" s="23"/>
    </row>
    <row r="25" spans="1:7" x14ac:dyDescent="0.2">
      <c r="A25" s="21" t="s">
        <v>223</v>
      </c>
      <c r="B25" s="21" t="s">
        <v>222</v>
      </c>
      <c r="C25" s="21" t="s">
        <v>224</v>
      </c>
      <c r="D25" s="24">
        <v>11850000</v>
      </c>
      <c r="E25" s="22">
        <v>19080.87</v>
      </c>
      <c r="F25" s="23">
        <v>1.5531290097188899</v>
      </c>
      <c r="G25" s="23"/>
    </row>
    <row r="26" spans="1:7" x14ac:dyDescent="0.2">
      <c r="A26" s="21" t="s">
        <v>726</v>
      </c>
      <c r="B26" s="21" t="s">
        <v>725</v>
      </c>
      <c r="C26" s="21" t="s">
        <v>229</v>
      </c>
      <c r="D26" s="24">
        <v>38500</v>
      </c>
      <c r="E26" s="22">
        <v>17856.3</v>
      </c>
      <c r="F26" s="23">
        <v>1.45345246502091</v>
      </c>
      <c r="G26" s="23"/>
    </row>
    <row r="27" spans="1:7" x14ac:dyDescent="0.2">
      <c r="A27" s="21" t="s">
        <v>474</v>
      </c>
      <c r="B27" s="21" t="s">
        <v>473</v>
      </c>
      <c r="C27" s="21" t="s">
        <v>121</v>
      </c>
      <c r="D27" s="24">
        <v>8960416</v>
      </c>
      <c r="E27" s="22">
        <v>17535.534110000001</v>
      </c>
      <c r="F27" s="23">
        <v>1.42734302613855</v>
      </c>
      <c r="G27" s="23"/>
    </row>
    <row r="28" spans="1:7" x14ac:dyDescent="0.2">
      <c r="A28" s="21" t="s">
        <v>728</v>
      </c>
      <c r="B28" s="21" t="s">
        <v>727</v>
      </c>
      <c r="C28" s="21" t="s">
        <v>210</v>
      </c>
      <c r="D28" s="24">
        <v>1132124</v>
      </c>
      <c r="E28" s="22">
        <v>17401.878000000001</v>
      </c>
      <c r="F28" s="23">
        <v>1.4164637956963699</v>
      </c>
      <c r="G28" s="23"/>
    </row>
    <row r="29" spans="1:7" x14ac:dyDescent="0.2">
      <c r="A29" s="21" t="s">
        <v>730</v>
      </c>
      <c r="B29" s="21" t="s">
        <v>729</v>
      </c>
      <c r="C29" s="21" t="s">
        <v>183</v>
      </c>
      <c r="D29" s="24">
        <v>2252118</v>
      </c>
      <c r="E29" s="22">
        <v>17337.930420000001</v>
      </c>
      <c r="F29" s="23">
        <v>1.41125864301731</v>
      </c>
      <c r="G29" s="23"/>
    </row>
    <row r="30" spans="1:7" x14ac:dyDescent="0.2">
      <c r="A30" s="21" t="s">
        <v>732</v>
      </c>
      <c r="B30" s="21" t="s">
        <v>731</v>
      </c>
      <c r="C30" s="21" t="s">
        <v>197</v>
      </c>
      <c r="D30" s="24">
        <v>700000</v>
      </c>
      <c r="E30" s="22">
        <v>17022.599999999999</v>
      </c>
      <c r="F30" s="23">
        <v>1.3855916360648599</v>
      </c>
      <c r="G30" s="23"/>
    </row>
    <row r="31" spans="1:7" x14ac:dyDescent="0.2">
      <c r="A31" s="21" t="s">
        <v>734</v>
      </c>
      <c r="B31" s="21" t="s">
        <v>733</v>
      </c>
      <c r="C31" s="21" t="s">
        <v>210</v>
      </c>
      <c r="D31" s="24">
        <v>973135</v>
      </c>
      <c r="E31" s="22">
        <v>16993.856510000001</v>
      </c>
      <c r="F31" s="23">
        <v>1.3832519970358399</v>
      </c>
      <c r="G31" s="23"/>
    </row>
    <row r="32" spans="1:7" x14ac:dyDescent="0.2">
      <c r="A32" s="21" t="s">
        <v>399</v>
      </c>
      <c r="B32" s="21" t="s">
        <v>398</v>
      </c>
      <c r="C32" s="21" t="s">
        <v>145</v>
      </c>
      <c r="D32" s="24">
        <v>293937</v>
      </c>
      <c r="E32" s="22">
        <v>16588.334599999998</v>
      </c>
      <c r="F32" s="23">
        <v>1.3502436571384699</v>
      </c>
      <c r="G32" s="23"/>
    </row>
    <row r="33" spans="1:7" x14ac:dyDescent="0.2">
      <c r="A33" s="21" t="s">
        <v>196</v>
      </c>
      <c r="B33" s="21" t="s">
        <v>195</v>
      </c>
      <c r="C33" s="21" t="s">
        <v>197</v>
      </c>
      <c r="D33" s="24">
        <v>541027</v>
      </c>
      <c r="E33" s="22">
        <v>16566.787769999999</v>
      </c>
      <c r="F33" s="23">
        <v>1.34848980593879</v>
      </c>
      <c r="G33" s="23"/>
    </row>
    <row r="34" spans="1:7" x14ac:dyDescent="0.2">
      <c r="A34" s="21" t="s">
        <v>736</v>
      </c>
      <c r="B34" s="21" t="s">
        <v>735</v>
      </c>
      <c r="C34" s="21" t="s">
        <v>142</v>
      </c>
      <c r="D34" s="24">
        <v>828517</v>
      </c>
      <c r="E34" s="22">
        <v>16378.12406</v>
      </c>
      <c r="F34" s="23">
        <v>1.3331331119787</v>
      </c>
      <c r="G34" s="23"/>
    </row>
    <row r="35" spans="1:7" x14ac:dyDescent="0.2">
      <c r="A35" s="21" t="s">
        <v>738</v>
      </c>
      <c r="B35" s="21" t="s">
        <v>737</v>
      </c>
      <c r="C35" s="21" t="s">
        <v>171</v>
      </c>
      <c r="D35" s="24">
        <v>850000</v>
      </c>
      <c r="E35" s="22">
        <v>15940.9</v>
      </c>
      <c r="F35" s="23">
        <v>1.29754430647177</v>
      </c>
      <c r="G35" s="23"/>
    </row>
    <row r="36" spans="1:7" x14ac:dyDescent="0.2">
      <c r="A36" s="21" t="s">
        <v>740</v>
      </c>
      <c r="B36" s="21" t="s">
        <v>739</v>
      </c>
      <c r="C36" s="21" t="s">
        <v>162</v>
      </c>
      <c r="D36" s="24">
        <v>52304</v>
      </c>
      <c r="E36" s="22">
        <v>15929.183199999999</v>
      </c>
      <c r="F36" s="23">
        <v>1.2965905919932801</v>
      </c>
      <c r="G36" s="23"/>
    </row>
    <row r="37" spans="1:7" x14ac:dyDescent="0.2">
      <c r="A37" s="21" t="s">
        <v>742</v>
      </c>
      <c r="B37" s="21" t="s">
        <v>741</v>
      </c>
      <c r="C37" s="21" t="s">
        <v>137</v>
      </c>
      <c r="D37" s="24">
        <v>277978</v>
      </c>
      <c r="E37" s="22">
        <v>15672.39964</v>
      </c>
      <c r="F37" s="23">
        <v>1.27568913434199</v>
      </c>
      <c r="G37" s="23"/>
    </row>
    <row r="38" spans="1:7" x14ac:dyDescent="0.2">
      <c r="A38" s="21" t="s">
        <v>619</v>
      </c>
      <c r="B38" s="21" t="s">
        <v>618</v>
      </c>
      <c r="C38" s="21" t="s">
        <v>151</v>
      </c>
      <c r="D38" s="24">
        <v>1602334</v>
      </c>
      <c r="E38" s="22">
        <v>15637.97867</v>
      </c>
      <c r="F38" s="23">
        <v>1.2728873644515299</v>
      </c>
      <c r="G38" s="23"/>
    </row>
    <row r="39" spans="1:7" x14ac:dyDescent="0.2">
      <c r="A39" s="21" t="s">
        <v>744</v>
      </c>
      <c r="B39" s="21" t="s">
        <v>743</v>
      </c>
      <c r="C39" s="21" t="s">
        <v>204</v>
      </c>
      <c r="D39" s="24">
        <v>5981508</v>
      </c>
      <c r="E39" s="22">
        <v>15617.71739</v>
      </c>
      <c r="F39" s="23">
        <v>1.27123815339658</v>
      </c>
      <c r="G39" s="23"/>
    </row>
    <row r="40" spans="1:7" x14ac:dyDescent="0.2">
      <c r="A40" s="21" t="s">
        <v>746</v>
      </c>
      <c r="B40" s="21" t="s">
        <v>745</v>
      </c>
      <c r="C40" s="21" t="s">
        <v>162</v>
      </c>
      <c r="D40" s="24">
        <v>300000</v>
      </c>
      <c r="E40" s="22">
        <v>15295.5</v>
      </c>
      <c r="F40" s="23">
        <v>1.24501056650747</v>
      </c>
      <c r="G40" s="23"/>
    </row>
    <row r="41" spans="1:7" x14ac:dyDescent="0.2">
      <c r="A41" s="21" t="s">
        <v>435</v>
      </c>
      <c r="B41" s="21" t="s">
        <v>434</v>
      </c>
      <c r="C41" s="21" t="s">
        <v>232</v>
      </c>
      <c r="D41" s="24">
        <v>530000</v>
      </c>
      <c r="E41" s="22">
        <v>15163.3</v>
      </c>
      <c r="F41" s="23">
        <v>1.23424985931305</v>
      </c>
      <c r="G41" s="23"/>
    </row>
    <row r="42" spans="1:7" x14ac:dyDescent="0.2">
      <c r="A42" s="21" t="s">
        <v>599</v>
      </c>
      <c r="B42" s="21" t="s">
        <v>598</v>
      </c>
      <c r="C42" s="21" t="s">
        <v>121</v>
      </c>
      <c r="D42" s="24">
        <v>23580355</v>
      </c>
      <c r="E42" s="22">
        <v>14999.463820000001</v>
      </c>
      <c r="F42" s="23">
        <v>1.2209140562810299</v>
      </c>
      <c r="G42" s="23"/>
    </row>
    <row r="43" spans="1:7" x14ac:dyDescent="0.2">
      <c r="A43" s="21" t="s">
        <v>203</v>
      </c>
      <c r="B43" s="21" t="s">
        <v>202</v>
      </c>
      <c r="C43" s="21" t="s">
        <v>204</v>
      </c>
      <c r="D43" s="24">
        <v>1400001</v>
      </c>
      <c r="E43" s="22">
        <v>14628.61045</v>
      </c>
      <c r="F43" s="23">
        <v>1.19072763777396</v>
      </c>
      <c r="G43" s="23"/>
    </row>
    <row r="44" spans="1:7" x14ac:dyDescent="0.2">
      <c r="A44" s="21" t="s">
        <v>447</v>
      </c>
      <c r="B44" s="21" t="s">
        <v>446</v>
      </c>
      <c r="C44" s="21" t="s">
        <v>448</v>
      </c>
      <c r="D44" s="24">
        <v>2300000</v>
      </c>
      <c r="E44" s="22">
        <v>14441.7</v>
      </c>
      <c r="F44" s="23">
        <v>1.1755136542336599</v>
      </c>
      <c r="G44" s="23"/>
    </row>
    <row r="45" spans="1:7" x14ac:dyDescent="0.2">
      <c r="A45" s="21" t="s">
        <v>748</v>
      </c>
      <c r="B45" s="21" t="s">
        <v>747</v>
      </c>
      <c r="C45" s="21" t="s">
        <v>448</v>
      </c>
      <c r="D45" s="24">
        <v>374936</v>
      </c>
      <c r="E45" s="22">
        <v>14336.427830000001</v>
      </c>
      <c r="F45" s="23">
        <v>1.1669447964644299</v>
      </c>
      <c r="G45" s="23"/>
    </row>
    <row r="46" spans="1:7" x14ac:dyDescent="0.2">
      <c r="A46" s="21" t="s">
        <v>611</v>
      </c>
      <c r="B46" s="21" t="s">
        <v>610</v>
      </c>
      <c r="C46" s="21" t="s">
        <v>229</v>
      </c>
      <c r="D46" s="24">
        <v>1200000</v>
      </c>
      <c r="E46" s="22">
        <v>13518</v>
      </c>
      <c r="F46" s="23">
        <v>1.1003270790786801</v>
      </c>
      <c r="G46" s="23"/>
    </row>
    <row r="47" spans="1:7" x14ac:dyDescent="0.2">
      <c r="A47" s="21" t="s">
        <v>593</v>
      </c>
      <c r="B47" s="21" t="s">
        <v>592</v>
      </c>
      <c r="C47" s="21" t="s">
        <v>156</v>
      </c>
      <c r="D47" s="24">
        <v>2407002</v>
      </c>
      <c r="E47" s="22">
        <v>13462.36219</v>
      </c>
      <c r="F47" s="23">
        <v>1.0957983182439699</v>
      </c>
      <c r="G47" s="23"/>
    </row>
    <row r="48" spans="1:7" x14ac:dyDescent="0.2">
      <c r="A48" s="21" t="s">
        <v>248</v>
      </c>
      <c r="B48" s="21" t="s">
        <v>247</v>
      </c>
      <c r="C48" s="21" t="s">
        <v>134</v>
      </c>
      <c r="D48" s="24">
        <v>3249775</v>
      </c>
      <c r="E48" s="22">
        <v>13358.200140000001</v>
      </c>
      <c r="F48" s="23">
        <v>1.0873198211121899</v>
      </c>
      <c r="G48" s="23"/>
    </row>
    <row r="49" spans="1:7" x14ac:dyDescent="0.2">
      <c r="A49" s="21" t="s">
        <v>750</v>
      </c>
      <c r="B49" s="21" t="s">
        <v>749</v>
      </c>
      <c r="C49" s="21" t="s">
        <v>528</v>
      </c>
      <c r="D49" s="24">
        <v>400909</v>
      </c>
      <c r="E49" s="22">
        <v>13316.99425</v>
      </c>
      <c r="F49" s="23">
        <v>1.08396577786729</v>
      </c>
      <c r="G49" s="23"/>
    </row>
    <row r="50" spans="1:7" x14ac:dyDescent="0.2">
      <c r="A50" s="21" t="s">
        <v>188</v>
      </c>
      <c r="B50" s="21" t="s">
        <v>187</v>
      </c>
      <c r="C50" s="21" t="s">
        <v>189</v>
      </c>
      <c r="D50" s="24">
        <v>3367750</v>
      </c>
      <c r="E50" s="22">
        <v>12952.3665</v>
      </c>
      <c r="F50" s="23">
        <v>1.0542861072719001</v>
      </c>
      <c r="G50" s="23"/>
    </row>
    <row r="51" spans="1:7" x14ac:dyDescent="0.2">
      <c r="A51" s="21" t="s">
        <v>206</v>
      </c>
      <c r="B51" s="21" t="s">
        <v>205</v>
      </c>
      <c r="C51" s="21" t="s">
        <v>207</v>
      </c>
      <c r="D51" s="24">
        <v>1800000</v>
      </c>
      <c r="E51" s="22">
        <v>12896.1</v>
      </c>
      <c r="F51" s="23">
        <v>1.0497061728440999</v>
      </c>
      <c r="G51" s="23"/>
    </row>
    <row r="52" spans="1:7" x14ac:dyDescent="0.2">
      <c r="A52" s="21" t="s">
        <v>752</v>
      </c>
      <c r="B52" s="21" t="s">
        <v>751</v>
      </c>
      <c r="C52" s="21" t="s">
        <v>359</v>
      </c>
      <c r="D52" s="24">
        <v>1845695</v>
      </c>
      <c r="E52" s="22">
        <v>12674.387570000001</v>
      </c>
      <c r="F52" s="23">
        <v>1.0316594062738</v>
      </c>
      <c r="G52" s="23"/>
    </row>
    <row r="53" spans="1:7" x14ac:dyDescent="0.2">
      <c r="A53" s="21" t="s">
        <v>155</v>
      </c>
      <c r="B53" s="21" t="s">
        <v>154</v>
      </c>
      <c r="C53" s="21" t="s">
        <v>156</v>
      </c>
      <c r="D53" s="24">
        <v>180000</v>
      </c>
      <c r="E53" s="22">
        <v>12384.9</v>
      </c>
      <c r="F53" s="23">
        <v>1.0080959344342</v>
      </c>
      <c r="G53" s="23"/>
    </row>
    <row r="54" spans="1:7" x14ac:dyDescent="0.2">
      <c r="A54" s="21" t="s">
        <v>754</v>
      </c>
      <c r="B54" s="21" t="s">
        <v>753</v>
      </c>
      <c r="C54" s="21" t="s">
        <v>197</v>
      </c>
      <c r="D54" s="24">
        <v>500000</v>
      </c>
      <c r="E54" s="22">
        <v>12361</v>
      </c>
      <c r="F54" s="23">
        <v>1.0061505418324901</v>
      </c>
      <c r="G54" s="23"/>
    </row>
    <row r="55" spans="1:7" x14ac:dyDescent="0.2">
      <c r="A55" s="21" t="s">
        <v>756</v>
      </c>
      <c r="B55" s="21" t="s">
        <v>755</v>
      </c>
      <c r="C55" s="21" t="s">
        <v>219</v>
      </c>
      <c r="D55" s="24">
        <v>258252</v>
      </c>
      <c r="E55" s="22">
        <v>12127.513919999999</v>
      </c>
      <c r="F55" s="23">
        <v>0.98714543335401905</v>
      </c>
      <c r="G55" s="23"/>
    </row>
    <row r="56" spans="1:7" x14ac:dyDescent="0.2">
      <c r="A56" s="21" t="s">
        <v>182</v>
      </c>
      <c r="B56" s="21" t="s">
        <v>181</v>
      </c>
      <c r="C56" s="21" t="s">
        <v>183</v>
      </c>
      <c r="D56" s="24">
        <v>1837180</v>
      </c>
      <c r="E56" s="22">
        <v>12043.63349</v>
      </c>
      <c r="F56" s="23">
        <v>0.98031780289583303</v>
      </c>
      <c r="G56" s="23"/>
    </row>
    <row r="57" spans="1:7" x14ac:dyDescent="0.2">
      <c r="A57" s="21" t="s">
        <v>289</v>
      </c>
      <c r="B57" s="21" t="s">
        <v>288</v>
      </c>
      <c r="C57" s="21" t="s">
        <v>204</v>
      </c>
      <c r="D57" s="24">
        <v>2950000</v>
      </c>
      <c r="E57" s="22">
        <v>11867.85</v>
      </c>
      <c r="F57" s="23">
        <v>0.96600952252137295</v>
      </c>
      <c r="G57" s="23"/>
    </row>
    <row r="58" spans="1:7" x14ac:dyDescent="0.2">
      <c r="A58" s="21" t="s">
        <v>226</v>
      </c>
      <c r="B58" s="21" t="s">
        <v>225</v>
      </c>
      <c r="C58" s="21" t="s">
        <v>131</v>
      </c>
      <c r="D58" s="24">
        <v>2938655</v>
      </c>
      <c r="E58" s="22">
        <v>11288.84318</v>
      </c>
      <c r="F58" s="23">
        <v>0.91888000017951499</v>
      </c>
      <c r="G58" s="23"/>
    </row>
    <row r="59" spans="1:7" x14ac:dyDescent="0.2">
      <c r="A59" s="21" t="s">
        <v>508</v>
      </c>
      <c r="B59" s="21" t="s">
        <v>507</v>
      </c>
      <c r="C59" s="21" t="s">
        <v>183</v>
      </c>
      <c r="D59" s="24">
        <v>5193530</v>
      </c>
      <c r="E59" s="22">
        <v>11242.43439</v>
      </c>
      <c r="F59" s="23">
        <v>0.91510245554685599</v>
      </c>
      <c r="G59" s="23"/>
    </row>
    <row r="60" spans="1:7" x14ac:dyDescent="0.2">
      <c r="A60" s="21" t="s">
        <v>758</v>
      </c>
      <c r="B60" s="21" t="s">
        <v>757</v>
      </c>
      <c r="C60" s="21" t="s">
        <v>178</v>
      </c>
      <c r="D60" s="24">
        <v>75340</v>
      </c>
      <c r="E60" s="22">
        <v>11068.952799999999</v>
      </c>
      <c r="F60" s="23">
        <v>0.90098154334100999</v>
      </c>
      <c r="G60" s="23"/>
    </row>
    <row r="61" spans="1:7" x14ac:dyDescent="0.2">
      <c r="A61" s="21" t="s">
        <v>301</v>
      </c>
      <c r="B61" s="21" t="s">
        <v>300</v>
      </c>
      <c r="C61" s="21" t="s">
        <v>151</v>
      </c>
      <c r="D61" s="24">
        <v>571157</v>
      </c>
      <c r="E61" s="22">
        <v>10753.744000000001</v>
      </c>
      <c r="F61" s="23">
        <v>0.87532443591358799</v>
      </c>
      <c r="G61" s="23"/>
    </row>
    <row r="62" spans="1:7" x14ac:dyDescent="0.2">
      <c r="A62" s="21" t="s">
        <v>275</v>
      </c>
      <c r="B62" s="21" t="s">
        <v>274</v>
      </c>
      <c r="C62" s="21" t="s">
        <v>210</v>
      </c>
      <c r="D62" s="24">
        <v>475956</v>
      </c>
      <c r="E62" s="22">
        <v>10679.50073</v>
      </c>
      <c r="F62" s="23">
        <v>0.86928124310249499</v>
      </c>
      <c r="G62" s="23"/>
    </row>
    <row r="63" spans="1:7" x14ac:dyDescent="0.2">
      <c r="A63" s="21" t="s">
        <v>760</v>
      </c>
      <c r="B63" s="21" t="s">
        <v>759</v>
      </c>
      <c r="C63" s="21" t="s">
        <v>204</v>
      </c>
      <c r="D63" s="24">
        <v>1143767</v>
      </c>
      <c r="E63" s="22">
        <v>10534.665950000001</v>
      </c>
      <c r="F63" s="23">
        <v>0.85749210044630297</v>
      </c>
      <c r="G63" s="23"/>
    </row>
    <row r="64" spans="1:7" x14ac:dyDescent="0.2">
      <c r="A64" s="21" t="s">
        <v>244</v>
      </c>
      <c r="B64" s="21" t="s">
        <v>243</v>
      </c>
      <c r="C64" s="21" t="s">
        <v>189</v>
      </c>
      <c r="D64" s="24">
        <v>206300</v>
      </c>
      <c r="E64" s="22">
        <v>10261.568300000001</v>
      </c>
      <c r="F64" s="23">
        <v>0.835262721874936</v>
      </c>
      <c r="G64" s="23"/>
    </row>
    <row r="65" spans="1:7" x14ac:dyDescent="0.2">
      <c r="A65" s="21" t="s">
        <v>762</v>
      </c>
      <c r="B65" s="21" t="s">
        <v>761</v>
      </c>
      <c r="C65" s="21" t="s">
        <v>197</v>
      </c>
      <c r="D65" s="24">
        <v>17469870</v>
      </c>
      <c r="E65" s="22">
        <v>10111.56076</v>
      </c>
      <c r="F65" s="23">
        <v>0.82305253114198795</v>
      </c>
      <c r="G65" s="23"/>
    </row>
    <row r="66" spans="1:7" x14ac:dyDescent="0.2">
      <c r="A66" s="21" t="s">
        <v>764</v>
      </c>
      <c r="B66" s="21" t="s">
        <v>763</v>
      </c>
      <c r="C66" s="21" t="s">
        <v>162</v>
      </c>
      <c r="D66" s="24">
        <v>392457</v>
      </c>
      <c r="E66" s="22">
        <v>9853.810356</v>
      </c>
      <c r="F66" s="23">
        <v>0.80207237511560403</v>
      </c>
      <c r="G66" s="23"/>
    </row>
    <row r="67" spans="1:7" x14ac:dyDescent="0.2">
      <c r="A67" s="21" t="s">
        <v>766</v>
      </c>
      <c r="B67" s="21" t="s">
        <v>765</v>
      </c>
      <c r="C67" s="21" t="s">
        <v>197</v>
      </c>
      <c r="D67" s="24">
        <v>943493</v>
      </c>
      <c r="E67" s="22">
        <v>9684.955645</v>
      </c>
      <c r="F67" s="23">
        <v>0.78832807781250402</v>
      </c>
      <c r="G67" s="23"/>
    </row>
    <row r="68" spans="1:7" x14ac:dyDescent="0.2">
      <c r="A68" s="21" t="s">
        <v>768</v>
      </c>
      <c r="B68" s="21" t="s">
        <v>767</v>
      </c>
      <c r="C68" s="21" t="s">
        <v>192</v>
      </c>
      <c r="D68" s="24">
        <v>1209700</v>
      </c>
      <c r="E68" s="22">
        <v>9488.8868000000002</v>
      </c>
      <c r="F68" s="23">
        <v>0.77236862674598605</v>
      </c>
      <c r="G68" s="23"/>
    </row>
    <row r="69" spans="1:7" x14ac:dyDescent="0.2">
      <c r="A69" s="21" t="s">
        <v>525</v>
      </c>
      <c r="B69" s="21" t="s">
        <v>524</v>
      </c>
      <c r="C69" s="21" t="s">
        <v>178</v>
      </c>
      <c r="D69" s="24">
        <v>895000</v>
      </c>
      <c r="E69" s="22">
        <v>9305.7625000000007</v>
      </c>
      <c r="F69" s="23">
        <v>0.757462825138698</v>
      </c>
      <c r="G69" s="23"/>
    </row>
    <row r="70" spans="1:7" x14ac:dyDescent="0.2">
      <c r="A70" s="21" t="s">
        <v>350</v>
      </c>
      <c r="B70" s="21" t="s">
        <v>349</v>
      </c>
      <c r="C70" s="21" t="s">
        <v>121</v>
      </c>
      <c r="D70" s="24">
        <v>13000000</v>
      </c>
      <c r="E70" s="22">
        <v>8836.1</v>
      </c>
      <c r="F70" s="23">
        <v>0.71923362209255304</v>
      </c>
      <c r="G70" s="23"/>
    </row>
    <row r="71" spans="1:7" x14ac:dyDescent="0.2">
      <c r="A71" s="21" t="s">
        <v>699</v>
      </c>
      <c r="B71" s="21" t="s">
        <v>698</v>
      </c>
      <c r="C71" s="21" t="s">
        <v>183</v>
      </c>
      <c r="D71" s="24">
        <v>5217419</v>
      </c>
      <c r="E71" s="22">
        <v>8743.8725020000002</v>
      </c>
      <c r="F71" s="23">
        <v>0.71172656383799804</v>
      </c>
      <c r="G71" s="23"/>
    </row>
    <row r="72" spans="1:7" x14ac:dyDescent="0.2">
      <c r="A72" s="21" t="s">
        <v>252</v>
      </c>
      <c r="B72" s="21" t="s">
        <v>251</v>
      </c>
      <c r="C72" s="21" t="s">
        <v>148</v>
      </c>
      <c r="D72" s="24">
        <v>2200000</v>
      </c>
      <c r="E72" s="22">
        <v>8641.6</v>
      </c>
      <c r="F72" s="23">
        <v>0.70340187058487402</v>
      </c>
      <c r="G72" s="23"/>
    </row>
    <row r="73" spans="1:7" x14ac:dyDescent="0.2">
      <c r="A73" s="21" t="s">
        <v>770</v>
      </c>
      <c r="B73" s="21" t="s">
        <v>769</v>
      </c>
      <c r="C73" s="21" t="s">
        <v>219</v>
      </c>
      <c r="D73" s="24">
        <v>250000</v>
      </c>
      <c r="E73" s="22">
        <v>7811.5</v>
      </c>
      <c r="F73" s="23">
        <v>0.63583407147677995</v>
      </c>
      <c r="G73" s="23"/>
    </row>
    <row r="74" spans="1:7" x14ac:dyDescent="0.2">
      <c r="A74" s="21" t="s">
        <v>772</v>
      </c>
      <c r="B74" s="21" t="s">
        <v>771</v>
      </c>
      <c r="C74" s="21" t="s">
        <v>197</v>
      </c>
      <c r="D74" s="24">
        <v>745117</v>
      </c>
      <c r="E74" s="22">
        <v>7500.7202809999999</v>
      </c>
      <c r="F74" s="23">
        <v>0.61053747875269604</v>
      </c>
      <c r="G74" s="23"/>
    </row>
    <row r="75" spans="1:7" x14ac:dyDescent="0.2">
      <c r="A75" s="21" t="s">
        <v>774</v>
      </c>
      <c r="B75" s="21" t="s">
        <v>773</v>
      </c>
      <c r="C75" s="21" t="s">
        <v>359</v>
      </c>
      <c r="D75" s="24">
        <v>10000000</v>
      </c>
      <c r="E75" s="22">
        <v>7148</v>
      </c>
      <c r="F75" s="23">
        <v>0.58182704255469797</v>
      </c>
      <c r="G75" s="23"/>
    </row>
    <row r="76" spans="1:7" x14ac:dyDescent="0.2">
      <c r="A76" s="21" t="s">
        <v>776</v>
      </c>
      <c r="B76" s="21" t="s">
        <v>775</v>
      </c>
      <c r="C76" s="21" t="s">
        <v>131</v>
      </c>
      <c r="D76" s="24">
        <v>400000</v>
      </c>
      <c r="E76" s="22">
        <v>6704.8</v>
      </c>
      <c r="F76" s="23">
        <v>0.54575181238398696</v>
      </c>
      <c r="G76" s="23"/>
    </row>
    <row r="77" spans="1:7" x14ac:dyDescent="0.2">
      <c r="A77" s="21" t="s">
        <v>642</v>
      </c>
      <c r="B77" s="21" t="s">
        <v>641</v>
      </c>
      <c r="C77" s="21" t="s">
        <v>197</v>
      </c>
      <c r="D77" s="24">
        <v>1703019</v>
      </c>
      <c r="E77" s="22">
        <v>6588.1290019999997</v>
      </c>
      <c r="F77" s="23">
        <v>0.53625512216039395</v>
      </c>
      <c r="G77" s="23"/>
    </row>
    <row r="78" spans="1:7" x14ac:dyDescent="0.2">
      <c r="A78" s="21" t="s">
        <v>567</v>
      </c>
      <c r="B78" s="21" t="s">
        <v>566</v>
      </c>
      <c r="C78" s="21" t="s">
        <v>137</v>
      </c>
      <c r="D78" s="24">
        <v>748978</v>
      </c>
      <c r="E78" s="22">
        <v>6422.4863500000001</v>
      </c>
      <c r="F78" s="23">
        <v>0.52277227740184895</v>
      </c>
      <c r="G78" s="23"/>
    </row>
    <row r="79" spans="1:7" x14ac:dyDescent="0.2">
      <c r="A79" s="21" t="s">
        <v>661</v>
      </c>
      <c r="B79" s="21" t="s">
        <v>660</v>
      </c>
      <c r="C79" s="21" t="s">
        <v>366</v>
      </c>
      <c r="D79" s="24">
        <v>200000</v>
      </c>
      <c r="E79" s="22">
        <v>6071.2</v>
      </c>
      <c r="F79" s="23">
        <v>0.49417855914354802</v>
      </c>
      <c r="G79" s="23"/>
    </row>
    <row r="80" spans="1:7" x14ac:dyDescent="0.2">
      <c r="A80" s="21" t="s">
        <v>778</v>
      </c>
      <c r="B80" s="21" t="s">
        <v>777</v>
      </c>
      <c r="C80" s="21" t="s">
        <v>165</v>
      </c>
      <c r="D80" s="24">
        <v>140287</v>
      </c>
      <c r="E80" s="22">
        <v>6045.3876909999999</v>
      </c>
      <c r="F80" s="23">
        <v>0.49207750998196698</v>
      </c>
      <c r="G80" s="23"/>
    </row>
    <row r="81" spans="1:9" x14ac:dyDescent="0.2">
      <c r="A81" s="21" t="s">
        <v>123</v>
      </c>
      <c r="B81" s="21" t="s">
        <v>122</v>
      </c>
      <c r="C81" s="21" t="s">
        <v>121</v>
      </c>
      <c r="D81" s="24">
        <v>410566</v>
      </c>
      <c r="E81" s="22">
        <v>5935.9632279999996</v>
      </c>
      <c r="F81" s="23">
        <v>0.48317066727205898</v>
      </c>
      <c r="G81" s="23"/>
    </row>
    <row r="82" spans="1:9" x14ac:dyDescent="0.2">
      <c r="A82" s="21" t="s">
        <v>397</v>
      </c>
      <c r="B82" s="21" t="s">
        <v>396</v>
      </c>
      <c r="C82" s="21" t="s">
        <v>162</v>
      </c>
      <c r="D82" s="24">
        <v>972358</v>
      </c>
      <c r="E82" s="22">
        <v>5927.4943679999997</v>
      </c>
      <c r="F82" s="23">
        <v>0.48248132595034499</v>
      </c>
      <c r="G82" s="23"/>
    </row>
    <row r="83" spans="1:9" x14ac:dyDescent="0.2">
      <c r="A83" s="21" t="s">
        <v>780</v>
      </c>
      <c r="B83" s="21" t="s">
        <v>779</v>
      </c>
      <c r="C83" s="21" t="s">
        <v>162</v>
      </c>
      <c r="D83" s="24">
        <v>300000</v>
      </c>
      <c r="E83" s="22">
        <v>5873.1</v>
      </c>
      <c r="F83" s="23">
        <v>0.47805377778791203</v>
      </c>
      <c r="G83" s="23"/>
    </row>
    <row r="84" spans="1:9" x14ac:dyDescent="0.2">
      <c r="A84" s="21" t="s">
        <v>782</v>
      </c>
      <c r="B84" s="21" t="s">
        <v>781</v>
      </c>
      <c r="C84" s="21" t="s">
        <v>197</v>
      </c>
      <c r="D84" s="24">
        <v>1200000</v>
      </c>
      <c r="E84" s="22">
        <v>5646.6</v>
      </c>
      <c r="F84" s="23">
        <v>0.45961731652061499</v>
      </c>
      <c r="G84" s="23"/>
    </row>
    <row r="85" spans="1:9" x14ac:dyDescent="0.2">
      <c r="A85" s="21" t="s">
        <v>784</v>
      </c>
      <c r="B85" s="21" t="s">
        <v>783</v>
      </c>
      <c r="C85" s="21" t="s">
        <v>168</v>
      </c>
      <c r="D85" s="24">
        <v>2636728</v>
      </c>
      <c r="E85" s="22">
        <v>5449.0620849999996</v>
      </c>
      <c r="F85" s="23">
        <v>0.443538287298893</v>
      </c>
      <c r="G85" s="23"/>
    </row>
    <row r="86" spans="1:9" x14ac:dyDescent="0.2">
      <c r="A86" s="21" t="s">
        <v>786</v>
      </c>
      <c r="B86" s="21" t="s">
        <v>785</v>
      </c>
      <c r="C86" s="21" t="s">
        <v>145</v>
      </c>
      <c r="D86" s="24">
        <v>3860928</v>
      </c>
      <c r="E86" s="22">
        <v>4813.0328449999997</v>
      </c>
      <c r="F86" s="23">
        <v>0.39176730077293997</v>
      </c>
      <c r="G86" s="23"/>
    </row>
    <row r="87" spans="1:9" x14ac:dyDescent="0.2">
      <c r="A87" s="21" t="s">
        <v>509</v>
      </c>
      <c r="B87" s="21" t="s">
        <v>939</v>
      </c>
      <c r="C87" s="21" t="s">
        <v>448</v>
      </c>
      <c r="D87" s="24">
        <v>125000</v>
      </c>
      <c r="E87" s="22">
        <v>512.3125</v>
      </c>
      <c r="F87" s="23">
        <v>4.1700792772636198E-2</v>
      </c>
      <c r="G87" s="23"/>
    </row>
    <row r="88" spans="1:9" x14ac:dyDescent="0.2">
      <c r="A88" s="21" t="s">
        <v>787</v>
      </c>
      <c r="B88" s="21" t="s">
        <v>940</v>
      </c>
      <c r="C88" s="21" t="s">
        <v>204</v>
      </c>
      <c r="D88" s="24">
        <v>747688</v>
      </c>
      <c r="E88" s="22">
        <v>494.59561200000002</v>
      </c>
      <c r="F88" s="23">
        <v>4.02586880512718E-2</v>
      </c>
      <c r="G88" s="23"/>
    </row>
    <row r="89" spans="1:9" x14ac:dyDescent="0.2">
      <c r="A89" s="20" t="s">
        <v>28</v>
      </c>
      <c r="B89" s="20"/>
      <c r="C89" s="20"/>
      <c r="D89" s="20"/>
      <c r="E89" s="25">
        <f>SUM(E7:E88)</f>
        <v>1173190.1072250002</v>
      </c>
      <c r="F89" s="26">
        <f>SUM(F7:F88)</f>
        <v>95.494366318012126</v>
      </c>
      <c r="G89" s="23"/>
      <c r="H89" s="14"/>
      <c r="I89" s="14"/>
    </row>
    <row r="90" spans="1:9" x14ac:dyDescent="0.2">
      <c r="A90" s="21"/>
      <c r="B90" s="21"/>
      <c r="C90" s="21"/>
      <c r="D90" s="21"/>
      <c r="E90" s="22"/>
      <c r="F90" s="23"/>
      <c r="G90" s="23"/>
    </row>
    <row r="91" spans="1:9" x14ac:dyDescent="0.2">
      <c r="A91" s="20" t="s">
        <v>319</v>
      </c>
      <c r="B91" s="21"/>
      <c r="C91" s="21"/>
      <c r="D91" s="21"/>
      <c r="E91" s="22"/>
      <c r="F91" s="23"/>
      <c r="G91" s="23"/>
    </row>
    <row r="92" spans="1:9" x14ac:dyDescent="0.2">
      <c r="A92" s="21"/>
      <c r="B92" s="21" t="s">
        <v>320</v>
      </c>
      <c r="C92" s="21" t="s">
        <v>204</v>
      </c>
      <c r="D92" s="24">
        <v>8100</v>
      </c>
      <c r="E92" s="22">
        <v>8.0999999999999996E-4</v>
      </c>
      <c r="F92" s="23">
        <v>6.5931715790333696E-8</v>
      </c>
      <c r="G92" s="23"/>
    </row>
    <row r="93" spans="1:9" x14ac:dyDescent="0.2">
      <c r="A93" s="20" t="s">
        <v>28</v>
      </c>
      <c r="B93" s="20"/>
      <c r="C93" s="20"/>
      <c r="D93" s="20"/>
      <c r="E93" s="25">
        <f>SUM(E91:E92)</f>
        <v>8.0999999999999996E-4</v>
      </c>
      <c r="F93" s="26">
        <f>SUM(F91:F92)</f>
        <v>6.5931715790333696E-8</v>
      </c>
      <c r="G93" s="23"/>
      <c r="H93" s="14"/>
      <c r="I93" s="14"/>
    </row>
    <row r="94" spans="1:9" x14ac:dyDescent="0.2">
      <c r="A94" s="21"/>
      <c r="B94" s="21"/>
      <c r="C94" s="21"/>
      <c r="D94" s="21"/>
      <c r="E94" s="22"/>
      <c r="F94" s="23"/>
      <c r="G94" s="23"/>
    </row>
    <row r="95" spans="1:9" x14ac:dyDescent="0.2">
      <c r="A95" s="20" t="s">
        <v>29</v>
      </c>
      <c r="B95" s="21"/>
      <c r="C95" s="21"/>
      <c r="D95" s="21"/>
      <c r="E95" s="22"/>
      <c r="F95" s="23"/>
      <c r="G95" s="23"/>
    </row>
    <row r="96" spans="1:9" x14ac:dyDescent="0.2">
      <c r="A96" s="20" t="s">
        <v>35</v>
      </c>
      <c r="B96" s="21"/>
      <c r="C96" s="21"/>
      <c r="D96" s="21"/>
      <c r="E96" s="22"/>
      <c r="F96" s="23"/>
      <c r="G96" s="23"/>
    </row>
    <row r="97" spans="1:9" x14ac:dyDescent="0.2">
      <c r="A97" s="21" t="s">
        <v>789</v>
      </c>
      <c r="B97" s="21" t="s">
        <v>788</v>
      </c>
      <c r="C97" s="21" t="s">
        <v>37</v>
      </c>
      <c r="D97" s="24">
        <v>2500000</v>
      </c>
      <c r="E97" s="22">
        <v>2479.4124999999999</v>
      </c>
      <c r="F97" s="23">
        <v>0.20181718552716099</v>
      </c>
      <c r="G97" s="23">
        <v>5.6124999999999998</v>
      </c>
    </row>
    <row r="98" spans="1:9" x14ac:dyDescent="0.2">
      <c r="A98" s="20" t="s">
        <v>28</v>
      </c>
      <c r="B98" s="20"/>
      <c r="C98" s="20"/>
      <c r="D98" s="20"/>
      <c r="E98" s="25">
        <f>SUM(E96:E97)</f>
        <v>2479.4124999999999</v>
      </c>
      <c r="F98" s="26">
        <f>SUM(F96:F97)</f>
        <v>0.20181718552716099</v>
      </c>
      <c r="G98" s="23"/>
      <c r="H98" s="14"/>
      <c r="I98" s="14"/>
    </row>
    <row r="99" spans="1:9" x14ac:dyDescent="0.2">
      <c r="A99" s="21"/>
      <c r="B99" s="21"/>
      <c r="C99" s="21"/>
      <c r="D99" s="21"/>
      <c r="E99" s="22"/>
      <c r="F99" s="23"/>
      <c r="G99" s="23"/>
    </row>
    <row r="100" spans="1:9" x14ac:dyDescent="0.2">
      <c r="A100" s="20" t="s">
        <v>41</v>
      </c>
      <c r="B100" s="20"/>
      <c r="C100" s="20"/>
      <c r="D100" s="20"/>
      <c r="E100" s="25">
        <f>E89+E93+E98</f>
        <v>1175669.5205350004</v>
      </c>
      <c r="F100" s="26">
        <f>F89+F93+F98</f>
        <v>95.696183569471003</v>
      </c>
      <c r="G100" s="23"/>
      <c r="H100" s="14"/>
      <c r="I100" s="14"/>
    </row>
    <row r="101" spans="1:9" x14ac:dyDescent="0.2">
      <c r="A101" s="20"/>
      <c r="B101" s="20"/>
      <c r="C101" s="20"/>
      <c r="D101" s="20"/>
      <c r="E101" s="25"/>
      <c r="F101" s="26"/>
      <c r="G101" s="23"/>
      <c r="H101" s="14"/>
      <c r="I101" s="14"/>
    </row>
    <row r="102" spans="1:9" x14ac:dyDescent="0.2">
      <c r="A102" s="20" t="s">
        <v>43</v>
      </c>
      <c r="B102" s="20"/>
      <c r="C102" s="20"/>
      <c r="D102" s="20"/>
      <c r="E102" s="25">
        <f>E104-(E89+E93+E98)</f>
        <v>52874.269491399638</v>
      </c>
      <c r="F102" s="26">
        <f>F104-(F89+F93+F98)</f>
        <v>4.3038164305289968</v>
      </c>
      <c r="G102" s="23"/>
      <c r="H102" s="14"/>
      <c r="I102" s="14"/>
    </row>
    <row r="103" spans="1:9" x14ac:dyDescent="0.2">
      <c r="A103" s="20"/>
      <c r="B103" s="20"/>
      <c r="C103" s="20"/>
      <c r="D103" s="20"/>
      <c r="E103" s="25"/>
      <c r="F103" s="58"/>
      <c r="G103" s="23"/>
      <c r="H103" s="14"/>
      <c r="I103" s="14"/>
    </row>
    <row r="104" spans="1:9" x14ac:dyDescent="0.2">
      <c r="A104" s="27" t="s">
        <v>42</v>
      </c>
      <c r="B104" s="27"/>
      <c r="C104" s="27"/>
      <c r="D104" s="27"/>
      <c r="E104" s="28">
        <v>1228543.7900264</v>
      </c>
      <c r="F104" s="29">
        <v>100</v>
      </c>
      <c r="G104" s="27"/>
      <c r="H104" s="14"/>
      <c r="I104" s="14"/>
    </row>
    <row r="105" spans="1:9" x14ac:dyDescent="0.2">
      <c r="G105" s="15" t="s">
        <v>907</v>
      </c>
    </row>
    <row r="106" spans="1:9" x14ac:dyDescent="0.2">
      <c r="A106" s="14" t="s">
        <v>44</v>
      </c>
    </row>
    <row r="107" spans="1:9" x14ac:dyDescent="0.2">
      <c r="A107" s="14" t="s">
        <v>333</v>
      </c>
    </row>
    <row r="108" spans="1:9" x14ac:dyDescent="0.2">
      <c r="A108" s="65" t="s">
        <v>941</v>
      </c>
    </row>
    <row r="110" spans="1:9" x14ac:dyDescent="0.2">
      <c r="A110" s="14" t="s">
        <v>45</v>
      </c>
    </row>
    <row r="111" spans="1:9" x14ac:dyDescent="0.2">
      <c r="A111" s="14" t="s">
        <v>46</v>
      </c>
    </row>
    <row r="112" spans="1:9" x14ac:dyDescent="0.2">
      <c r="A112" s="14" t="s">
        <v>47</v>
      </c>
      <c r="B112" s="14"/>
      <c r="C112" s="30" t="s">
        <v>49</v>
      </c>
      <c r="D112" s="14" t="s">
        <v>48</v>
      </c>
    </row>
    <row r="113" spans="1:9" x14ac:dyDescent="0.2">
      <c r="A113" s="7" t="s">
        <v>50</v>
      </c>
      <c r="C113" s="31">
        <v>2734.3906000000002</v>
      </c>
      <c r="D113" s="31">
        <v>2690.3688999999999</v>
      </c>
    </row>
    <row r="114" spans="1:9" x14ac:dyDescent="0.2">
      <c r="A114" s="7" t="s">
        <v>51</v>
      </c>
      <c r="C114" s="31">
        <v>101.0902</v>
      </c>
      <c r="D114" s="31">
        <v>99.462699999999998</v>
      </c>
    </row>
    <row r="115" spans="1:9" x14ac:dyDescent="0.2">
      <c r="A115" s="7" t="s">
        <v>52</v>
      </c>
      <c r="C115" s="31">
        <v>3058.5333000000001</v>
      </c>
      <c r="D115" s="31">
        <v>3021.0187000000001</v>
      </c>
    </row>
    <row r="116" spans="1:9" x14ac:dyDescent="0.2">
      <c r="A116" s="7" t="s">
        <v>53</v>
      </c>
      <c r="C116" s="31">
        <v>120.7731</v>
      </c>
      <c r="D116" s="31">
        <v>119.28740000000001</v>
      </c>
    </row>
    <row r="118" spans="1:9" x14ac:dyDescent="0.2">
      <c r="A118" s="7" t="s">
        <v>54</v>
      </c>
    </row>
    <row r="120" spans="1:9" x14ac:dyDescent="0.2">
      <c r="A120" s="14" t="s">
        <v>55</v>
      </c>
      <c r="D120" s="30" t="s">
        <v>56</v>
      </c>
    </row>
    <row r="122" spans="1:9" x14ac:dyDescent="0.2">
      <c r="A122" s="14" t="s">
        <v>334</v>
      </c>
      <c r="D122" s="51">
        <v>0.118741176609337</v>
      </c>
    </row>
    <row r="124" spans="1:9" x14ac:dyDescent="0.2">
      <c r="A124" s="105" t="s">
        <v>943</v>
      </c>
      <c r="B124" s="105"/>
      <c r="C124" s="105"/>
      <c r="D124" s="30" t="s">
        <v>56</v>
      </c>
    </row>
    <row r="126" spans="1:9" x14ac:dyDescent="0.2">
      <c r="A126" s="66" t="s">
        <v>944</v>
      </c>
      <c r="B126" s="62"/>
      <c r="C126" s="62"/>
      <c r="D126" s="62"/>
      <c r="E126" s="11"/>
      <c r="G126" s="62"/>
      <c r="H126" s="62"/>
      <c r="I126" s="62"/>
    </row>
    <row r="127" spans="1:9" x14ac:dyDescent="0.2">
      <c r="A127" s="66"/>
      <c r="B127" s="62"/>
      <c r="C127" s="62"/>
      <c r="D127" s="62"/>
      <c r="E127" s="11"/>
      <c r="G127" s="62"/>
      <c r="H127" s="62"/>
      <c r="I127" s="62"/>
    </row>
    <row r="128" spans="1:9" x14ac:dyDescent="0.2">
      <c r="A128" s="66" t="s">
        <v>948</v>
      </c>
      <c r="B128" s="62"/>
      <c r="C128" s="62"/>
      <c r="D128" s="62"/>
      <c r="E128" s="11"/>
      <c r="G128" s="62"/>
      <c r="H128" s="62"/>
      <c r="I128" s="62"/>
    </row>
    <row r="129" spans="1:9" x14ac:dyDescent="0.2">
      <c r="A129" s="67"/>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6" t="s">
        <v>960</v>
      </c>
      <c r="B146" s="62"/>
      <c r="C146" s="62"/>
      <c r="D146" s="62"/>
      <c r="E146" s="11"/>
      <c r="G146" s="62"/>
      <c r="H146" s="62"/>
      <c r="I146" s="62"/>
    </row>
    <row r="147" spans="1:9" x14ac:dyDescent="0.2">
      <c r="A147" s="62"/>
      <c r="B147" s="62"/>
      <c r="C147" s="62"/>
      <c r="D147" s="62"/>
      <c r="E147" s="11"/>
      <c r="G147" s="62"/>
      <c r="H147" s="62"/>
      <c r="I147" s="62"/>
    </row>
    <row r="148" spans="1:9" x14ac:dyDescent="0.2">
      <c r="A148" s="66" t="s">
        <v>949</v>
      </c>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t="s">
        <v>947</v>
      </c>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row r="250" spans="1:9" x14ac:dyDescent="0.2">
      <c r="A250" s="62"/>
      <c r="B250" s="62"/>
      <c r="C250" s="62"/>
      <c r="D250" s="62"/>
      <c r="E250" s="11"/>
      <c r="G250" s="62"/>
      <c r="H250" s="62"/>
      <c r="I250" s="62"/>
    </row>
    <row r="251" spans="1:9" x14ac:dyDescent="0.2">
      <c r="A251" s="62"/>
      <c r="B251" s="62"/>
      <c r="C251" s="62"/>
      <c r="D251" s="62"/>
      <c r="E251" s="11"/>
      <c r="G251" s="62"/>
      <c r="H251" s="62"/>
      <c r="I251" s="62"/>
    </row>
    <row r="252" spans="1:9" x14ac:dyDescent="0.2">
      <c r="A252" s="62"/>
      <c r="B252" s="62"/>
      <c r="C252" s="62"/>
      <c r="D252" s="62"/>
      <c r="E252" s="11"/>
      <c r="G252" s="62"/>
      <c r="H252" s="62"/>
      <c r="I252" s="62"/>
    </row>
    <row r="253" spans="1:9" x14ac:dyDescent="0.2">
      <c r="A253" s="62"/>
      <c r="B253" s="62"/>
      <c r="C253" s="62"/>
      <c r="D253" s="62"/>
      <c r="E253" s="11"/>
      <c r="G253" s="62"/>
      <c r="H253" s="62"/>
      <c r="I253" s="62"/>
    </row>
    <row r="254" spans="1:9" x14ac:dyDescent="0.2">
      <c r="A254" s="62"/>
      <c r="B254" s="62"/>
      <c r="C254" s="62"/>
      <c r="D254" s="62"/>
      <c r="E254" s="11"/>
      <c r="G254" s="62"/>
      <c r="H254" s="62"/>
      <c r="I254" s="62"/>
    </row>
    <row r="255" spans="1:9" x14ac:dyDescent="0.2">
      <c r="A255" s="62"/>
      <c r="B255" s="62"/>
      <c r="C255" s="62"/>
      <c r="D255" s="62"/>
      <c r="E255" s="11"/>
      <c r="G255" s="62"/>
      <c r="H255" s="62"/>
      <c r="I255" s="62"/>
    </row>
    <row r="256" spans="1:9" x14ac:dyDescent="0.2">
      <c r="A256" s="62"/>
      <c r="B256" s="62"/>
      <c r="C256" s="62"/>
      <c r="D256" s="62"/>
      <c r="E256" s="11"/>
      <c r="G256" s="62"/>
      <c r="H256" s="62"/>
      <c r="I256" s="62"/>
    </row>
    <row r="257" spans="1:9" x14ac:dyDescent="0.2">
      <c r="A257" s="62"/>
      <c r="B257" s="62"/>
      <c r="C257" s="62"/>
      <c r="D257" s="62"/>
      <c r="E257" s="11"/>
      <c r="G257" s="62"/>
      <c r="H257" s="62"/>
      <c r="I257" s="62"/>
    </row>
    <row r="258" spans="1:9" x14ac:dyDescent="0.2">
      <c r="A258" s="62"/>
      <c r="B258" s="62"/>
      <c r="C258" s="62"/>
      <c r="D258" s="62"/>
      <c r="E258" s="11"/>
      <c r="G258" s="62"/>
      <c r="H258" s="62"/>
      <c r="I258" s="62"/>
    </row>
    <row r="259" spans="1:9" x14ac:dyDescent="0.2">
      <c r="A259" s="62"/>
      <c r="B259" s="62"/>
      <c r="C259" s="62"/>
      <c r="D259" s="62"/>
      <c r="E259" s="11"/>
      <c r="G259" s="62"/>
      <c r="H259" s="62"/>
      <c r="I259" s="62"/>
    </row>
    <row r="260" spans="1:9" x14ac:dyDescent="0.2">
      <c r="A260" s="62"/>
      <c r="B260" s="62"/>
      <c r="C260" s="62"/>
      <c r="D260" s="62"/>
      <c r="E260" s="11"/>
      <c r="G260" s="62"/>
      <c r="H260" s="62"/>
      <c r="I260" s="62"/>
    </row>
    <row r="261" spans="1:9" x14ac:dyDescent="0.2">
      <c r="A261" s="62"/>
      <c r="B261" s="62"/>
      <c r="C261" s="62"/>
      <c r="D261" s="62"/>
      <c r="E261" s="11"/>
      <c r="G261" s="62"/>
      <c r="H261" s="62"/>
      <c r="I261" s="62"/>
    </row>
    <row r="262" spans="1:9" x14ac:dyDescent="0.2">
      <c r="A262" s="62"/>
      <c r="B262" s="62"/>
      <c r="C262" s="62"/>
      <c r="D262" s="62"/>
      <c r="E262" s="11"/>
      <c r="G262" s="62"/>
      <c r="H262" s="62"/>
      <c r="I262" s="62"/>
    </row>
    <row r="263" spans="1:9" x14ac:dyDescent="0.2">
      <c r="A263" s="62"/>
      <c r="B263" s="62"/>
      <c r="C263" s="62"/>
      <c r="D263" s="62"/>
      <c r="E263" s="11"/>
      <c r="G263" s="62"/>
      <c r="H263" s="62"/>
      <c r="I263" s="62"/>
    </row>
    <row r="264" spans="1:9" x14ac:dyDescent="0.2">
      <c r="A264" s="62"/>
      <c r="B264" s="62"/>
      <c r="C264" s="62"/>
      <c r="D264" s="62"/>
      <c r="E264" s="11"/>
      <c r="G264" s="62"/>
      <c r="H264" s="62"/>
      <c r="I264" s="62"/>
    </row>
    <row r="265" spans="1:9" x14ac:dyDescent="0.2">
      <c r="A265" s="62"/>
      <c r="B265" s="62"/>
      <c r="C265" s="62"/>
      <c r="D265" s="62"/>
      <c r="E265" s="11"/>
      <c r="G265" s="62"/>
      <c r="H265" s="62"/>
      <c r="I265" s="62"/>
    </row>
    <row r="266" spans="1:9" x14ac:dyDescent="0.2">
      <c r="A266" s="62"/>
      <c r="B266" s="62"/>
      <c r="C266" s="62"/>
      <c r="D266" s="62"/>
      <c r="E266" s="11"/>
      <c r="G266" s="62"/>
      <c r="H266" s="62"/>
      <c r="I266" s="62"/>
    </row>
    <row r="267" spans="1:9" x14ac:dyDescent="0.2">
      <c r="A267" s="62"/>
      <c r="B267" s="62"/>
      <c r="C267" s="62"/>
      <c r="D267" s="62"/>
      <c r="E267" s="11"/>
      <c r="G267" s="62"/>
      <c r="H267" s="62"/>
      <c r="I267" s="62"/>
    </row>
    <row r="268" spans="1:9" x14ac:dyDescent="0.2">
      <c r="A268" s="62"/>
      <c r="B268" s="62"/>
      <c r="C268" s="62"/>
      <c r="D268" s="62"/>
      <c r="E268" s="11"/>
      <c r="G268" s="62"/>
      <c r="H268" s="62"/>
      <c r="I268" s="62"/>
    </row>
  </sheetData>
  <mergeCells count="2">
    <mergeCell ref="A1:F1"/>
    <mergeCell ref="A124:C124"/>
  </mergeCells>
  <conditionalFormatting sqref="F2:F3">
    <cfRule type="cellIs" dxfId="64" priority="5" stopIfTrue="1" operator="between">
      <formula>0.009</formula>
      <formula>-0.009</formula>
    </cfRule>
  </conditionalFormatting>
  <conditionalFormatting sqref="F5:F159">
    <cfRule type="cellIs" dxfId="63" priority="1" stopIfTrue="1" operator="between">
      <formula>0.009</formula>
      <formula>-0.009</formula>
    </cfRule>
  </conditionalFormatting>
  <conditionalFormatting sqref="F261:F262">
    <cfRule type="cellIs" dxfId="62" priority="2" stopIfTrue="1" operator="between">
      <formula>0.009</formula>
      <formula>-0.009</formula>
    </cfRule>
  </conditionalFormatting>
  <conditionalFormatting sqref="F265:F65536">
    <cfRule type="cellIs" dxfId="61" priority="3" stopIfTrue="1" operator="between">
      <formula>0.009</formula>
      <formula>-0.009</formula>
    </cfRule>
  </conditionalFormatting>
  <conditionalFormatting sqref="G105">
    <cfRule type="cellIs" dxfId="60"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38"/>
  <sheetViews>
    <sheetView workbookViewId="0">
      <selection sqref="A1:F1"/>
    </sheetView>
  </sheetViews>
  <sheetFormatPr defaultRowHeight="11.25" x14ac:dyDescent="0.2"/>
  <cols>
    <col min="1" max="1" width="38.7109375" style="7" bestFit="1" customWidth="1"/>
    <col min="2" max="2" width="37" style="7" bestFit="1" customWidth="1"/>
    <col min="3" max="3" width="25.140625" style="7" bestFit="1" customWidth="1"/>
    <col min="4" max="4" width="15.5703125" style="7" bestFit="1" customWidth="1"/>
    <col min="5" max="5" width="26.7109375" style="10" customWidth="1"/>
    <col min="6" max="6" width="13.5703125" style="11" bestFit="1" customWidth="1"/>
    <col min="7" max="16384" width="9.140625" style="7"/>
  </cols>
  <sheetData>
    <row r="1" spans="1:7" s="1" customFormat="1" ht="15" x14ac:dyDescent="0.2">
      <c r="A1" s="99" t="s">
        <v>17</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56" t="s">
        <v>5</v>
      </c>
    </row>
    <row r="5" spans="1:7" x14ac:dyDescent="0.2">
      <c r="A5" s="16" t="s">
        <v>118</v>
      </c>
      <c r="B5" s="17"/>
      <c r="C5" s="17"/>
      <c r="D5" s="17"/>
      <c r="E5" s="18"/>
      <c r="F5" s="19"/>
      <c r="G5" s="19"/>
    </row>
    <row r="6" spans="1:7" x14ac:dyDescent="0.2">
      <c r="A6" s="20" t="s">
        <v>25</v>
      </c>
      <c r="B6" s="21"/>
      <c r="C6" s="21"/>
      <c r="D6" s="21"/>
      <c r="E6" s="22"/>
      <c r="F6" s="23"/>
      <c r="G6" s="23"/>
    </row>
    <row r="7" spans="1:7" x14ac:dyDescent="0.2">
      <c r="A7" s="21" t="s">
        <v>133</v>
      </c>
      <c r="B7" s="21" t="s">
        <v>132</v>
      </c>
      <c r="C7" s="21" t="s">
        <v>134</v>
      </c>
      <c r="D7" s="24">
        <v>3038968</v>
      </c>
      <c r="E7" s="22">
        <v>43180.696309999999</v>
      </c>
      <c r="F7" s="23">
        <v>6.2912073600288103</v>
      </c>
      <c r="G7" s="23"/>
    </row>
    <row r="8" spans="1:7" x14ac:dyDescent="0.2">
      <c r="A8" s="21" t="s">
        <v>120</v>
      </c>
      <c r="B8" s="21" t="s">
        <v>119</v>
      </c>
      <c r="C8" s="21" t="s">
        <v>121</v>
      </c>
      <c r="D8" s="24">
        <v>2043971</v>
      </c>
      <c r="E8" s="22">
        <v>39753.191980000003</v>
      </c>
      <c r="F8" s="23">
        <v>5.7918374491635101</v>
      </c>
      <c r="G8" s="23"/>
    </row>
    <row r="9" spans="1:7" x14ac:dyDescent="0.2">
      <c r="A9" s="21" t="s">
        <v>185</v>
      </c>
      <c r="B9" s="21" t="s">
        <v>184</v>
      </c>
      <c r="C9" s="21" t="s">
        <v>186</v>
      </c>
      <c r="D9" s="24">
        <v>1121657</v>
      </c>
      <c r="E9" s="22">
        <v>26339.871330000002</v>
      </c>
      <c r="F9" s="23">
        <v>3.8375849982560899</v>
      </c>
      <c r="G9" s="23"/>
    </row>
    <row r="10" spans="1:7" x14ac:dyDescent="0.2">
      <c r="A10" s="21" t="s">
        <v>130</v>
      </c>
      <c r="B10" s="21" t="s">
        <v>129</v>
      </c>
      <c r="C10" s="21" t="s">
        <v>131</v>
      </c>
      <c r="D10" s="24">
        <v>1342233</v>
      </c>
      <c r="E10" s="22">
        <v>24914.52895</v>
      </c>
      <c r="F10" s="23">
        <v>3.62991987847106</v>
      </c>
      <c r="G10" s="23"/>
    </row>
    <row r="11" spans="1:7" x14ac:dyDescent="0.2">
      <c r="A11" s="21" t="s">
        <v>180</v>
      </c>
      <c r="B11" s="21" t="s">
        <v>179</v>
      </c>
      <c r="C11" s="21" t="s">
        <v>137</v>
      </c>
      <c r="D11" s="24">
        <v>2076823</v>
      </c>
      <c r="E11" s="22">
        <v>24351.788089999998</v>
      </c>
      <c r="F11" s="23">
        <v>3.5479314034635099</v>
      </c>
      <c r="G11" s="23"/>
    </row>
    <row r="12" spans="1:7" x14ac:dyDescent="0.2">
      <c r="A12" s="21" t="s">
        <v>128</v>
      </c>
      <c r="B12" s="21" t="s">
        <v>127</v>
      </c>
      <c r="C12" s="21" t="s">
        <v>121</v>
      </c>
      <c r="D12" s="24">
        <v>1948029</v>
      </c>
      <c r="E12" s="22">
        <v>23224.401740000001</v>
      </c>
      <c r="F12" s="23">
        <v>3.3836769585653301</v>
      </c>
      <c r="G12" s="23"/>
    </row>
    <row r="13" spans="1:7" x14ac:dyDescent="0.2">
      <c r="A13" s="21" t="s">
        <v>250</v>
      </c>
      <c r="B13" s="21" t="s">
        <v>249</v>
      </c>
      <c r="C13" s="21" t="s">
        <v>165</v>
      </c>
      <c r="D13" s="24">
        <v>637966</v>
      </c>
      <c r="E13" s="22">
        <v>18990.971890000001</v>
      </c>
      <c r="F13" s="23">
        <v>2.7668878072445402</v>
      </c>
      <c r="G13" s="23"/>
    </row>
    <row r="14" spans="1:7" x14ac:dyDescent="0.2">
      <c r="A14" s="21" t="s">
        <v>383</v>
      </c>
      <c r="B14" s="21" t="s">
        <v>382</v>
      </c>
      <c r="C14" s="21" t="s">
        <v>137</v>
      </c>
      <c r="D14" s="24">
        <v>710533</v>
      </c>
      <c r="E14" s="22">
        <v>18181.118399999999</v>
      </c>
      <c r="F14" s="23">
        <v>2.6488962815809498</v>
      </c>
      <c r="G14" s="23"/>
    </row>
    <row r="15" spans="1:7" x14ac:dyDescent="0.2">
      <c r="A15" s="21" t="s">
        <v>712</v>
      </c>
      <c r="B15" s="21" t="s">
        <v>711</v>
      </c>
      <c r="C15" s="21" t="s">
        <v>219</v>
      </c>
      <c r="D15" s="24">
        <v>998385</v>
      </c>
      <c r="E15" s="22">
        <v>18087.741050000001</v>
      </c>
      <c r="F15" s="23">
        <v>2.6352916776310198</v>
      </c>
      <c r="G15" s="23"/>
    </row>
    <row r="16" spans="1:7" x14ac:dyDescent="0.2">
      <c r="A16" s="21" t="s">
        <v>199</v>
      </c>
      <c r="B16" s="21" t="s">
        <v>198</v>
      </c>
      <c r="C16" s="21" t="s">
        <v>183</v>
      </c>
      <c r="D16" s="24">
        <v>12833401</v>
      </c>
      <c r="E16" s="22">
        <v>17880.777610000001</v>
      </c>
      <c r="F16" s="23">
        <v>2.6051381593172498</v>
      </c>
      <c r="G16" s="23"/>
    </row>
    <row r="17" spans="1:7" x14ac:dyDescent="0.2">
      <c r="A17" s="21" t="s">
        <v>593</v>
      </c>
      <c r="B17" s="21" t="s">
        <v>592</v>
      </c>
      <c r="C17" s="21" t="s">
        <v>156</v>
      </c>
      <c r="D17" s="24">
        <v>3049105</v>
      </c>
      <c r="E17" s="22">
        <v>17053.644270000001</v>
      </c>
      <c r="F17" s="23">
        <v>2.4846290475841801</v>
      </c>
      <c r="G17" s="23"/>
    </row>
    <row r="18" spans="1:7" x14ac:dyDescent="0.2">
      <c r="A18" s="21" t="s">
        <v>123</v>
      </c>
      <c r="B18" s="21" t="s">
        <v>122</v>
      </c>
      <c r="C18" s="21" t="s">
        <v>121</v>
      </c>
      <c r="D18" s="24">
        <v>1148695</v>
      </c>
      <c r="E18" s="22">
        <v>16607.832310000002</v>
      </c>
      <c r="F18" s="23">
        <v>2.4196765173191399</v>
      </c>
      <c r="G18" s="23"/>
    </row>
    <row r="19" spans="1:7" x14ac:dyDescent="0.2">
      <c r="A19" s="21" t="s">
        <v>170</v>
      </c>
      <c r="B19" s="21" t="s">
        <v>169</v>
      </c>
      <c r="C19" s="21" t="s">
        <v>171</v>
      </c>
      <c r="D19" s="24">
        <v>2113192</v>
      </c>
      <c r="E19" s="22">
        <v>16416.332050000001</v>
      </c>
      <c r="F19" s="23">
        <v>2.3917759055154302</v>
      </c>
      <c r="G19" s="23"/>
    </row>
    <row r="20" spans="1:7" x14ac:dyDescent="0.2">
      <c r="A20" s="21" t="s">
        <v>237</v>
      </c>
      <c r="B20" s="21" t="s">
        <v>236</v>
      </c>
      <c r="C20" s="21" t="s">
        <v>204</v>
      </c>
      <c r="D20" s="24">
        <v>1022000</v>
      </c>
      <c r="E20" s="22">
        <v>16362.22</v>
      </c>
      <c r="F20" s="23">
        <v>2.3838920556399601</v>
      </c>
      <c r="G20" s="23"/>
    </row>
    <row r="21" spans="1:7" x14ac:dyDescent="0.2">
      <c r="A21" s="21" t="s">
        <v>571</v>
      </c>
      <c r="B21" s="21" t="s">
        <v>570</v>
      </c>
      <c r="C21" s="21" t="s">
        <v>137</v>
      </c>
      <c r="D21" s="24">
        <v>837502</v>
      </c>
      <c r="E21" s="22">
        <v>16215.71372</v>
      </c>
      <c r="F21" s="23">
        <v>2.3625468373875802</v>
      </c>
      <c r="G21" s="23"/>
    </row>
    <row r="22" spans="1:7" x14ac:dyDescent="0.2">
      <c r="A22" s="21" t="s">
        <v>791</v>
      </c>
      <c r="B22" s="21" t="s">
        <v>790</v>
      </c>
      <c r="C22" s="21" t="s">
        <v>232</v>
      </c>
      <c r="D22" s="24">
        <v>1303298</v>
      </c>
      <c r="E22" s="22">
        <v>15382.826290000001</v>
      </c>
      <c r="F22" s="23">
        <v>2.2411993840701601</v>
      </c>
      <c r="G22" s="23"/>
    </row>
    <row r="23" spans="1:7" x14ac:dyDescent="0.2">
      <c r="A23" s="21" t="s">
        <v>144</v>
      </c>
      <c r="B23" s="21" t="s">
        <v>143</v>
      </c>
      <c r="C23" s="21" t="s">
        <v>145</v>
      </c>
      <c r="D23" s="24">
        <v>6398413</v>
      </c>
      <c r="E23" s="22">
        <v>15248.05802</v>
      </c>
      <c r="F23" s="23">
        <v>2.22156433404606</v>
      </c>
      <c r="G23" s="23"/>
    </row>
    <row r="24" spans="1:7" x14ac:dyDescent="0.2">
      <c r="A24" s="21" t="s">
        <v>158</v>
      </c>
      <c r="B24" s="21" t="s">
        <v>157</v>
      </c>
      <c r="C24" s="21" t="s">
        <v>159</v>
      </c>
      <c r="D24" s="24">
        <v>833638</v>
      </c>
      <c r="E24" s="22">
        <v>14685.36701</v>
      </c>
      <c r="F24" s="23">
        <v>2.1395831219294301</v>
      </c>
      <c r="G24" s="23"/>
    </row>
    <row r="25" spans="1:7" x14ac:dyDescent="0.2">
      <c r="A25" s="21" t="s">
        <v>266</v>
      </c>
      <c r="B25" s="21" t="s">
        <v>265</v>
      </c>
      <c r="C25" s="21" t="s">
        <v>162</v>
      </c>
      <c r="D25" s="24">
        <v>961743</v>
      </c>
      <c r="E25" s="22">
        <v>14096.26715</v>
      </c>
      <c r="F25" s="23">
        <v>2.0537542749739002</v>
      </c>
      <c r="G25" s="23"/>
    </row>
    <row r="26" spans="1:7" x14ac:dyDescent="0.2">
      <c r="A26" s="21" t="s">
        <v>191</v>
      </c>
      <c r="B26" s="21" t="s">
        <v>190</v>
      </c>
      <c r="C26" s="21" t="s">
        <v>192</v>
      </c>
      <c r="D26" s="24">
        <v>236227</v>
      </c>
      <c r="E26" s="22">
        <v>12590.899100000001</v>
      </c>
      <c r="F26" s="23">
        <v>1.8344298229613301</v>
      </c>
      <c r="G26" s="23"/>
    </row>
    <row r="27" spans="1:7" x14ac:dyDescent="0.2">
      <c r="A27" s="21" t="s">
        <v>447</v>
      </c>
      <c r="B27" s="21" t="s">
        <v>446</v>
      </c>
      <c r="C27" s="21" t="s">
        <v>448</v>
      </c>
      <c r="D27" s="24">
        <v>1930420</v>
      </c>
      <c r="E27" s="22">
        <v>12121.107180000001</v>
      </c>
      <c r="F27" s="23">
        <v>1.7659835347503201</v>
      </c>
      <c r="G27" s="23"/>
    </row>
    <row r="28" spans="1:7" x14ac:dyDescent="0.2">
      <c r="A28" s="21" t="s">
        <v>482</v>
      </c>
      <c r="B28" s="21" t="s">
        <v>481</v>
      </c>
      <c r="C28" s="21" t="s">
        <v>162</v>
      </c>
      <c r="D28" s="24">
        <v>1941100</v>
      </c>
      <c r="E28" s="22">
        <v>11091.445400000001</v>
      </c>
      <c r="F28" s="23">
        <v>1.61596706159826</v>
      </c>
      <c r="G28" s="23"/>
    </row>
    <row r="29" spans="1:7" x14ac:dyDescent="0.2">
      <c r="A29" s="21" t="s">
        <v>615</v>
      </c>
      <c r="B29" s="21" t="s">
        <v>614</v>
      </c>
      <c r="C29" s="21" t="s">
        <v>560</v>
      </c>
      <c r="D29" s="24">
        <v>2005931</v>
      </c>
      <c r="E29" s="22">
        <v>10807.95623</v>
      </c>
      <c r="F29" s="23">
        <v>1.57466413447572</v>
      </c>
      <c r="G29" s="23"/>
    </row>
    <row r="30" spans="1:7" x14ac:dyDescent="0.2">
      <c r="A30" s="21" t="s">
        <v>226</v>
      </c>
      <c r="B30" s="21" t="s">
        <v>225</v>
      </c>
      <c r="C30" s="21" t="s">
        <v>131</v>
      </c>
      <c r="D30" s="24">
        <v>2808852</v>
      </c>
      <c r="E30" s="22">
        <v>10790.204959999999</v>
      </c>
      <c r="F30" s="23">
        <v>1.5720778649150799</v>
      </c>
      <c r="G30" s="23"/>
    </row>
    <row r="31" spans="1:7" x14ac:dyDescent="0.2">
      <c r="A31" s="21" t="s">
        <v>575</v>
      </c>
      <c r="B31" s="21" t="s">
        <v>574</v>
      </c>
      <c r="C31" s="21" t="s">
        <v>145</v>
      </c>
      <c r="D31" s="24">
        <v>729836</v>
      </c>
      <c r="E31" s="22">
        <v>10418.4089</v>
      </c>
      <c r="F31" s="23">
        <v>1.51790907402043</v>
      </c>
      <c r="G31" s="23"/>
    </row>
    <row r="32" spans="1:7" x14ac:dyDescent="0.2">
      <c r="A32" s="21" t="s">
        <v>416</v>
      </c>
      <c r="B32" s="21" t="s">
        <v>415</v>
      </c>
      <c r="C32" s="21" t="s">
        <v>417</v>
      </c>
      <c r="D32" s="24">
        <v>831075</v>
      </c>
      <c r="E32" s="22">
        <v>10233.857550000001</v>
      </c>
      <c r="F32" s="23">
        <v>1.49102088298507</v>
      </c>
      <c r="G32" s="23"/>
    </row>
    <row r="33" spans="1:7" x14ac:dyDescent="0.2">
      <c r="A33" s="21" t="s">
        <v>173</v>
      </c>
      <c r="B33" s="21" t="s">
        <v>172</v>
      </c>
      <c r="C33" s="21" t="s">
        <v>165</v>
      </c>
      <c r="D33" s="24">
        <v>82898</v>
      </c>
      <c r="E33" s="22">
        <v>10212.20462</v>
      </c>
      <c r="F33" s="23">
        <v>1.4878661614492199</v>
      </c>
      <c r="G33" s="23"/>
    </row>
    <row r="34" spans="1:7" x14ac:dyDescent="0.2">
      <c r="A34" s="21" t="s">
        <v>150</v>
      </c>
      <c r="B34" s="21" t="s">
        <v>149</v>
      </c>
      <c r="C34" s="21" t="s">
        <v>151</v>
      </c>
      <c r="D34" s="24">
        <v>84775</v>
      </c>
      <c r="E34" s="22">
        <v>9503.2775000000001</v>
      </c>
      <c r="F34" s="23">
        <v>1.38457909347216</v>
      </c>
      <c r="G34" s="23"/>
    </row>
    <row r="35" spans="1:7" x14ac:dyDescent="0.2">
      <c r="A35" s="21" t="s">
        <v>218</v>
      </c>
      <c r="B35" s="21" t="s">
        <v>217</v>
      </c>
      <c r="C35" s="21" t="s">
        <v>219</v>
      </c>
      <c r="D35" s="24">
        <v>1001916</v>
      </c>
      <c r="E35" s="22">
        <v>9063.8330939999996</v>
      </c>
      <c r="F35" s="23">
        <v>1.3205542833694399</v>
      </c>
      <c r="G35" s="23"/>
    </row>
    <row r="36" spans="1:7" x14ac:dyDescent="0.2">
      <c r="A36" s="21" t="s">
        <v>147</v>
      </c>
      <c r="B36" s="21" t="s">
        <v>146</v>
      </c>
      <c r="C36" s="21" t="s">
        <v>148</v>
      </c>
      <c r="D36" s="24">
        <v>2432445</v>
      </c>
      <c r="E36" s="22">
        <v>8121.9338550000002</v>
      </c>
      <c r="F36" s="23">
        <v>1.18332436511474</v>
      </c>
      <c r="G36" s="23"/>
    </row>
    <row r="37" spans="1:7" x14ac:dyDescent="0.2">
      <c r="A37" s="21" t="s">
        <v>155</v>
      </c>
      <c r="B37" s="21" t="s">
        <v>154</v>
      </c>
      <c r="C37" s="21" t="s">
        <v>156</v>
      </c>
      <c r="D37" s="24">
        <v>117160</v>
      </c>
      <c r="E37" s="22">
        <v>8061.1938</v>
      </c>
      <c r="F37" s="23">
        <v>1.17447484869376</v>
      </c>
      <c r="G37" s="23"/>
    </row>
    <row r="38" spans="1:7" x14ac:dyDescent="0.2">
      <c r="A38" s="21" t="s">
        <v>177</v>
      </c>
      <c r="B38" s="21" t="s">
        <v>176</v>
      </c>
      <c r="C38" s="21" t="s">
        <v>178</v>
      </c>
      <c r="D38" s="24">
        <v>2272055</v>
      </c>
      <c r="E38" s="22">
        <v>8018.0820949999998</v>
      </c>
      <c r="F38" s="23">
        <v>1.16819369301595</v>
      </c>
      <c r="G38" s="23"/>
    </row>
    <row r="39" spans="1:7" x14ac:dyDescent="0.2">
      <c r="A39" s="21" t="s">
        <v>793</v>
      </c>
      <c r="B39" s="21" t="s">
        <v>792</v>
      </c>
      <c r="C39" s="21" t="s">
        <v>165</v>
      </c>
      <c r="D39" s="24">
        <v>282218</v>
      </c>
      <c r="E39" s="22">
        <v>7847.9181440000002</v>
      </c>
      <c r="F39" s="23">
        <v>1.14340167268221</v>
      </c>
      <c r="G39" s="23"/>
    </row>
    <row r="40" spans="1:7" x14ac:dyDescent="0.2">
      <c r="A40" s="21" t="s">
        <v>699</v>
      </c>
      <c r="B40" s="21" t="s">
        <v>698</v>
      </c>
      <c r="C40" s="21" t="s">
        <v>183</v>
      </c>
      <c r="D40" s="24">
        <v>4558919</v>
      </c>
      <c r="E40" s="22">
        <v>7640.2923520000004</v>
      </c>
      <c r="F40" s="23">
        <v>1.1131516530580501</v>
      </c>
      <c r="G40" s="23"/>
    </row>
    <row r="41" spans="1:7" x14ac:dyDescent="0.2">
      <c r="A41" s="21" t="s">
        <v>648</v>
      </c>
      <c r="B41" s="21" t="s">
        <v>647</v>
      </c>
      <c r="C41" s="21" t="s">
        <v>197</v>
      </c>
      <c r="D41" s="24">
        <v>1563667</v>
      </c>
      <c r="E41" s="22">
        <v>7032.5923329999996</v>
      </c>
      <c r="F41" s="23">
        <v>1.02461285774138</v>
      </c>
      <c r="G41" s="23"/>
    </row>
    <row r="42" spans="1:7" x14ac:dyDescent="0.2">
      <c r="A42" s="21" t="s">
        <v>795</v>
      </c>
      <c r="B42" s="21" t="s">
        <v>794</v>
      </c>
      <c r="C42" s="21" t="s">
        <v>162</v>
      </c>
      <c r="D42" s="24">
        <v>3407626</v>
      </c>
      <c r="E42" s="22">
        <v>7029.9324379999998</v>
      </c>
      <c r="F42" s="23">
        <v>1.02422532459739</v>
      </c>
      <c r="G42" s="23"/>
    </row>
    <row r="43" spans="1:7" x14ac:dyDescent="0.2">
      <c r="A43" s="21" t="s">
        <v>534</v>
      </c>
      <c r="B43" s="21" t="s">
        <v>533</v>
      </c>
      <c r="C43" s="21" t="s">
        <v>137</v>
      </c>
      <c r="D43" s="24">
        <v>786828</v>
      </c>
      <c r="E43" s="22">
        <v>6554.6706539999996</v>
      </c>
      <c r="F43" s="23">
        <v>0.95498210508152104</v>
      </c>
      <c r="G43" s="23"/>
    </row>
    <row r="44" spans="1:7" x14ac:dyDescent="0.2">
      <c r="A44" s="21" t="s">
        <v>175</v>
      </c>
      <c r="B44" s="21" t="s">
        <v>174</v>
      </c>
      <c r="C44" s="21" t="s">
        <v>162</v>
      </c>
      <c r="D44" s="24">
        <v>407445</v>
      </c>
      <c r="E44" s="22">
        <v>6444.9650099999999</v>
      </c>
      <c r="F44" s="23">
        <v>0.93899855192122506</v>
      </c>
      <c r="G44" s="23"/>
    </row>
    <row r="45" spans="1:7" x14ac:dyDescent="0.2">
      <c r="A45" s="21" t="s">
        <v>125</v>
      </c>
      <c r="B45" s="21" t="s">
        <v>124</v>
      </c>
      <c r="C45" s="21" t="s">
        <v>126</v>
      </c>
      <c r="D45" s="24">
        <v>166745</v>
      </c>
      <c r="E45" s="22">
        <v>6128.0454950000003</v>
      </c>
      <c r="F45" s="23">
        <v>0.89282499392690795</v>
      </c>
      <c r="G45" s="23"/>
    </row>
    <row r="46" spans="1:7" x14ac:dyDescent="0.2">
      <c r="A46" s="21" t="s">
        <v>433</v>
      </c>
      <c r="B46" s="21" t="s">
        <v>432</v>
      </c>
      <c r="C46" s="21" t="s">
        <v>156</v>
      </c>
      <c r="D46" s="24">
        <v>941015</v>
      </c>
      <c r="E46" s="22">
        <v>6084.1324830000003</v>
      </c>
      <c r="F46" s="23">
        <v>0.88642709190346503</v>
      </c>
      <c r="G46" s="23"/>
    </row>
    <row r="47" spans="1:7" x14ac:dyDescent="0.2">
      <c r="A47" s="21" t="s">
        <v>797</v>
      </c>
      <c r="B47" s="21" t="s">
        <v>796</v>
      </c>
      <c r="C47" s="21" t="s">
        <v>178</v>
      </c>
      <c r="D47" s="24">
        <v>1495097</v>
      </c>
      <c r="E47" s="22">
        <v>5697.0671190000003</v>
      </c>
      <c r="F47" s="23">
        <v>0.83003364124377499</v>
      </c>
      <c r="G47" s="23"/>
    </row>
    <row r="48" spans="1:7" x14ac:dyDescent="0.2">
      <c r="A48" s="21" t="s">
        <v>275</v>
      </c>
      <c r="B48" s="21" t="s">
        <v>274</v>
      </c>
      <c r="C48" s="21" t="s">
        <v>210</v>
      </c>
      <c r="D48" s="24">
        <v>227077</v>
      </c>
      <c r="E48" s="22">
        <v>5095.1537259999996</v>
      </c>
      <c r="F48" s="23">
        <v>0.74233792784082697</v>
      </c>
      <c r="G48" s="23"/>
    </row>
    <row r="49" spans="1:9" x14ac:dyDescent="0.2">
      <c r="A49" s="21" t="s">
        <v>209</v>
      </c>
      <c r="B49" s="21" t="s">
        <v>208</v>
      </c>
      <c r="C49" s="21" t="s">
        <v>210</v>
      </c>
      <c r="D49" s="24">
        <v>331956</v>
      </c>
      <c r="E49" s="22">
        <v>4868.4666960000004</v>
      </c>
      <c r="F49" s="23">
        <v>0.709310782995346</v>
      </c>
      <c r="G49" s="23"/>
    </row>
    <row r="50" spans="1:9" x14ac:dyDescent="0.2">
      <c r="A50" s="21" t="s">
        <v>164</v>
      </c>
      <c r="B50" s="21" t="s">
        <v>163</v>
      </c>
      <c r="C50" s="21" t="s">
        <v>165</v>
      </c>
      <c r="D50" s="24">
        <v>660862</v>
      </c>
      <c r="E50" s="22">
        <v>4754.9020899999996</v>
      </c>
      <c r="F50" s="23">
        <v>0.69276499874080899</v>
      </c>
      <c r="G50" s="23"/>
    </row>
    <row r="51" spans="1:9" x14ac:dyDescent="0.2">
      <c r="A51" s="21" t="s">
        <v>595</v>
      </c>
      <c r="B51" s="21" t="s">
        <v>594</v>
      </c>
      <c r="C51" s="21" t="s">
        <v>210</v>
      </c>
      <c r="D51" s="24">
        <v>434087</v>
      </c>
      <c r="E51" s="22">
        <v>4750.6481279999998</v>
      </c>
      <c r="F51" s="23">
        <v>0.69214521815988606</v>
      </c>
      <c r="G51" s="23"/>
    </row>
    <row r="52" spans="1:9" x14ac:dyDescent="0.2">
      <c r="A52" s="21" t="s">
        <v>212</v>
      </c>
      <c r="B52" s="21" t="s">
        <v>211</v>
      </c>
      <c r="C52" s="21" t="s">
        <v>156</v>
      </c>
      <c r="D52" s="24">
        <v>196502</v>
      </c>
      <c r="E52" s="22">
        <v>3301.4301019999998</v>
      </c>
      <c r="F52" s="23">
        <v>0.48100153844700899</v>
      </c>
      <c r="G52" s="23"/>
    </row>
    <row r="53" spans="1:9" x14ac:dyDescent="0.2">
      <c r="A53" s="21" t="s">
        <v>621</v>
      </c>
      <c r="B53" s="21" t="s">
        <v>620</v>
      </c>
      <c r="C53" s="21" t="s">
        <v>219</v>
      </c>
      <c r="D53" s="24">
        <v>180435</v>
      </c>
      <c r="E53" s="22">
        <v>1789.5543299999999</v>
      </c>
      <c r="F53" s="23">
        <v>0.26072894450894102</v>
      </c>
      <c r="G53" s="23"/>
    </row>
    <row r="54" spans="1:9" x14ac:dyDescent="0.2">
      <c r="A54" s="21" t="s">
        <v>697</v>
      </c>
      <c r="B54" s="21" t="s">
        <v>696</v>
      </c>
      <c r="C54" s="21" t="s">
        <v>178</v>
      </c>
      <c r="D54" s="24">
        <v>528424</v>
      </c>
      <c r="E54" s="22">
        <v>1776.033064</v>
      </c>
      <c r="F54" s="23">
        <v>0.25875896497073703</v>
      </c>
      <c r="G54" s="23"/>
    </row>
    <row r="55" spans="1:9" x14ac:dyDescent="0.2">
      <c r="A55" s="21" t="s">
        <v>799</v>
      </c>
      <c r="B55" s="21" t="s">
        <v>798</v>
      </c>
      <c r="C55" s="21" t="s">
        <v>800</v>
      </c>
      <c r="D55" s="24">
        <v>255654</v>
      </c>
      <c r="E55" s="22">
        <v>729.04851180000003</v>
      </c>
      <c r="F55" s="23">
        <v>0.106218652203439</v>
      </c>
      <c r="G55" s="23"/>
    </row>
    <row r="56" spans="1:9" x14ac:dyDescent="0.2">
      <c r="A56" s="21" t="s">
        <v>802</v>
      </c>
      <c r="B56" s="21" t="s">
        <v>801</v>
      </c>
      <c r="C56" s="21" t="s">
        <v>178</v>
      </c>
      <c r="D56" s="24">
        <v>44141</v>
      </c>
      <c r="E56" s="22">
        <v>211.12640300000001</v>
      </c>
      <c r="F56" s="23">
        <v>3.0760040804214898E-2</v>
      </c>
      <c r="G56" s="23"/>
    </row>
    <row r="57" spans="1:9" x14ac:dyDescent="0.2">
      <c r="A57" s="20" t="s">
        <v>28</v>
      </c>
      <c r="B57" s="20"/>
      <c r="C57" s="20"/>
      <c r="D57" s="20"/>
      <c r="E57" s="25">
        <f>SUM(E7:E56)</f>
        <v>615743.73153280001</v>
      </c>
      <c r="F57" s="26">
        <f>SUM(F7:F56)</f>
        <v>89.710723233836518</v>
      </c>
      <c r="G57" s="23"/>
      <c r="H57" s="14"/>
      <c r="I57" s="14"/>
    </row>
    <row r="58" spans="1:9" x14ac:dyDescent="0.2">
      <c r="A58" s="21"/>
      <c r="B58" s="21"/>
      <c r="C58" s="21"/>
      <c r="D58" s="21"/>
      <c r="E58" s="22"/>
      <c r="F58" s="23"/>
      <c r="G58" s="23"/>
    </row>
    <row r="59" spans="1:9" x14ac:dyDescent="0.2">
      <c r="A59" s="20" t="s">
        <v>319</v>
      </c>
      <c r="B59" s="21"/>
      <c r="C59" s="21"/>
      <c r="D59" s="21"/>
      <c r="E59" s="22"/>
      <c r="F59" s="23"/>
      <c r="G59" s="23"/>
    </row>
    <row r="60" spans="1:9" x14ac:dyDescent="0.2">
      <c r="A60" s="21"/>
      <c r="B60" s="21" t="s">
        <v>320</v>
      </c>
      <c r="C60" s="21" t="s">
        <v>204</v>
      </c>
      <c r="D60" s="24">
        <v>98000</v>
      </c>
      <c r="E60" s="22">
        <v>9.7999999999999997E-3</v>
      </c>
      <c r="F60" s="23">
        <v>1.42781004932531E-6</v>
      </c>
      <c r="G60" s="23"/>
    </row>
    <row r="61" spans="1:9" x14ac:dyDescent="0.2">
      <c r="A61" s="21"/>
      <c r="B61" s="21" t="s">
        <v>803</v>
      </c>
      <c r="C61" s="21" t="s">
        <v>323</v>
      </c>
      <c r="D61" s="24">
        <v>23815</v>
      </c>
      <c r="E61" s="22">
        <v>2.3814999999999999E-3</v>
      </c>
      <c r="F61" s="23">
        <v>3.4697241147635E-7</v>
      </c>
      <c r="G61" s="23"/>
    </row>
    <row r="62" spans="1:9" x14ac:dyDescent="0.2">
      <c r="A62" s="20" t="s">
        <v>28</v>
      </c>
      <c r="B62" s="20"/>
      <c r="C62" s="20"/>
      <c r="D62" s="20"/>
      <c r="E62" s="25">
        <f>SUM(E59:E61)</f>
        <v>1.21815E-2</v>
      </c>
      <c r="F62" s="26">
        <f>SUM(F59:F61)</f>
        <v>1.77478246080166E-6</v>
      </c>
      <c r="G62" s="23"/>
      <c r="H62" s="14"/>
      <c r="I62" s="14"/>
    </row>
    <row r="63" spans="1:9" x14ac:dyDescent="0.2">
      <c r="A63" s="21"/>
      <c r="B63" s="21"/>
      <c r="C63" s="21"/>
      <c r="D63" s="21"/>
      <c r="E63" s="22"/>
      <c r="F63" s="23"/>
      <c r="G63" s="23"/>
    </row>
    <row r="64" spans="1:9" x14ac:dyDescent="0.2">
      <c r="A64" s="20" t="s">
        <v>29</v>
      </c>
      <c r="B64" s="21"/>
      <c r="C64" s="21"/>
      <c r="D64" s="21"/>
      <c r="E64" s="22"/>
      <c r="F64" s="23"/>
      <c r="G64" s="23"/>
    </row>
    <row r="65" spans="1:9" x14ac:dyDescent="0.2">
      <c r="A65" s="20" t="s">
        <v>35</v>
      </c>
      <c r="B65" s="21"/>
      <c r="C65" s="21"/>
      <c r="D65" s="21"/>
      <c r="E65" s="22"/>
      <c r="F65" s="23"/>
      <c r="G65" s="23"/>
    </row>
    <row r="66" spans="1:9" x14ac:dyDescent="0.2">
      <c r="A66" s="21" t="s">
        <v>308</v>
      </c>
      <c r="B66" s="21" t="s">
        <v>307</v>
      </c>
      <c r="C66" s="21" t="s">
        <v>37</v>
      </c>
      <c r="D66" s="24">
        <v>2500000</v>
      </c>
      <c r="E66" s="22">
        <v>2498.0075000000002</v>
      </c>
      <c r="F66" s="23">
        <v>0.36394696038673402</v>
      </c>
      <c r="G66" s="23">
        <v>5.8227000000000002</v>
      </c>
    </row>
    <row r="67" spans="1:9" x14ac:dyDescent="0.2">
      <c r="A67" s="20" t="s">
        <v>28</v>
      </c>
      <c r="B67" s="20"/>
      <c r="C67" s="20"/>
      <c r="D67" s="20"/>
      <c r="E67" s="25">
        <f>SUM(E65:E66)</f>
        <v>2498.0075000000002</v>
      </c>
      <c r="F67" s="26">
        <f>SUM(F65:F66)</f>
        <v>0.36394696038673402</v>
      </c>
      <c r="G67" s="23"/>
      <c r="H67" s="14"/>
      <c r="I67" s="14"/>
    </row>
    <row r="68" spans="1:9" x14ac:dyDescent="0.2">
      <c r="A68" s="21"/>
      <c r="B68" s="21"/>
      <c r="C68" s="21"/>
      <c r="D68" s="21"/>
      <c r="E68" s="22"/>
      <c r="F68" s="23"/>
      <c r="G68" s="23"/>
    </row>
    <row r="69" spans="1:9" x14ac:dyDescent="0.2">
      <c r="A69" s="20" t="s">
        <v>41</v>
      </c>
      <c r="B69" s="20"/>
      <c r="C69" s="20"/>
      <c r="D69" s="20"/>
      <c r="E69" s="25">
        <f>E57+E62+E67</f>
        <v>618241.75121429993</v>
      </c>
      <c r="F69" s="26">
        <f>F57+F62+F67</f>
        <v>90.07467196900572</v>
      </c>
      <c r="G69" s="23"/>
      <c r="H69" s="14"/>
      <c r="I69" s="14"/>
    </row>
    <row r="70" spans="1:9" x14ac:dyDescent="0.2">
      <c r="A70" s="20"/>
      <c r="B70" s="20"/>
      <c r="C70" s="20"/>
      <c r="D70" s="20"/>
      <c r="E70" s="25"/>
      <c r="F70" s="26"/>
      <c r="G70" s="23"/>
      <c r="H70" s="14"/>
      <c r="I70" s="14"/>
    </row>
    <row r="71" spans="1:9" x14ac:dyDescent="0.2">
      <c r="A71" s="20" t="s">
        <v>43</v>
      </c>
      <c r="B71" s="20"/>
      <c r="C71" s="20"/>
      <c r="D71" s="20"/>
      <c r="E71" s="25">
        <f>E73-(E57+E62+E67)</f>
        <v>68124.058063400094</v>
      </c>
      <c r="F71" s="26">
        <f>F73-(F57+F62+F67)</f>
        <v>9.9253280309942795</v>
      </c>
      <c r="G71" s="23"/>
      <c r="H71" s="14"/>
      <c r="I71" s="14"/>
    </row>
    <row r="72" spans="1:9" x14ac:dyDescent="0.2">
      <c r="A72" s="20"/>
      <c r="B72" s="20"/>
      <c r="C72" s="20"/>
      <c r="D72" s="20"/>
      <c r="E72" s="25"/>
      <c r="F72" s="26"/>
      <c r="G72" s="23"/>
      <c r="H72" s="14"/>
      <c r="I72" s="14"/>
    </row>
    <row r="73" spans="1:9" x14ac:dyDescent="0.2">
      <c r="A73" s="27" t="s">
        <v>42</v>
      </c>
      <c r="B73" s="27"/>
      <c r="C73" s="27"/>
      <c r="D73" s="27"/>
      <c r="E73" s="28">
        <v>686365.80927770003</v>
      </c>
      <c r="F73" s="29">
        <v>100</v>
      </c>
      <c r="G73" s="57"/>
      <c r="H73" s="14"/>
      <c r="I73" s="14"/>
    </row>
    <row r="74" spans="1:9" x14ac:dyDescent="0.2">
      <c r="G74" s="15" t="s">
        <v>907</v>
      </c>
    </row>
    <row r="75" spans="1:9" x14ac:dyDescent="0.2">
      <c r="A75" s="14" t="s">
        <v>44</v>
      </c>
      <c r="G75" s="11"/>
    </row>
    <row r="76" spans="1:9" x14ac:dyDescent="0.2">
      <c r="A76" s="14" t="s">
        <v>333</v>
      </c>
      <c r="G76" s="11"/>
    </row>
    <row r="77" spans="1:9" x14ac:dyDescent="0.2">
      <c r="G77" s="11"/>
    </row>
    <row r="78" spans="1:9" x14ac:dyDescent="0.2">
      <c r="A78" s="14" t="s">
        <v>45</v>
      </c>
      <c r="G78" s="11"/>
    </row>
    <row r="79" spans="1:9" x14ac:dyDescent="0.2">
      <c r="A79" s="14" t="s">
        <v>46</v>
      </c>
    </row>
    <row r="80" spans="1:9" x14ac:dyDescent="0.2">
      <c r="A80" s="14" t="s">
        <v>47</v>
      </c>
      <c r="B80" s="14"/>
      <c r="C80" s="30" t="s">
        <v>49</v>
      </c>
      <c r="D80" s="14" t="s">
        <v>48</v>
      </c>
    </row>
    <row r="81" spans="1:9" x14ac:dyDescent="0.2">
      <c r="A81" s="7" t="s">
        <v>50</v>
      </c>
      <c r="C81" s="31">
        <v>250.8203</v>
      </c>
      <c r="D81" s="31">
        <v>245.78880000000001</v>
      </c>
    </row>
    <row r="82" spans="1:9" x14ac:dyDescent="0.2">
      <c r="A82" s="7" t="s">
        <v>51</v>
      </c>
      <c r="C82" s="31">
        <v>38.992800000000003</v>
      </c>
      <c r="D82" s="31">
        <v>38.210599999999999</v>
      </c>
    </row>
    <row r="83" spans="1:9" x14ac:dyDescent="0.2">
      <c r="A83" s="7" t="s">
        <v>52</v>
      </c>
      <c r="C83" s="31">
        <v>274.49970000000002</v>
      </c>
      <c r="D83" s="31">
        <v>270.68459999999999</v>
      </c>
    </row>
    <row r="84" spans="1:9" x14ac:dyDescent="0.2">
      <c r="A84" s="7" t="s">
        <v>53</v>
      </c>
      <c r="C84" s="31">
        <v>43.489100000000001</v>
      </c>
      <c r="D84" s="31">
        <v>42.883499999999998</v>
      </c>
    </row>
    <row r="86" spans="1:9" x14ac:dyDescent="0.2">
      <c r="A86" s="7" t="s">
        <v>54</v>
      </c>
    </row>
    <row r="88" spans="1:9" x14ac:dyDescent="0.2">
      <c r="A88" s="14" t="s">
        <v>55</v>
      </c>
      <c r="D88" s="30" t="s">
        <v>56</v>
      </c>
    </row>
    <row r="90" spans="1:9" x14ac:dyDescent="0.2">
      <c r="A90" s="14" t="s">
        <v>334</v>
      </c>
      <c r="D90" s="51">
        <v>0.23242791644746999</v>
      </c>
    </row>
    <row r="92" spans="1:9" x14ac:dyDescent="0.2">
      <c r="A92" s="105" t="s">
        <v>943</v>
      </c>
      <c r="B92" s="105"/>
      <c r="C92" s="105"/>
      <c r="D92" s="30" t="s">
        <v>56</v>
      </c>
    </row>
    <row r="94" spans="1:9" x14ac:dyDescent="0.2">
      <c r="A94" s="66" t="s">
        <v>944</v>
      </c>
      <c r="B94" s="62"/>
      <c r="C94" s="62"/>
      <c r="D94" s="62"/>
      <c r="E94" s="11"/>
      <c r="G94" s="62"/>
      <c r="H94" s="62"/>
      <c r="I94" s="62"/>
    </row>
    <row r="95" spans="1:9" x14ac:dyDescent="0.2">
      <c r="A95" s="66"/>
      <c r="B95" s="62"/>
      <c r="C95" s="62"/>
      <c r="D95" s="62"/>
      <c r="E95" s="11"/>
      <c r="G95" s="62"/>
      <c r="H95" s="62"/>
      <c r="I95" s="62"/>
    </row>
    <row r="96" spans="1:9" x14ac:dyDescent="0.2">
      <c r="A96" s="66" t="s">
        <v>948</v>
      </c>
      <c r="B96" s="62"/>
      <c r="C96" s="62"/>
      <c r="D96" s="62"/>
      <c r="E96" s="11"/>
      <c r="G96" s="62"/>
      <c r="H96" s="62"/>
      <c r="I96" s="62"/>
    </row>
    <row r="97" spans="1:9" x14ac:dyDescent="0.2">
      <c r="A97" s="67"/>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6" t="s">
        <v>961</v>
      </c>
      <c r="B115" s="62"/>
      <c r="C115" s="62"/>
      <c r="D115" s="62"/>
      <c r="E115" s="11"/>
      <c r="G115" s="62"/>
      <c r="H115" s="62"/>
      <c r="I115" s="62"/>
    </row>
    <row r="116" spans="1:9" x14ac:dyDescent="0.2">
      <c r="A116" s="62"/>
      <c r="B116" s="62"/>
      <c r="C116" s="62"/>
      <c r="D116" s="62"/>
      <c r="E116" s="11"/>
      <c r="G116" s="62"/>
      <c r="H116" s="62"/>
      <c r="I116" s="62"/>
    </row>
    <row r="117" spans="1:9" x14ac:dyDescent="0.2">
      <c r="A117" s="66" t="s">
        <v>949</v>
      </c>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t="s">
        <v>947</v>
      </c>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sheetData>
  <mergeCells count="2">
    <mergeCell ref="A1:F1"/>
    <mergeCell ref="A92:C92"/>
  </mergeCells>
  <conditionalFormatting sqref="F2:F3 F75:G78">
    <cfRule type="cellIs" dxfId="59" priority="5" stopIfTrue="1" operator="between">
      <formula>0.009</formula>
      <formula>-0.009</formula>
    </cfRule>
  </conditionalFormatting>
  <conditionalFormatting sqref="F5:F129">
    <cfRule type="cellIs" dxfId="58" priority="1" stopIfTrue="1" operator="between">
      <formula>0.009</formula>
      <formula>-0.009</formula>
    </cfRule>
  </conditionalFormatting>
  <conditionalFormatting sqref="F230:F232">
    <cfRule type="cellIs" dxfId="57" priority="2" stopIfTrue="1" operator="between">
      <formula>0.009</formula>
      <formula>-0.009</formula>
    </cfRule>
  </conditionalFormatting>
  <conditionalFormatting sqref="F235:F65536">
    <cfRule type="cellIs" dxfId="56" priority="3" stopIfTrue="1" operator="between">
      <formula>0.009</formula>
      <formula>-0.009</formula>
    </cfRule>
  </conditionalFormatting>
  <conditionalFormatting sqref="G74">
    <cfRule type="cellIs" dxfId="55"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40"/>
  <sheetViews>
    <sheetView workbookViewId="0">
      <selection sqref="A1:F1"/>
    </sheetView>
  </sheetViews>
  <sheetFormatPr defaultRowHeight="11.25" x14ac:dyDescent="0.2"/>
  <cols>
    <col min="1" max="1" width="38.7109375" style="7" bestFit="1" customWidth="1"/>
    <col min="2" max="2" width="32.140625" style="7" bestFit="1" customWidth="1"/>
    <col min="3" max="3" width="24.285156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18</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120</v>
      </c>
      <c r="B7" s="21" t="s">
        <v>119</v>
      </c>
      <c r="C7" s="21" t="s">
        <v>121</v>
      </c>
      <c r="D7" s="24">
        <v>1549110</v>
      </c>
      <c r="E7" s="22">
        <v>30128.64039</v>
      </c>
      <c r="F7" s="23">
        <v>6.2108447923412999</v>
      </c>
    </row>
    <row r="8" spans="1:6" x14ac:dyDescent="0.2">
      <c r="A8" s="21" t="s">
        <v>133</v>
      </c>
      <c r="B8" s="21" t="s">
        <v>132</v>
      </c>
      <c r="C8" s="21" t="s">
        <v>134</v>
      </c>
      <c r="D8" s="24">
        <v>1514918</v>
      </c>
      <c r="E8" s="22">
        <v>21525.469860000001</v>
      </c>
      <c r="F8" s="23">
        <v>4.4373509940081499</v>
      </c>
    </row>
    <row r="9" spans="1:6" x14ac:dyDescent="0.2">
      <c r="A9" s="21" t="s">
        <v>128</v>
      </c>
      <c r="B9" s="21" t="s">
        <v>127</v>
      </c>
      <c r="C9" s="21" t="s">
        <v>121</v>
      </c>
      <c r="D9" s="24">
        <v>1376772</v>
      </c>
      <c r="E9" s="22">
        <v>16413.875779999998</v>
      </c>
      <c r="F9" s="23">
        <v>3.3836254670219401</v>
      </c>
    </row>
    <row r="10" spans="1:6" x14ac:dyDescent="0.2">
      <c r="A10" s="21" t="s">
        <v>123</v>
      </c>
      <c r="B10" s="21" t="s">
        <v>122</v>
      </c>
      <c r="C10" s="21" t="s">
        <v>121</v>
      </c>
      <c r="D10" s="24">
        <v>1076387</v>
      </c>
      <c r="E10" s="22">
        <v>15562.403249999999</v>
      </c>
      <c r="F10" s="23">
        <v>3.2080993344013899</v>
      </c>
    </row>
    <row r="11" spans="1:6" x14ac:dyDescent="0.2">
      <c r="A11" s="21" t="s">
        <v>130</v>
      </c>
      <c r="B11" s="21" t="s">
        <v>129</v>
      </c>
      <c r="C11" s="21" t="s">
        <v>131</v>
      </c>
      <c r="D11" s="24">
        <v>788055</v>
      </c>
      <c r="E11" s="22">
        <v>14627.876910000001</v>
      </c>
      <c r="F11" s="23">
        <v>3.01545213967364</v>
      </c>
    </row>
    <row r="12" spans="1:6" x14ac:dyDescent="0.2">
      <c r="A12" s="21" t="s">
        <v>250</v>
      </c>
      <c r="B12" s="21" t="s">
        <v>249</v>
      </c>
      <c r="C12" s="21" t="s">
        <v>165</v>
      </c>
      <c r="D12" s="24">
        <v>469402</v>
      </c>
      <c r="E12" s="22">
        <v>13973.158740000001</v>
      </c>
      <c r="F12" s="23">
        <v>2.8804857792949798</v>
      </c>
    </row>
    <row r="13" spans="1:6" x14ac:dyDescent="0.2">
      <c r="A13" s="21" t="s">
        <v>712</v>
      </c>
      <c r="B13" s="21" t="s">
        <v>711</v>
      </c>
      <c r="C13" s="21" t="s">
        <v>219</v>
      </c>
      <c r="D13" s="24">
        <v>759768</v>
      </c>
      <c r="E13" s="22">
        <v>13764.71686</v>
      </c>
      <c r="F13" s="23">
        <v>2.8375166924677599</v>
      </c>
    </row>
    <row r="14" spans="1:6" x14ac:dyDescent="0.2">
      <c r="A14" s="21" t="s">
        <v>199</v>
      </c>
      <c r="B14" s="21" t="s">
        <v>198</v>
      </c>
      <c r="C14" s="21" t="s">
        <v>183</v>
      </c>
      <c r="D14" s="24">
        <v>9400160</v>
      </c>
      <c r="E14" s="22">
        <v>13097.24293</v>
      </c>
      <c r="F14" s="23">
        <v>2.6999208060121598</v>
      </c>
    </row>
    <row r="15" spans="1:6" x14ac:dyDescent="0.2">
      <c r="A15" s="21" t="s">
        <v>226</v>
      </c>
      <c r="B15" s="21" t="s">
        <v>225</v>
      </c>
      <c r="C15" s="21" t="s">
        <v>131</v>
      </c>
      <c r="D15" s="24">
        <v>3156771</v>
      </c>
      <c r="E15" s="22">
        <v>12126.7358</v>
      </c>
      <c r="F15" s="23">
        <v>2.4998563797298798</v>
      </c>
    </row>
    <row r="16" spans="1:6" x14ac:dyDescent="0.2">
      <c r="A16" s="21" t="s">
        <v>191</v>
      </c>
      <c r="B16" s="21" t="s">
        <v>190</v>
      </c>
      <c r="C16" s="21" t="s">
        <v>192</v>
      </c>
      <c r="D16" s="24">
        <v>219878</v>
      </c>
      <c r="E16" s="22">
        <v>11719.4974</v>
      </c>
      <c r="F16" s="23">
        <v>2.41590654119946</v>
      </c>
    </row>
    <row r="17" spans="1:6" x14ac:dyDescent="0.2">
      <c r="A17" s="21" t="s">
        <v>302</v>
      </c>
      <c r="B17" s="21" t="s">
        <v>926</v>
      </c>
      <c r="C17" s="21" t="s">
        <v>137</v>
      </c>
      <c r="D17" s="24">
        <v>126129</v>
      </c>
      <c r="E17" s="22">
        <v>10784.66015</v>
      </c>
      <c r="F17" s="23">
        <v>2.2231952541751698</v>
      </c>
    </row>
    <row r="18" spans="1:6" x14ac:dyDescent="0.2">
      <c r="A18" s="21" t="s">
        <v>248</v>
      </c>
      <c r="B18" s="21" t="s">
        <v>247</v>
      </c>
      <c r="C18" s="21" t="s">
        <v>134</v>
      </c>
      <c r="D18" s="24">
        <v>2467055</v>
      </c>
      <c r="E18" s="22">
        <v>10140.82958</v>
      </c>
      <c r="F18" s="23">
        <v>2.09047330950481</v>
      </c>
    </row>
    <row r="19" spans="1:6" x14ac:dyDescent="0.2">
      <c r="A19" s="21" t="s">
        <v>738</v>
      </c>
      <c r="B19" s="21" t="s">
        <v>737</v>
      </c>
      <c r="C19" s="21" t="s">
        <v>171</v>
      </c>
      <c r="D19" s="24">
        <v>510460</v>
      </c>
      <c r="E19" s="22">
        <v>9573.1668399999999</v>
      </c>
      <c r="F19" s="23">
        <v>1.9734529220297301</v>
      </c>
    </row>
    <row r="20" spans="1:6" x14ac:dyDescent="0.2">
      <c r="A20" s="21" t="s">
        <v>144</v>
      </c>
      <c r="B20" s="21" t="s">
        <v>143</v>
      </c>
      <c r="C20" s="21" t="s">
        <v>145</v>
      </c>
      <c r="D20" s="24">
        <v>3941361</v>
      </c>
      <c r="E20" s="22">
        <v>9392.6573989999997</v>
      </c>
      <c r="F20" s="23">
        <v>1.9362419457928</v>
      </c>
    </row>
    <row r="21" spans="1:6" x14ac:dyDescent="0.2">
      <c r="A21" s="21" t="s">
        <v>150</v>
      </c>
      <c r="B21" s="21" t="s">
        <v>149</v>
      </c>
      <c r="C21" s="21" t="s">
        <v>151</v>
      </c>
      <c r="D21" s="24">
        <v>81281</v>
      </c>
      <c r="E21" s="22">
        <v>9111.6000999999997</v>
      </c>
      <c r="F21" s="23">
        <v>1.87830361073195</v>
      </c>
    </row>
    <row r="22" spans="1:6" x14ac:dyDescent="0.2">
      <c r="A22" s="21" t="s">
        <v>155</v>
      </c>
      <c r="B22" s="21" t="s">
        <v>154</v>
      </c>
      <c r="C22" s="21" t="s">
        <v>156</v>
      </c>
      <c r="D22" s="24">
        <v>127368</v>
      </c>
      <c r="E22" s="22">
        <v>8763.5552399999997</v>
      </c>
      <c r="F22" s="23">
        <v>1.8065561777827499</v>
      </c>
    </row>
    <row r="23" spans="1:6" x14ac:dyDescent="0.2">
      <c r="A23" s="21" t="s">
        <v>266</v>
      </c>
      <c r="B23" s="21" t="s">
        <v>265</v>
      </c>
      <c r="C23" s="21" t="s">
        <v>162</v>
      </c>
      <c r="D23" s="24">
        <v>572804</v>
      </c>
      <c r="E23" s="22">
        <v>8395.5882280000005</v>
      </c>
      <c r="F23" s="23">
        <v>1.7307019085342701</v>
      </c>
    </row>
    <row r="24" spans="1:6" x14ac:dyDescent="0.2">
      <c r="A24" s="21" t="s">
        <v>175</v>
      </c>
      <c r="B24" s="21" t="s">
        <v>174</v>
      </c>
      <c r="C24" s="21" t="s">
        <v>162</v>
      </c>
      <c r="D24" s="24">
        <v>519474</v>
      </c>
      <c r="E24" s="22">
        <v>8217.0397319999993</v>
      </c>
      <c r="F24" s="23">
        <v>1.6938951697565701</v>
      </c>
    </row>
    <row r="25" spans="1:6" x14ac:dyDescent="0.2">
      <c r="A25" s="21" t="s">
        <v>593</v>
      </c>
      <c r="B25" s="21" t="s">
        <v>592</v>
      </c>
      <c r="C25" s="21" t="s">
        <v>156</v>
      </c>
      <c r="D25" s="24">
        <v>1417487</v>
      </c>
      <c r="E25" s="22">
        <v>7928.0047910000003</v>
      </c>
      <c r="F25" s="23">
        <v>1.63431228998247</v>
      </c>
    </row>
    <row r="26" spans="1:6" x14ac:dyDescent="0.2">
      <c r="A26" s="21" t="s">
        <v>474</v>
      </c>
      <c r="B26" s="21" t="s">
        <v>473</v>
      </c>
      <c r="C26" s="21" t="s">
        <v>121</v>
      </c>
      <c r="D26" s="24">
        <v>3972350</v>
      </c>
      <c r="E26" s="22">
        <v>7773.8889499999996</v>
      </c>
      <c r="F26" s="23">
        <v>1.6025422015847901</v>
      </c>
    </row>
    <row r="27" spans="1:6" x14ac:dyDescent="0.2">
      <c r="A27" s="21" t="s">
        <v>447</v>
      </c>
      <c r="B27" s="21" t="s">
        <v>446</v>
      </c>
      <c r="C27" s="21" t="s">
        <v>448</v>
      </c>
      <c r="D27" s="24">
        <v>1234701</v>
      </c>
      <c r="E27" s="22">
        <v>7752.6875790000004</v>
      </c>
      <c r="F27" s="23">
        <v>1.5981716616944599</v>
      </c>
    </row>
    <row r="28" spans="1:6" x14ac:dyDescent="0.2">
      <c r="A28" s="21" t="s">
        <v>615</v>
      </c>
      <c r="B28" s="21" t="s">
        <v>614</v>
      </c>
      <c r="C28" s="21" t="s">
        <v>560</v>
      </c>
      <c r="D28" s="24">
        <v>1375604</v>
      </c>
      <c r="E28" s="22">
        <v>7411.7543519999999</v>
      </c>
      <c r="F28" s="23">
        <v>1.52789025071676</v>
      </c>
    </row>
    <row r="29" spans="1:6" x14ac:dyDescent="0.2">
      <c r="A29" s="21" t="s">
        <v>173</v>
      </c>
      <c r="B29" s="21" t="s">
        <v>172</v>
      </c>
      <c r="C29" s="21" t="s">
        <v>165</v>
      </c>
      <c r="D29" s="24">
        <v>59691</v>
      </c>
      <c r="E29" s="22">
        <v>7353.3342899999998</v>
      </c>
      <c r="F29" s="23">
        <v>1.5158472931473399</v>
      </c>
    </row>
    <row r="30" spans="1:6" x14ac:dyDescent="0.2">
      <c r="A30" s="21" t="s">
        <v>517</v>
      </c>
      <c r="B30" s="21" t="s">
        <v>516</v>
      </c>
      <c r="C30" s="21" t="s">
        <v>148</v>
      </c>
      <c r="D30" s="24">
        <v>4421264</v>
      </c>
      <c r="E30" s="22">
        <v>7180.1327359999996</v>
      </c>
      <c r="F30" s="23">
        <v>1.4801427955078399</v>
      </c>
    </row>
    <row r="31" spans="1:6" x14ac:dyDescent="0.2">
      <c r="A31" s="21" t="s">
        <v>482</v>
      </c>
      <c r="B31" s="21" t="s">
        <v>481</v>
      </c>
      <c r="C31" s="21" t="s">
        <v>162</v>
      </c>
      <c r="D31" s="24">
        <v>1210258</v>
      </c>
      <c r="E31" s="22">
        <v>6915.4142119999997</v>
      </c>
      <c r="F31" s="23">
        <v>1.4255726043229899</v>
      </c>
    </row>
    <row r="32" spans="1:6" x14ac:dyDescent="0.2">
      <c r="A32" s="21" t="s">
        <v>476</v>
      </c>
      <c r="B32" s="21" t="s">
        <v>475</v>
      </c>
      <c r="C32" s="21" t="s">
        <v>417</v>
      </c>
      <c r="D32" s="24">
        <v>1089529</v>
      </c>
      <c r="E32" s="22">
        <v>6365.0284179999999</v>
      </c>
      <c r="F32" s="23">
        <v>1.3121137592442</v>
      </c>
    </row>
    <row r="33" spans="1:6" x14ac:dyDescent="0.2">
      <c r="A33" s="21" t="s">
        <v>218</v>
      </c>
      <c r="B33" s="21" t="s">
        <v>217</v>
      </c>
      <c r="C33" s="21" t="s">
        <v>219</v>
      </c>
      <c r="D33" s="24">
        <v>701012</v>
      </c>
      <c r="E33" s="22">
        <v>6341.7050579999996</v>
      </c>
      <c r="F33" s="23">
        <v>1.3073057836063799</v>
      </c>
    </row>
    <row r="34" spans="1:6" x14ac:dyDescent="0.2">
      <c r="A34" s="21" t="s">
        <v>203</v>
      </c>
      <c r="B34" s="21" t="s">
        <v>202</v>
      </c>
      <c r="C34" s="21" t="s">
        <v>204</v>
      </c>
      <c r="D34" s="24">
        <v>605153</v>
      </c>
      <c r="E34" s="22">
        <v>6323.2436969999999</v>
      </c>
      <c r="F34" s="23">
        <v>1.3035000809147801</v>
      </c>
    </row>
    <row r="35" spans="1:6" x14ac:dyDescent="0.2">
      <c r="A35" s="21" t="s">
        <v>754</v>
      </c>
      <c r="B35" s="21" t="s">
        <v>753</v>
      </c>
      <c r="C35" s="21" t="s">
        <v>197</v>
      </c>
      <c r="D35" s="24">
        <v>248087</v>
      </c>
      <c r="E35" s="22">
        <v>6133.2068140000001</v>
      </c>
      <c r="F35" s="23">
        <v>1.26432507766687</v>
      </c>
    </row>
    <row r="36" spans="1:6" x14ac:dyDescent="0.2">
      <c r="A36" s="21" t="s">
        <v>196</v>
      </c>
      <c r="B36" s="21" t="s">
        <v>195</v>
      </c>
      <c r="C36" s="21" t="s">
        <v>197</v>
      </c>
      <c r="D36" s="24">
        <v>198696</v>
      </c>
      <c r="E36" s="22">
        <v>6084.2702159999999</v>
      </c>
      <c r="F36" s="23">
        <v>1.2542370812983401</v>
      </c>
    </row>
    <row r="37" spans="1:6" x14ac:dyDescent="0.2">
      <c r="A37" s="21" t="s">
        <v>791</v>
      </c>
      <c r="B37" s="21" t="s">
        <v>790</v>
      </c>
      <c r="C37" s="21" t="s">
        <v>232</v>
      </c>
      <c r="D37" s="24">
        <v>504466</v>
      </c>
      <c r="E37" s="22">
        <v>5954.2121980000002</v>
      </c>
      <c r="F37" s="23">
        <v>1.2274263738339</v>
      </c>
    </row>
    <row r="38" spans="1:6" x14ac:dyDescent="0.2">
      <c r="A38" s="21" t="s">
        <v>699</v>
      </c>
      <c r="B38" s="21" t="s">
        <v>698</v>
      </c>
      <c r="C38" s="21" t="s">
        <v>183</v>
      </c>
      <c r="D38" s="24">
        <v>3510562</v>
      </c>
      <c r="E38" s="22">
        <v>5883.350856</v>
      </c>
      <c r="F38" s="23">
        <v>1.2128187184189201</v>
      </c>
    </row>
    <row r="39" spans="1:6" x14ac:dyDescent="0.2">
      <c r="A39" s="21" t="s">
        <v>158</v>
      </c>
      <c r="B39" s="21" t="s">
        <v>157</v>
      </c>
      <c r="C39" s="21" t="s">
        <v>159</v>
      </c>
      <c r="D39" s="24">
        <v>332201</v>
      </c>
      <c r="E39" s="22">
        <v>5852.0528160000003</v>
      </c>
      <c r="F39" s="23">
        <v>1.2063668086670001</v>
      </c>
    </row>
    <row r="40" spans="1:6" x14ac:dyDescent="0.2">
      <c r="A40" s="21" t="s">
        <v>147</v>
      </c>
      <c r="B40" s="21" t="s">
        <v>146</v>
      </c>
      <c r="C40" s="21" t="s">
        <v>148</v>
      </c>
      <c r="D40" s="24">
        <v>1719022</v>
      </c>
      <c r="E40" s="22">
        <v>5739.8144579999998</v>
      </c>
      <c r="F40" s="23">
        <v>1.1832295209480099</v>
      </c>
    </row>
    <row r="41" spans="1:6" x14ac:dyDescent="0.2">
      <c r="A41" s="21" t="s">
        <v>714</v>
      </c>
      <c r="B41" s="21" t="s">
        <v>713</v>
      </c>
      <c r="C41" s="21" t="s">
        <v>131</v>
      </c>
      <c r="D41" s="24">
        <v>312951</v>
      </c>
      <c r="E41" s="22">
        <v>5729.1939570000004</v>
      </c>
      <c r="F41" s="23">
        <v>1.1810401661522401</v>
      </c>
    </row>
    <row r="42" spans="1:6" x14ac:dyDescent="0.2">
      <c r="A42" s="21" t="s">
        <v>209</v>
      </c>
      <c r="B42" s="21" t="s">
        <v>208</v>
      </c>
      <c r="C42" s="21" t="s">
        <v>210</v>
      </c>
      <c r="D42" s="24">
        <v>390328</v>
      </c>
      <c r="E42" s="22">
        <v>5724.550448</v>
      </c>
      <c r="F42" s="23">
        <v>1.1800829336546099</v>
      </c>
    </row>
    <row r="43" spans="1:6" x14ac:dyDescent="0.2">
      <c r="A43" s="21" t="s">
        <v>720</v>
      </c>
      <c r="B43" s="21" t="s">
        <v>719</v>
      </c>
      <c r="C43" s="21" t="s">
        <v>219</v>
      </c>
      <c r="D43" s="24">
        <v>174502</v>
      </c>
      <c r="E43" s="22">
        <v>5702.8998620000002</v>
      </c>
      <c r="F43" s="23">
        <v>1.17561979069267</v>
      </c>
    </row>
    <row r="44" spans="1:6" x14ac:dyDescent="0.2">
      <c r="A44" s="21" t="s">
        <v>275</v>
      </c>
      <c r="B44" s="21" t="s">
        <v>274</v>
      </c>
      <c r="C44" s="21" t="s">
        <v>210</v>
      </c>
      <c r="D44" s="24">
        <v>239834</v>
      </c>
      <c r="E44" s="22">
        <v>5381.3952920000002</v>
      </c>
      <c r="F44" s="23">
        <v>1.1093434848769901</v>
      </c>
    </row>
    <row r="45" spans="1:6" x14ac:dyDescent="0.2">
      <c r="A45" s="21" t="s">
        <v>472</v>
      </c>
      <c r="B45" s="21" t="s">
        <v>471</v>
      </c>
      <c r="C45" s="21" t="s">
        <v>165</v>
      </c>
      <c r="D45" s="24">
        <v>275195</v>
      </c>
      <c r="E45" s="22">
        <v>5083.4020399999999</v>
      </c>
      <c r="F45" s="23">
        <v>1.0479139011526799</v>
      </c>
    </row>
    <row r="46" spans="1:6" x14ac:dyDescent="0.2">
      <c r="A46" s="21" t="s">
        <v>681</v>
      </c>
      <c r="B46" s="21" t="s">
        <v>680</v>
      </c>
      <c r="C46" s="21" t="s">
        <v>121</v>
      </c>
      <c r="D46" s="24">
        <v>11534869</v>
      </c>
      <c r="E46" s="22">
        <v>4963.4541310000004</v>
      </c>
      <c r="F46" s="23">
        <v>1.02318733412803</v>
      </c>
    </row>
    <row r="47" spans="1:6" x14ac:dyDescent="0.2">
      <c r="A47" s="21" t="s">
        <v>170</v>
      </c>
      <c r="B47" s="21" t="s">
        <v>169</v>
      </c>
      <c r="C47" s="21" t="s">
        <v>171</v>
      </c>
      <c r="D47" s="24">
        <v>635064</v>
      </c>
      <c r="E47" s="22">
        <v>4933.4946840000002</v>
      </c>
      <c r="F47" s="23">
        <v>1.0170113675735299</v>
      </c>
    </row>
    <row r="48" spans="1:6" x14ac:dyDescent="0.2">
      <c r="A48" s="21" t="s">
        <v>722</v>
      </c>
      <c r="B48" s="21" t="s">
        <v>721</v>
      </c>
      <c r="C48" s="21" t="s">
        <v>162</v>
      </c>
      <c r="D48" s="24">
        <v>343835</v>
      </c>
      <c r="E48" s="22">
        <v>4898.96108</v>
      </c>
      <c r="F48" s="23">
        <v>1.0098924650346901</v>
      </c>
    </row>
    <row r="49" spans="1:6" x14ac:dyDescent="0.2">
      <c r="A49" s="21" t="s">
        <v>350</v>
      </c>
      <c r="B49" s="21" t="s">
        <v>349</v>
      </c>
      <c r="C49" s="21" t="s">
        <v>121</v>
      </c>
      <c r="D49" s="24">
        <v>7113052</v>
      </c>
      <c r="E49" s="22">
        <v>4834.7414440000002</v>
      </c>
      <c r="F49" s="23">
        <v>0.99665395886070596</v>
      </c>
    </row>
    <row r="50" spans="1:6" x14ac:dyDescent="0.2">
      <c r="A50" s="21" t="s">
        <v>534</v>
      </c>
      <c r="B50" s="21" t="s">
        <v>533</v>
      </c>
      <c r="C50" s="21" t="s">
        <v>137</v>
      </c>
      <c r="D50" s="24">
        <v>572822</v>
      </c>
      <c r="E50" s="22">
        <v>4771.8936709999998</v>
      </c>
      <c r="F50" s="23">
        <v>0.98369825430203395</v>
      </c>
    </row>
    <row r="51" spans="1:6" x14ac:dyDescent="0.2">
      <c r="A51" s="21" t="s">
        <v>571</v>
      </c>
      <c r="B51" s="21" t="s">
        <v>570</v>
      </c>
      <c r="C51" s="21" t="s">
        <v>137</v>
      </c>
      <c r="D51" s="24">
        <v>235860</v>
      </c>
      <c r="E51" s="22">
        <v>4566.7213199999997</v>
      </c>
      <c r="F51" s="23">
        <v>0.94140316194985096</v>
      </c>
    </row>
    <row r="52" spans="1:6" x14ac:dyDescent="0.2">
      <c r="A52" s="21" t="s">
        <v>182</v>
      </c>
      <c r="B52" s="21" t="s">
        <v>181</v>
      </c>
      <c r="C52" s="21" t="s">
        <v>183</v>
      </c>
      <c r="D52" s="24">
        <v>658414</v>
      </c>
      <c r="E52" s="22">
        <v>4316.2329769999997</v>
      </c>
      <c r="F52" s="23">
        <v>0.88976644019522</v>
      </c>
    </row>
    <row r="53" spans="1:6" x14ac:dyDescent="0.2">
      <c r="A53" s="21" t="s">
        <v>797</v>
      </c>
      <c r="B53" s="21" t="s">
        <v>796</v>
      </c>
      <c r="C53" s="21" t="s">
        <v>178</v>
      </c>
      <c r="D53" s="24">
        <v>1113722</v>
      </c>
      <c r="E53" s="22">
        <v>4243.837681</v>
      </c>
      <c r="F53" s="23">
        <v>0.87484256904367497</v>
      </c>
    </row>
    <row r="54" spans="1:6" x14ac:dyDescent="0.2">
      <c r="A54" s="21" t="s">
        <v>710</v>
      </c>
      <c r="B54" s="21" t="s">
        <v>709</v>
      </c>
      <c r="C54" s="21" t="s">
        <v>121</v>
      </c>
      <c r="D54" s="24">
        <v>2022164</v>
      </c>
      <c r="E54" s="22">
        <v>4085.9845780000001</v>
      </c>
      <c r="F54" s="23">
        <v>0.84230206572086697</v>
      </c>
    </row>
    <row r="55" spans="1:6" x14ac:dyDescent="0.2">
      <c r="A55" s="21" t="s">
        <v>805</v>
      </c>
      <c r="B55" s="21" t="s">
        <v>804</v>
      </c>
      <c r="C55" s="21" t="s">
        <v>192</v>
      </c>
      <c r="D55" s="24">
        <v>1406358</v>
      </c>
      <c r="E55" s="22">
        <v>4014.589547</v>
      </c>
      <c r="F55" s="23">
        <v>0.82758439340822698</v>
      </c>
    </row>
    <row r="56" spans="1:6" x14ac:dyDescent="0.2">
      <c r="A56" s="21" t="s">
        <v>573</v>
      </c>
      <c r="B56" s="21" t="s">
        <v>572</v>
      </c>
      <c r="C56" s="21" t="s">
        <v>323</v>
      </c>
      <c r="D56" s="24">
        <v>230743</v>
      </c>
      <c r="E56" s="22">
        <v>4004.7755080000002</v>
      </c>
      <c r="F56" s="23">
        <v>0.82556128608489698</v>
      </c>
    </row>
    <row r="57" spans="1:6" x14ac:dyDescent="0.2">
      <c r="A57" s="21" t="s">
        <v>383</v>
      </c>
      <c r="B57" s="21" t="s">
        <v>382</v>
      </c>
      <c r="C57" s="21" t="s">
        <v>137</v>
      </c>
      <c r="D57" s="24">
        <v>150891</v>
      </c>
      <c r="E57" s="22">
        <v>3860.998908</v>
      </c>
      <c r="F57" s="23">
        <v>0.79592257236229202</v>
      </c>
    </row>
    <row r="58" spans="1:6" x14ac:dyDescent="0.2">
      <c r="A58" s="21" t="s">
        <v>164</v>
      </c>
      <c r="B58" s="21" t="s">
        <v>163</v>
      </c>
      <c r="C58" s="21" t="s">
        <v>165</v>
      </c>
      <c r="D58" s="24">
        <v>521701</v>
      </c>
      <c r="E58" s="22">
        <v>3753.6386950000001</v>
      </c>
      <c r="F58" s="23">
        <v>0.77379088599396095</v>
      </c>
    </row>
    <row r="59" spans="1:6" x14ac:dyDescent="0.2">
      <c r="A59" s="21" t="s">
        <v>687</v>
      </c>
      <c r="B59" s="21" t="s">
        <v>686</v>
      </c>
      <c r="C59" s="21" t="s">
        <v>219</v>
      </c>
      <c r="D59" s="24">
        <v>739719</v>
      </c>
      <c r="E59" s="22">
        <v>3673.8144139999999</v>
      </c>
      <c r="F59" s="23">
        <v>0.75733557259336703</v>
      </c>
    </row>
    <row r="60" spans="1:6" x14ac:dyDescent="0.2">
      <c r="A60" s="21" t="s">
        <v>772</v>
      </c>
      <c r="B60" s="21" t="s">
        <v>771</v>
      </c>
      <c r="C60" s="21" t="s">
        <v>197</v>
      </c>
      <c r="D60" s="24">
        <v>349245</v>
      </c>
      <c r="E60" s="22">
        <v>3515.6747930000001</v>
      </c>
      <c r="F60" s="23">
        <v>0.72473600524360104</v>
      </c>
    </row>
    <row r="61" spans="1:6" x14ac:dyDescent="0.2">
      <c r="A61" s="21" t="s">
        <v>595</v>
      </c>
      <c r="B61" s="21" t="s">
        <v>594</v>
      </c>
      <c r="C61" s="21" t="s">
        <v>210</v>
      </c>
      <c r="D61" s="24">
        <v>317121</v>
      </c>
      <c r="E61" s="22">
        <v>3470.572224</v>
      </c>
      <c r="F61" s="23">
        <v>0.71543837175703195</v>
      </c>
    </row>
    <row r="62" spans="1:6" x14ac:dyDescent="0.2">
      <c r="A62" s="21" t="s">
        <v>807</v>
      </c>
      <c r="B62" s="21" t="s">
        <v>806</v>
      </c>
      <c r="C62" s="21" t="s">
        <v>151</v>
      </c>
      <c r="D62" s="24">
        <v>154933</v>
      </c>
      <c r="E62" s="22">
        <v>3124.0690119999999</v>
      </c>
      <c r="F62" s="23">
        <v>0.64400874061795099</v>
      </c>
    </row>
    <row r="63" spans="1:6" x14ac:dyDescent="0.2">
      <c r="A63" s="21" t="s">
        <v>809</v>
      </c>
      <c r="B63" s="21" t="s">
        <v>808</v>
      </c>
      <c r="C63" s="21" t="s">
        <v>417</v>
      </c>
      <c r="D63" s="24">
        <v>633075</v>
      </c>
      <c r="E63" s="22">
        <v>3057.4357129999999</v>
      </c>
      <c r="F63" s="23">
        <v>0.63027267178996504</v>
      </c>
    </row>
    <row r="64" spans="1:6" x14ac:dyDescent="0.2">
      <c r="A64" s="21" t="s">
        <v>621</v>
      </c>
      <c r="B64" s="21" t="s">
        <v>620</v>
      </c>
      <c r="C64" s="21" t="s">
        <v>219</v>
      </c>
      <c r="D64" s="24">
        <v>279058</v>
      </c>
      <c r="E64" s="22">
        <v>2767.697244</v>
      </c>
      <c r="F64" s="23">
        <v>0.57054476379160501</v>
      </c>
    </row>
    <row r="65" spans="1:9" x14ac:dyDescent="0.2">
      <c r="A65" s="21" t="s">
        <v>795</v>
      </c>
      <c r="B65" s="21" t="s">
        <v>794</v>
      </c>
      <c r="C65" s="21" t="s">
        <v>162</v>
      </c>
      <c r="D65" s="24">
        <v>1329470</v>
      </c>
      <c r="E65" s="22">
        <v>2742.69661</v>
      </c>
      <c r="F65" s="23">
        <v>0.56539102782894102</v>
      </c>
    </row>
    <row r="66" spans="1:9" x14ac:dyDescent="0.2">
      <c r="A66" s="21" t="s">
        <v>214</v>
      </c>
      <c r="B66" s="21" t="s">
        <v>213</v>
      </c>
      <c r="C66" s="21" t="s">
        <v>178</v>
      </c>
      <c r="D66" s="24">
        <v>40679</v>
      </c>
      <c r="E66" s="22">
        <v>2640.6772850000002</v>
      </c>
      <c r="F66" s="23">
        <v>0.54436033460175004</v>
      </c>
    </row>
    <row r="67" spans="1:9" x14ac:dyDescent="0.2">
      <c r="A67" s="21" t="s">
        <v>811</v>
      </c>
      <c r="B67" s="21" t="s">
        <v>810</v>
      </c>
      <c r="C67" s="21" t="s">
        <v>204</v>
      </c>
      <c r="D67" s="24">
        <v>131994</v>
      </c>
      <c r="E67" s="22">
        <v>2463.2720279999999</v>
      </c>
      <c r="F67" s="23">
        <v>0.50778926792533496</v>
      </c>
    </row>
    <row r="68" spans="1:9" x14ac:dyDescent="0.2">
      <c r="A68" s="21" t="s">
        <v>726</v>
      </c>
      <c r="B68" s="21" t="s">
        <v>725</v>
      </c>
      <c r="C68" s="21" t="s">
        <v>229</v>
      </c>
      <c r="D68" s="24">
        <v>5178</v>
      </c>
      <c r="E68" s="22">
        <v>2401.5563999999999</v>
      </c>
      <c r="F68" s="23">
        <v>0.49506694850407501</v>
      </c>
    </row>
    <row r="69" spans="1:9" x14ac:dyDescent="0.2">
      <c r="A69" s="21" t="s">
        <v>177</v>
      </c>
      <c r="B69" s="21" t="s">
        <v>176</v>
      </c>
      <c r="C69" s="21" t="s">
        <v>178</v>
      </c>
      <c r="D69" s="24">
        <v>637243</v>
      </c>
      <c r="E69" s="22">
        <v>2248.830547</v>
      </c>
      <c r="F69" s="23">
        <v>0.46358339808552501</v>
      </c>
    </row>
    <row r="70" spans="1:9" x14ac:dyDescent="0.2">
      <c r="A70" s="21" t="s">
        <v>813</v>
      </c>
      <c r="B70" s="21" t="s">
        <v>812</v>
      </c>
      <c r="C70" s="21" t="s">
        <v>560</v>
      </c>
      <c r="D70" s="24">
        <v>74864</v>
      </c>
      <c r="E70" s="22">
        <v>2079.8716479999998</v>
      </c>
      <c r="F70" s="23">
        <v>0.42875349921222</v>
      </c>
    </row>
    <row r="71" spans="1:9" x14ac:dyDescent="0.2">
      <c r="A71" s="21" t="s">
        <v>509</v>
      </c>
      <c r="B71" s="21" t="s">
        <v>939</v>
      </c>
      <c r="C71" s="21" t="s">
        <v>448</v>
      </c>
      <c r="D71" s="24">
        <v>74920</v>
      </c>
      <c r="E71" s="22">
        <v>307.05962</v>
      </c>
      <c r="F71" s="23">
        <v>6.3298562999486802E-2</v>
      </c>
    </row>
    <row r="72" spans="1:9" x14ac:dyDescent="0.2">
      <c r="A72" s="20" t="s">
        <v>28</v>
      </c>
      <c r="B72" s="20"/>
      <c r="C72" s="20"/>
      <c r="D72" s="20"/>
      <c r="E72" s="25">
        <f>SUM(E7:E71)</f>
        <v>463674.80999099975</v>
      </c>
      <c r="F72" s="26">
        <f>SUM(F7:F71)</f>
        <v>95.583877722151712</v>
      </c>
      <c r="G72" s="14"/>
      <c r="H72" s="14"/>
      <c r="I72" s="14"/>
    </row>
    <row r="73" spans="1:9" x14ac:dyDescent="0.2">
      <c r="A73" s="21"/>
      <c r="B73" s="21"/>
      <c r="C73" s="21"/>
      <c r="D73" s="21"/>
      <c r="E73" s="22"/>
      <c r="F73" s="23"/>
    </row>
    <row r="74" spans="1:9" x14ac:dyDescent="0.2">
      <c r="A74" s="20" t="s">
        <v>41</v>
      </c>
      <c r="B74" s="20"/>
      <c r="C74" s="20"/>
      <c r="D74" s="20"/>
      <c r="E74" s="25">
        <f>E72</f>
        <v>463674.80999099975</v>
      </c>
      <c r="F74" s="26">
        <f>F72</f>
        <v>95.583877722151712</v>
      </c>
      <c r="G74" s="14"/>
      <c r="H74" s="14"/>
      <c r="I74" s="14"/>
    </row>
    <row r="75" spans="1:9" x14ac:dyDescent="0.2">
      <c r="A75" s="20"/>
      <c r="B75" s="20"/>
      <c r="C75" s="20"/>
      <c r="D75" s="20"/>
      <c r="E75" s="25"/>
      <c r="F75" s="26"/>
      <c r="G75" s="14"/>
      <c r="H75" s="14"/>
      <c r="I75" s="14"/>
    </row>
    <row r="76" spans="1:9" x14ac:dyDescent="0.2">
      <c r="A76" s="20" t="s">
        <v>43</v>
      </c>
      <c r="B76" s="20"/>
      <c r="C76" s="20"/>
      <c r="D76" s="20"/>
      <c r="E76" s="25">
        <f>E78-(E72)</f>
        <v>21422.489931100223</v>
      </c>
      <c r="F76" s="26">
        <f>F78-(F72)</f>
        <v>4.416122277848288</v>
      </c>
      <c r="G76" s="14"/>
      <c r="H76" s="14"/>
      <c r="I76" s="14"/>
    </row>
    <row r="77" spans="1:9" x14ac:dyDescent="0.2">
      <c r="A77" s="20"/>
      <c r="B77" s="20"/>
      <c r="C77" s="20"/>
      <c r="D77" s="20"/>
      <c r="E77" s="25"/>
      <c r="F77" s="26"/>
      <c r="G77" s="14"/>
      <c r="H77" s="14"/>
      <c r="I77" s="14"/>
    </row>
    <row r="78" spans="1:9" x14ac:dyDescent="0.2">
      <c r="A78" s="27" t="s">
        <v>42</v>
      </c>
      <c r="B78" s="27"/>
      <c r="C78" s="27"/>
      <c r="D78" s="27"/>
      <c r="E78" s="28">
        <v>485097.29992209998</v>
      </c>
      <c r="F78" s="29">
        <v>100</v>
      </c>
      <c r="G78" s="14"/>
      <c r="H78" s="14"/>
      <c r="I78" s="14"/>
    </row>
    <row r="80" spans="1:9" x14ac:dyDescent="0.2">
      <c r="A80" s="14" t="s">
        <v>45</v>
      </c>
    </row>
    <row r="81" spans="1:9" x14ac:dyDescent="0.2">
      <c r="A81" s="14" t="s">
        <v>46</v>
      </c>
    </row>
    <row r="82" spans="1:9" x14ac:dyDescent="0.2">
      <c r="A82" s="14" t="s">
        <v>47</v>
      </c>
      <c r="B82" s="14"/>
      <c r="C82" s="30" t="s">
        <v>49</v>
      </c>
      <c r="D82" s="14" t="s">
        <v>48</v>
      </c>
    </row>
    <row r="83" spans="1:9" x14ac:dyDescent="0.2">
      <c r="A83" s="7" t="s">
        <v>50</v>
      </c>
      <c r="C83" s="31">
        <v>10.1066</v>
      </c>
      <c r="D83" s="31">
        <v>9.8673999999999999</v>
      </c>
    </row>
    <row r="84" spans="1:9" x14ac:dyDescent="0.2">
      <c r="A84" s="7" t="s">
        <v>51</v>
      </c>
      <c r="C84" s="31">
        <v>10.1066</v>
      </c>
      <c r="D84" s="31">
        <v>9.8673999999999999</v>
      </c>
    </row>
    <row r="85" spans="1:9" x14ac:dyDescent="0.2">
      <c r="A85" s="7" t="s">
        <v>52</v>
      </c>
      <c r="C85" s="31">
        <v>10.159800000000001</v>
      </c>
      <c r="D85" s="31">
        <v>9.9941999999999993</v>
      </c>
    </row>
    <row r="86" spans="1:9" x14ac:dyDescent="0.2">
      <c r="A86" s="7" t="s">
        <v>53</v>
      </c>
      <c r="C86" s="31">
        <v>10.159800000000001</v>
      </c>
      <c r="D86" s="31">
        <v>9.9941999999999993</v>
      </c>
    </row>
    <row r="88" spans="1:9" x14ac:dyDescent="0.2">
      <c r="A88" s="7" t="s">
        <v>54</v>
      </c>
    </row>
    <row r="90" spans="1:9" x14ac:dyDescent="0.2">
      <c r="A90" s="14" t="s">
        <v>55</v>
      </c>
      <c r="D90" s="30" t="s">
        <v>56</v>
      </c>
    </row>
    <row r="92" spans="1:9" x14ac:dyDescent="0.2">
      <c r="A92" s="14" t="s">
        <v>334</v>
      </c>
      <c r="D92" s="51">
        <v>0.31325741223516201</v>
      </c>
    </row>
    <row r="94" spans="1:9" x14ac:dyDescent="0.2">
      <c r="A94" s="105" t="s">
        <v>943</v>
      </c>
      <c r="B94" s="105"/>
      <c r="C94" s="105"/>
      <c r="D94" s="30" t="s">
        <v>56</v>
      </c>
    </row>
    <row r="96" spans="1:9" x14ac:dyDescent="0.2">
      <c r="A96" s="66" t="s">
        <v>944</v>
      </c>
      <c r="B96" s="62"/>
      <c r="C96" s="62"/>
      <c r="D96" s="62"/>
      <c r="E96" s="11"/>
      <c r="F96" s="62"/>
      <c r="G96" s="62"/>
      <c r="H96" s="62"/>
      <c r="I96" s="62"/>
    </row>
    <row r="97" spans="1:9" x14ac:dyDescent="0.2">
      <c r="A97" s="62"/>
      <c r="B97" s="62"/>
      <c r="C97" s="62"/>
      <c r="D97" s="62"/>
      <c r="E97" s="11"/>
      <c r="F97" s="62"/>
      <c r="G97" s="62"/>
      <c r="H97" s="62"/>
      <c r="I97" s="62"/>
    </row>
    <row r="98" spans="1:9" x14ac:dyDescent="0.2">
      <c r="A98" s="66" t="s">
        <v>948</v>
      </c>
      <c r="B98" s="62"/>
      <c r="C98" s="62"/>
      <c r="D98" s="62"/>
      <c r="E98" s="11"/>
      <c r="F98" s="62"/>
      <c r="G98" s="62"/>
      <c r="H98" s="62"/>
      <c r="I98" s="62"/>
    </row>
    <row r="99" spans="1:9" x14ac:dyDescent="0.2">
      <c r="A99" s="67"/>
      <c r="B99" s="62"/>
      <c r="C99" s="62"/>
      <c r="D99" s="62"/>
      <c r="E99" s="11"/>
      <c r="F99" s="62"/>
      <c r="G99" s="62"/>
      <c r="H99" s="62"/>
      <c r="I99" s="62"/>
    </row>
    <row r="100" spans="1:9" x14ac:dyDescent="0.2">
      <c r="A100" s="62"/>
      <c r="B100" s="62"/>
      <c r="C100" s="62"/>
      <c r="D100" s="62"/>
      <c r="E100" s="11"/>
      <c r="F100" s="62"/>
      <c r="G100" s="62"/>
      <c r="H100" s="62"/>
      <c r="I100" s="62"/>
    </row>
    <row r="101" spans="1:9" x14ac:dyDescent="0.2">
      <c r="A101" s="62"/>
      <c r="B101" s="62"/>
      <c r="C101" s="62"/>
      <c r="D101" s="62"/>
      <c r="E101" s="11"/>
      <c r="F101" s="62"/>
      <c r="G101" s="62"/>
      <c r="H101" s="62"/>
      <c r="I101" s="62"/>
    </row>
    <row r="102" spans="1:9" x14ac:dyDescent="0.2">
      <c r="A102" s="62"/>
      <c r="B102" s="62"/>
      <c r="C102" s="62"/>
      <c r="D102" s="62"/>
      <c r="E102" s="11"/>
      <c r="F102" s="62"/>
      <c r="G102" s="62"/>
      <c r="H102" s="62"/>
      <c r="I102" s="62"/>
    </row>
    <row r="103" spans="1:9" x14ac:dyDescent="0.2">
      <c r="A103" s="62"/>
      <c r="B103" s="62"/>
      <c r="C103" s="62"/>
      <c r="D103" s="62"/>
      <c r="E103" s="11"/>
      <c r="F103" s="62"/>
      <c r="G103" s="62"/>
      <c r="H103" s="62"/>
      <c r="I103" s="62"/>
    </row>
    <row r="104" spans="1:9" x14ac:dyDescent="0.2">
      <c r="A104" s="62"/>
      <c r="B104" s="62"/>
      <c r="C104" s="62"/>
      <c r="D104" s="62"/>
      <c r="E104" s="11"/>
      <c r="F104" s="62"/>
      <c r="G104" s="62"/>
      <c r="H104" s="62"/>
      <c r="I104" s="62"/>
    </row>
    <row r="105" spans="1:9" x14ac:dyDescent="0.2">
      <c r="A105" s="62"/>
      <c r="B105" s="62"/>
      <c r="C105" s="62"/>
      <c r="D105" s="62"/>
      <c r="E105" s="11"/>
      <c r="F105" s="62"/>
      <c r="G105" s="62"/>
      <c r="H105" s="62"/>
      <c r="I105" s="62"/>
    </row>
    <row r="106" spans="1:9" x14ac:dyDescent="0.2">
      <c r="A106" s="62"/>
      <c r="B106" s="62"/>
      <c r="C106" s="62"/>
      <c r="D106" s="62"/>
      <c r="E106" s="11"/>
      <c r="F106" s="62"/>
      <c r="G106" s="62"/>
      <c r="H106" s="62"/>
      <c r="I106" s="62"/>
    </row>
    <row r="107" spans="1:9" x14ac:dyDescent="0.2">
      <c r="A107" s="62"/>
      <c r="B107" s="62"/>
      <c r="C107" s="62"/>
      <c r="D107" s="62"/>
      <c r="E107" s="11"/>
      <c r="F107" s="62"/>
      <c r="G107" s="62"/>
      <c r="H107" s="62"/>
      <c r="I107" s="62"/>
    </row>
    <row r="108" spans="1:9" x14ac:dyDescent="0.2">
      <c r="A108" s="62"/>
      <c r="B108" s="62"/>
      <c r="C108" s="62"/>
      <c r="D108" s="62"/>
      <c r="E108" s="11"/>
      <c r="F108" s="62"/>
      <c r="G108" s="62"/>
      <c r="H108" s="62"/>
      <c r="I108" s="62"/>
    </row>
    <row r="109" spans="1:9" x14ac:dyDescent="0.2">
      <c r="A109" s="62"/>
      <c r="B109" s="62"/>
      <c r="C109" s="62"/>
      <c r="D109" s="62"/>
      <c r="E109" s="11"/>
      <c r="F109" s="62"/>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6" t="s">
        <v>962</v>
      </c>
      <c r="B117" s="62"/>
      <c r="C117" s="62"/>
      <c r="D117" s="62"/>
      <c r="E117" s="11"/>
      <c r="G117" s="62"/>
      <c r="H117" s="62"/>
      <c r="I117" s="62"/>
    </row>
    <row r="118" spans="1:9" x14ac:dyDescent="0.2">
      <c r="A118" s="62"/>
      <c r="B118" s="62"/>
      <c r="C118" s="62"/>
      <c r="D118" s="62"/>
      <c r="E118" s="11"/>
      <c r="G118" s="62"/>
      <c r="H118" s="62"/>
      <c r="I118" s="62"/>
    </row>
    <row r="119" spans="1:9" x14ac:dyDescent="0.2">
      <c r="A119" s="66" t="s">
        <v>949</v>
      </c>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t="s">
        <v>947</v>
      </c>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sheetData>
  <mergeCells count="2">
    <mergeCell ref="A1:F1"/>
    <mergeCell ref="A94:C94"/>
  </mergeCells>
  <conditionalFormatting sqref="F2:F3 F5:F95">
    <cfRule type="cellIs" dxfId="54" priority="2" stopIfTrue="1" operator="between">
      <formula>0.009</formula>
      <formula>-0.009</formula>
    </cfRule>
  </conditionalFormatting>
  <conditionalFormatting sqref="F110:F65536">
    <cfRule type="cellIs" dxfId="5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18"/>
  <sheetViews>
    <sheetView workbookViewId="0">
      <selection sqref="A1:F1"/>
    </sheetView>
  </sheetViews>
  <sheetFormatPr defaultRowHeight="11.25" x14ac:dyDescent="0.2"/>
  <cols>
    <col min="1" max="1" width="38.7109375" style="7" bestFit="1" customWidth="1"/>
    <col min="2" max="2" width="24.7109375" style="7" bestFit="1" customWidth="1"/>
    <col min="3" max="3" width="35.42578125" style="7" bestFit="1" customWidth="1"/>
    <col min="4" max="4" width="15.5703125" style="7" bestFit="1" customWidth="1"/>
    <col min="5" max="5" width="26.7109375" style="10" customWidth="1"/>
    <col min="6" max="6" width="13.5703125" style="11" bestFit="1" customWidth="1"/>
    <col min="7" max="16384" width="9.140625" style="7"/>
  </cols>
  <sheetData>
    <row r="1" spans="1:7" s="1" customFormat="1" ht="15" x14ac:dyDescent="0.2">
      <c r="A1" s="99" t="s">
        <v>19</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56" t="s">
        <v>5</v>
      </c>
    </row>
    <row r="5" spans="1:7" x14ac:dyDescent="0.2">
      <c r="A5" s="16" t="s">
        <v>118</v>
      </c>
      <c r="B5" s="17"/>
      <c r="C5" s="17"/>
      <c r="D5" s="17"/>
      <c r="E5" s="18"/>
      <c r="F5" s="19"/>
      <c r="G5" s="19"/>
    </row>
    <row r="6" spans="1:7" x14ac:dyDescent="0.2">
      <c r="A6" s="20" t="s">
        <v>25</v>
      </c>
      <c r="B6" s="21"/>
      <c r="C6" s="21"/>
      <c r="D6" s="21"/>
      <c r="E6" s="22"/>
      <c r="F6" s="23"/>
      <c r="G6" s="23"/>
    </row>
    <row r="7" spans="1:7" x14ac:dyDescent="0.2">
      <c r="A7" s="21" t="s">
        <v>120</v>
      </c>
      <c r="B7" s="21" t="s">
        <v>119</v>
      </c>
      <c r="C7" s="21" t="s">
        <v>121</v>
      </c>
      <c r="D7" s="24">
        <v>6800000</v>
      </c>
      <c r="E7" s="22">
        <v>132253.20000000001</v>
      </c>
      <c r="F7" s="23">
        <v>10.8881279736087</v>
      </c>
      <c r="G7" s="23"/>
    </row>
    <row r="8" spans="1:7" x14ac:dyDescent="0.2">
      <c r="A8" s="21" t="s">
        <v>123</v>
      </c>
      <c r="B8" s="21" t="s">
        <v>122</v>
      </c>
      <c r="C8" s="21" t="s">
        <v>121</v>
      </c>
      <c r="D8" s="24">
        <v>8300000</v>
      </c>
      <c r="E8" s="22">
        <v>120001.4</v>
      </c>
      <c r="F8" s="23">
        <v>9.8794630316105998</v>
      </c>
      <c r="G8" s="23"/>
    </row>
    <row r="9" spans="1:7" x14ac:dyDescent="0.2">
      <c r="A9" s="21" t="s">
        <v>279</v>
      </c>
      <c r="B9" s="21" t="s">
        <v>278</v>
      </c>
      <c r="C9" s="21" t="s">
        <v>137</v>
      </c>
      <c r="D9" s="24">
        <v>2100000</v>
      </c>
      <c r="E9" s="22">
        <v>72731.399999999994</v>
      </c>
      <c r="F9" s="23">
        <v>5.9878232882056599</v>
      </c>
      <c r="G9" s="23"/>
    </row>
    <row r="10" spans="1:7" x14ac:dyDescent="0.2">
      <c r="A10" s="21" t="s">
        <v>130</v>
      </c>
      <c r="B10" s="21" t="s">
        <v>129</v>
      </c>
      <c r="C10" s="21" t="s">
        <v>131</v>
      </c>
      <c r="D10" s="24">
        <v>3900000</v>
      </c>
      <c r="E10" s="22">
        <v>72391.8</v>
      </c>
      <c r="F10" s="23">
        <v>5.95986473400934</v>
      </c>
      <c r="G10" s="23"/>
    </row>
    <row r="11" spans="1:7" x14ac:dyDescent="0.2">
      <c r="A11" s="21" t="s">
        <v>128</v>
      </c>
      <c r="B11" s="21" t="s">
        <v>127</v>
      </c>
      <c r="C11" s="21" t="s">
        <v>121</v>
      </c>
      <c r="D11" s="24">
        <v>6000000</v>
      </c>
      <c r="E11" s="22">
        <v>71532</v>
      </c>
      <c r="F11" s="23">
        <v>5.8890792072189901</v>
      </c>
      <c r="G11" s="23"/>
    </row>
    <row r="12" spans="1:7" x14ac:dyDescent="0.2">
      <c r="A12" s="21" t="s">
        <v>133</v>
      </c>
      <c r="B12" s="21" t="s">
        <v>132</v>
      </c>
      <c r="C12" s="21" t="s">
        <v>134</v>
      </c>
      <c r="D12" s="24">
        <v>4600000</v>
      </c>
      <c r="E12" s="22">
        <v>65361.4</v>
      </c>
      <c r="F12" s="23">
        <v>5.3810666791746797</v>
      </c>
      <c r="G12" s="23"/>
    </row>
    <row r="13" spans="1:7" x14ac:dyDescent="0.2">
      <c r="A13" s="21" t="s">
        <v>144</v>
      </c>
      <c r="B13" s="21" t="s">
        <v>143</v>
      </c>
      <c r="C13" s="21" t="s">
        <v>145</v>
      </c>
      <c r="D13" s="24">
        <v>23500000</v>
      </c>
      <c r="E13" s="22">
        <v>56002.85</v>
      </c>
      <c r="F13" s="23">
        <v>4.6105969283677801</v>
      </c>
      <c r="G13" s="23"/>
    </row>
    <row r="14" spans="1:7" x14ac:dyDescent="0.2">
      <c r="A14" s="21" t="s">
        <v>161</v>
      </c>
      <c r="B14" s="21" t="s">
        <v>160</v>
      </c>
      <c r="C14" s="21" t="s">
        <v>162</v>
      </c>
      <c r="D14" s="24">
        <v>3200000</v>
      </c>
      <c r="E14" s="22">
        <v>53683.199999999997</v>
      </c>
      <c r="F14" s="23">
        <v>4.4196250195294198</v>
      </c>
      <c r="G14" s="23"/>
    </row>
    <row r="15" spans="1:7" x14ac:dyDescent="0.2">
      <c r="A15" s="21" t="s">
        <v>266</v>
      </c>
      <c r="B15" s="21" t="s">
        <v>265</v>
      </c>
      <c r="C15" s="21" t="s">
        <v>162</v>
      </c>
      <c r="D15" s="24">
        <v>3500000</v>
      </c>
      <c r="E15" s="22">
        <v>51299.5</v>
      </c>
      <c r="F15" s="23">
        <v>4.2233800088174602</v>
      </c>
      <c r="G15" s="23"/>
    </row>
    <row r="16" spans="1:7" x14ac:dyDescent="0.2">
      <c r="A16" s="21" t="s">
        <v>173</v>
      </c>
      <c r="B16" s="21" t="s">
        <v>172</v>
      </c>
      <c r="C16" s="21" t="s">
        <v>165</v>
      </c>
      <c r="D16" s="24">
        <v>350000</v>
      </c>
      <c r="E16" s="22">
        <v>43116.5</v>
      </c>
      <c r="F16" s="23">
        <v>3.5496908186274401</v>
      </c>
      <c r="G16" s="23"/>
    </row>
    <row r="17" spans="1:7" x14ac:dyDescent="0.2">
      <c r="A17" s="21" t="s">
        <v>223</v>
      </c>
      <c r="B17" s="21" t="s">
        <v>222</v>
      </c>
      <c r="C17" s="21" t="s">
        <v>224</v>
      </c>
      <c r="D17" s="24">
        <v>25000000</v>
      </c>
      <c r="E17" s="22">
        <v>40255</v>
      </c>
      <c r="F17" s="23">
        <v>3.3141095382010901</v>
      </c>
      <c r="G17" s="23"/>
    </row>
    <row r="18" spans="1:7" x14ac:dyDescent="0.2">
      <c r="A18" s="21" t="s">
        <v>613</v>
      </c>
      <c r="B18" s="21" t="s">
        <v>612</v>
      </c>
      <c r="C18" s="21" t="s">
        <v>210</v>
      </c>
      <c r="D18" s="24">
        <v>2693087</v>
      </c>
      <c r="E18" s="22">
        <v>38591.936710000002</v>
      </c>
      <c r="F18" s="23">
        <v>3.1771930331204499</v>
      </c>
      <c r="G18" s="23"/>
    </row>
    <row r="19" spans="1:7" x14ac:dyDescent="0.2">
      <c r="A19" s="21" t="s">
        <v>170</v>
      </c>
      <c r="B19" s="21" t="s">
        <v>169</v>
      </c>
      <c r="C19" s="21" t="s">
        <v>171</v>
      </c>
      <c r="D19" s="24">
        <v>4700000</v>
      </c>
      <c r="E19" s="22">
        <v>36511.949999999997</v>
      </c>
      <c r="F19" s="23">
        <v>3.0059520992006301</v>
      </c>
      <c r="G19" s="23"/>
    </row>
    <row r="20" spans="1:7" x14ac:dyDescent="0.2">
      <c r="A20" s="21" t="s">
        <v>185</v>
      </c>
      <c r="B20" s="21" t="s">
        <v>184</v>
      </c>
      <c r="C20" s="21" t="s">
        <v>186</v>
      </c>
      <c r="D20" s="24">
        <v>1425000</v>
      </c>
      <c r="E20" s="22">
        <v>33463.275000000001</v>
      </c>
      <c r="F20" s="23">
        <v>2.7549610944465601</v>
      </c>
      <c r="G20" s="23"/>
    </row>
    <row r="21" spans="1:7" x14ac:dyDescent="0.2">
      <c r="A21" s="21" t="s">
        <v>158</v>
      </c>
      <c r="B21" s="21" t="s">
        <v>157</v>
      </c>
      <c r="C21" s="21" t="s">
        <v>159</v>
      </c>
      <c r="D21" s="24">
        <v>1800000</v>
      </c>
      <c r="E21" s="22">
        <v>31708.799999999999</v>
      </c>
      <c r="F21" s="23">
        <v>2.6105188554194698</v>
      </c>
      <c r="G21" s="23"/>
    </row>
    <row r="22" spans="1:7" x14ac:dyDescent="0.2">
      <c r="A22" s="21" t="s">
        <v>191</v>
      </c>
      <c r="B22" s="21" t="s">
        <v>190</v>
      </c>
      <c r="C22" s="21" t="s">
        <v>192</v>
      </c>
      <c r="D22" s="24">
        <v>550000</v>
      </c>
      <c r="E22" s="22">
        <v>29315</v>
      </c>
      <c r="F22" s="23">
        <v>2.4134423329366501</v>
      </c>
      <c r="G22" s="23"/>
    </row>
    <row r="23" spans="1:7" x14ac:dyDescent="0.2">
      <c r="A23" s="21" t="s">
        <v>182</v>
      </c>
      <c r="B23" s="21" t="s">
        <v>181</v>
      </c>
      <c r="C23" s="21" t="s">
        <v>183</v>
      </c>
      <c r="D23" s="24">
        <v>4468295</v>
      </c>
      <c r="E23" s="22">
        <v>29291.907869999999</v>
      </c>
      <c r="F23" s="23">
        <v>2.411541206411</v>
      </c>
      <c r="G23" s="23"/>
    </row>
    <row r="24" spans="1:7" x14ac:dyDescent="0.2">
      <c r="A24" s="21" t="s">
        <v>153</v>
      </c>
      <c r="B24" s="21" t="s">
        <v>152</v>
      </c>
      <c r="C24" s="21" t="s">
        <v>121</v>
      </c>
      <c r="D24" s="24">
        <v>3500000</v>
      </c>
      <c r="E24" s="22">
        <v>28430.5</v>
      </c>
      <c r="F24" s="23">
        <v>2.3406233070631299</v>
      </c>
      <c r="G24" s="23"/>
    </row>
    <row r="25" spans="1:7" x14ac:dyDescent="0.2">
      <c r="A25" s="21" t="s">
        <v>815</v>
      </c>
      <c r="B25" s="21" t="s">
        <v>814</v>
      </c>
      <c r="C25" s="21" t="s">
        <v>219</v>
      </c>
      <c r="D25" s="24">
        <v>775000</v>
      </c>
      <c r="E25" s="22">
        <v>27979.05</v>
      </c>
      <c r="F25" s="23">
        <v>2.3034563774637999</v>
      </c>
      <c r="G25" s="23"/>
    </row>
    <row r="26" spans="1:7" x14ac:dyDescent="0.2">
      <c r="A26" s="21" t="s">
        <v>478</v>
      </c>
      <c r="B26" s="21" t="s">
        <v>477</v>
      </c>
      <c r="C26" s="21" t="s">
        <v>121</v>
      </c>
      <c r="D26" s="24">
        <v>2650000</v>
      </c>
      <c r="E26" s="22">
        <v>21649.174999999999</v>
      </c>
      <c r="F26" s="23">
        <v>1.78233107344888</v>
      </c>
      <c r="G26" s="23"/>
    </row>
    <row r="27" spans="1:7" x14ac:dyDescent="0.2">
      <c r="A27" s="21" t="s">
        <v>669</v>
      </c>
      <c r="B27" s="21" t="s">
        <v>668</v>
      </c>
      <c r="C27" s="21" t="s">
        <v>192</v>
      </c>
      <c r="D27" s="24">
        <v>5000000</v>
      </c>
      <c r="E27" s="22">
        <v>17900</v>
      </c>
      <c r="F27" s="23">
        <v>1.4736693760725299</v>
      </c>
      <c r="G27" s="23"/>
    </row>
    <row r="28" spans="1:7" x14ac:dyDescent="0.2">
      <c r="A28" s="21" t="s">
        <v>720</v>
      </c>
      <c r="B28" s="21" t="s">
        <v>719</v>
      </c>
      <c r="C28" s="21" t="s">
        <v>219</v>
      </c>
      <c r="D28" s="24">
        <v>540000</v>
      </c>
      <c r="E28" s="22">
        <v>17647.740000000002</v>
      </c>
      <c r="F28" s="23">
        <v>1.45290134049666</v>
      </c>
      <c r="G28" s="23"/>
    </row>
    <row r="29" spans="1:7" x14ac:dyDescent="0.2">
      <c r="A29" s="21" t="s">
        <v>809</v>
      </c>
      <c r="B29" s="21" t="s">
        <v>808</v>
      </c>
      <c r="C29" s="21" t="s">
        <v>417</v>
      </c>
      <c r="D29" s="24">
        <v>3300000</v>
      </c>
      <c r="E29" s="22">
        <v>15937.35</v>
      </c>
      <c r="F29" s="23">
        <v>1.31208852685751</v>
      </c>
      <c r="G29" s="23"/>
    </row>
    <row r="30" spans="1:7" x14ac:dyDescent="0.2">
      <c r="A30" s="21" t="s">
        <v>603</v>
      </c>
      <c r="B30" s="21" t="s">
        <v>602</v>
      </c>
      <c r="C30" s="21" t="s">
        <v>232</v>
      </c>
      <c r="D30" s="24">
        <v>767769</v>
      </c>
      <c r="E30" s="22">
        <v>15564.980939999999</v>
      </c>
      <c r="F30" s="23">
        <v>1.2814321648285201</v>
      </c>
      <c r="G30" s="23"/>
    </row>
    <row r="31" spans="1:7" x14ac:dyDescent="0.2">
      <c r="A31" s="21" t="s">
        <v>399</v>
      </c>
      <c r="B31" s="21" t="s">
        <v>398</v>
      </c>
      <c r="C31" s="21" t="s">
        <v>145</v>
      </c>
      <c r="D31" s="24">
        <v>225000</v>
      </c>
      <c r="E31" s="22">
        <v>12697.875</v>
      </c>
      <c r="F31" s="23">
        <v>1.04538935914508</v>
      </c>
      <c r="G31" s="23"/>
    </row>
    <row r="32" spans="1:7" x14ac:dyDescent="0.2">
      <c r="A32" s="21" t="s">
        <v>527</v>
      </c>
      <c r="B32" s="21" t="s">
        <v>526</v>
      </c>
      <c r="C32" s="21" t="s">
        <v>528</v>
      </c>
      <c r="D32" s="24">
        <v>3499625</v>
      </c>
      <c r="E32" s="22">
        <v>8260.1648879999993</v>
      </c>
      <c r="F32" s="23">
        <v>0.68004201322654501</v>
      </c>
      <c r="G32" s="23"/>
    </row>
    <row r="33" spans="1:9" x14ac:dyDescent="0.2">
      <c r="A33" s="21" t="s">
        <v>802</v>
      </c>
      <c r="B33" s="21" t="s">
        <v>801</v>
      </c>
      <c r="C33" s="21" t="s">
        <v>178</v>
      </c>
      <c r="D33" s="24">
        <v>1368783</v>
      </c>
      <c r="E33" s="22">
        <v>6546.8890890000002</v>
      </c>
      <c r="F33" s="23">
        <v>0.53899161782137806</v>
      </c>
      <c r="G33" s="23"/>
    </row>
    <row r="34" spans="1:9" x14ac:dyDescent="0.2">
      <c r="A34" s="20" t="s">
        <v>28</v>
      </c>
      <c r="B34" s="20"/>
      <c r="C34" s="20"/>
      <c r="D34" s="20"/>
      <c r="E34" s="25">
        <f>SUM(E7:E33)</f>
        <v>1150124.8444969999</v>
      </c>
      <c r="F34" s="26">
        <f>SUM(F7:F33)</f>
        <v>94.687361005329947</v>
      </c>
      <c r="G34" s="23"/>
      <c r="H34" s="14"/>
      <c r="I34" s="14"/>
    </row>
    <row r="35" spans="1:9" x14ac:dyDescent="0.2">
      <c r="A35" s="21"/>
      <c r="B35" s="21"/>
      <c r="C35" s="21"/>
      <c r="D35" s="21"/>
      <c r="E35" s="22"/>
      <c r="F35" s="23"/>
      <c r="G35" s="23"/>
    </row>
    <row r="36" spans="1:9" x14ac:dyDescent="0.2">
      <c r="A36" s="20" t="s">
        <v>29</v>
      </c>
      <c r="B36" s="21"/>
      <c r="C36" s="21"/>
      <c r="D36" s="21"/>
      <c r="E36" s="22"/>
      <c r="F36" s="23"/>
      <c r="G36" s="23"/>
    </row>
    <row r="37" spans="1:9" x14ac:dyDescent="0.2">
      <c r="A37" s="20" t="s">
        <v>35</v>
      </c>
      <c r="B37" s="21"/>
      <c r="C37" s="21"/>
      <c r="D37" s="21"/>
      <c r="E37" s="22"/>
      <c r="F37" s="23"/>
      <c r="G37" s="23"/>
    </row>
    <row r="38" spans="1:9" x14ac:dyDescent="0.2">
      <c r="A38" s="21" t="s">
        <v>117</v>
      </c>
      <c r="B38" s="21" t="s">
        <v>116</v>
      </c>
      <c r="C38" s="21" t="s">
        <v>37</v>
      </c>
      <c r="D38" s="24">
        <v>2500000</v>
      </c>
      <c r="E38" s="22">
        <v>2482.0625</v>
      </c>
      <c r="F38" s="23">
        <v>0.20434298858927499</v>
      </c>
      <c r="G38" s="23">
        <v>5.6123000000000003</v>
      </c>
    </row>
    <row r="39" spans="1:9" x14ac:dyDescent="0.2">
      <c r="A39" s="20" t="s">
        <v>28</v>
      </c>
      <c r="B39" s="20"/>
      <c r="C39" s="20"/>
      <c r="D39" s="20"/>
      <c r="E39" s="25">
        <f>SUM(E37:E38)</f>
        <v>2482.0625</v>
      </c>
      <c r="F39" s="26">
        <f>SUM(F37:F38)</f>
        <v>0.20434298858927499</v>
      </c>
      <c r="G39" s="23"/>
      <c r="H39" s="14"/>
      <c r="I39" s="14"/>
    </row>
    <row r="40" spans="1:9" x14ac:dyDescent="0.2">
      <c r="A40" s="21"/>
      <c r="B40" s="21"/>
      <c r="C40" s="21"/>
      <c r="D40" s="21"/>
      <c r="E40" s="22"/>
      <c r="F40" s="23"/>
      <c r="G40" s="23"/>
    </row>
    <row r="41" spans="1:9" x14ac:dyDescent="0.2">
      <c r="A41" s="20" t="s">
        <v>41</v>
      </c>
      <c r="B41" s="20"/>
      <c r="C41" s="20"/>
      <c r="D41" s="20"/>
      <c r="E41" s="25">
        <f>E34+E39</f>
        <v>1152606.9069969999</v>
      </c>
      <c r="F41" s="26">
        <f>F34+F39</f>
        <v>94.891703993919222</v>
      </c>
      <c r="G41" s="23"/>
      <c r="H41" s="14"/>
      <c r="I41" s="14"/>
    </row>
    <row r="42" spans="1:9" x14ac:dyDescent="0.2">
      <c r="A42" s="20"/>
      <c r="B42" s="20"/>
      <c r="C42" s="20"/>
      <c r="D42" s="20"/>
      <c r="E42" s="25"/>
      <c r="F42" s="26"/>
      <c r="G42" s="23"/>
      <c r="H42" s="14"/>
      <c r="I42" s="14"/>
    </row>
    <row r="43" spans="1:9" x14ac:dyDescent="0.2">
      <c r="A43" s="20" t="s">
        <v>43</v>
      </c>
      <c r="B43" s="20"/>
      <c r="C43" s="20"/>
      <c r="D43" s="20"/>
      <c r="E43" s="25">
        <f>E45-(E34+E39)</f>
        <v>62048.177151200129</v>
      </c>
      <c r="F43" s="26">
        <f>F45-(F34+F39)</f>
        <v>5.1082960060807778</v>
      </c>
      <c r="G43" s="23"/>
      <c r="H43" s="14"/>
      <c r="I43" s="14"/>
    </row>
    <row r="44" spans="1:9" x14ac:dyDescent="0.2">
      <c r="A44" s="20"/>
      <c r="B44" s="20"/>
      <c r="C44" s="20"/>
      <c r="D44" s="20"/>
      <c r="E44" s="25"/>
      <c r="F44" s="26"/>
      <c r="G44" s="23"/>
      <c r="H44" s="14"/>
      <c r="I44" s="14"/>
    </row>
    <row r="45" spans="1:9" x14ac:dyDescent="0.2">
      <c r="A45" s="27" t="s">
        <v>42</v>
      </c>
      <c r="B45" s="27"/>
      <c r="C45" s="27"/>
      <c r="D45" s="27"/>
      <c r="E45" s="28">
        <v>1214655.0841482</v>
      </c>
      <c r="F45" s="29">
        <v>100</v>
      </c>
      <c r="G45" s="57"/>
      <c r="H45" s="14"/>
      <c r="I45" s="14"/>
    </row>
    <row r="46" spans="1:9" x14ac:dyDescent="0.2">
      <c r="G46" s="11"/>
      <c r="H46" s="11"/>
    </row>
    <row r="47" spans="1:9" x14ac:dyDescent="0.2">
      <c r="A47" s="14" t="s">
        <v>45</v>
      </c>
    </row>
    <row r="48" spans="1:9" x14ac:dyDescent="0.2">
      <c r="A48" s="14" t="s">
        <v>46</v>
      </c>
    </row>
    <row r="49" spans="1:9" x14ac:dyDescent="0.2">
      <c r="A49" s="14" t="s">
        <v>47</v>
      </c>
      <c r="B49" s="14"/>
      <c r="C49" s="30" t="s">
        <v>49</v>
      </c>
      <c r="D49" s="14" t="s">
        <v>48</v>
      </c>
    </row>
    <row r="50" spans="1:9" x14ac:dyDescent="0.2">
      <c r="A50" s="7" t="s">
        <v>50</v>
      </c>
      <c r="C50" s="31">
        <v>106.4581</v>
      </c>
      <c r="D50" s="31">
        <v>105.31399999999999</v>
      </c>
    </row>
    <row r="51" spans="1:9" x14ac:dyDescent="0.2">
      <c r="A51" s="7" t="s">
        <v>51</v>
      </c>
      <c r="C51" s="31">
        <v>38.426000000000002</v>
      </c>
      <c r="D51" s="31">
        <v>38.012999999999998</v>
      </c>
    </row>
    <row r="52" spans="1:9" x14ac:dyDescent="0.2">
      <c r="A52" s="7" t="s">
        <v>52</v>
      </c>
      <c r="C52" s="31">
        <v>119.3117</v>
      </c>
      <c r="D52" s="31">
        <v>118.4943</v>
      </c>
    </row>
    <row r="53" spans="1:9" x14ac:dyDescent="0.2">
      <c r="A53" s="7" t="s">
        <v>53</v>
      </c>
      <c r="C53" s="31">
        <v>45.323999999999998</v>
      </c>
      <c r="D53" s="31">
        <v>45.012</v>
      </c>
    </row>
    <row r="55" spans="1:9" x14ac:dyDescent="0.2">
      <c r="A55" s="7" t="s">
        <v>54</v>
      </c>
    </row>
    <row r="57" spans="1:9" x14ac:dyDescent="0.2">
      <c r="A57" s="14" t="s">
        <v>55</v>
      </c>
      <c r="D57" s="30" t="s">
        <v>56</v>
      </c>
    </row>
    <row r="59" spans="1:9" x14ac:dyDescent="0.2">
      <c r="A59" s="14" t="s">
        <v>334</v>
      </c>
      <c r="D59" s="51">
        <v>0.114096456921567</v>
      </c>
    </row>
    <row r="61" spans="1:9" x14ac:dyDescent="0.2">
      <c r="A61" s="105" t="s">
        <v>943</v>
      </c>
      <c r="B61" s="105"/>
      <c r="C61" s="105"/>
      <c r="D61" s="30" t="s">
        <v>56</v>
      </c>
    </row>
    <row r="63" spans="1:9" x14ac:dyDescent="0.2">
      <c r="A63" s="66" t="s">
        <v>944</v>
      </c>
      <c r="B63" s="62"/>
      <c r="C63" s="62"/>
      <c r="D63" s="62"/>
      <c r="E63" s="11"/>
      <c r="G63" s="11"/>
      <c r="H63" s="62"/>
      <c r="I63" s="62"/>
    </row>
    <row r="64" spans="1:9" x14ac:dyDescent="0.2">
      <c r="A64" s="67"/>
      <c r="B64" s="62"/>
      <c r="C64" s="62"/>
      <c r="D64" s="62"/>
      <c r="E64" s="11"/>
      <c r="G64" s="11"/>
      <c r="H64" s="62"/>
      <c r="I64" s="62"/>
    </row>
    <row r="65" spans="1:9" x14ac:dyDescent="0.2">
      <c r="A65" s="66" t="s">
        <v>948</v>
      </c>
      <c r="B65" s="62"/>
      <c r="C65" s="62"/>
      <c r="D65" s="62"/>
      <c r="E65" s="11"/>
      <c r="G65" s="11"/>
      <c r="H65" s="62"/>
      <c r="I65" s="62"/>
    </row>
    <row r="66" spans="1:9" x14ac:dyDescent="0.2">
      <c r="A66" s="67"/>
      <c r="B66" s="62"/>
      <c r="C66" s="62"/>
      <c r="D66" s="62"/>
      <c r="E66" s="11"/>
      <c r="G66" s="11"/>
      <c r="H66" s="62"/>
      <c r="I66" s="62"/>
    </row>
    <row r="67" spans="1:9" x14ac:dyDescent="0.2">
      <c r="A67" s="62"/>
      <c r="B67" s="62"/>
      <c r="C67" s="62"/>
      <c r="D67" s="62"/>
      <c r="E67" s="11"/>
      <c r="G67" s="11"/>
      <c r="H67" s="62"/>
      <c r="I67" s="62"/>
    </row>
    <row r="68" spans="1:9" x14ac:dyDescent="0.2">
      <c r="A68" s="62"/>
      <c r="B68" s="62"/>
      <c r="C68" s="62"/>
      <c r="D68" s="62"/>
      <c r="E68" s="11"/>
      <c r="G68" s="11"/>
      <c r="H68" s="62"/>
      <c r="I68" s="62"/>
    </row>
    <row r="69" spans="1:9" x14ac:dyDescent="0.2">
      <c r="A69" s="62"/>
      <c r="B69" s="62"/>
      <c r="C69" s="62"/>
      <c r="D69" s="62"/>
      <c r="E69" s="11"/>
      <c r="G69" s="11"/>
      <c r="H69" s="62"/>
      <c r="I69" s="62"/>
    </row>
    <row r="70" spans="1:9" x14ac:dyDescent="0.2">
      <c r="A70" s="62"/>
      <c r="B70" s="62"/>
      <c r="C70" s="62"/>
      <c r="D70" s="62"/>
      <c r="E70" s="11"/>
      <c r="G70" s="11"/>
      <c r="H70" s="62"/>
      <c r="I70" s="62"/>
    </row>
    <row r="71" spans="1:9" x14ac:dyDescent="0.2">
      <c r="A71" s="62"/>
      <c r="B71" s="62"/>
      <c r="C71" s="62"/>
      <c r="D71" s="62"/>
      <c r="E71" s="11"/>
      <c r="G71" s="11"/>
      <c r="H71" s="62"/>
      <c r="I71" s="62"/>
    </row>
    <row r="72" spans="1:9" x14ac:dyDescent="0.2">
      <c r="A72" s="62"/>
      <c r="B72" s="62"/>
      <c r="C72" s="62"/>
      <c r="D72" s="62"/>
      <c r="E72" s="11"/>
      <c r="G72" s="11"/>
      <c r="H72" s="62"/>
      <c r="I72" s="62"/>
    </row>
    <row r="73" spans="1:9" x14ac:dyDescent="0.2">
      <c r="A73" s="62"/>
      <c r="B73" s="62"/>
      <c r="C73" s="62"/>
      <c r="D73" s="62"/>
      <c r="E73" s="11"/>
      <c r="G73" s="11"/>
      <c r="H73" s="62"/>
      <c r="I73" s="62"/>
    </row>
    <row r="74" spans="1:9" x14ac:dyDescent="0.2">
      <c r="A74" s="62"/>
      <c r="B74" s="62"/>
      <c r="C74" s="62"/>
      <c r="D74" s="62"/>
      <c r="E74" s="11"/>
      <c r="G74" s="11"/>
      <c r="H74" s="62"/>
      <c r="I74" s="62"/>
    </row>
    <row r="75" spans="1:9" x14ac:dyDescent="0.2">
      <c r="A75" s="62"/>
      <c r="B75" s="62"/>
      <c r="C75" s="62"/>
      <c r="D75" s="62"/>
      <c r="E75" s="11"/>
      <c r="G75" s="11"/>
      <c r="H75" s="62"/>
      <c r="I75" s="62"/>
    </row>
    <row r="76" spans="1:9" x14ac:dyDescent="0.2">
      <c r="A76" s="62"/>
      <c r="B76" s="62"/>
      <c r="C76" s="62"/>
      <c r="D76" s="62"/>
      <c r="E76" s="11"/>
      <c r="G76" s="11"/>
      <c r="H76" s="62"/>
      <c r="I76" s="62"/>
    </row>
    <row r="77" spans="1:9" x14ac:dyDescent="0.2">
      <c r="A77" s="62"/>
      <c r="B77" s="62"/>
      <c r="C77" s="62"/>
      <c r="D77" s="62"/>
      <c r="E77" s="11"/>
      <c r="G77" s="11"/>
      <c r="H77" s="62"/>
      <c r="I77" s="62"/>
    </row>
    <row r="78" spans="1:9" x14ac:dyDescent="0.2">
      <c r="A78" s="62"/>
      <c r="B78" s="62"/>
      <c r="C78" s="62"/>
      <c r="D78" s="62"/>
      <c r="E78" s="11"/>
      <c r="G78" s="11"/>
      <c r="H78" s="62"/>
      <c r="I78" s="62"/>
    </row>
    <row r="79" spans="1:9" x14ac:dyDescent="0.2">
      <c r="A79" s="62"/>
      <c r="B79" s="62"/>
      <c r="C79" s="62"/>
      <c r="D79" s="62"/>
      <c r="E79" s="11"/>
      <c r="G79" s="11"/>
      <c r="H79" s="62"/>
      <c r="I79" s="62"/>
    </row>
    <row r="80" spans="1:9" x14ac:dyDescent="0.2">
      <c r="A80" s="62"/>
      <c r="B80" s="62"/>
      <c r="C80" s="62"/>
      <c r="D80" s="62"/>
      <c r="E80" s="11"/>
      <c r="G80" s="11"/>
      <c r="H80" s="62"/>
      <c r="I80" s="62"/>
    </row>
    <row r="81" spans="1:9" x14ac:dyDescent="0.2">
      <c r="A81" s="62"/>
      <c r="B81" s="62"/>
      <c r="C81" s="62"/>
      <c r="D81" s="62"/>
      <c r="E81" s="11"/>
      <c r="G81" s="11"/>
      <c r="H81" s="62"/>
      <c r="I81" s="62"/>
    </row>
    <row r="82" spans="1:9" x14ac:dyDescent="0.2">
      <c r="A82" s="62"/>
      <c r="B82" s="62"/>
      <c r="C82" s="62"/>
      <c r="D82" s="62"/>
      <c r="E82" s="11"/>
      <c r="G82" s="11"/>
      <c r="H82" s="62"/>
      <c r="I82" s="62"/>
    </row>
    <row r="83" spans="1:9" x14ac:dyDescent="0.2">
      <c r="A83" s="66" t="s">
        <v>961</v>
      </c>
      <c r="B83" s="62"/>
      <c r="C83" s="62"/>
      <c r="D83" s="62"/>
      <c r="E83" s="11"/>
      <c r="G83" s="11"/>
      <c r="H83" s="62"/>
      <c r="I83" s="62"/>
    </row>
    <row r="84" spans="1:9" x14ac:dyDescent="0.2">
      <c r="A84" s="62"/>
      <c r="B84" s="62"/>
      <c r="C84" s="62"/>
      <c r="D84" s="62"/>
      <c r="E84" s="11"/>
      <c r="G84" s="11"/>
      <c r="H84" s="62"/>
      <c r="I84" s="62"/>
    </row>
    <row r="85" spans="1:9" x14ac:dyDescent="0.2">
      <c r="A85" s="66" t="s">
        <v>949</v>
      </c>
      <c r="B85" s="62"/>
      <c r="C85" s="62"/>
      <c r="D85" s="62"/>
      <c r="E85" s="11"/>
      <c r="G85" s="11"/>
      <c r="H85" s="62"/>
      <c r="I85" s="62"/>
    </row>
    <row r="86" spans="1:9" x14ac:dyDescent="0.2">
      <c r="A86" s="62"/>
      <c r="B86" s="62"/>
      <c r="C86" s="62"/>
      <c r="D86" s="62"/>
      <c r="E86" s="11"/>
      <c r="G86" s="11"/>
      <c r="H86" s="62"/>
      <c r="I86" s="62"/>
    </row>
    <row r="87" spans="1:9" x14ac:dyDescent="0.2">
      <c r="A87" s="62"/>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c r="B100" s="62"/>
      <c r="C100" s="62"/>
      <c r="D100" s="62"/>
      <c r="E100" s="11"/>
      <c r="G100" s="11"/>
      <c r="H100" s="62"/>
      <c r="I100" s="62"/>
    </row>
    <row r="101" spans="1:9" x14ac:dyDescent="0.2">
      <c r="A101" s="62"/>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2" t="s">
        <v>947</v>
      </c>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sheetData>
  <mergeCells count="2">
    <mergeCell ref="A1:F1"/>
    <mergeCell ref="A61:C61"/>
  </mergeCells>
  <conditionalFormatting sqref="F2:F3 F5:F45 F47:F62">
    <cfRule type="cellIs" dxfId="52" priority="4" stopIfTrue="1" operator="between">
      <formula>0.009</formula>
      <formula>-0.009</formula>
    </cfRule>
  </conditionalFormatting>
  <conditionalFormatting sqref="F200:F65536">
    <cfRule type="cellIs" dxfId="51" priority="2" stopIfTrue="1" operator="between">
      <formula>0.009</formula>
      <formula>-0.009</formula>
    </cfRule>
  </conditionalFormatting>
  <conditionalFormatting sqref="F63:G99">
    <cfRule type="cellIs" dxfId="50" priority="1" stopIfTrue="1" operator="between">
      <formula>0.009</formula>
      <formula>-0.009</formula>
    </cfRule>
  </conditionalFormatting>
  <conditionalFormatting sqref="F46:H46">
    <cfRule type="cellIs" dxfId="49" priority="3"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44"/>
  <sheetViews>
    <sheetView workbookViewId="0">
      <selection sqref="A1:F1"/>
    </sheetView>
  </sheetViews>
  <sheetFormatPr defaultRowHeight="11.25" x14ac:dyDescent="0.2"/>
  <cols>
    <col min="1" max="1" width="38.7109375" style="7" bestFit="1" customWidth="1"/>
    <col min="2" max="2" width="34.140625" style="7" bestFit="1" customWidth="1"/>
    <col min="3" max="3" width="25.5703125" style="7" bestFit="1" customWidth="1"/>
    <col min="4" max="4" width="15.5703125" style="7" bestFit="1" customWidth="1"/>
    <col min="5" max="5" width="26.7109375" style="10" customWidth="1"/>
    <col min="6" max="6" width="13.5703125" style="11" bestFit="1" customWidth="1"/>
    <col min="7" max="16384" width="9.140625" style="7"/>
  </cols>
  <sheetData>
    <row r="1" spans="1:7" s="1" customFormat="1" ht="15" x14ac:dyDescent="0.2">
      <c r="A1" s="99" t="s">
        <v>928</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56" t="s">
        <v>5</v>
      </c>
    </row>
    <row r="5" spans="1:7" x14ac:dyDescent="0.2">
      <c r="A5" s="16" t="s">
        <v>118</v>
      </c>
      <c r="B5" s="17"/>
      <c r="C5" s="17"/>
      <c r="D5" s="17"/>
      <c r="E5" s="18"/>
      <c r="F5" s="19"/>
      <c r="G5" s="19"/>
    </row>
    <row r="6" spans="1:7" x14ac:dyDescent="0.2">
      <c r="A6" s="20" t="s">
        <v>25</v>
      </c>
      <c r="B6" s="21"/>
      <c r="C6" s="21"/>
      <c r="D6" s="21"/>
      <c r="E6" s="22"/>
      <c r="F6" s="23"/>
      <c r="G6" s="23"/>
    </row>
    <row r="7" spans="1:7" x14ac:dyDescent="0.2">
      <c r="A7" s="21" t="s">
        <v>120</v>
      </c>
      <c r="B7" s="21" t="s">
        <v>119</v>
      </c>
      <c r="C7" s="21" t="s">
        <v>121</v>
      </c>
      <c r="D7" s="24">
        <v>8434642</v>
      </c>
      <c r="E7" s="22">
        <v>164045.35226000001</v>
      </c>
      <c r="F7" s="23">
        <v>8.7821989903978306</v>
      </c>
      <c r="G7" s="23"/>
    </row>
    <row r="8" spans="1:7" x14ac:dyDescent="0.2">
      <c r="A8" s="21" t="s">
        <v>123</v>
      </c>
      <c r="B8" s="21" t="s">
        <v>122</v>
      </c>
      <c r="C8" s="21" t="s">
        <v>121</v>
      </c>
      <c r="D8" s="24">
        <v>10908206</v>
      </c>
      <c r="E8" s="22">
        <v>157710.84234999999</v>
      </c>
      <c r="F8" s="23">
        <v>8.4430798031129903</v>
      </c>
      <c r="G8" s="23"/>
    </row>
    <row r="9" spans="1:7" x14ac:dyDescent="0.2">
      <c r="A9" s="21" t="s">
        <v>130</v>
      </c>
      <c r="B9" s="21" t="s">
        <v>129</v>
      </c>
      <c r="C9" s="21" t="s">
        <v>131</v>
      </c>
      <c r="D9" s="24">
        <v>4286537</v>
      </c>
      <c r="E9" s="22">
        <v>79566.699789999999</v>
      </c>
      <c r="F9" s="23">
        <v>4.2596183368701901</v>
      </c>
      <c r="G9" s="23"/>
    </row>
    <row r="10" spans="1:7" x14ac:dyDescent="0.2">
      <c r="A10" s="21" t="s">
        <v>125</v>
      </c>
      <c r="B10" s="21" t="s">
        <v>124</v>
      </c>
      <c r="C10" s="21" t="s">
        <v>126</v>
      </c>
      <c r="D10" s="24">
        <v>2131779</v>
      </c>
      <c r="E10" s="22">
        <v>78345.010030000005</v>
      </c>
      <c r="F10" s="23">
        <v>4.19421494427759</v>
      </c>
      <c r="G10" s="23"/>
    </row>
    <row r="11" spans="1:7" x14ac:dyDescent="0.2">
      <c r="A11" s="21" t="s">
        <v>136</v>
      </c>
      <c r="B11" s="21" t="s">
        <v>135</v>
      </c>
      <c r="C11" s="21" t="s">
        <v>137</v>
      </c>
      <c r="D11" s="24">
        <v>4627000</v>
      </c>
      <c r="E11" s="22">
        <v>72306.129000000001</v>
      </c>
      <c r="F11" s="23">
        <v>3.8709223050521802</v>
      </c>
      <c r="G11" s="23"/>
    </row>
    <row r="12" spans="1:7" x14ac:dyDescent="0.2">
      <c r="A12" s="21" t="s">
        <v>128</v>
      </c>
      <c r="B12" s="21" t="s">
        <v>127</v>
      </c>
      <c r="C12" s="21" t="s">
        <v>121</v>
      </c>
      <c r="D12" s="24">
        <v>6061448</v>
      </c>
      <c r="E12" s="22">
        <v>72264.583060000004</v>
      </c>
      <c r="F12" s="23">
        <v>3.8686981352887799</v>
      </c>
      <c r="G12" s="23"/>
    </row>
    <row r="13" spans="1:7" x14ac:dyDescent="0.2">
      <c r="A13" s="21" t="s">
        <v>133</v>
      </c>
      <c r="B13" s="21" t="s">
        <v>132</v>
      </c>
      <c r="C13" s="21" t="s">
        <v>134</v>
      </c>
      <c r="D13" s="24">
        <v>4184430</v>
      </c>
      <c r="E13" s="22">
        <v>59456.565869999999</v>
      </c>
      <c r="F13" s="23">
        <v>3.1830185102010802</v>
      </c>
      <c r="G13" s="23"/>
    </row>
    <row r="14" spans="1:7" x14ac:dyDescent="0.2">
      <c r="A14" s="21" t="s">
        <v>139</v>
      </c>
      <c r="B14" s="21" t="s">
        <v>138</v>
      </c>
      <c r="C14" s="21" t="s">
        <v>137</v>
      </c>
      <c r="D14" s="24">
        <v>3555589</v>
      </c>
      <c r="E14" s="22">
        <v>58190.769569999997</v>
      </c>
      <c r="F14" s="23">
        <v>3.1152538656393101</v>
      </c>
      <c r="G14" s="23"/>
    </row>
    <row r="15" spans="1:7" x14ac:dyDescent="0.2">
      <c r="A15" s="21" t="s">
        <v>141</v>
      </c>
      <c r="B15" s="21" t="s">
        <v>140</v>
      </c>
      <c r="C15" s="21" t="s">
        <v>142</v>
      </c>
      <c r="D15" s="24">
        <v>3452563</v>
      </c>
      <c r="E15" s="22">
        <v>52482.410159999999</v>
      </c>
      <c r="F15" s="23">
        <v>2.8096557639151301</v>
      </c>
      <c r="G15" s="23"/>
    </row>
    <row r="16" spans="1:7" x14ac:dyDescent="0.2">
      <c r="A16" s="21" t="s">
        <v>246</v>
      </c>
      <c r="B16" s="21" t="s">
        <v>245</v>
      </c>
      <c r="C16" s="21" t="s">
        <v>121</v>
      </c>
      <c r="D16" s="24">
        <v>2429027</v>
      </c>
      <c r="E16" s="22">
        <v>50395.02317</v>
      </c>
      <c r="F16" s="23">
        <v>2.6979071062202</v>
      </c>
      <c r="G16" s="23"/>
    </row>
    <row r="17" spans="1:7" x14ac:dyDescent="0.2">
      <c r="A17" s="21" t="s">
        <v>144</v>
      </c>
      <c r="B17" s="21" t="s">
        <v>143</v>
      </c>
      <c r="C17" s="21" t="s">
        <v>145</v>
      </c>
      <c r="D17" s="24">
        <v>20250000</v>
      </c>
      <c r="E17" s="22">
        <v>48257.775000000001</v>
      </c>
      <c r="F17" s="23">
        <v>2.5834891208142201</v>
      </c>
      <c r="G17" s="23"/>
    </row>
    <row r="18" spans="1:7" x14ac:dyDescent="0.2">
      <c r="A18" s="21" t="s">
        <v>484</v>
      </c>
      <c r="B18" s="21" t="s">
        <v>483</v>
      </c>
      <c r="C18" s="21" t="s">
        <v>151</v>
      </c>
      <c r="D18" s="24">
        <v>1649761</v>
      </c>
      <c r="E18" s="22">
        <v>41999.615539999999</v>
      </c>
      <c r="F18" s="23">
        <v>2.24845736932483</v>
      </c>
      <c r="G18" s="23"/>
    </row>
    <row r="19" spans="1:7" x14ac:dyDescent="0.2">
      <c r="A19" s="21" t="s">
        <v>155</v>
      </c>
      <c r="B19" s="21" t="s">
        <v>154</v>
      </c>
      <c r="C19" s="21" t="s">
        <v>156</v>
      </c>
      <c r="D19" s="24">
        <v>584433</v>
      </c>
      <c r="E19" s="22">
        <v>40211.91257</v>
      </c>
      <c r="F19" s="23">
        <v>2.1527523523769498</v>
      </c>
      <c r="G19" s="23"/>
    </row>
    <row r="20" spans="1:7" x14ac:dyDescent="0.2">
      <c r="A20" s="21" t="s">
        <v>164</v>
      </c>
      <c r="B20" s="21" t="s">
        <v>163</v>
      </c>
      <c r="C20" s="21" t="s">
        <v>165</v>
      </c>
      <c r="D20" s="24">
        <v>5015220</v>
      </c>
      <c r="E20" s="22">
        <v>36084.507899999997</v>
      </c>
      <c r="F20" s="23">
        <v>1.9317909619659099</v>
      </c>
      <c r="G20" s="23"/>
    </row>
    <row r="21" spans="1:7" x14ac:dyDescent="0.2">
      <c r="A21" s="21" t="s">
        <v>188</v>
      </c>
      <c r="B21" s="21" t="s">
        <v>187</v>
      </c>
      <c r="C21" s="21" t="s">
        <v>189</v>
      </c>
      <c r="D21" s="24">
        <v>9365082</v>
      </c>
      <c r="E21" s="22">
        <v>36018.105369999997</v>
      </c>
      <c r="F21" s="23">
        <v>1.928236089951</v>
      </c>
      <c r="G21" s="23"/>
    </row>
    <row r="22" spans="1:7" x14ac:dyDescent="0.2">
      <c r="A22" s="21" t="s">
        <v>252</v>
      </c>
      <c r="B22" s="21" t="s">
        <v>251</v>
      </c>
      <c r="C22" s="21" t="s">
        <v>148</v>
      </c>
      <c r="D22" s="24">
        <v>9045469</v>
      </c>
      <c r="E22" s="22">
        <v>35530.602229999997</v>
      </c>
      <c r="F22" s="23">
        <v>1.9021375170567301</v>
      </c>
      <c r="G22" s="23"/>
    </row>
    <row r="23" spans="1:7" x14ac:dyDescent="0.2">
      <c r="A23" s="21" t="s">
        <v>191</v>
      </c>
      <c r="B23" s="21" t="s">
        <v>190</v>
      </c>
      <c r="C23" s="21" t="s">
        <v>192</v>
      </c>
      <c r="D23" s="24">
        <v>621111</v>
      </c>
      <c r="E23" s="22">
        <v>33105.2163</v>
      </c>
      <c r="F23" s="23">
        <v>1.77229402211875</v>
      </c>
      <c r="G23" s="23"/>
    </row>
    <row r="24" spans="1:7" x14ac:dyDescent="0.2">
      <c r="A24" s="21" t="s">
        <v>147</v>
      </c>
      <c r="B24" s="21" t="s">
        <v>146</v>
      </c>
      <c r="C24" s="21" t="s">
        <v>148</v>
      </c>
      <c r="D24" s="24">
        <v>9874772</v>
      </c>
      <c r="E24" s="22">
        <v>32971.863709999998</v>
      </c>
      <c r="F24" s="23">
        <v>1.7651549659667101</v>
      </c>
      <c r="G24" s="23"/>
    </row>
    <row r="25" spans="1:7" x14ac:dyDescent="0.2">
      <c r="A25" s="21" t="s">
        <v>206</v>
      </c>
      <c r="B25" s="21" t="s">
        <v>205</v>
      </c>
      <c r="C25" s="21" t="s">
        <v>207</v>
      </c>
      <c r="D25" s="24">
        <v>4100000</v>
      </c>
      <c r="E25" s="22">
        <v>29374.45</v>
      </c>
      <c r="F25" s="23">
        <v>1.57256674193746</v>
      </c>
      <c r="G25" s="23"/>
    </row>
    <row r="26" spans="1:7" x14ac:dyDescent="0.2">
      <c r="A26" s="21" t="s">
        <v>250</v>
      </c>
      <c r="B26" s="21" t="s">
        <v>249</v>
      </c>
      <c r="C26" s="21" t="s">
        <v>165</v>
      </c>
      <c r="D26" s="24">
        <v>952271</v>
      </c>
      <c r="E26" s="22">
        <v>28347.203130000002</v>
      </c>
      <c r="F26" s="23">
        <v>1.51757288627306</v>
      </c>
      <c r="G26" s="23"/>
    </row>
    <row r="27" spans="1:7" x14ac:dyDescent="0.2">
      <c r="A27" s="21" t="s">
        <v>167</v>
      </c>
      <c r="B27" s="21" t="s">
        <v>166</v>
      </c>
      <c r="C27" s="21" t="s">
        <v>168</v>
      </c>
      <c r="D27" s="24">
        <v>14768666</v>
      </c>
      <c r="E27" s="22">
        <v>28030.928070000002</v>
      </c>
      <c r="F27" s="23">
        <v>1.50064104105858</v>
      </c>
      <c r="G27" s="23"/>
    </row>
    <row r="28" spans="1:7" x14ac:dyDescent="0.2">
      <c r="A28" s="21" t="s">
        <v>266</v>
      </c>
      <c r="B28" s="21" t="s">
        <v>265</v>
      </c>
      <c r="C28" s="21" t="s">
        <v>162</v>
      </c>
      <c r="D28" s="24">
        <v>1900000</v>
      </c>
      <c r="E28" s="22">
        <v>27848.3</v>
      </c>
      <c r="F28" s="23">
        <v>1.4908640127558801</v>
      </c>
      <c r="G28" s="23"/>
    </row>
    <row r="29" spans="1:7" x14ac:dyDescent="0.2">
      <c r="A29" s="21" t="s">
        <v>209</v>
      </c>
      <c r="B29" s="21" t="s">
        <v>208</v>
      </c>
      <c r="C29" s="21" t="s">
        <v>210</v>
      </c>
      <c r="D29" s="24">
        <v>1875325</v>
      </c>
      <c r="E29" s="22">
        <v>27503.516449999999</v>
      </c>
      <c r="F29" s="23">
        <v>1.4724059601320201</v>
      </c>
      <c r="G29" s="23"/>
    </row>
    <row r="30" spans="1:7" x14ac:dyDescent="0.2">
      <c r="A30" s="21" t="s">
        <v>153</v>
      </c>
      <c r="B30" s="21" t="s">
        <v>152</v>
      </c>
      <c r="C30" s="21" t="s">
        <v>121</v>
      </c>
      <c r="D30" s="24">
        <v>3379546</v>
      </c>
      <c r="E30" s="22">
        <v>27452.052159999999</v>
      </c>
      <c r="F30" s="23">
        <v>1.46965080962362</v>
      </c>
      <c r="G30" s="23"/>
    </row>
    <row r="31" spans="1:7" x14ac:dyDescent="0.2">
      <c r="A31" s="21" t="s">
        <v>158</v>
      </c>
      <c r="B31" s="21" t="s">
        <v>157</v>
      </c>
      <c r="C31" s="21" t="s">
        <v>159</v>
      </c>
      <c r="D31" s="24">
        <v>1503457</v>
      </c>
      <c r="E31" s="22">
        <v>26484.898509999999</v>
      </c>
      <c r="F31" s="23">
        <v>1.4178740558687899</v>
      </c>
      <c r="G31" s="23"/>
    </row>
    <row r="32" spans="1:7" x14ac:dyDescent="0.2">
      <c r="A32" s="21" t="s">
        <v>237</v>
      </c>
      <c r="B32" s="21" t="s">
        <v>236</v>
      </c>
      <c r="C32" s="21" t="s">
        <v>204</v>
      </c>
      <c r="D32" s="24">
        <v>1586393</v>
      </c>
      <c r="E32" s="22">
        <v>25398.15193</v>
      </c>
      <c r="F32" s="23">
        <v>1.3596948719650199</v>
      </c>
      <c r="G32" s="23"/>
    </row>
    <row r="33" spans="1:7" x14ac:dyDescent="0.2">
      <c r="A33" s="21" t="s">
        <v>196</v>
      </c>
      <c r="B33" s="21" t="s">
        <v>195</v>
      </c>
      <c r="C33" s="21" t="s">
        <v>197</v>
      </c>
      <c r="D33" s="24">
        <v>802084</v>
      </c>
      <c r="E33" s="22">
        <v>24560.614160000001</v>
      </c>
      <c r="F33" s="23">
        <v>1.31485712888494</v>
      </c>
      <c r="G33" s="23"/>
    </row>
    <row r="34" spans="1:7" x14ac:dyDescent="0.2">
      <c r="A34" s="21" t="s">
        <v>218</v>
      </c>
      <c r="B34" s="21" t="s">
        <v>217</v>
      </c>
      <c r="C34" s="21" t="s">
        <v>219</v>
      </c>
      <c r="D34" s="24">
        <v>2588891</v>
      </c>
      <c r="E34" s="22">
        <v>23420.402429999998</v>
      </c>
      <c r="F34" s="23">
        <v>1.2538156780538601</v>
      </c>
      <c r="G34" s="23"/>
    </row>
    <row r="35" spans="1:7" x14ac:dyDescent="0.2">
      <c r="A35" s="21" t="s">
        <v>180</v>
      </c>
      <c r="B35" s="21" t="s">
        <v>179</v>
      </c>
      <c r="C35" s="21" t="s">
        <v>137</v>
      </c>
      <c r="D35" s="24">
        <v>1868596</v>
      </c>
      <c r="E35" s="22">
        <v>21910.222399999999</v>
      </c>
      <c r="F35" s="23">
        <v>1.1729679042396799</v>
      </c>
      <c r="G35" s="23"/>
    </row>
    <row r="36" spans="1:7" x14ac:dyDescent="0.2">
      <c r="A36" s="21" t="s">
        <v>605</v>
      </c>
      <c r="B36" s="21" t="s">
        <v>604</v>
      </c>
      <c r="C36" s="21" t="s">
        <v>178</v>
      </c>
      <c r="D36" s="24">
        <v>3847897</v>
      </c>
      <c r="E36" s="22">
        <v>21563.61479</v>
      </c>
      <c r="F36" s="23">
        <v>1.1544122002183801</v>
      </c>
      <c r="G36" s="23"/>
    </row>
    <row r="37" spans="1:7" x14ac:dyDescent="0.2">
      <c r="A37" s="21" t="s">
        <v>226</v>
      </c>
      <c r="B37" s="21" t="s">
        <v>225</v>
      </c>
      <c r="C37" s="21" t="s">
        <v>131</v>
      </c>
      <c r="D37" s="24">
        <v>5391504</v>
      </c>
      <c r="E37" s="22">
        <v>20711.462619999998</v>
      </c>
      <c r="F37" s="23">
        <v>1.1087920724675</v>
      </c>
      <c r="G37" s="23"/>
    </row>
    <row r="38" spans="1:7" x14ac:dyDescent="0.2">
      <c r="A38" s="21" t="s">
        <v>780</v>
      </c>
      <c r="B38" s="21" t="s">
        <v>779</v>
      </c>
      <c r="C38" s="21" t="s">
        <v>162</v>
      </c>
      <c r="D38" s="24">
        <v>1047703</v>
      </c>
      <c r="E38" s="22">
        <v>20510.88163</v>
      </c>
      <c r="F38" s="23">
        <v>1.0980539311937401</v>
      </c>
      <c r="G38" s="23"/>
    </row>
    <row r="39" spans="1:7" x14ac:dyDescent="0.2">
      <c r="A39" s="21" t="s">
        <v>161</v>
      </c>
      <c r="B39" s="21" t="s">
        <v>160</v>
      </c>
      <c r="C39" s="21" t="s">
        <v>162</v>
      </c>
      <c r="D39" s="24">
        <v>1171222</v>
      </c>
      <c r="E39" s="22">
        <v>19648.420269999999</v>
      </c>
      <c r="F39" s="23">
        <v>1.05188189900447</v>
      </c>
      <c r="G39" s="23"/>
    </row>
    <row r="40" spans="1:7" x14ac:dyDescent="0.2">
      <c r="A40" s="21" t="s">
        <v>399</v>
      </c>
      <c r="B40" s="21" t="s">
        <v>398</v>
      </c>
      <c r="C40" s="21" t="s">
        <v>145</v>
      </c>
      <c r="D40" s="24">
        <v>339262</v>
      </c>
      <c r="E40" s="22">
        <v>19146.250970000001</v>
      </c>
      <c r="F40" s="23">
        <v>1.024998170458</v>
      </c>
      <c r="G40" s="23"/>
    </row>
    <row r="41" spans="1:7" x14ac:dyDescent="0.2">
      <c r="A41" s="21" t="s">
        <v>175</v>
      </c>
      <c r="B41" s="21" t="s">
        <v>174</v>
      </c>
      <c r="C41" s="21" t="s">
        <v>162</v>
      </c>
      <c r="D41" s="24">
        <v>1095864</v>
      </c>
      <c r="E41" s="22">
        <v>17334.376749999999</v>
      </c>
      <c r="F41" s="23">
        <v>0.92799914106524595</v>
      </c>
      <c r="G41" s="23"/>
    </row>
    <row r="42" spans="1:7" x14ac:dyDescent="0.2">
      <c r="A42" s="21" t="s">
        <v>223</v>
      </c>
      <c r="B42" s="21" t="s">
        <v>222</v>
      </c>
      <c r="C42" s="21" t="s">
        <v>224</v>
      </c>
      <c r="D42" s="24">
        <v>10691202</v>
      </c>
      <c r="E42" s="22">
        <v>17214.973460000001</v>
      </c>
      <c r="F42" s="23">
        <v>0.92160686332959696</v>
      </c>
      <c r="G42" s="23"/>
    </row>
    <row r="43" spans="1:7" x14ac:dyDescent="0.2">
      <c r="A43" s="21" t="s">
        <v>170</v>
      </c>
      <c r="B43" s="21" t="s">
        <v>169</v>
      </c>
      <c r="C43" s="21" t="s">
        <v>171</v>
      </c>
      <c r="D43" s="24">
        <v>2199360</v>
      </c>
      <c r="E43" s="22">
        <v>17085.728159999999</v>
      </c>
      <c r="F43" s="23">
        <v>0.91468769172530395</v>
      </c>
      <c r="G43" s="23"/>
    </row>
    <row r="44" spans="1:7" x14ac:dyDescent="0.2">
      <c r="A44" s="21" t="s">
        <v>199</v>
      </c>
      <c r="B44" s="21" t="s">
        <v>198</v>
      </c>
      <c r="C44" s="21" t="s">
        <v>183</v>
      </c>
      <c r="D44" s="24">
        <v>12200860</v>
      </c>
      <c r="E44" s="22">
        <v>16999.45824</v>
      </c>
      <c r="F44" s="23">
        <v>0.91006921522543405</v>
      </c>
      <c r="G44" s="23"/>
    </row>
    <row r="45" spans="1:7" x14ac:dyDescent="0.2">
      <c r="A45" s="21" t="s">
        <v>699</v>
      </c>
      <c r="B45" s="21" t="s">
        <v>698</v>
      </c>
      <c r="C45" s="21" t="s">
        <v>183</v>
      </c>
      <c r="D45" s="24">
        <v>10084354</v>
      </c>
      <c r="E45" s="22">
        <v>16900.368869999998</v>
      </c>
      <c r="F45" s="23">
        <v>0.90476444704282899</v>
      </c>
      <c r="G45" s="23"/>
    </row>
    <row r="46" spans="1:7" x14ac:dyDescent="0.2">
      <c r="A46" s="21" t="s">
        <v>182</v>
      </c>
      <c r="B46" s="21" t="s">
        <v>181</v>
      </c>
      <c r="C46" s="21" t="s">
        <v>183</v>
      </c>
      <c r="D46" s="24">
        <v>2330938</v>
      </c>
      <c r="E46" s="22">
        <v>15280.46406</v>
      </c>
      <c r="F46" s="59">
        <v>0.81804253635818502</v>
      </c>
      <c r="G46" s="23"/>
    </row>
    <row r="47" spans="1:7" x14ac:dyDescent="0.2">
      <c r="A47" s="21" t="s">
        <v>275</v>
      </c>
      <c r="B47" s="21" t="s">
        <v>274</v>
      </c>
      <c r="C47" s="21" t="s">
        <v>210</v>
      </c>
      <c r="D47" s="24">
        <v>674053</v>
      </c>
      <c r="E47" s="22">
        <v>15124.40121</v>
      </c>
      <c r="F47" s="23">
        <v>0.80968768213752795</v>
      </c>
      <c r="G47" s="21"/>
    </row>
    <row r="48" spans="1:7" x14ac:dyDescent="0.2">
      <c r="A48" s="21" t="s">
        <v>654</v>
      </c>
      <c r="B48" s="21" t="s">
        <v>653</v>
      </c>
      <c r="C48" s="21" t="s">
        <v>655</v>
      </c>
      <c r="D48" s="24">
        <v>4112112</v>
      </c>
      <c r="E48" s="22">
        <v>14186.786400000001</v>
      </c>
      <c r="F48" s="23">
        <v>0.75949229577441302</v>
      </c>
      <c r="G48" s="21"/>
    </row>
    <row r="49" spans="1:9" x14ac:dyDescent="0.2">
      <c r="A49" s="21" t="s">
        <v>619</v>
      </c>
      <c r="B49" s="21" t="s">
        <v>618</v>
      </c>
      <c r="C49" s="21" t="s">
        <v>151</v>
      </c>
      <c r="D49" s="24">
        <v>1347143</v>
      </c>
      <c r="E49" s="22">
        <v>13147.44211</v>
      </c>
      <c r="F49" s="23">
        <v>0.70385080244001497</v>
      </c>
      <c r="G49" s="21"/>
    </row>
    <row r="50" spans="1:9" x14ac:dyDescent="0.2">
      <c r="A50" s="21" t="s">
        <v>216</v>
      </c>
      <c r="B50" s="21" t="s">
        <v>215</v>
      </c>
      <c r="C50" s="21" t="s">
        <v>197</v>
      </c>
      <c r="D50" s="24">
        <v>1124677</v>
      </c>
      <c r="E50" s="22">
        <v>11592.608179999999</v>
      </c>
      <c r="F50" s="23">
        <v>0.62061247363542704</v>
      </c>
      <c r="G50" s="21"/>
    </row>
    <row r="51" spans="1:9" x14ac:dyDescent="0.2">
      <c r="A51" s="21" t="s">
        <v>472</v>
      </c>
      <c r="B51" s="21" t="s">
        <v>471</v>
      </c>
      <c r="C51" s="21" t="s">
        <v>165</v>
      </c>
      <c r="D51" s="24">
        <v>622159</v>
      </c>
      <c r="E51" s="22">
        <v>11492.521049999999</v>
      </c>
      <c r="F51" s="23">
        <v>0.61525429018232503</v>
      </c>
      <c r="G51" s="21"/>
    </row>
    <row r="52" spans="1:9" x14ac:dyDescent="0.2">
      <c r="A52" s="21" t="s">
        <v>609</v>
      </c>
      <c r="B52" s="21" t="s">
        <v>608</v>
      </c>
      <c r="C52" s="21" t="s">
        <v>145</v>
      </c>
      <c r="D52" s="24">
        <v>1132626</v>
      </c>
      <c r="E52" s="22">
        <v>10945.69766</v>
      </c>
      <c r="F52" s="23">
        <v>0.58597999647376198</v>
      </c>
      <c r="G52" s="21"/>
    </row>
    <row r="53" spans="1:9" x14ac:dyDescent="0.2">
      <c r="A53" s="21" t="s">
        <v>748</v>
      </c>
      <c r="B53" s="21" t="s">
        <v>747</v>
      </c>
      <c r="C53" s="21" t="s">
        <v>448</v>
      </c>
      <c r="D53" s="24">
        <v>248514</v>
      </c>
      <c r="E53" s="22">
        <v>9502.4298180000005</v>
      </c>
      <c r="F53" s="23">
        <v>0.50871437931200902</v>
      </c>
      <c r="G53" s="21"/>
    </row>
    <row r="54" spans="1:9" x14ac:dyDescent="0.2">
      <c r="A54" s="21" t="s">
        <v>234</v>
      </c>
      <c r="B54" s="21" t="s">
        <v>233</v>
      </c>
      <c r="C54" s="21" t="s">
        <v>235</v>
      </c>
      <c r="D54" s="24">
        <v>201314</v>
      </c>
      <c r="E54" s="22">
        <v>3937.097898</v>
      </c>
      <c r="F54" s="23">
        <v>0.210773281343027</v>
      </c>
      <c r="G54" s="21"/>
    </row>
    <row r="55" spans="1:9" x14ac:dyDescent="0.2">
      <c r="A55" s="21" t="s">
        <v>488</v>
      </c>
      <c r="B55" s="21" t="s">
        <v>487</v>
      </c>
      <c r="C55" s="21" t="s">
        <v>151</v>
      </c>
      <c r="D55" s="24">
        <v>367378</v>
      </c>
      <c r="E55" s="22">
        <v>3111.1405930000001</v>
      </c>
      <c r="F55" s="23">
        <v>0.16655550064914901</v>
      </c>
      <c r="G55" s="21"/>
    </row>
    <row r="56" spans="1:9" x14ac:dyDescent="0.2">
      <c r="A56" s="20" t="s">
        <v>28</v>
      </c>
      <c r="B56" s="20"/>
      <c r="C56" s="20"/>
      <c r="D56" s="20"/>
      <c r="E56" s="25">
        <f>SUM(E7:E55)</f>
        <v>1734709.8478589996</v>
      </c>
      <c r="F56" s="26">
        <f>SUM(F7:F55)</f>
        <v>92.868020121379629</v>
      </c>
      <c r="G56" s="20"/>
      <c r="H56" s="14"/>
      <c r="I56" s="14"/>
    </row>
    <row r="57" spans="1:9" x14ac:dyDescent="0.2">
      <c r="A57" s="21"/>
      <c r="B57" s="21"/>
      <c r="C57" s="21"/>
      <c r="D57" s="21"/>
      <c r="E57" s="22"/>
      <c r="F57" s="23"/>
      <c r="G57" s="21"/>
    </row>
    <row r="58" spans="1:9" x14ac:dyDescent="0.2">
      <c r="A58" s="20" t="s">
        <v>319</v>
      </c>
      <c r="B58" s="21"/>
      <c r="C58" s="21"/>
      <c r="D58" s="21"/>
      <c r="E58" s="22"/>
      <c r="F58" s="23"/>
      <c r="G58" s="21"/>
    </row>
    <row r="59" spans="1:9" x14ac:dyDescent="0.2">
      <c r="A59" s="21"/>
      <c r="B59" s="21" t="s">
        <v>320</v>
      </c>
      <c r="C59" s="21" t="s">
        <v>204</v>
      </c>
      <c r="D59" s="24">
        <v>73500</v>
      </c>
      <c r="E59" s="22">
        <v>7.3499999999999998E-3</v>
      </c>
      <c r="F59" s="23">
        <v>3.9348364150615102E-7</v>
      </c>
      <c r="G59" s="21"/>
    </row>
    <row r="60" spans="1:9" x14ac:dyDescent="0.2">
      <c r="A60" s="21"/>
      <c r="B60" s="21" t="s">
        <v>816</v>
      </c>
      <c r="C60" s="21" t="s">
        <v>235</v>
      </c>
      <c r="D60" s="24">
        <v>45000</v>
      </c>
      <c r="E60" s="22">
        <v>4.4999999999999997E-3</v>
      </c>
      <c r="F60" s="23">
        <v>2.40908351942541E-7</v>
      </c>
      <c r="G60" s="21"/>
    </row>
    <row r="61" spans="1:9" x14ac:dyDescent="0.2">
      <c r="A61" s="20" t="s">
        <v>28</v>
      </c>
      <c r="B61" s="20"/>
      <c r="C61" s="20"/>
      <c r="D61" s="20"/>
      <c r="E61" s="25">
        <f>SUM(E58:E60)</f>
        <v>1.1849999999999999E-2</v>
      </c>
      <c r="F61" s="26">
        <f>SUM(F58:F60)</f>
        <v>6.3439199344869207E-7</v>
      </c>
      <c r="G61" s="20"/>
      <c r="H61" s="14"/>
      <c r="I61" s="14"/>
    </row>
    <row r="62" spans="1:9" x14ac:dyDescent="0.2">
      <c r="A62" s="21"/>
      <c r="B62" s="21"/>
      <c r="C62" s="21"/>
      <c r="D62" s="21"/>
      <c r="E62" s="22"/>
      <c r="F62" s="23"/>
      <c r="G62" s="21"/>
    </row>
    <row r="63" spans="1:9" x14ac:dyDescent="0.2">
      <c r="A63" s="20" t="s">
        <v>29</v>
      </c>
      <c r="B63" s="21"/>
      <c r="C63" s="21"/>
      <c r="D63" s="21"/>
      <c r="E63" s="22"/>
      <c r="F63" s="23"/>
      <c r="G63" s="21"/>
    </row>
    <row r="64" spans="1:9" x14ac:dyDescent="0.2">
      <c r="A64" s="20" t="s">
        <v>35</v>
      </c>
      <c r="B64" s="21"/>
      <c r="C64" s="21"/>
      <c r="D64" s="21"/>
      <c r="E64" s="22"/>
      <c r="F64" s="23"/>
      <c r="G64" s="21"/>
    </row>
    <row r="65" spans="1:9" x14ac:dyDescent="0.2">
      <c r="A65" s="21" t="s">
        <v>818</v>
      </c>
      <c r="B65" s="21" t="s">
        <v>817</v>
      </c>
      <c r="C65" s="21" t="s">
        <v>37</v>
      </c>
      <c r="D65" s="24">
        <v>2500000</v>
      </c>
      <c r="E65" s="22">
        <v>2492.4749999999999</v>
      </c>
      <c r="F65" s="23">
        <v>0.13343512100177499</v>
      </c>
      <c r="G65" s="60">
        <v>5.7998000000000003</v>
      </c>
    </row>
    <row r="66" spans="1:9" x14ac:dyDescent="0.2">
      <c r="A66" s="21" t="s">
        <v>708</v>
      </c>
      <c r="B66" s="21" t="s">
        <v>707</v>
      </c>
      <c r="C66" s="21" t="s">
        <v>37</v>
      </c>
      <c r="D66" s="24">
        <v>2500000</v>
      </c>
      <c r="E66" s="22">
        <v>2479.4124999999999</v>
      </c>
      <c r="F66" s="23">
        <v>0.13273581759127501</v>
      </c>
      <c r="G66" s="60">
        <v>5.6124999999999998</v>
      </c>
    </row>
    <row r="67" spans="1:9" x14ac:dyDescent="0.2">
      <c r="A67" s="20" t="s">
        <v>28</v>
      </c>
      <c r="B67" s="20"/>
      <c r="C67" s="20"/>
      <c r="D67" s="20"/>
      <c r="E67" s="25">
        <f>SUM(E64:E66)</f>
        <v>4971.8874999999998</v>
      </c>
      <c r="F67" s="26">
        <f>SUM(F64:F66)</f>
        <v>0.26617093859304997</v>
      </c>
      <c r="G67" s="20"/>
      <c r="H67" s="14"/>
      <c r="I67" s="14"/>
    </row>
    <row r="68" spans="1:9" x14ac:dyDescent="0.2">
      <c r="A68" s="21"/>
      <c r="B68" s="21"/>
      <c r="C68" s="21"/>
      <c r="D68" s="21"/>
      <c r="E68" s="22"/>
      <c r="F68" s="23"/>
      <c r="G68" s="21"/>
    </row>
    <row r="69" spans="1:9" x14ac:dyDescent="0.2">
      <c r="A69" s="20" t="s">
        <v>41</v>
      </c>
      <c r="B69" s="20"/>
      <c r="C69" s="20"/>
      <c r="D69" s="20"/>
      <c r="E69" s="25">
        <f>E56+E61+E67</f>
        <v>1739681.7472089995</v>
      </c>
      <c r="F69" s="26">
        <f>F56+F61+F67</f>
        <v>93.134191694364674</v>
      </c>
      <c r="G69" s="20"/>
      <c r="H69" s="14"/>
      <c r="I69" s="14"/>
    </row>
    <row r="70" spans="1:9" x14ac:dyDescent="0.2">
      <c r="A70" s="20"/>
      <c r="B70" s="20"/>
      <c r="C70" s="20"/>
      <c r="D70" s="20"/>
      <c r="E70" s="25"/>
      <c r="F70" s="26"/>
      <c r="G70" s="20"/>
      <c r="H70" s="14"/>
      <c r="I70" s="14"/>
    </row>
    <row r="71" spans="1:9" x14ac:dyDescent="0.2">
      <c r="A71" s="20" t="s">
        <v>43</v>
      </c>
      <c r="B71" s="20"/>
      <c r="C71" s="20"/>
      <c r="D71" s="20"/>
      <c r="E71" s="25">
        <f>E73-(E56+E61+E67)</f>
        <v>128248.51079770061</v>
      </c>
      <c r="F71" s="26">
        <f>F73-(F56+F61+F67)</f>
        <v>6.8658083056353263</v>
      </c>
      <c r="G71" s="20"/>
      <c r="H71" s="14"/>
      <c r="I71" s="14"/>
    </row>
    <row r="72" spans="1:9" x14ac:dyDescent="0.2">
      <c r="A72" s="20"/>
      <c r="B72" s="20"/>
      <c r="C72" s="20"/>
      <c r="D72" s="20"/>
      <c r="E72" s="25"/>
      <c r="F72" s="26"/>
      <c r="G72" s="20"/>
      <c r="H72" s="14"/>
      <c r="I72" s="14"/>
    </row>
    <row r="73" spans="1:9" x14ac:dyDescent="0.2">
      <c r="A73" s="27" t="s">
        <v>42</v>
      </c>
      <c r="B73" s="27"/>
      <c r="C73" s="27"/>
      <c r="D73" s="27"/>
      <c r="E73" s="28">
        <v>1867930.2580067001</v>
      </c>
      <c r="F73" s="29">
        <v>100</v>
      </c>
      <c r="G73" s="27"/>
      <c r="H73" s="14"/>
      <c r="I73" s="14"/>
    </row>
    <row r="74" spans="1:9" x14ac:dyDescent="0.2">
      <c r="G74" s="15" t="s">
        <v>907</v>
      </c>
    </row>
    <row r="75" spans="1:9" x14ac:dyDescent="0.2">
      <c r="A75" s="14" t="s">
        <v>44</v>
      </c>
    </row>
    <row r="76" spans="1:9" x14ac:dyDescent="0.2">
      <c r="A76" s="14" t="s">
        <v>333</v>
      </c>
    </row>
    <row r="78" spans="1:9" x14ac:dyDescent="0.2">
      <c r="A78" s="14" t="s">
        <v>45</v>
      </c>
    </row>
    <row r="79" spans="1:9" x14ac:dyDescent="0.2">
      <c r="A79" s="14" t="s">
        <v>46</v>
      </c>
    </row>
    <row r="80" spans="1:9" x14ac:dyDescent="0.2">
      <c r="A80" s="14" t="s">
        <v>47</v>
      </c>
      <c r="B80" s="14"/>
      <c r="C80" s="30" t="s">
        <v>49</v>
      </c>
      <c r="D80" s="14" t="s">
        <v>48</v>
      </c>
    </row>
    <row r="81" spans="1:4" x14ac:dyDescent="0.2">
      <c r="A81" s="7" t="s">
        <v>50</v>
      </c>
      <c r="C81" s="31">
        <v>1615.5255999999999</v>
      </c>
      <c r="D81" s="31">
        <v>1621.3770999999999</v>
      </c>
    </row>
    <row r="82" spans="1:4" x14ac:dyDescent="0.2">
      <c r="A82" s="7" t="s">
        <v>51</v>
      </c>
      <c r="C82" s="31">
        <v>71.031099999999995</v>
      </c>
      <c r="D82" s="31">
        <v>66.852999999999994</v>
      </c>
    </row>
    <row r="83" spans="1:4" x14ac:dyDescent="0.2">
      <c r="A83" s="7" t="s">
        <v>52</v>
      </c>
      <c r="C83" s="31">
        <v>1789.547</v>
      </c>
      <c r="D83" s="31">
        <v>1803.0145</v>
      </c>
    </row>
    <row r="84" spans="1:4" x14ac:dyDescent="0.2">
      <c r="A84" s="7" t="s">
        <v>53</v>
      </c>
      <c r="C84" s="31">
        <v>80.0351</v>
      </c>
      <c r="D84" s="31">
        <v>75.080100000000002</v>
      </c>
    </row>
    <row r="86" spans="1:4" x14ac:dyDescent="0.2">
      <c r="A86" s="14" t="s">
        <v>55</v>
      </c>
    </row>
    <row r="87" spans="1:4" x14ac:dyDescent="0.2">
      <c r="A87" s="101" t="s">
        <v>58</v>
      </c>
      <c r="B87" s="102"/>
      <c r="C87" s="33" t="s">
        <v>59</v>
      </c>
    </row>
    <row r="88" spans="1:4" x14ac:dyDescent="0.2">
      <c r="A88" s="97" t="s">
        <v>51</v>
      </c>
      <c r="B88" s="98"/>
      <c r="C88" s="34">
        <v>4</v>
      </c>
    </row>
    <row r="89" spans="1:4" x14ac:dyDescent="0.2">
      <c r="A89" s="97" t="s">
        <v>53</v>
      </c>
      <c r="B89" s="98"/>
      <c r="C89" s="34">
        <v>5</v>
      </c>
    </row>
    <row r="90" spans="1:4" x14ac:dyDescent="0.2">
      <c r="A90" s="7" t="s">
        <v>60</v>
      </c>
    </row>
    <row r="91" spans="1:4" x14ac:dyDescent="0.2">
      <c r="A91" s="7" t="s">
        <v>54</v>
      </c>
    </row>
    <row r="93" spans="1:4" x14ac:dyDescent="0.2">
      <c r="A93" s="14" t="s">
        <v>334</v>
      </c>
      <c r="D93" s="51">
        <v>0.116023796678824</v>
      </c>
    </row>
    <row r="95" spans="1:4" x14ac:dyDescent="0.2">
      <c r="A95" s="105" t="s">
        <v>943</v>
      </c>
      <c r="B95" s="105"/>
      <c r="C95" s="105"/>
      <c r="D95" s="30" t="s">
        <v>56</v>
      </c>
    </row>
    <row r="97" spans="1:9" x14ac:dyDescent="0.2">
      <c r="A97" s="66" t="s">
        <v>944</v>
      </c>
      <c r="B97" s="62"/>
      <c r="C97" s="62"/>
      <c r="D97" s="62"/>
      <c r="E97" s="11"/>
      <c r="G97" s="66"/>
      <c r="H97" s="62"/>
      <c r="I97" s="62"/>
    </row>
    <row r="98" spans="1:9" x14ac:dyDescent="0.2">
      <c r="A98" s="66"/>
      <c r="B98" s="62"/>
      <c r="C98" s="62"/>
      <c r="D98" s="62"/>
      <c r="E98" s="11"/>
      <c r="G98" s="66"/>
      <c r="H98" s="62"/>
      <c r="I98" s="62"/>
    </row>
    <row r="99" spans="1:9" x14ac:dyDescent="0.2">
      <c r="A99" s="66" t="s">
        <v>948</v>
      </c>
      <c r="B99" s="62"/>
      <c r="C99" s="62"/>
      <c r="D99" s="62"/>
      <c r="E99" s="11"/>
      <c r="G99" s="66"/>
      <c r="H99" s="62"/>
      <c r="I99" s="62"/>
    </row>
    <row r="100" spans="1:9" x14ac:dyDescent="0.2">
      <c r="A100" s="67"/>
      <c r="B100" s="62"/>
      <c r="C100" s="62"/>
      <c r="D100" s="62"/>
      <c r="E100" s="11"/>
      <c r="G100" s="66"/>
      <c r="H100" s="62"/>
      <c r="I100" s="62"/>
    </row>
    <row r="101" spans="1:9" x14ac:dyDescent="0.2">
      <c r="A101" s="62"/>
      <c r="B101" s="62"/>
      <c r="C101" s="62"/>
      <c r="D101" s="62"/>
      <c r="E101" s="11"/>
      <c r="G101" s="66"/>
      <c r="H101" s="62"/>
      <c r="I101" s="62"/>
    </row>
    <row r="102" spans="1:9" x14ac:dyDescent="0.2">
      <c r="A102" s="62"/>
      <c r="B102" s="62"/>
      <c r="C102" s="62"/>
      <c r="D102" s="62"/>
      <c r="E102" s="11"/>
      <c r="G102" s="66"/>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6" t="s">
        <v>961</v>
      </c>
      <c r="B118" s="62"/>
      <c r="C118" s="62"/>
      <c r="D118" s="62"/>
      <c r="E118" s="11"/>
      <c r="G118" s="62"/>
      <c r="H118" s="62"/>
      <c r="I118" s="62"/>
    </row>
    <row r="119" spans="1:9" x14ac:dyDescent="0.2">
      <c r="A119" s="62"/>
      <c r="B119" s="62"/>
      <c r="C119" s="62"/>
      <c r="D119" s="62"/>
      <c r="E119" s="11"/>
      <c r="G119" s="62"/>
      <c r="H119" s="62"/>
      <c r="I119" s="62"/>
    </row>
    <row r="120" spans="1:9" x14ac:dyDescent="0.2">
      <c r="A120" s="66" t="s">
        <v>949</v>
      </c>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6" t="s">
        <v>963</v>
      </c>
      <c r="B140" s="62"/>
      <c r="C140" s="62"/>
      <c r="D140" s="62"/>
      <c r="E140" s="11"/>
      <c r="G140" s="62"/>
      <c r="H140" s="62"/>
      <c r="I140" s="62"/>
    </row>
    <row r="141" spans="1:9" x14ac:dyDescent="0.2">
      <c r="A141" s="62"/>
      <c r="B141" s="62"/>
      <c r="C141" s="62"/>
      <c r="D141" s="62"/>
      <c r="E141" s="11"/>
      <c r="G141" s="62"/>
      <c r="H141" s="62"/>
      <c r="I141" s="62"/>
    </row>
    <row r="142" spans="1:9" x14ac:dyDescent="0.2">
      <c r="A142" s="62" t="s">
        <v>947</v>
      </c>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sheetData>
  <mergeCells count="5">
    <mergeCell ref="A1:F1"/>
    <mergeCell ref="A87:B87"/>
    <mergeCell ref="A88:B88"/>
    <mergeCell ref="A89:B89"/>
    <mergeCell ref="A95:C95"/>
  </mergeCells>
  <conditionalFormatting sqref="F2:F3">
    <cfRule type="cellIs" dxfId="48" priority="5" stopIfTrue="1" operator="between">
      <formula>0.009</formula>
      <formula>-0.009</formula>
    </cfRule>
  </conditionalFormatting>
  <conditionalFormatting sqref="F5:F133">
    <cfRule type="cellIs" dxfId="47" priority="1" stopIfTrue="1" operator="between">
      <formula>0.009</formula>
      <formula>-0.009</formula>
    </cfRule>
  </conditionalFormatting>
  <conditionalFormatting sqref="F235:F236">
    <cfRule type="cellIs" dxfId="46" priority="2" stopIfTrue="1" operator="between">
      <formula>0.009</formula>
      <formula>-0.009</formula>
    </cfRule>
  </conditionalFormatting>
  <conditionalFormatting sqref="F239:F65536">
    <cfRule type="cellIs" dxfId="45" priority="3" stopIfTrue="1" operator="between">
      <formula>0.009</formula>
      <formula>-0.009</formula>
    </cfRule>
  </conditionalFormatting>
  <conditionalFormatting sqref="G74">
    <cfRule type="cellIs" dxfId="44"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28"/>
  <sheetViews>
    <sheetView workbookViewId="0">
      <selection sqref="A1:F1"/>
    </sheetView>
  </sheetViews>
  <sheetFormatPr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20</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504</v>
      </c>
      <c r="B7" s="21" t="s">
        <v>503</v>
      </c>
      <c r="C7" s="21" t="s">
        <v>145</v>
      </c>
      <c r="D7" s="24">
        <v>3305866</v>
      </c>
      <c r="E7" s="22">
        <v>11010.18671</v>
      </c>
      <c r="F7" s="23">
        <v>3.1538386900815301</v>
      </c>
    </row>
    <row r="8" spans="1:6" x14ac:dyDescent="0.2">
      <c r="A8" s="21" t="s">
        <v>133</v>
      </c>
      <c r="B8" s="21" t="s">
        <v>132</v>
      </c>
      <c r="C8" s="21" t="s">
        <v>134</v>
      </c>
      <c r="D8" s="24">
        <v>763848</v>
      </c>
      <c r="E8" s="22">
        <v>10853.516229999999</v>
      </c>
      <c r="F8" s="23">
        <v>3.10896084791298</v>
      </c>
    </row>
    <row r="9" spans="1:6" x14ac:dyDescent="0.2">
      <c r="A9" s="21" t="s">
        <v>279</v>
      </c>
      <c r="B9" s="21" t="s">
        <v>278</v>
      </c>
      <c r="C9" s="21" t="s">
        <v>137</v>
      </c>
      <c r="D9" s="24">
        <v>290689</v>
      </c>
      <c r="E9" s="22">
        <v>10067.722830000001</v>
      </c>
      <c r="F9" s="23">
        <v>2.8838724191146001</v>
      </c>
    </row>
    <row r="10" spans="1:6" x14ac:dyDescent="0.2">
      <c r="A10" s="21" t="s">
        <v>820</v>
      </c>
      <c r="B10" s="21" t="s">
        <v>819</v>
      </c>
      <c r="C10" s="21" t="s">
        <v>121</v>
      </c>
      <c r="D10" s="24">
        <v>1440266</v>
      </c>
      <c r="E10" s="22">
        <v>9981.7635129999999</v>
      </c>
      <c r="F10" s="23">
        <v>2.8592496014578099</v>
      </c>
    </row>
    <row r="11" spans="1:6" x14ac:dyDescent="0.2">
      <c r="A11" s="21" t="s">
        <v>144</v>
      </c>
      <c r="B11" s="21" t="s">
        <v>143</v>
      </c>
      <c r="C11" s="21" t="s">
        <v>145</v>
      </c>
      <c r="D11" s="24">
        <v>4116371</v>
      </c>
      <c r="E11" s="22">
        <v>9809.7237299999997</v>
      </c>
      <c r="F11" s="23">
        <v>2.80996926333549</v>
      </c>
    </row>
    <row r="12" spans="1:6" x14ac:dyDescent="0.2">
      <c r="A12" s="21" t="s">
        <v>250</v>
      </c>
      <c r="B12" s="21" t="s">
        <v>249</v>
      </c>
      <c r="C12" s="21" t="s">
        <v>165</v>
      </c>
      <c r="D12" s="24">
        <v>311378</v>
      </c>
      <c r="E12" s="22">
        <v>9269.1003039999996</v>
      </c>
      <c r="F12" s="23">
        <v>2.6551091213058702</v>
      </c>
    </row>
    <row r="13" spans="1:6" x14ac:dyDescent="0.2">
      <c r="A13" s="21" t="s">
        <v>416</v>
      </c>
      <c r="B13" s="21" t="s">
        <v>415</v>
      </c>
      <c r="C13" s="21" t="s">
        <v>417</v>
      </c>
      <c r="D13" s="24">
        <v>706957</v>
      </c>
      <c r="E13" s="22">
        <v>8705.4684980000002</v>
      </c>
      <c r="F13" s="23">
        <v>2.49365829003988</v>
      </c>
    </row>
    <row r="14" spans="1:6" x14ac:dyDescent="0.2">
      <c r="A14" s="21" t="s">
        <v>732</v>
      </c>
      <c r="B14" s="21" t="s">
        <v>731</v>
      </c>
      <c r="C14" s="21" t="s">
        <v>197</v>
      </c>
      <c r="D14" s="24">
        <v>352434</v>
      </c>
      <c r="E14" s="22">
        <v>8570.4900120000002</v>
      </c>
      <c r="F14" s="23">
        <v>2.4549940618403001</v>
      </c>
    </row>
    <row r="15" spans="1:6" x14ac:dyDescent="0.2">
      <c r="A15" s="21" t="s">
        <v>742</v>
      </c>
      <c r="B15" s="21" t="s">
        <v>741</v>
      </c>
      <c r="C15" s="21" t="s">
        <v>137</v>
      </c>
      <c r="D15" s="24">
        <v>137296</v>
      </c>
      <c r="E15" s="22">
        <v>7740.7484800000002</v>
      </c>
      <c r="F15" s="23">
        <v>2.2173168075561001</v>
      </c>
    </row>
    <row r="16" spans="1:6" x14ac:dyDescent="0.2">
      <c r="A16" s="21" t="s">
        <v>720</v>
      </c>
      <c r="B16" s="21" t="s">
        <v>719</v>
      </c>
      <c r="C16" s="21" t="s">
        <v>219</v>
      </c>
      <c r="D16" s="24">
        <v>230633</v>
      </c>
      <c r="E16" s="22">
        <v>7537.3170730000002</v>
      </c>
      <c r="F16" s="23">
        <v>2.15904442225753</v>
      </c>
    </row>
    <row r="17" spans="1:6" x14ac:dyDescent="0.2">
      <c r="A17" s="21" t="s">
        <v>595</v>
      </c>
      <c r="B17" s="21" t="s">
        <v>594</v>
      </c>
      <c r="C17" s="21" t="s">
        <v>210</v>
      </c>
      <c r="D17" s="24">
        <v>680391</v>
      </c>
      <c r="E17" s="22">
        <v>7446.1991040000003</v>
      </c>
      <c r="F17" s="23">
        <v>2.1329439224601199</v>
      </c>
    </row>
    <row r="18" spans="1:6" x14ac:dyDescent="0.2">
      <c r="A18" s="21" t="s">
        <v>472</v>
      </c>
      <c r="B18" s="21" t="s">
        <v>471</v>
      </c>
      <c r="C18" s="21" t="s">
        <v>165</v>
      </c>
      <c r="D18" s="24">
        <v>396224</v>
      </c>
      <c r="E18" s="22">
        <v>7319.049728</v>
      </c>
      <c r="F18" s="23">
        <v>2.0965223219904101</v>
      </c>
    </row>
    <row r="19" spans="1:6" x14ac:dyDescent="0.2">
      <c r="A19" s="21" t="s">
        <v>302</v>
      </c>
      <c r="B19" s="21" t="s">
        <v>926</v>
      </c>
      <c r="C19" s="21" t="s">
        <v>137</v>
      </c>
      <c r="D19" s="24">
        <v>83584</v>
      </c>
      <c r="E19" s="22">
        <v>7146.8499199999997</v>
      </c>
      <c r="F19" s="23">
        <v>2.04719614513259</v>
      </c>
    </row>
    <row r="20" spans="1:6" x14ac:dyDescent="0.2">
      <c r="A20" s="21" t="s">
        <v>120</v>
      </c>
      <c r="B20" s="21" t="s">
        <v>119</v>
      </c>
      <c r="C20" s="21" t="s">
        <v>121</v>
      </c>
      <c r="D20" s="24">
        <v>363421</v>
      </c>
      <c r="E20" s="22">
        <v>7068.175029</v>
      </c>
      <c r="F20" s="23">
        <v>2.0246599319230199</v>
      </c>
    </row>
    <row r="21" spans="1:6" x14ac:dyDescent="0.2">
      <c r="A21" s="21" t="s">
        <v>354</v>
      </c>
      <c r="B21" s="21" t="s">
        <v>353</v>
      </c>
      <c r="C21" s="21" t="s">
        <v>207</v>
      </c>
      <c r="D21" s="24">
        <v>638351</v>
      </c>
      <c r="E21" s="22">
        <v>7062.0771130000003</v>
      </c>
      <c r="F21" s="23">
        <v>2.0229132001085501</v>
      </c>
    </row>
    <row r="22" spans="1:6" x14ac:dyDescent="0.2">
      <c r="A22" s="21" t="s">
        <v>716</v>
      </c>
      <c r="B22" s="21" t="s">
        <v>715</v>
      </c>
      <c r="C22" s="21" t="s">
        <v>171</v>
      </c>
      <c r="D22" s="24">
        <v>469225</v>
      </c>
      <c r="E22" s="22">
        <v>7051.0440749999998</v>
      </c>
      <c r="F22" s="23">
        <v>2.01975281572724</v>
      </c>
    </row>
    <row r="23" spans="1:6" x14ac:dyDescent="0.2">
      <c r="A23" s="21" t="s">
        <v>738</v>
      </c>
      <c r="B23" s="21" t="s">
        <v>737</v>
      </c>
      <c r="C23" s="21" t="s">
        <v>171</v>
      </c>
      <c r="D23" s="24">
        <v>375805</v>
      </c>
      <c r="E23" s="22">
        <v>7047.8469699999996</v>
      </c>
      <c r="F23" s="23">
        <v>2.0188370135060101</v>
      </c>
    </row>
    <row r="24" spans="1:6" x14ac:dyDescent="0.2">
      <c r="A24" s="21" t="s">
        <v>375</v>
      </c>
      <c r="B24" s="21" t="s">
        <v>374</v>
      </c>
      <c r="C24" s="21" t="s">
        <v>171</v>
      </c>
      <c r="D24" s="24">
        <v>388699</v>
      </c>
      <c r="E24" s="22">
        <v>7044.0032780000001</v>
      </c>
      <c r="F24" s="23">
        <v>2.0177359981588898</v>
      </c>
    </row>
    <row r="25" spans="1:6" x14ac:dyDescent="0.2">
      <c r="A25" s="21" t="s">
        <v>123</v>
      </c>
      <c r="B25" s="21" t="s">
        <v>122</v>
      </c>
      <c r="C25" s="21" t="s">
        <v>121</v>
      </c>
      <c r="D25" s="24">
        <v>486855</v>
      </c>
      <c r="E25" s="22">
        <v>7038.9495900000002</v>
      </c>
      <c r="F25" s="23">
        <v>2.0162883826767999</v>
      </c>
    </row>
    <row r="26" spans="1:6" x14ac:dyDescent="0.2">
      <c r="A26" s="21" t="s">
        <v>128</v>
      </c>
      <c r="B26" s="21" t="s">
        <v>127</v>
      </c>
      <c r="C26" s="21" t="s">
        <v>121</v>
      </c>
      <c r="D26" s="24">
        <v>577180</v>
      </c>
      <c r="E26" s="22">
        <v>6881.1399600000004</v>
      </c>
      <c r="F26" s="23">
        <v>1.9710842340215</v>
      </c>
    </row>
    <row r="27" spans="1:6" x14ac:dyDescent="0.2">
      <c r="A27" s="21" t="s">
        <v>770</v>
      </c>
      <c r="B27" s="21" t="s">
        <v>769</v>
      </c>
      <c r="C27" s="21" t="s">
        <v>219</v>
      </c>
      <c r="D27" s="24">
        <v>220061</v>
      </c>
      <c r="E27" s="22">
        <v>6876.0260060000001</v>
      </c>
      <c r="F27" s="23">
        <v>1.96961935550406</v>
      </c>
    </row>
    <row r="28" spans="1:6" x14ac:dyDescent="0.2">
      <c r="A28" s="21" t="s">
        <v>442</v>
      </c>
      <c r="B28" s="21" t="s">
        <v>441</v>
      </c>
      <c r="C28" s="21" t="s">
        <v>156</v>
      </c>
      <c r="D28" s="24">
        <v>607930</v>
      </c>
      <c r="E28" s="22">
        <v>6840.4283599999999</v>
      </c>
      <c r="F28" s="23">
        <v>1.9594225045161799</v>
      </c>
    </row>
    <row r="29" spans="1:6" x14ac:dyDescent="0.2">
      <c r="A29" s="21" t="s">
        <v>246</v>
      </c>
      <c r="B29" s="21" t="s">
        <v>245</v>
      </c>
      <c r="C29" s="21" t="s">
        <v>121</v>
      </c>
      <c r="D29" s="24">
        <v>329415</v>
      </c>
      <c r="E29" s="22">
        <v>6834.3730050000004</v>
      </c>
      <c r="F29" s="23">
        <v>1.95768796418692</v>
      </c>
    </row>
    <row r="30" spans="1:6" x14ac:dyDescent="0.2">
      <c r="A30" s="21" t="s">
        <v>177</v>
      </c>
      <c r="B30" s="21" t="s">
        <v>176</v>
      </c>
      <c r="C30" s="21" t="s">
        <v>178</v>
      </c>
      <c r="D30" s="24">
        <v>1885691</v>
      </c>
      <c r="E30" s="22">
        <v>6654.6035389999997</v>
      </c>
      <c r="F30" s="23">
        <v>1.90619347893436</v>
      </c>
    </row>
    <row r="31" spans="1:6" x14ac:dyDescent="0.2">
      <c r="A31" s="21" t="s">
        <v>822</v>
      </c>
      <c r="B31" s="21" t="s">
        <v>821</v>
      </c>
      <c r="C31" s="21" t="s">
        <v>162</v>
      </c>
      <c r="D31" s="24">
        <v>209449</v>
      </c>
      <c r="E31" s="22">
        <v>6649.3774030000004</v>
      </c>
      <c r="F31" s="23">
        <v>1.90469646618148</v>
      </c>
    </row>
    <row r="32" spans="1:6" x14ac:dyDescent="0.2">
      <c r="A32" s="21" t="s">
        <v>155</v>
      </c>
      <c r="B32" s="21" t="s">
        <v>154</v>
      </c>
      <c r="C32" s="21" t="s">
        <v>156</v>
      </c>
      <c r="D32" s="24">
        <v>96491</v>
      </c>
      <c r="E32" s="22">
        <v>6639.063255</v>
      </c>
      <c r="F32" s="23">
        <v>1.9017420059280401</v>
      </c>
    </row>
    <row r="33" spans="1:6" x14ac:dyDescent="0.2">
      <c r="A33" s="21" t="s">
        <v>567</v>
      </c>
      <c r="B33" s="21" t="s">
        <v>566</v>
      </c>
      <c r="C33" s="21" t="s">
        <v>137</v>
      </c>
      <c r="D33" s="24">
        <v>761847</v>
      </c>
      <c r="E33" s="22">
        <v>6532.838025</v>
      </c>
      <c r="F33" s="23">
        <v>1.87131407141059</v>
      </c>
    </row>
    <row r="34" spans="1:6" x14ac:dyDescent="0.2">
      <c r="A34" s="21" t="s">
        <v>712</v>
      </c>
      <c r="B34" s="21" t="s">
        <v>711</v>
      </c>
      <c r="C34" s="21" t="s">
        <v>219</v>
      </c>
      <c r="D34" s="24">
        <v>353006</v>
      </c>
      <c r="E34" s="22">
        <v>6395.4097019999999</v>
      </c>
      <c r="F34" s="23">
        <v>1.8319480939202399</v>
      </c>
    </row>
    <row r="35" spans="1:6" x14ac:dyDescent="0.2">
      <c r="A35" s="21" t="s">
        <v>523</v>
      </c>
      <c r="B35" s="21" t="s">
        <v>522</v>
      </c>
      <c r="C35" s="21" t="s">
        <v>417</v>
      </c>
      <c r="D35" s="24">
        <v>258291</v>
      </c>
      <c r="E35" s="22">
        <v>6343.3686690000004</v>
      </c>
      <c r="F35" s="23">
        <v>1.81704107847443</v>
      </c>
    </row>
    <row r="36" spans="1:6" x14ac:dyDescent="0.2">
      <c r="A36" s="21" t="s">
        <v>484</v>
      </c>
      <c r="B36" s="21" t="s">
        <v>483</v>
      </c>
      <c r="C36" s="21" t="s">
        <v>151</v>
      </c>
      <c r="D36" s="24">
        <v>247456</v>
      </c>
      <c r="E36" s="22">
        <v>6299.7348480000001</v>
      </c>
      <c r="F36" s="23">
        <v>1.80454228653833</v>
      </c>
    </row>
    <row r="37" spans="1:6" x14ac:dyDescent="0.2">
      <c r="A37" s="21" t="s">
        <v>824</v>
      </c>
      <c r="B37" s="21" t="s">
        <v>823</v>
      </c>
      <c r="C37" s="21" t="s">
        <v>323</v>
      </c>
      <c r="D37" s="24">
        <v>14724111</v>
      </c>
      <c r="E37" s="22">
        <v>5820.4410779999998</v>
      </c>
      <c r="F37" s="23">
        <v>1.6672498613001501</v>
      </c>
    </row>
    <row r="38" spans="1:6" x14ac:dyDescent="0.2">
      <c r="A38" s="21" t="s">
        <v>399</v>
      </c>
      <c r="B38" s="21" t="s">
        <v>398</v>
      </c>
      <c r="C38" s="21" t="s">
        <v>145</v>
      </c>
      <c r="D38" s="24">
        <v>99216</v>
      </c>
      <c r="E38" s="22">
        <v>5599.2549600000002</v>
      </c>
      <c r="F38" s="23">
        <v>1.60389168627268</v>
      </c>
    </row>
    <row r="39" spans="1:6" x14ac:dyDescent="0.2">
      <c r="A39" s="21" t="s">
        <v>826</v>
      </c>
      <c r="B39" s="21" t="s">
        <v>825</v>
      </c>
      <c r="C39" s="21" t="s">
        <v>197</v>
      </c>
      <c r="D39" s="24">
        <v>1003855</v>
      </c>
      <c r="E39" s="22">
        <v>5460.4692729999997</v>
      </c>
      <c r="F39" s="23">
        <v>1.5641368954758399</v>
      </c>
    </row>
    <row r="40" spans="1:6" x14ac:dyDescent="0.2">
      <c r="A40" s="21" t="s">
        <v>683</v>
      </c>
      <c r="B40" s="21" t="s">
        <v>682</v>
      </c>
      <c r="C40" s="21" t="s">
        <v>204</v>
      </c>
      <c r="D40" s="24">
        <v>624306</v>
      </c>
      <c r="E40" s="22">
        <v>5452.3764510000001</v>
      </c>
      <c r="F40" s="23">
        <v>1.5618187281451901</v>
      </c>
    </row>
    <row r="41" spans="1:6" x14ac:dyDescent="0.2">
      <c r="A41" s="21" t="s">
        <v>527</v>
      </c>
      <c r="B41" s="21" t="s">
        <v>526</v>
      </c>
      <c r="C41" s="21" t="s">
        <v>528</v>
      </c>
      <c r="D41" s="24">
        <v>2282186</v>
      </c>
      <c r="E41" s="22">
        <v>5386.6436160000003</v>
      </c>
      <c r="F41" s="23">
        <v>1.5429897324440101</v>
      </c>
    </row>
    <row r="42" spans="1:6" x14ac:dyDescent="0.2">
      <c r="A42" s="21" t="s">
        <v>158</v>
      </c>
      <c r="B42" s="21" t="s">
        <v>157</v>
      </c>
      <c r="C42" s="21" t="s">
        <v>159</v>
      </c>
      <c r="D42" s="24">
        <v>305516</v>
      </c>
      <c r="E42" s="22">
        <v>5381.9698559999997</v>
      </c>
      <c r="F42" s="23">
        <v>1.5416509463267201</v>
      </c>
    </row>
    <row r="43" spans="1:6" x14ac:dyDescent="0.2">
      <c r="A43" s="21" t="s">
        <v>275</v>
      </c>
      <c r="B43" s="21" t="s">
        <v>274</v>
      </c>
      <c r="C43" s="21" t="s">
        <v>210</v>
      </c>
      <c r="D43" s="24">
        <v>238771</v>
      </c>
      <c r="E43" s="22">
        <v>5357.5436980000004</v>
      </c>
      <c r="F43" s="23">
        <v>1.53465413835429</v>
      </c>
    </row>
    <row r="44" spans="1:6" x14ac:dyDescent="0.2">
      <c r="A44" s="21" t="s">
        <v>191</v>
      </c>
      <c r="B44" s="21" t="s">
        <v>190</v>
      </c>
      <c r="C44" s="21" t="s">
        <v>192</v>
      </c>
      <c r="D44" s="24">
        <v>98663</v>
      </c>
      <c r="E44" s="22">
        <v>5258.7379000000001</v>
      </c>
      <c r="F44" s="23">
        <v>1.50635148039357</v>
      </c>
    </row>
    <row r="45" spans="1:6" x14ac:dyDescent="0.2">
      <c r="A45" s="21" t="s">
        <v>760</v>
      </c>
      <c r="B45" s="21" t="s">
        <v>759</v>
      </c>
      <c r="C45" s="21" t="s">
        <v>204</v>
      </c>
      <c r="D45" s="24">
        <v>566933</v>
      </c>
      <c r="E45" s="22">
        <v>5221.7363969999997</v>
      </c>
      <c r="F45" s="23">
        <v>1.4957524983030499</v>
      </c>
    </row>
    <row r="46" spans="1:6" x14ac:dyDescent="0.2">
      <c r="A46" s="21" t="s">
        <v>182</v>
      </c>
      <c r="B46" s="21" t="s">
        <v>181</v>
      </c>
      <c r="C46" s="21" t="s">
        <v>183</v>
      </c>
      <c r="D46" s="24">
        <v>742414</v>
      </c>
      <c r="E46" s="22">
        <v>4866.8949769999999</v>
      </c>
      <c r="F46" s="23">
        <v>1.3941091176124201</v>
      </c>
    </row>
    <row r="47" spans="1:6" x14ac:dyDescent="0.2">
      <c r="A47" s="21" t="s">
        <v>828</v>
      </c>
      <c r="B47" s="21" t="s">
        <v>827</v>
      </c>
      <c r="C47" s="21" t="s">
        <v>560</v>
      </c>
      <c r="D47" s="24">
        <v>80839</v>
      </c>
      <c r="E47" s="22">
        <v>4834.1722</v>
      </c>
      <c r="F47" s="23">
        <v>1.38473576520089</v>
      </c>
    </row>
    <row r="48" spans="1:6" x14ac:dyDescent="0.2">
      <c r="A48" s="21" t="s">
        <v>607</v>
      </c>
      <c r="B48" s="21" t="s">
        <v>606</v>
      </c>
      <c r="C48" s="21" t="s">
        <v>162</v>
      </c>
      <c r="D48" s="24">
        <v>284696</v>
      </c>
      <c r="E48" s="22">
        <v>4772.3590480000003</v>
      </c>
      <c r="F48" s="23">
        <v>1.36702955226661</v>
      </c>
    </row>
    <row r="49" spans="1:9" x14ac:dyDescent="0.2">
      <c r="A49" s="21" t="s">
        <v>252</v>
      </c>
      <c r="B49" s="21" t="s">
        <v>251</v>
      </c>
      <c r="C49" s="21" t="s">
        <v>148</v>
      </c>
      <c r="D49" s="24">
        <v>1197188</v>
      </c>
      <c r="E49" s="22">
        <v>4702.5544639999998</v>
      </c>
      <c r="F49" s="23">
        <v>1.3470342148974199</v>
      </c>
    </row>
    <row r="50" spans="1:9" x14ac:dyDescent="0.2">
      <c r="A50" s="21" t="s">
        <v>756</v>
      </c>
      <c r="B50" s="21" t="s">
        <v>755</v>
      </c>
      <c r="C50" s="21" t="s">
        <v>219</v>
      </c>
      <c r="D50" s="24">
        <v>97823</v>
      </c>
      <c r="E50" s="22">
        <v>4593.7680799999998</v>
      </c>
      <c r="F50" s="23">
        <v>1.3158726446307101</v>
      </c>
    </row>
    <row r="51" spans="1:9" x14ac:dyDescent="0.2">
      <c r="A51" s="21" t="s">
        <v>830</v>
      </c>
      <c r="B51" s="21" t="s">
        <v>829</v>
      </c>
      <c r="C51" s="21" t="s">
        <v>542</v>
      </c>
      <c r="D51" s="24">
        <v>596181</v>
      </c>
      <c r="E51" s="22">
        <v>4547.6686680000003</v>
      </c>
      <c r="F51" s="23">
        <v>1.3026675907124501</v>
      </c>
    </row>
    <row r="52" spans="1:9" x14ac:dyDescent="0.2">
      <c r="A52" s="21" t="s">
        <v>675</v>
      </c>
      <c r="B52" s="21" t="s">
        <v>674</v>
      </c>
      <c r="C52" s="21" t="s">
        <v>366</v>
      </c>
      <c r="D52" s="24">
        <v>415793</v>
      </c>
      <c r="E52" s="22">
        <v>4147.3272790000001</v>
      </c>
      <c r="F52" s="23">
        <v>1.18799086495607</v>
      </c>
    </row>
    <row r="53" spans="1:9" x14ac:dyDescent="0.2">
      <c r="A53" s="21" t="s">
        <v>295</v>
      </c>
      <c r="B53" s="21" t="s">
        <v>294</v>
      </c>
      <c r="C53" s="21" t="s">
        <v>296</v>
      </c>
      <c r="D53" s="24">
        <v>633105</v>
      </c>
      <c r="E53" s="22">
        <v>4010.7201749999999</v>
      </c>
      <c r="F53" s="23">
        <v>1.1488601234633899</v>
      </c>
    </row>
    <row r="54" spans="1:9" x14ac:dyDescent="0.2">
      <c r="A54" s="21" t="s">
        <v>832</v>
      </c>
      <c r="B54" s="21" t="s">
        <v>831</v>
      </c>
      <c r="C54" s="21" t="s">
        <v>204</v>
      </c>
      <c r="D54" s="24">
        <v>844057</v>
      </c>
      <c r="E54" s="22">
        <v>3749.723223</v>
      </c>
      <c r="F54" s="23">
        <v>1.0740982409547699</v>
      </c>
    </row>
    <row r="55" spans="1:9" x14ac:dyDescent="0.2">
      <c r="A55" s="21" t="s">
        <v>834</v>
      </c>
      <c r="B55" s="21" t="s">
        <v>833</v>
      </c>
      <c r="C55" s="21" t="s">
        <v>162</v>
      </c>
      <c r="D55" s="24">
        <v>146763</v>
      </c>
      <c r="E55" s="22">
        <v>3621.6705510000002</v>
      </c>
      <c r="F55" s="23">
        <v>1.0374178937491201</v>
      </c>
    </row>
    <row r="56" spans="1:9" x14ac:dyDescent="0.2">
      <c r="A56" s="21" t="s">
        <v>139</v>
      </c>
      <c r="B56" s="21" t="s">
        <v>138</v>
      </c>
      <c r="C56" s="21" t="s">
        <v>137</v>
      </c>
      <c r="D56" s="24">
        <v>209555</v>
      </c>
      <c r="E56" s="22">
        <v>3429.5771300000001</v>
      </c>
      <c r="F56" s="23">
        <v>0.98239324437512499</v>
      </c>
    </row>
    <row r="57" spans="1:9" x14ac:dyDescent="0.2">
      <c r="A57" s="21" t="s">
        <v>836</v>
      </c>
      <c r="B57" s="21" t="s">
        <v>835</v>
      </c>
      <c r="C57" s="21" t="s">
        <v>299</v>
      </c>
      <c r="D57" s="24">
        <v>1176542</v>
      </c>
      <c r="E57" s="22">
        <v>3421.9724070000002</v>
      </c>
      <c r="F57" s="23">
        <v>0.980214891704415</v>
      </c>
    </row>
    <row r="58" spans="1:9" x14ac:dyDescent="0.2">
      <c r="A58" s="21" t="s">
        <v>762</v>
      </c>
      <c r="B58" s="21" t="s">
        <v>761</v>
      </c>
      <c r="C58" s="21" t="s">
        <v>197</v>
      </c>
      <c r="D58" s="24">
        <v>5859656</v>
      </c>
      <c r="E58" s="22">
        <v>3391.5688930000001</v>
      </c>
      <c r="F58" s="23">
        <v>0.97150588600875798</v>
      </c>
    </row>
    <row r="59" spans="1:9" x14ac:dyDescent="0.2">
      <c r="A59" s="21" t="s">
        <v>736</v>
      </c>
      <c r="B59" s="21" t="s">
        <v>735</v>
      </c>
      <c r="C59" s="21" t="s">
        <v>142</v>
      </c>
      <c r="D59" s="24">
        <v>169122</v>
      </c>
      <c r="E59" s="22">
        <v>3343.203696</v>
      </c>
      <c r="F59" s="23">
        <v>0.95765180400545502</v>
      </c>
    </row>
    <row r="60" spans="1:9" x14ac:dyDescent="0.2">
      <c r="A60" s="20" t="s">
        <v>28</v>
      </c>
      <c r="B60" s="20"/>
      <c r="C60" s="20"/>
      <c r="D60" s="20"/>
      <c r="E60" s="25">
        <f>SUM(E7:E59)</f>
        <v>337088.94897899998</v>
      </c>
      <c r="F60" s="26">
        <f>SUM(F7:F59)</f>
        <v>96.558232597754937</v>
      </c>
      <c r="G60" s="14"/>
      <c r="H60" s="14"/>
      <c r="I60" s="14"/>
    </row>
    <row r="61" spans="1:9" x14ac:dyDescent="0.2">
      <c r="A61" s="21"/>
      <c r="B61" s="21"/>
      <c r="C61" s="21"/>
      <c r="D61" s="21"/>
      <c r="E61" s="22"/>
      <c r="F61" s="23"/>
    </row>
    <row r="62" spans="1:9" x14ac:dyDescent="0.2">
      <c r="A62" s="20" t="s">
        <v>41</v>
      </c>
      <c r="B62" s="20"/>
      <c r="C62" s="20"/>
      <c r="D62" s="20"/>
      <c r="E62" s="25">
        <f>E60</f>
        <v>337088.94897899998</v>
      </c>
      <c r="F62" s="26">
        <f>F60</f>
        <v>96.558232597754937</v>
      </c>
      <c r="G62" s="14"/>
      <c r="H62" s="14"/>
      <c r="I62" s="14"/>
    </row>
    <row r="63" spans="1:9" x14ac:dyDescent="0.2">
      <c r="A63" s="20"/>
      <c r="B63" s="20"/>
      <c r="C63" s="20"/>
      <c r="D63" s="20"/>
      <c r="E63" s="25"/>
      <c r="F63" s="26"/>
      <c r="G63" s="14"/>
      <c r="H63" s="14"/>
      <c r="I63" s="14"/>
    </row>
    <row r="64" spans="1:9" x14ac:dyDescent="0.2">
      <c r="A64" s="20" t="s">
        <v>43</v>
      </c>
      <c r="B64" s="20"/>
      <c r="C64" s="20"/>
      <c r="D64" s="20"/>
      <c r="E64" s="25">
        <f>E66-(E60)</f>
        <v>12015.358245900017</v>
      </c>
      <c r="F64" s="26">
        <f>F66-(F60)</f>
        <v>3.4417674022450626</v>
      </c>
      <c r="G64" s="14"/>
      <c r="H64" s="14"/>
      <c r="I64" s="14"/>
    </row>
    <row r="65" spans="1:9" x14ac:dyDescent="0.2">
      <c r="A65" s="20"/>
      <c r="B65" s="20"/>
      <c r="C65" s="20"/>
      <c r="D65" s="20"/>
      <c r="E65" s="25"/>
      <c r="F65" s="26"/>
      <c r="G65" s="14"/>
      <c r="H65" s="14"/>
      <c r="I65" s="14"/>
    </row>
    <row r="66" spans="1:9" x14ac:dyDescent="0.2">
      <c r="A66" s="27" t="s">
        <v>42</v>
      </c>
      <c r="B66" s="27"/>
      <c r="C66" s="27"/>
      <c r="D66" s="27"/>
      <c r="E66" s="28">
        <v>349104.3072249</v>
      </c>
      <c r="F66" s="29">
        <v>100</v>
      </c>
      <c r="G66" s="14"/>
      <c r="H66" s="14"/>
      <c r="I66" s="14"/>
    </row>
    <row r="68" spans="1:9" x14ac:dyDescent="0.2">
      <c r="A68" s="14" t="s">
        <v>45</v>
      </c>
    </row>
    <row r="69" spans="1:9" x14ac:dyDescent="0.2">
      <c r="A69" s="14" t="s">
        <v>46</v>
      </c>
    </row>
    <row r="70" spans="1:9" x14ac:dyDescent="0.2">
      <c r="A70" s="14" t="s">
        <v>47</v>
      </c>
      <c r="B70" s="14"/>
      <c r="C70" s="30" t="s">
        <v>49</v>
      </c>
      <c r="D70" s="14" t="s">
        <v>48</v>
      </c>
    </row>
    <row r="71" spans="1:9" x14ac:dyDescent="0.2">
      <c r="A71" s="7" t="s">
        <v>50</v>
      </c>
      <c r="C71" s="31">
        <v>184.45169999999999</v>
      </c>
      <c r="D71" s="31">
        <v>185.3716</v>
      </c>
    </row>
    <row r="72" spans="1:9" x14ac:dyDescent="0.2">
      <c r="A72" s="7" t="s">
        <v>51</v>
      </c>
      <c r="C72" s="31">
        <v>22.843</v>
      </c>
      <c r="D72" s="31">
        <v>21.151</v>
      </c>
    </row>
    <row r="73" spans="1:9" x14ac:dyDescent="0.2">
      <c r="A73" s="7" t="s">
        <v>52</v>
      </c>
      <c r="C73" s="31">
        <v>201.73220000000001</v>
      </c>
      <c r="D73" s="31">
        <v>203.4486</v>
      </c>
    </row>
    <row r="74" spans="1:9" x14ac:dyDescent="0.2">
      <c r="A74" s="7" t="s">
        <v>53</v>
      </c>
      <c r="C74" s="31">
        <v>25.946000000000002</v>
      </c>
      <c r="D74" s="31">
        <v>24.142399999999999</v>
      </c>
    </row>
    <row r="76" spans="1:9" x14ac:dyDescent="0.2">
      <c r="A76" s="14" t="s">
        <v>55</v>
      </c>
    </row>
    <row r="77" spans="1:9" x14ac:dyDescent="0.2">
      <c r="A77" s="101" t="s">
        <v>58</v>
      </c>
      <c r="B77" s="102"/>
      <c r="C77" s="33" t="s">
        <v>59</v>
      </c>
    </row>
    <row r="78" spans="1:9" x14ac:dyDescent="0.2">
      <c r="A78" s="97" t="s">
        <v>51</v>
      </c>
      <c r="B78" s="98"/>
      <c r="C78" s="34">
        <v>1.7</v>
      </c>
    </row>
    <row r="79" spans="1:9" x14ac:dyDescent="0.2">
      <c r="A79" s="97" t="s">
        <v>53</v>
      </c>
      <c r="B79" s="98"/>
      <c r="C79" s="34">
        <v>1.9</v>
      </c>
    </row>
    <row r="80" spans="1:9" x14ac:dyDescent="0.2">
      <c r="A80" s="7" t="s">
        <v>60</v>
      </c>
    </row>
    <row r="81" spans="1:9" x14ac:dyDescent="0.2">
      <c r="A81" s="7" t="s">
        <v>54</v>
      </c>
    </row>
    <row r="83" spans="1:9" x14ac:dyDescent="0.2">
      <c r="A83" s="14" t="s">
        <v>334</v>
      </c>
      <c r="D83" s="51">
        <v>0.45809902438730998</v>
      </c>
    </row>
    <row r="85" spans="1:9" x14ac:dyDescent="0.2">
      <c r="A85" s="105" t="s">
        <v>943</v>
      </c>
      <c r="B85" s="105"/>
      <c r="C85" s="105"/>
      <c r="D85" s="30" t="s">
        <v>56</v>
      </c>
    </row>
    <row r="87" spans="1:9" x14ac:dyDescent="0.2">
      <c r="A87" s="66" t="s">
        <v>944</v>
      </c>
      <c r="B87" s="62"/>
      <c r="C87" s="62"/>
      <c r="D87" s="62"/>
      <c r="E87" s="11"/>
      <c r="G87" s="62"/>
      <c r="H87" s="62"/>
      <c r="I87" s="62"/>
    </row>
    <row r="88" spans="1:9" x14ac:dyDescent="0.2">
      <c r="A88" s="67"/>
      <c r="B88" s="62"/>
      <c r="C88" s="62"/>
      <c r="D88" s="62"/>
      <c r="E88" s="11"/>
      <c r="G88" s="62"/>
      <c r="H88" s="62"/>
      <c r="I88" s="62"/>
    </row>
    <row r="89" spans="1:9" x14ac:dyDescent="0.2">
      <c r="A89" s="66" t="s">
        <v>948</v>
      </c>
      <c r="B89" s="62"/>
      <c r="C89" s="62"/>
      <c r="D89" s="62"/>
      <c r="E89" s="11"/>
      <c r="G89" s="62"/>
      <c r="H89" s="62"/>
      <c r="I89" s="62"/>
    </row>
    <row r="90" spans="1:9" x14ac:dyDescent="0.2">
      <c r="A90" s="67"/>
      <c r="B90" s="62"/>
      <c r="C90" s="62"/>
      <c r="D90" s="62"/>
      <c r="E90" s="11"/>
      <c r="G90" s="62"/>
      <c r="H90" s="62"/>
      <c r="I90" s="62"/>
    </row>
    <row r="91" spans="1:9" x14ac:dyDescent="0.2">
      <c r="A91" s="62"/>
      <c r="B91" s="62"/>
      <c r="C91" s="62"/>
      <c r="D91" s="62"/>
      <c r="E91" s="11"/>
      <c r="G91" s="62"/>
      <c r="H91" s="62"/>
      <c r="I91" s="62"/>
    </row>
    <row r="92" spans="1:9" x14ac:dyDescent="0.2">
      <c r="A92" s="62"/>
      <c r="B92" s="62"/>
      <c r="C92" s="62"/>
      <c r="D92" s="62"/>
      <c r="E92" s="11"/>
      <c r="G92" s="62"/>
      <c r="H92" s="62"/>
      <c r="I92" s="62"/>
    </row>
    <row r="93" spans="1:9" x14ac:dyDescent="0.2">
      <c r="A93" s="62"/>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6" t="s">
        <v>964</v>
      </c>
      <c r="B107" s="62"/>
      <c r="C107" s="62"/>
      <c r="D107" s="62"/>
      <c r="E107" s="11"/>
      <c r="G107" s="62"/>
      <c r="H107" s="62"/>
      <c r="I107" s="62"/>
    </row>
    <row r="108" spans="1:9" x14ac:dyDescent="0.2">
      <c r="A108" s="62"/>
      <c r="B108" s="62"/>
      <c r="C108" s="62"/>
      <c r="D108" s="62"/>
      <c r="E108" s="11"/>
      <c r="G108" s="62"/>
      <c r="H108" s="62"/>
      <c r="I108" s="62"/>
    </row>
    <row r="109" spans="1:9" x14ac:dyDescent="0.2">
      <c r="A109" s="66" t="s">
        <v>949</v>
      </c>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t="s">
        <v>947</v>
      </c>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sheetData>
  <mergeCells count="5">
    <mergeCell ref="A1:F1"/>
    <mergeCell ref="A77:B77"/>
    <mergeCell ref="A78:B78"/>
    <mergeCell ref="A79:B79"/>
    <mergeCell ref="A85:C85"/>
  </mergeCells>
  <conditionalFormatting sqref="F2:F3">
    <cfRule type="cellIs" dxfId="43" priority="3" stopIfTrue="1" operator="between">
      <formula>0.009</formula>
      <formula>-0.009</formula>
    </cfRule>
  </conditionalFormatting>
  <conditionalFormatting sqref="F5:F123">
    <cfRule type="cellIs" dxfId="42" priority="1" stopIfTrue="1" operator="between">
      <formula>0.009</formula>
      <formula>-0.009</formula>
    </cfRule>
  </conditionalFormatting>
  <conditionalFormatting sqref="F224:F65536">
    <cfRule type="cellIs" dxfId="41" priority="2" stopIfTrue="1" operator="between">
      <formula>0.009</formula>
      <formula>-0.009</formula>
    </cfRule>
  </conditionalFormatting>
  <hyperlinks>
    <hyperlink ref="A88"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13"/>
  <sheetViews>
    <sheetView workbookViewId="0">
      <selection sqref="A1:F1"/>
    </sheetView>
  </sheetViews>
  <sheetFormatPr defaultRowHeight="11.25" x14ac:dyDescent="0.2"/>
  <cols>
    <col min="1" max="1" width="38.7109375" style="7" bestFit="1" customWidth="1"/>
    <col min="2" max="2" width="34.140625" style="7" bestFit="1" customWidth="1"/>
    <col min="3" max="3" width="25.5703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21</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123</v>
      </c>
      <c r="B7" s="21" t="s">
        <v>122</v>
      </c>
      <c r="C7" s="21" t="s">
        <v>121</v>
      </c>
      <c r="D7" s="24">
        <v>4559046</v>
      </c>
      <c r="E7" s="22">
        <v>65914.68707</v>
      </c>
      <c r="F7" s="23">
        <v>8.5688591995277203</v>
      </c>
    </row>
    <row r="8" spans="1:6" x14ac:dyDescent="0.2">
      <c r="A8" s="21" t="s">
        <v>120</v>
      </c>
      <c r="B8" s="21" t="s">
        <v>119</v>
      </c>
      <c r="C8" s="21" t="s">
        <v>121</v>
      </c>
      <c r="D8" s="24">
        <v>3270057</v>
      </c>
      <c r="E8" s="22">
        <v>63599.338589999999</v>
      </c>
      <c r="F8" s="23">
        <v>8.2678656576500096</v>
      </c>
    </row>
    <row r="9" spans="1:6" x14ac:dyDescent="0.2">
      <c r="A9" s="21" t="s">
        <v>133</v>
      </c>
      <c r="B9" s="21" t="s">
        <v>132</v>
      </c>
      <c r="C9" s="21" t="s">
        <v>134</v>
      </c>
      <c r="D9" s="24">
        <v>3457514</v>
      </c>
      <c r="E9" s="22">
        <v>49127.816429999999</v>
      </c>
      <c r="F9" s="23">
        <v>6.3865787805660696</v>
      </c>
    </row>
    <row r="10" spans="1:6" x14ac:dyDescent="0.2">
      <c r="A10" s="21" t="s">
        <v>128</v>
      </c>
      <c r="B10" s="21" t="s">
        <v>127</v>
      </c>
      <c r="C10" s="21" t="s">
        <v>121</v>
      </c>
      <c r="D10" s="24">
        <v>3141904</v>
      </c>
      <c r="E10" s="22">
        <v>37457.779490000001</v>
      </c>
      <c r="F10" s="23">
        <v>4.8694828519158904</v>
      </c>
    </row>
    <row r="11" spans="1:6" x14ac:dyDescent="0.2">
      <c r="A11" s="21" t="s">
        <v>279</v>
      </c>
      <c r="B11" s="21" t="s">
        <v>278</v>
      </c>
      <c r="C11" s="21" t="s">
        <v>137</v>
      </c>
      <c r="D11" s="24">
        <v>1070200</v>
      </c>
      <c r="E11" s="22">
        <v>37065.306799999998</v>
      </c>
      <c r="F11" s="23">
        <v>4.81846170064048</v>
      </c>
    </row>
    <row r="12" spans="1:6" x14ac:dyDescent="0.2">
      <c r="A12" s="21" t="s">
        <v>246</v>
      </c>
      <c r="B12" s="21" t="s">
        <v>245</v>
      </c>
      <c r="C12" s="21" t="s">
        <v>121</v>
      </c>
      <c r="D12" s="24">
        <v>1551933</v>
      </c>
      <c r="E12" s="22">
        <v>32197.953949999999</v>
      </c>
      <c r="F12" s="23">
        <v>4.1857095311311703</v>
      </c>
    </row>
    <row r="13" spans="1:6" x14ac:dyDescent="0.2">
      <c r="A13" s="21" t="s">
        <v>250</v>
      </c>
      <c r="B13" s="21" t="s">
        <v>249</v>
      </c>
      <c r="C13" s="21" t="s">
        <v>165</v>
      </c>
      <c r="D13" s="24">
        <v>965395</v>
      </c>
      <c r="E13" s="22">
        <v>28737.878359999999</v>
      </c>
      <c r="F13" s="23">
        <v>3.7359023353699801</v>
      </c>
    </row>
    <row r="14" spans="1:6" x14ac:dyDescent="0.2">
      <c r="A14" s="21" t="s">
        <v>144</v>
      </c>
      <c r="B14" s="21" t="s">
        <v>143</v>
      </c>
      <c r="C14" s="21" t="s">
        <v>145</v>
      </c>
      <c r="D14" s="24">
        <v>11939745</v>
      </c>
      <c r="E14" s="22">
        <v>28453.606309999999</v>
      </c>
      <c r="F14" s="23">
        <v>3.6989471850220199</v>
      </c>
    </row>
    <row r="15" spans="1:6" x14ac:dyDescent="0.2">
      <c r="A15" s="21" t="s">
        <v>472</v>
      </c>
      <c r="B15" s="21" t="s">
        <v>471</v>
      </c>
      <c r="C15" s="21" t="s">
        <v>165</v>
      </c>
      <c r="D15" s="24">
        <v>1328914</v>
      </c>
      <c r="E15" s="22">
        <v>24547.699410000001</v>
      </c>
      <c r="F15" s="23">
        <v>3.1911822579577298</v>
      </c>
    </row>
    <row r="16" spans="1:6" x14ac:dyDescent="0.2">
      <c r="A16" s="21" t="s">
        <v>136</v>
      </c>
      <c r="B16" s="21" t="s">
        <v>135</v>
      </c>
      <c r="C16" s="21" t="s">
        <v>137</v>
      </c>
      <c r="D16" s="24">
        <v>1476476</v>
      </c>
      <c r="E16" s="22">
        <v>23072.890449999999</v>
      </c>
      <c r="F16" s="23">
        <v>2.9994582145586999</v>
      </c>
    </row>
    <row r="17" spans="1:6" x14ac:dyDescent="0.2">
      <c r="A17" s="21" t="s">
        <v>185</v>
      </c>
      <c r="B17" s="21" t="s">
        <v>184</v>
      </c>
      <c r="C17" s="21" t="s">
        <v>186</v>
      </c>
      <c r="D17" s="24">
        <v>979637</v>
      </c>
      <c r="E17" s="22">
        <v>23004.81567</v>
      </c>
      <c r="F17" s="23">
        <v>2.9906085449207498</v>
      </c>
    </row>
    <row r="18" spans="1:6" x14ac:dyDescent="0.2">
      <c r="A18" s="21" t="s">
        <v>822</v>
      </c>
      <c r="B18" s="21" t="s">
        <v>821</v>
      </c>
      <c r="C18" s="21" t="s">
        <v>162</v>
      </c>
      <c r="D18" s="24">
        <v>711094</v>
      </c>
      <c r="E18" s="22">
        <v>22575.10122</v>
      </c>
      <c r="F18" s="23">
        <v>2.9347459931628599</v>
      </c>
    </row>
    <row r="19" spans="1:6" x14ac:dyDescent="0.2">
      <c r="A19" s="21" t="s">
        <v>416</v>
      </c>
      <c r="B19" s="21" t="s">
        <v>415</v>
      </c>
      <c r="C19" s="21" t="s">
        <v>417</v>
      </c>
      <c r="D19" s="24">
        <v>1799225</v>
      </c>
      <c r="E19" s="22">
        <v>22155.656650000001</v>
      </c>
      <c r="F19" s="23">
        <v>2.8802185179960702</v>
      </c>
    </row>
    <row r="20" spans="1:6" x14ac:dyDescent="0.2">
      <c r="A20" s="21" t="s">
        <v>139</v>
      </c>
      <c r="B20" s="21" t="s">
        <v>138</v>
      </c>
      <c r="C20" s="21" t="s">
        <v>137</v>
      </c>
      <c r="D20" s="24">
        <v>1300899</v>
      </c>
      <c r="E20" s="22">
        <v>21290.513029999998</v>
      </c>
      <c r="F20" s="23">
        <v>2.7677505052256102</v>
      </c>
    </row>
    <row r="21" spans="1:6" x14ac:dyDescent="0.2">
      <c r="A21" s="21" t="s">
        <v>161</v>
      </c>
      <c r="B21" s="21" t="s">
        <v>160</v>
      </c>
      <c r="C21" s="21" t="s">
        <v>162</v>
      </c>
      <c r="D21" s="24">
        <v>1068460</v>
      </c>
      <c r="E21" s="22">
        <v>17924.484960000002</v>
      </c>
      <c r="F21" s="23">
        <v>2.3301694155534798</v>
      </c>
    </row>
    <row r="22" spans="1:6" x14ac:dyDescent="0.2">
      <c r="A22" s="21" t="s">
        <v>170</v>
      </c>
      <c r="B22" s="21" t="s">
        <v>169</v>
      </c>
      <c r="C22" s="21" t="s">
        <v>171</v>
      </c>
      <c r="D22" s="24">
        <v>2240572</v>
      </c>
      <c r="E22" s="22">
        <v>17405.883580000002</v>
      </c>
      <c r="F22" s="23">
        <v>2.2627516304825801</v>
      </c>
    </row>
    <row r="23" spans="1:6" x14ac:dyDescent="0.2">
      <c r="A23" s="21" t="s">
        <v>125</v>
      </c>
      <c r="B23" s="21" t="s">
        <v>124</v>
      </c>
      <c r="C23" s="21" t="s">
        <v>126</v>
      </c>
      <c r="D23" s="24">
        <v>431854</v>
      </c>
      <c r="E23" s="22">
        <v>15871.066349999999</v>
      </c>
      <c r="F23" s="23">
        <v>2.0632265576120599</v>
      </c>
    </row>
    <row r="24" spans="1:6" x14ac:dyDescent="0.2">
      <c r="A24" s="21" t="s">
        <v>354</v>
      </c>
      <c r="B24" s="21" t="s">
        <v>353</v>
      </c>
      <c r="C24" s="21" t="s">
        <v>207</v>
      </c>
      <c r="D24" s="24">
        <v>1401486</v>
      </c>
      <c r="E24" s="22">
        <v>15504.63962</v>
      </c>
      <c r="F24" s="23">
        <v>2.0155913613320799</v>
      </c>
    </row>
    <row r="25" spans="1:6" x14ac:dyDescent="0.2">
      <c r="A25" s="21" t="s">
        <v>191</v>
      </c>
      <c r="B25" s="21" t="s">
        <v>190</v>
      </c>
      <c r="C25" s="21" t="s">
        <v>192</v>
      </c>
      <c r="D25" s="24">
        <v>290132</v>
      </c>
      <c r="E25" s="22">
        <v>15464.035599999999</v>
      </c>
      <c r="F25" s="23">
        <v>2.0103128696061701</v>
      </c>
    </row>
    <row r="26" spans="1:6" x14ac:dyDescent="0.2">
      <c r="A26" s="21" t="s">
        <v>375</v>
      </c>
      <c r="B26" s="21" t="s">
        <v>374</v>
      </c>
      <c r="C26" s="21" t="s">
        <v>171</v>
      </c>
      <c r="D26" s="24">
        <v>830737</v>
      </c>
      <c r="E26" s="22">
        <v>15054.61591</v>
      </c>
      <c r="F26" s="23">
        <v>1.95708862121675</v>
      </c>
    </row>
    <row r="27" spans="1:6" x14ac:dyDescent="0.2">
      <c r="A27" s="21" t="s">
        <v>720</v>
      </c>
      <c r="B27" s="21" t="s">
        <v>719</v>
      </c>
      <c r="C27" s="21" t="s">
        <v>219</v>
      </c>
      <c r="D27" s="24">
        <v>437619</v>
      </c>
      <c r="E27" s="22">
        <v>14301.82654</v>
      </c>
      <c r="F27" s="23">
        <v>1.85922657551545</v>
      </c>
    </row>
    <row r="28" spans="1:6" x14ac:dyDescent="0.2">
      <c r="A28" s="21" t="s">
        <v>484</v>
      </c>
      <c r="B28" s="21" t="s">
        <v>483</v>
      </c>
      <c r="C28" s="21" t="s">
        <v>151</v>
      </c>
      <c r="D28" s="24">
        <v>553153</v>
      </c>
      <c r="E28" s="22">
        <v>14082.16907</v>
      </c>
      <c r="F28" s="23">
        <v>1.8306712714364699</v>
      </c>
    </row>
    <row r="29" spans="1:6" x14ac:dyDescent="0.2">
      <c r="A29" s="21" t="s">
        <v>504</v>
      </c>
      <c r="B29" s="21" t="s">
        <v>503</v>
      </c>
      <c r="C29" s="21" t="s">
        <v>145</v>
      </c>
      <c r="D29" s="24">
        <v>3821400</v>
      </c>
      <c r="E29" s="22">
        <v>12727.172699999999</v>
      </c>
      <c r="F29" s="23">
        <v>1.6545227736355099</v>
      </c>
    </row>
    <row r="30" spans="1:6" x14ac:dyDescent="0.2">
      <c r="A30" s="21" t="s">
        <v>399</v>
      </c>
      <c r="B30" s="21" t="s">
        <v>398</v>
      </c>
      <c r="C30" s="21" t="s">
        <v>145</v>
      </c>
      <c r="D30" s="24">
        <v>220492</v>
      </c>
      <c r="E30" s="22">
        <v>12443.46602</v>
      </c>
      <c r="F30" s="23">
        <v>1.61764112095765</v>
      </c>
    </row>
    <row r="31" spans="1:6" x14ac:dyDescent="0.2">
      <c r="A31" s="21" t="s">
        <v>283</v>
      </c>
      <c r="B31" s="21" t="s">
        <v>282</v>
      </c>
      <c r="C31" s="21" t="s">
        <v>204</v>
      </c>
      <c r="D31" s="24">
        <v>615257</v>
      </c>
      <c r="E31" s="22">
        <v>12412.19472</v>
      </c>
      <c r="F31" s="23">
        <v>1.6135758757354199</v>
      </c>
    </row>
    <row r="32" spans="1:6" x14ac:dyDescent="0.2">
      <c r="A32" s="21" t="s">
        <v>254</v>
      </c>
      <c r="B32" s="21" t="s">
        <v>253</v>
      </c>
      <c r="C32" s="21" t="s">
        <v>178</v>
      </c>
      <c r="D32" s="24">
        <v>343545</v>
      </c>
      <c r="E32" s="22">
        <v>12213.02475</v>
      </c>
      <c r="F32" s="23">
        <v>1.5876839310783599</v>
      </c>
    </row>
    <row r="33" spans="1:9" x14ac:dyDescent="0.2">
      <c r="A33" s="21" t="s">
        <v>164</v>
      </c>
      <c r="B33" s="21" t="s">
        <v>163</v>
      </c>
      <c r="C33" s="21" t="s">
        <v>165</v>
      </c>
      <c r="D33" s="24">
        <v>1609546</v>
      </c>
      <c r="E33" s="22">
        <v>11580.68347</v>
      </c>
      <c r="F33" s="23">
        <v>1.5054800454919</v>
      </c>
    </row>
    <row r="34" spans="1:9" x14ac:dyDescent="0.2">
      <c r="A34" s="21" t="s">
        <v>155</v>
      </c>
      <c r="B34" s="21" t="s">
        <v>154</v>
      </c>
      <c r="C34" s="21" t="s">
        <v>156</v>
      </c>
      <c r="D34" s="24">
        <v>165869</v>
      </c>
      <c r="E34" s="22">
        <v>11412.616550000001</v>
      </c>
      <c r="F34" s="23">
        <v>1.483631473685</v>
      </c>
    </row>
    <row r="35" spans="1:9" x14ac:dyDescent="0.2">
      <c r="A35" s="21" t="s">
        <v>252</v>
      </c>
      <c r="B35" s="21" t="s">
        <v>251</v>
      </c>
      <c r="C35" s="21" t="s">
        <v>148</v>
      </c>
      <c r="D35" s="24">
        <v>2717924</v>
      </c>
      <c r="E35" s="22">
        <v>10676.00547</v>
      </c>
      <c r="F35" s="23">
        <v>1.38787259338221</v>
      </c>
    </row>
    <row r="36" spans="1:9" x14ac:dyDescent="0.2">
      <c r="A36" s="21" t="s">
        <v>770</v>
      </c>
      <c r="B36" s="21" t="s">
        <v>769</v>
      </c>
      <c r="C36" s="21" t="s">
        <v>219</v>
      </c>
      <c r="D36" s="24">
        <v>262089</v>
      </c>
      <c r="E36" s="22">
        <v>8189.2328939999998</v>
      </c>
      <c r="F36" s="23">
        <v>1.0645940493702899</v>
      </c>
    </row>
    <row r="37" spans="1:9" x14ac:dyDescent="0.2">
      <c r="A37" s="21" t="s">
        <v>738</v>
      </c>
      <c r="B37" s="21" t="s">
        <v>737</v>
      </c>
      <c r="C37" s="21" t="s">
        <v>171</v>
      </c>
      <c r="D37" s="24">
        <v>418631</v>
      </c>
      <c r="E37" s="22">
        <v>7851.0057740000002</v>
      </c>
      <c r="F37" s="23">
        <v>1.0206247809481599</v>
      </c>
    </row>
    <row r="38" spans="1:9" x14ac:dyDescent="0.2">
      <c r="A38" s="21" t="s">
        <v>834</v>
      </c>
      <c r="B38" s="21" t="s">
        <v>833</v>
      </c>
      <c r="C38" s="21" t="s">
        <v>162</v>
      </c>
      <c r="D38" s="24">
        <v>310171</v>
      </c>
      <c r="E38" s="22">
        <v>7654.0897670000004</v>
      </c>
      <c r="F38" s="23">
        <v>0.99502584976724795</v>
      </c>
    </row>
    <row r="39" spans="1:9" x14ac:dyDescent="0.2">
      <c r="A39" s="21" t="s">
        <v>237</v>
      </c>
      <c r="B39" s="21" t="s">
        <v>236</v>
      </c>
      <c r="C39" s="21" t="s">
        <v>204</v>
      </c>
      <c r="D39" s="24">
        <v>474920</v>
      </c>
      <c r="E39" s="22">
        <v>7603.4691999999995</v>
      </c>
      <c r="F39" s="23">
        <v>0.98844521454762502</v>
      </c>
    </row>
    <row r="40" spans="1:9" x14ac:dyDescent="0.2">
      <c r="A40" s="21" t="s">
        <v>150</v>
      </c>
      <c r="B40" s="21" t="s">
        <v>149</v>
      </c>
      <c r="C40" s="21" t="s">
        <v>151</v>
      </c>
      <c r="D40" s="24">
        <v>64173</v>
      </c>
      <c r="E40" s="22">
        <v>7193.7933000000003</v>
      </c>
      <c r="F40" s="23">
        <v>0.93518765905302303</v>
      </c>
    </row>
    <row r="41" spans="1:9" x14ac:dyDescent="0.2">
      <c r="A41" s="21" t="s">
        <v>595</v>
      </c>
      <c r="B41" s="21" t="s">
        <v>594</v>
      </c>
      <c r="C41" s="21" t="s">
        <v>210</v>
      </c>
      <c r="D41" s="24">
        <v>588536</v>
      </c>
      <c r="E41" s="22">
        <v>6440.9379840000001</v>
      </c>
      <c r="F41" s="23">
        <v>0.83731704042186805</v>
      </c>
    </row>
    <row r="42" spans="1:9" x14ac:dyDescent="0.2">
      <c r="A42" s="21" t="s">
        <v>275</v>
      </c>
      <c r="B42" s="21" t="s">
        <v>274</v>
      </c>
      <c r="C42" s="21" t="s">
        <v>210</v>
      </c>
      <c r="D42" s="24">
        <v>277094</v>
      </c>
      <c r="E42" s="22">
        <v>6217.4351720000004</v>
      </c>
      <c r="F42" s="23">
        <v>0.80826184480677399</v>
      </c>
    </row>
    <row r="43" spans="1:9" x14ac:dyDescent="0.2">
      <c r="A43" s="21" t="s">
        <v>742</v>
      </c>
      <c r="B43" s="21" t="s">
        <v>741</v>
      </c>
      <c r="C43" s="21" t="s">
        <v>137</v>
      </c>
      <c r="D43" s="24">
        <v>106713</v>
      </c>
      <c r="E43" s="22">
        <v>6016.47894</v>
      </c>
      <c r="F43" s="23">
        <v>0.78213768744793</v>
      </c>
    </row>
    <row r="44" spans="1:9" x14ac:dyDescent="0.2">
      <c r="A44" s="20" t="s">
        <v>28</v>
      </c>
      <c r="B44" s="20"/>
      <c r="C44" s="20"/>
      <c r="D44" s="20"/>
      <c r="E44" s="25">
        <f>SUM(E7:E43)</f>
        <v>745441.37177100009</v>
      </c>
      <c r="F44" s="26">
        <f>SUM(F7:F43)</f>
        <v>96.906811518729057</v>
      </c>
      <c r="G44" s="14"/>
      <c r="H44" s="14"/>
      <c r="I44" s="14"/>
    </row>
    <row r="45" spans="1:9" x14ac:dyDescent="0.2">
      <c r="A45" s="21"/>
      <c r="B45" s="21"/>
      <c r="C45" s="21"/>
      <c r="D45" s="21"/>
      <c r="E45" s="22"/>
      <c r="F45" s="23"/>
    </row>
    <row r="46" spans="1:9" x14ac:dyDescent="0.2">
      <c r="A46" s="20" t="s">
        <v>41</v>
      </c>
      <c r="B46" s="20"/>
      <c r="C46" s="20"/>
      <c r="D46" s="20"/>
      <c r="E46" s="25">
        <f>E44</f>
        <v>745441.37177100009</v>
      </c>
      <c r="F46" s="26">
        <f>F44</f>
        <v>96.906811518729057</v>
      </c>
      <c r="G46" s="14"/>
      <c r="H46" s="14"/>
      <c r="I46" s="14"/>
    </row>
    <row r="47" spans="1:9" x14ac:dyDescent="0.2">
      <c r="A47" s="20"/>
      <c r="B47" s="20"/>
      <c r="C47" s="20"/>
      <c r="D47" s="20"/>
      <c r="E47" s="25"/>
      <c r="F47" s="26"/>
      <c r="G47" s="14"/>
      <c r="H47" s="14"/>
      <c r="I47" s="14"/>
    </row>
    <row r="48" spans="1:9" x14ac:dyDescent="0.2">
      <c r="A48" s="20" t="s">
        <v>43</v>
      </c>
      <c r="B48" s="20"/>
      <c r="C48" s="20"/>
      <c r="D48" s="20"/>
      <c r="E48" s="25">
        <f>E50-(E44)</f>
        <v>23793.896718799951</v>
      </c>
      <c r="F48" s="26">
        <f>F50-(F44)</f>
        <v>3.0931884812709427</v>
      </c>
      <c r="G48" s="14"/>
      <c r="H48" s="14"/>
      <c r="I48" s="14"/>
    </row>
    <row r="49" spans="1:9" x14ac:dyDescent="0.2">
      <c r="A49" s="20"/>
      <c r="B49" s="20"/>
      <c r="C49" s="20"/>
      <c r="D49" s="20"/>
      <c r="E49" s="25"/>
      <c r="F49" s="26"/>
      <c r="G49" s="14"/>
      <c r="H49" s="14"/>
      <c r="I49" s="14"/>
    </row>
    <row r="50" spans="1:9" x14ac:dyDescent="0.2">
      <c r="A50" s="27" t="s">
        <v>42</v>
      </c>
      <c r="B50" s="27"/>
      <c r="C50" s="27"/>
      <c r="D50" s="27"/>
      <c r="E50" s="28">
        <v>769235.26848980004</v>
      </c>
      <c r="F50" s="29">
        <v>100</v>
      </c>
      <c r="G50" s="14"/>
      <c r="H50" s="14"/>
      <c r="I50" s="14"/>
    </row>
    <row r="52" spans="1:9" x14ac:dyDescent="0.2">
      <c r="A52" s="14" t="s">
        <v>45</v>
      </c>
    </row>
    <row r="53" spans="1:9" x14ac:dyDescent="0.2">
      <c r="A53" s="14" t="s">
        <v>46</v>
      </c>
    </row>
    <row r="54" spans="1:9" x14ac:dyDescent="0.2">
      <c r="A54" s="14" t="s">
        <v>47</v>
      </c>
      <c r="B54" s="14"/>
      <c r="C54" s="30" t="s">
        <v>49</v>
      </c>
      <c r="D54" s="14" t="s">
        <v>48</v>
      </c>
    </row>
    <row r="55" spans="1:9" x14ac:dyDescent="0.2">
      <c r="A55" s="7" t="s">
        <v>50</v>
      </c>
      <c r="C55" s="31">
        <v>997.32190000000003</v>
      </c>
      <c r="D55" s="31">
        <v>1000.3599</v>
      </c>
    </row>
    <row r="56" spans="1:9" x14ac:dyDescent="0.2">
      <c r="A56" s="7" t="s">
        <v>51</v>
      </c>
      <c r="C56" s="31">
        <v>50.5593</v>
      </c>
      <c r="D56" s="31">
        <v>46.134399999999999</v>
      </c>
    </row>
    <row r="57" spans="1:9" x14ac:dyDescent="0.2">
      <c r="A57" s="7" t="s">
        <v>52</v>
      </c>
      <c r="C57" s="31">
        <v>1098.9428</v>
      </c>
      <c r="D57" s="31">
        <v>1106.2637</v>
      </c>
    </row>
    <row r="58" spans="1:9" x14ac:dyDescent="0.2">
      <c r="A58" s="7" t="s">
        <v>53</v>
      </c>
      <c r="C58" s="31">
        <v>58.488999999999997</v>
      </c>
      <c r="D58" s="31">
        <v>53.480699999999999</v>
      </c>
    </row>
    <row r="60" spans="1:9" x14ac:dyDescent="0.2">
      <c r="A60" s="14" t="s">
        <v>55</v>
      </c>
    </row>
    <row r="61" spans="1:9" x14ac:dyDescent="0.2">
      <c r="A61" s="101" t="s">
        <v>58</v>
      </c>
      <c r="B61" s="102"/>
      <c r="C61" s="33" t="s">
        <v>59</v>
      </c>
    </row>
    <row r="62" spans="1:9" x14ac:dyDescent="0.2">
      <c r="A62" s="97" t="s">
        <v>51</v>
      </c>
      <c r="B62" s="98"/>
      <c r="C62" s="34">
        <v>4.25</v>
      </c>
    </row>
    <row r="63" spans="1:9" x14ac:dyDescent="0.2">
      <c r="A63" s="97" t="s">
        <v>53</v>
      </c>
      <c r="B63" s="98"/>
      <c r="C63" s="34">
        <v>5</v>
      </c>
    </row>
    <row r="64" spans="1:9" x14ac:dyDescent="0.2">
      <c r="A64" s="7" t="s">
        <v>60</v>
      </c>
    </row>
    <row r="65" spans="1:9" x14ac:dyDescent="0.2">
      <c r="A65" s="7" t="s">
        <v>54</v>
      </c>
    </row>
    <row r="67" spans="1:9" x14ac:dyDescent="0.2">
      <c r="A67" s="14" t="s">
        <v>334</v>
      </c>
      <c r="D67" s="51">
        <v>0.40503223857834503</v>
      </c>
    </row>
    <row r="69" spans="1:9" x14ac:dyDescent="0.2">
      <c r="A69" s="105" t="s">
        <v>943</v>
      </c>
      <c r="B69" s="105"/>
      <c r="C69" s="105"/>
      <c r="D69" s="30" t="s">
        <v>56</v>
      </c>
    </row>
    <row r="71" spans="1:9" x14ac:dyDescent="0.2">
      <c r="A71" s="66" t="s">
        <v>944</v>
      </c>
      <c r="B71" s="62"/>
      <c r="C71" s="62"/>
      <c r="D71" s="62"/>
      <c r="E71" s="11"/>
      <c r="G71" s="62"/>
      <c r="H71" s="62"/>
      <c r="I71" s="62"/>
    </row>
    <row r="72" spans="1:9" x14ac:dyDescent="0.2">
      <c r="A72" s="67"/>
      <c r="B72" s="62"/>
      <c r="C72" s="62"/>
      <c r="D72" s="62"/>
      <c r="E72" s="11"/>
      <c r="G72" s="62"/>
      <c r="H72" s="62"/>
      <c r="I72" s="62"/>
    </row>
    <row r="73" spans="1:9" x14ac:dyDescent="0.2">
      <c r="A73" s="66" t="s">
        <v>948</v>
      </c>
      <c r="B73" s="62"/>
      <c r="C73" s="62"/>
      <c r="D73" s="62"/>
      <c r="E73" s="11"/>
      <c r="G73" s="62"/>
      <c r="H73" s="62"/>
      <c r="I73" s="62"/>
    </row>
    <row r="74" spans="1:9" x14ac:dyDescent="0.2">
      <c r="A74" s="67"/>
      <c r="B74" s="62"/>
      <c r="C74" s="62"/>
      <c r="D74" s="62"/>
      <c r="E74" s="11"/>
      <c r="G74" s="62"/>
      <c r="H74" s="62"/>
      <c r="I74" s="62"/>
    </row>
    <row r="75" spans="1:9" x14ac:dyDescent="0.2">
      <c r="A75" s="62"/>
      <c r="B75" s="62"/>
      <c r="C75" s="62"/>
      <c r="D75" s="62"/>
      <c r="E75" s="11"/>
      <c r="G75" s="62"/>
      <c r="H75" s="62"/>
      <c r="I75" s="62"/>
    </row>
    <row r="76" spans="1:9" x14ac:dyDescent="0.2">
      <c r="A76" s="62"/>
      <c r="B76" s="62"/>
      <c r="C76" s="62"/>
      <c r="D76" s="62"/>
      <c r="E76" s="11"/>
      <c r="G76" s="62"/>
      <c r="H76" s="62"/>
      <c r="I76" s="62"/>
    </row>
    <row r="77" spans="1:9" x14ac:dyDescent="0.2">
      <c r="A77" s="62"/>
      <c r="B77" s="62"/>
      <c r="C77" s="62"/>
      <c r="D77" s="62"/>
      <c r="E77" s="11"/>
      <c r="G77" s="62"/>
      <c r="H77" s="62"/>
      <c r="I77" s="62"/>
    </row>
    <row r="78" spans="1:9" x14ac:dyDescent="0.2">
      <c r="A78" s="62"/>
      <c r="B78" s="62"/>
      <c r="C78" s="62"/>
      <c r="D78" s="62"/>
      <c r="E78" s="11"/>
      <c r="G78" s="62"/>
      <c r="H78" s="62"/>
      <c r="I78" s="62"/>
    </row>
    <row r="79" spans="1:9" x14ac:dyDescent="0.2">
      <c r="A79" s="62"/>
      <c r="B79" s="62"/>
      <c r="C79" s="62"/>
      <c r="D79" s="62"/>
      <c r="E79" s="11"/>
      <c r="G79" s="62"/>
      <c r="H79" s="62"/>
      <c r="I79" s="62"/>
    </row>
    <row r="80" spans="1:9" x14ac:dyDescent="0.2">
      <c r="A80" s="62"/>
      <c r="B80" s="62"/>
      <c r="C80" s="62"/>
      <c r="D80" s="62"/>
      <c r="E80" s="11"/>
      <c r="G80" s="62"/>
      <c r="H80" s="62"/>
      <c r="I80" s="62"/>
    </row>
    <row r="81" spans="1:9" x14ac:dyDescent="0.2">
      <c r="A81" s="62"/>
      <c r="B81" s="62"/>
      <c r="C81" s="62"/>
      <c r="D81" s="62"/>
      <c r="E81" s="11"/>
      <c r="G81" s="62"/>
      <c r="H81" s="62"/>
      <c r="I81" s="62"/>
    </row>
    <row r="82" spans="1:9" x14ac:dyDescent="0.2">
      <c r="A82" s="62"/>
      <c r="B82" s="62"/>
      <c r="C82" s="62"/>
      <c r="D82" s="62"/>
      <c r="E82" s="11"/>
      <c r="G82" s="62"/>
      <c r="H82" s="62"/>
      <c r="I82" s="62"/>
    </row>
    <row r="83" spans="1:9" x14ac:dyDescent="0.2">
      <c r="A83" s="62"/>
      <c r="B83" s="62"/>
      <c r="C83" s="62"/>
      <c r="D83" s="62"/>
      <c r="E83" s="11"/>
      <c r="G83" s="62"/>
      <c r="H83" s="62"/>
      <c r="I83" s="62"/>
    </row>
    <row r="84" spans="1:9" x14ac:dyDescent="0.2">
      <c r="A84" s="62"/>
      <c r="B84" s="62"/>
      <c r="C84" s="62"/>
      <c r="D84" s="62"/>
      <c r="E84" s="11"/>
      <c r="G84" s="62"/>
      <c r="H84" s="62"/>
      <c r="I84" s="62"/>
    </row>
    <row r="85" spans="1:9" x14ac:dyDescent="0.2">
      <c r="A85" s="62"/>
      <c r="B85" s="62"/>
      <c r="C85" s="62"/>
      <c r="D85" s="62"/>
      <c r="E85" s="11"/>
      <c r="G85" s="62"/>
      <c r="H85" s="62"/>
      <c r="I85" s="62"/>
    </row>
    <row r="86" spans="1:9" x14ac:dyDescent="0.2">
      <c r="A86" s="62"/>
      <c r="B86" s="62"/>
      <c r="C86" s="62"/>
      <c r="D86" s="62"/>
      <c r="E86" s="11"/>
      <c r="G86" s="62"/>
      <c r="H86" s="62"/>
      <c r="I86" s="62"/>
    </row>
    <row r="87" spans="1:9" x14ac:dyDescent="0.2">
      <c r="A87" s="62"/>
      <c r="B87" s="62"/>
      <c r="C87" s="62"/>
      <c r="D87" s="62"/>
      <c r="E87" s="11"/>
      <c r="G87" s="62"/>
      <c r="H87" s="62"/>
      <c r="I87" s="62"/>
    </row>
    <row r="88" spans="1:9" x14ac:dyDescent="0.2">
      <c r="A88" s="62"/>
      <c r="B88" s="62"/>
      <c r="C88" s="62"/>
      <c r="D88" s="62"/>
      <c r="E88" s="11"/>
      <c r="G88" s="62"/>
      <c r="H88" s="62"/>
      <c r="I88" s="62"/>
    </row>
    <row r="89" spans="1:9" x14ac:dyDescent="0.2">
      <c r="A89" s="62"/>
      <c r="B89" s="62"/>
      <c r="C89" s="62"/>
      <c r="D89" s="62"/>
      <c r="E89" s="11"/>
      <c r="G89" s="62"/>
      <c r="H89" s="62"/>
      <c r="I89" s="62"/>
    </row>
    <row r="90" spans="1:9" x14ac:dyDescent="0.2">
      <c r="A90" s="62"/>
      <c r="B90" s="62"/>
      <c r="C90" s="62"/>
      <c r="D90" s="62"/>
      <c r="E90" s="11"/>
      <c r="G90" s="62"/>
      <c r="H90" s="62"/>
      <c r="I90" s="62"/>
    </row>
    <row r="91" spans="1:9" x14ac:dyDescent="0.2">
      <c r="A91" s="66" t="s">
        <v>965</v>
      </c>
      <c r="B91" s="62"/>
      <c r="C91" s="62"/>
      <c r="D91" s="62"/>
      <c r="E91" s="11"/>
      <c r="G91" s="62"/>
      <c r="H91" s="62"/>
      <c r="I91" s="62"/>
    </row>
    <row r="92" spans="1:9" x14ac:dyDescent="0.2">
      <c r="A92" s="62"/>
      <c r="B92" s="62"/>
      <c r="C92" s="62"/>
      <c r="D92" s="62"/>
      <c r="E92" s="11"/>
      <c r="G92" s="62"/>
      <c r="H92" s="62"/>
      <c r="I92" s="62"/>
    </row>
    <row r="93" spans="1:9" x14ac:dyDescent="0.2">
      <c r="A93" s="66" t="s">
        <v>949</v>
      </c>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t="s">
        <v>947</v>
      </c>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sheetData>
  <mergeCells count="5">
    <mergeCell ref="A1:F1"/>
    <mergeCell ref="A61:B61"/>
    <mergeCell ref="A62:B62"/>
    <mergeCell ref="A63:B63"/>
    <mergeCell ref="A69:C69"/>
  </mergeCells>
  <conditionalFormatting sqref="F2:F3">
    <cfRule type="cellIs" dxfId="40" priority="3" stopIfTrue="1" operator="between">
      <formula>0.009</formula>
      <formula>-0.009</formula>
    </cfRule>
  </conditionalFormatting>
  <conditionalFormatting sqref="F5:F107">
    <cfRule type="cellIs" dxfId="39" priority="1" stopIfTrue="1" operator="between">
      <formula>0.009</formula>
      <formula>-0.009</formula>
    </cfRule>
  </conditionalFormatting>
  <conditionalFormatting sqref="F208:F65536">
    <cfRule type="cellIs" dxfId="38" priority="2"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14"/>
  <sheetViews>
    <sheetView workbookViewId="0">
      <selection sqref="A1:F1"/>
    </sheetView>
  </sheetViews>
  <sheetFormatPr defaultRowHeight="11.25" x14ac:dyDescent="0.2"/>
  <cols>
    <col min="1" max="1" width="38.7109375" style="7" bestFit="1" customWidth="1"/>
    <col min="2" max="2" width="26.85546875" style="7" bestFit="1" customWidth="1"/>
    <col min="3" max="3" width="35.42578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22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125</v>
      </c>
      <c r="B7" s="21" t="s">
        <v>124</v>
      </c>
      <c r="C7" s="21" t="s">
        <v>126</v>
      </c>
      <c r="D7" s="24">
        <v>665000</v>
      </c>
      <c r="E7" s="22">
        <v>24439.415000000001</v>
      </c>
      <c r="F7" s="23">
        <v>8.5540246454071607</v>
      </c>
    </row>
    <row r="8" spans="1:6" x14ac:dyDescent="0.2">
      <c r="A8" s="21" t="s">
        <v>123</v>
      </c>
      <c r="B8" s="21" t="s">
        <v>122</v>
      </c>
      <c r="C8" s="21" t="s">
        <v>121</v>
      </c>
      <c r="D8" s="24">
        <v>1200000</v>
      </c>
      <c r="E8" s="22">
        <v>17349.599999999999</v>
      </c>
      <c r="F8" s="23">
        <v>6.07252284835607</v>
      </c>
    </row>
    <row r="9" spans="1:6" x14ac:dyDescent="0.2">
      <c r="A9" s="21" t="s">
        <v>133</v>
      </c>
      <c r="B9" s="21" t="s">
        <v>132</v>
      </c>
      <c r="C9" s="21" t="s">
        <v>134</v>
      </c>
      <c r="D9" s="24">
        <v>1200000</v>
      </c>
      <c r="E9" s="22">
        <v>17050.8</v>
      </c>
      <c r="F9" s="23">
        <v>5.9679400437329804</v>
      </c>
    </row>
    <row r="10" spans="1:6" x14ac:dyDescent="0.2">
      <c r="A10" s="21" t="s">
        <v>191</v>
      </c>
      <c r="B10" s="21" t="s">
        <v>190</v>
      </c>
      <c r="C10" s="21" t="s">
        <v>192</v>
      </c>
      <c r="D10" s="24">
        <v>300000</v>
      </c>
      <c r="E10" s="22">
        <v>15990</v>
      </c>
      <c r="F10" s="23">
        <v>5.5966500867578199</v>
      </c>
    </row>
    <row r="11" spans="1:6" x14ac:dyDescent="0.2">
      <c r="A11" s="21" t="s">
        <v>439</v>
      </c>
      <c r="B11" s="21" t="s">
        <v>438</v>
      </c>
      <c r="C11" s="21" t="s">
        <v>440</v>
      </c>
      <c r="D11" s="24">
        <v>6000000</v>
      </c>
      <c r="E11" s="22">
        <v>14364</v>
      </c>
      <c r="F11" s="23">
        <v>5.02753482465224</v>
      </c>
    </row>
    <row r="12" spans="1:6" x14ac:dyDescent="0.2">
      <c r="A12" s="21" t="s">
        <v>147</v>
      </c>
      <c r="B12" s="21" t="s">
        <v>146</v>
      </c>
      <c r="C12" s="21" t="s">
        <v>148</v>
      </c>
      <c r="D12" s="24">
        <v>4125000</v>
      </c>
      <c r="E12" s="22">
        <v>13773.375</v>
      </c>
      <c r="F12" s="23">
        <v>4.8208105308754199</v>
      </c>
    </row>
    <row r="13" spans="1:6" x14ac:dyDescent="0.2">
      <c r="A13" s="21" t="s">
        <v>130</v>
      </c>
      <c r="B13" s="21" t="s">
        <v>129</v>
      </c>
      <c r="C13" s="21" t="s">
        <v>131</v>
      </c>
      <c r="D13" s="24">
        <v>710000</v>
      </c>
      <c r="E13" s="22">
        <v>13179.02</v>
      </c>
      <c r="F13" s="23">
        <v>4.6127807020877496</v>
      </c>
    </row>
    <row r="14" spans="1:6" x14ac:dyDescent="0.2">
      <c r="A14" s="21" t="s">
        <v>128</v>
      </c>
      <c r="B14" s="21" t="s">
        <v>127</v>
      </c>
      <c r="C14" s="21" t="s">
        <v>121</v>
      </c>
      <c r="D14" s="24">
        <v>1000000</v>
      </c>
      <c r="E14" s="22">
        <v>11922</v>
      </c>
      <c r="F14" s="23">
        <v>4.1728119033350097</v>
      </c>
    </row>
    <row r="15" spans="1:6" x14ac:dyDescent="0.2">
      <c r="A15" s="21" t="s">
        <v>273</v>
      </c>
      <c r="B15" s="21" t="s">
        <v>272</v>
      </c>
      <c r="C15" s="21" t="s">
        <v>148</v>
      </c>
      <c r="D15" s="24">
        <v>3600000</v>
      </c>
      <c r="E15" s="22">
        <v>10431</v>
      </c>
      <c r="F15" s="23">
        <v>3.65094790837842</v>
      </c>
    </row>
    <row r="16" spans="1:6" x14ac:dyDescent="0.2">
      <c r="A16" s="21" t="s">
        <v>252</v>
      </c>
      <c r="B16" s="21" t="s">
        <v>251</v>
      </c>
      <c r="C16" s="21" t="s">
        <v>148</v>
      </c>
      <c r="D16" s="24">
        <v>2000000</v>
      </c>
      <c r="E16" s="22">
        <v>7856</v>
      </c>
      <c r="F16" s="23">
        <v>2.7496737386847698</v>
      </c>
    </row>
    <row r="17" spans="1:6" x14ac:dyDescent="0.2">
      <c r="A17" s="21" t="s">
        <v>613</v>
      </c>
      <c r="B17" s="21" t="s">
        <v>612</v>
      </c>
      <c r="C17" s="21" t="s">
        <v>210</v>
      </c>
      <c r="D17" s="24">
        <v>547553</v>
      </c>
      <c r="E17" s="22">
        <v>7846.4344899999996</v>
      </c>
      <c r="F17" s="23">
        <v>2.7463257204001299</v>
      </c>
    </row>
    <row r="18" spans="1:6" x14ac:dyDescent="0.2">
      <c r="A18" s="21" t="s">
        <v>838</v>
      </c>
      <c r="B18" s="21" t="s">
        <v>837</v>
      </c>
      <c r="C18" s="21" t="s">
        <v>126</v>
      </c>
      <c r="D18" s="24">
        <v>3100000</v>
      </c>
      <c r="E18" s="22">
        <v>7166.89</v>
      </c>
      <c r="F18" s="23">
        <v>2.5084787704993001</v>
      </c>
    </row>
    <row r="19" spans="1:6" x14ac:dyDescent="0.2">
      <c r="A19" s="21" t="s">
        <v>669</v>
      </c>
      <c r="B19" s="21" t="s">
        <v>668</v>
      </c>
      <c r="C19" s="21" t="s">
        <v>192</v>
      </c>
      <c r="D19" s="24">
        <v>2000000</v>
      </c>
      <c r="E19" s="22">
        <v>7160</v>
      </c>
      <c r="F19" s="23">
        <v>2.5060672058277702</v>
      </c>
    </row>
    <row r="20" spans="1:6" x14ac:dyDescent="0.2">
      <c r="A20" s="21" t="s">
        <v>815</v>
      </c>
      <c r="B20" s="21" t="s">
        <v>814</v>
      </c>
      <c r="C20" s="21" t="s">
        <v>219</v>
      </c>
      <c r="D20" s="24">
        <v>185000</v>
      </c>
      <c r="E20" s="22">
        <v>6678.87</v>
      </c>
      <c r="F20" s="23">
        <v>2.33766718980264</v>
      </c>
    </row>
    <row r="21" spans="1:6" x14ac:dyDescent="0.2">
      <c r="A21" s="21" t="s">
        <v>223</v>
      </c>
      <c r="B21" s="21" t="s">
        <v>222</v>
      </c>
      <c r="C21" s="21" t="s">
        <v>224</v>
      </c>
      <c r="D21" s="24">
        <v>3950000</v>
      </c>
      <c r="E21" s="22">
        <v>6360.29</v>
      </c>
      <c r="F21" s="23">
        <v>2.22616119951876</v>
      </c>
    </row>
    <row r="22" spans="1:6" x14ac:dyDescent="0.2">
      <c r="A22" s="21" t="s">
        <v>628</v>
      </c>
      <c r="B22" s="21" t="s">
        <v>627</v>
      </c>
      <c r="C22" s="21" t="s">
        <v>219</v>
      </c>
      <c r="D22" s="24">
        <v>500000</v>
      </c>
      <c r="E22" s="22">
        <v>6269</v>
      </c>
      <c r="F22" s="23">
        <v>2.1942088426444499</v>
      </c>
    </row>
    <row r="23" spans="1:6" x14ac:dyDescent="0.2">
      <c r="A23" s="21" t="s">
        <v>712</v>
      </c>
      <c r="B23" s="21" t="s">
        <v>711</v>
      </c>
      <c r="C23" s="21" t="s">
        <v>219</v>
      </c>
      <c r="D23" s="24">
        <v>335000</v>
      </c>
      <c r="E23" s="22">
        <v>6069.1949999999997</v>
      </c>
      <c r="F23" s="23">
        <v>2.1242752172170198</v>
      </c>
    </row>
    <row r="24" spans="1:6" x14ac:dyDescent="0.2">
      <c r="A24" s="21" t="s">
        <v>720</v>
      </c>
      <c r="B24" s="21" t="s">
        <v>719</v>
      </c>
      <c r="C24" s="21" t="s">
        <v>219</v>
      </c>
      <c r="D24" s="24">
        <v>175000</v>
      </c>
      <c r="E24" s="22">
        <v>5719.1750000000002</v>
      </c>
      <c r="F24" s="23">
        <v>2.00176493182822</v>
      </c>
    </row>
    <row r="25" spans="1:6" x14ac:dyDescent="0.2">
      <c r="A25" s="21" t="s">
        <v>226</v>
      </c>
      <c r="B25" s="21" t="s">
        <v>225</v>
      </c>
      <c r="C25" s="21" t="s">
        <v>131</v>
      </c>
      <c r="D25" s="24">
        <v>1425000</v>
      </c>
      <c r="E25" s="22">
        <v>5474.1374999999998</v>
      </c>
      <c r="F25" s="23">
        <v>1.91599950683548</v>
      </c>
    </row>
    <row r="26" spans="1:6" x14ac:dyDescent="0.2">
      <c r="A26" s="21" t="s">
        <v>615</v>
      </c>
      <c r="B26" s="21" t="s">
        <v>614</v>
      </c>
      <c r="C26" s="21" t="s">
        <v>560</v>
      </c>
      <c r="D26" s="24">
        <v>1000000</v>
      </c>
      <c r="E26" s="22">
        <v>5388</v>
      </c>
      <c r="F26" s="23">
        <v>1.8858505733240201</v>
      </c>
    </row>
    <row r="27" spans="1:6" x14ac:dyDescent="0.2">
      <c r="A27" s="21" t="s">
        <v>218</v>
      </c>
      <c r="B27" s="21" t="s">
        <v>217</v>
      </c>
      <c r="C27" s="21" t="s">
        <v>219</v>
      </c>
      <c r="D27" s="24">
        <v>575197</v>
      </c>
      <c r="E27" s="22">
        <v>5203.5196610000003</v>
      </c>
      <c r="F27" s="23">
        <v>1.8212807230882899</v>
      </c>
    </row>
    <row r="28" spans="1:6" x14ac:dyDescent="0.2">
      <c r="A28" s="21" t="s">
        <v>214</v>
      </c>
      <c r="B28" s="21" t="s">
        <v>213</v>
      </c>
      <c r="C28" s="21" t="s">
        <v>178</v>
      </c>
      <c r="D28" s="24">
        <v>80000</v>
      </c>
      <c r="E28" s="22">
        <v>5193.2</v>
      </c>
      <c r="F28" s="23">
        <v>1.81766874487497</v>
      </c>
    </row>
    <row r="29" spans="1:6" x14ac:dyDescent="0.2">
      <c r="A29" s="21" t="s">
        <v>623</v>
      </c>
      <c r="B29" s="21" t="s">
        <v>622</v>
      </c>
      <c r="C29" s="21" t="s">
        <v>624</v>
      </c>
      <c r="D29" s="24">
        <v>950000</v>
      </c>
      <c r="E29" s="22">
        <v>5170.375</v>
      </c>
      <c r="F29" s="23">
        <v>1.8096797806329299</v>
      </c>
    </row>
    <row r="30" spans="1:6" x14ac:dyDescent="0.2">
      <c r="A30" s="21" t="s">
        <v>260</v>
      </c>
      <c r="B30" s="21" t="s">
        <v>259</v>
      </c>
      <c r="C30" s="21" t="s">
        <v>134</v>
      </c>
      <c r="D30" s="24">
        <v>1550000</v>
      </c>
      <c r="E30" s="22">
        <v>4935.2</v>
      </c>
      <c r="F30" s="23">
        <v>1.7273663232124601</v>
      </c>
    </row>
    <row r="31" spans="1:6" x14ac:dyDescent="0.2">
      <c r="A31" s="21" t="s">
        <v>756</v>
      </c>
      <c r="B31" s="21" t="s">
        <v>755</v>
      </c>
      <c r="C31" s="21" t="s">
        <v>219</v>
      </c>
      <c r="D31" s="24">
        <v>100000</v>
      </c>
      <c r="E31" s="22">
        <v>4696</v>
      </c>
      <c r="F31" s="23">
        <v>1.6436440780121799</v>
      </c>
    </row>
    <row r="32" spans="1:6" x14ac:dyDescent="0.2">
      <c r="A32" s="21" t="s">
        <v>153</v>
      </c>
      <c r="B32" s="21" t="s">
        <v>152</v>
      </c>
      <c r="C32" s="21" t="s">
        <v>121</v>
      </c>
      <c r="D32" s="24">
        <v>575000</v>
      </c>
      <c r="E32" s="22">
        <v>4670.7250000000004</v>
      </c>
      <c r="F32" s="23">
        <v>1.63479759077373</v>
      </c>
    </row>
    <row r="33" spans="1:9" x14ac:dyDescent="0.2">
      <c r="A33" s="21" t="s">
        <v>807</v>
      </c>
      <c r="B33" s="21" t="s">
        <v>806</v>
      </c>
      <c r="C33" s="21" t="s">
        <v>151</v>
      </c>
      <c r="D33" s="24">
        <v>225000</v>
      </c>
      <c r="E33" s="22">
        <v>4536.8999999999996</v>
      </c>
      <c r="F33" s="23">
        <v>1.58795758465363</v>
      </c>
    </row>
    <row r="34" spans="1:9" x14ac:dyDescent="0.2">
      <c r="A34" s="21" t="s">
        <v>490</v>
      </c>
      <c r="B34" s="21" t="s">
        <v>489</v>
      </c>
      <c r="C34" s="21" t="s">
        <v>145</v>
      </c>
      <c r="D34" s="24">
        <v>180000</v>
      </c>
      <c r="E34" s="22">
        <v>4198.5</v>
      </c>
      <c r="F34" s="23">
        <v>1.4695144083335001</v>
      </c>
    </row>
    <row r="35" spans="1:9" x14ac:dyDescent="0.2">
      <c r="A35" s="21" t="s">
        <v>768</v>
      </c>
      <c r="B35" s="21" t="s">
        <v>767</v>
      </c>
      <c r="C35" s="21" t="s">
        <v>192</v>
      </c>
      <c r="D35" s="24">
        <v>485000</v>
      </c>
      <c r="E35" s="22">
        <v>3804.34</v>
      </c>
      <c r="F35" s="23">
        <v>1.3315547086339099</v>
      </c>
    </row>
    <row r="36" spans="1:9" x14ac:dyDescent="0.2">
      <c r="A36" s="21" t="s">
        <v>488</v>
      </c>
      <c r="B36" s="21" t="s">
        <v>487</v>
      </c>
      <c r="C36" s="21" t="s">
        <v>151</v>
      </c>
      <c r="D36" s="24">
        <v>436707</v>
      </c>
      <c r="E36" s="22">
        <v>3698.2532299999998</v>
      </c>
      <c r="F36" s="23">
        <v>1.29442334337285</v>
      </c>
    </row>
    <row r="37" spans="1:9" x14ac:dyDescent="0.2">
      <c r="A37" s="21" t="s">
        <v>167</v>
      </c>
      <c r="B37" s="21" t="s">
        <v>166</v>
      </c>
      <c r="C37" s="21" t="s">
        <v>168</v>
      </c>
      <c r="D37" s="24">
        <v>1900000</v>
      </c>
      <c r="E37" s="22">
        <v>3606.2</v>
      </c>
      <c r="F37" s="23">
        <v>1.2622038488346501</v>
      </c>
    </row>
    <row r="38" spans="1:9" x14ac:dyDescent="0.2">
      <c r="A38" s="21" t="s">
        <v>677</v>
      </c>
      <c r="B38" s="21" t="s">
        <v>676</v>
      </c>
      <c r="C38" s="21" t="s">
        <v>560</v>
      </c>
      <c r="D38" s="24">
        <v>615000</v>
      </c>
      <c r="E38" s="22">
        <v>2951.6925000000001</v>
      </c>
      <c r="F38" s="23">
        <v>1.0331200804382401</v>
      </c>
    </row>
    <row r="39" spans="1:9" x14ac:dyDescent="0.2">
      <c r="A39" s="21" t="s">
        <v>840</v>
      </c>
      <c r="B39" s="21" t="s">
        <v>839</v>
      </c>
      <c r="C39" s="21" t="s">
        <v>126</v>
      </c>
      <c r="D39" s="24">
        <v>180000</v>
      </c>
      <c r="E39" s="22">
        <v>2537.64</v>
      </c>
      <c r="F39" s="23">
        <v>0.88819781902189598</v>
      </c>
    </row>
    <row r="40" spans="1:9" x14ac:dyDescent="0.2">
      <c r="A40" s="21" t="s">
        <v>173</v>
      </c>
      <c r="B40" s="21" t="s">
        <v>172</v>
      </c>
      <c r="C40" s="21" t="s">
        <v>165</v>
      </c>
      <c r="D40" s="24">
        <v>20000</v>
      </c>
      <c r="E40" s="22">
        <v>2463.8000000000002</v>
      </c>
      <c r="F40" s="23">
        <v>0.86235312593833202</v>
      </c>
    </row>
    <row r="41" spans="1:9" x14ac:dyDescent="0.2">
      <c r="A41" s="21" t="s">
        <v>500</v>
      </c>
      <c r="B41" s="21" t="s">
        <v>499</v>
      </c>
      <c r="C41" s="21" t="s">
        <v>192</v>
      </c>
      <c r="D41" s="24">
        <v>3500000</v>
      </c>
      <c r="E41" s="22">
        <v>2230.5500000000002</v>
      </c>
      <c r="F41" s="23">
        <v>0.78071343658646997</v>
      </c>
    </row>
    <row r="42" spans="1:9" x14ac:dyDescent="0.2">
      <c r="A42" s="21" t="s">
        <v>802</v>
      </c>
      <c r="B42" s="21" t="s">
        <v>801</v>
      </c>
      <c r="C42" s="21" t="s">
        <v>178</v>
      </c>
      <c r="D42" s="24">
        <v>317957</v>
      </c>
      <c r="E42" s="22">
        <v>1520.788331</v>
      </c>
      <c r="F42" s="23">
        <v>0.53229019040847003</v>
      </c>
    </row>
    <row r="43" spans="1:9" x14ac:dyDescent="0.2">
      <c r="A43" s="21" t="s">
        <v>595</v>
      </c>
      <c r="B43" s="21" t="s">
        <v>594</v>
      </c>
      <c r="C43" s="21" t="s">
        <v>210</v>
      </c>
      <c r="D43" s="24">
        <v>97590</v>
      </c>
      <c r="E43" s="22">
        <v>1068.02496</v>
      </c>
      <c r="F43" s="23">
        <v>0.37381876079071402</v>
      </c>
    </row>
    <row r="44" spans="1:9" x14ac:dyDescent="0.2">
      <c r="A44" s="21" t="s">
        <v>527</v>
      </c>
      <c r="B44" s="21" t="s">
        <v>526</v>
      </c>
      <c r="C44" s="21" t="s">
        <v>528</v>
      </c>
      <c r="D44" s="24">
        <v>223656</v>
      </c>
      <c r="E44" s="22">
        <v>527.89525679999997</v>
      </c>
      <c r="F44" s="23">
        <v>0.18476829485733401</v>
      </c>
    </row>
    <row r="45" spans="1:9" x14ac:dyDescent="0.2">
      <c r="A45" s="20" t="s">
        <v>28</v>
      </c>
      <c r="B45" s="20"/>
      <c r="C45" s="20"/>
      <c r="D45" s="20"/>
      <c r="E45" s="25">
        <f>SUM(E7:E44)</f>
        <v>273500.80592880008</v>
      </c>
      <c r="F45" s="26">
        <f>SUM(F7:F44)</f>
        <v>95.727849232629964</v>
      </c>
      <c r="G45" s="14"/>
      <c r="H45" s="14"/>
      <c r="I45" s="14"/>
    </row>
    <row r="46" spans="1:9" x14ac:dyDescent="0.2">
      <c r="A46" s="21"/>
      <c r="B46" s="21"/>
      <c r="C46" s="21"/>
      <c r="D46" s="21"/>
      <c r="E46" s="22"/>
      <c r="F46" s="23"/>
    </row>
    <row r="47" spans="1:9" x14ac:dyDescent="0.2">
      <c r="A47" s="20" t="s">
        <v>41</v>
      </c>
      <c r="B47" s="20"/>
      <c r="C47" s="20"/>
      <c r="D47" s="20"/>
      <c r="E47" s="25">
        <f>E45</f>
        <v>273500.80592880008</v>
      </c>
      <c r="F47" s="26">
        <f>F45</f>
        <v>95.727849232629964</v>
      </c>
      <c r="G47" s="14"/>
      <c r="H47" s="14"/>
      <c r="I47" s="14"/>
    </row>
    <row r="48" spans="1:9" x14ac:dyDescent="0.2">
      <c r="A48" s="20"/>
      <c r="B48" s="20"/>
      <c r="C48" s="20"/>
      <c r="D48" s="20"/>
      <c r="E48" s="25"/>
      <c r="F48" s="26"/>
      <c r="G48" s="14"/>
      <c r="H48" s="14"/>
      <c r="I48" s="14"/>
    </row>
    <row r="49" spans="1:9" x14ac:dyDescent="0.2">
      <c r="A49" s="20" t="s">
        <v>43</v>
      </c>
      <c r="B49" s="20"/>
      <c r="C49" s="20"/>
      <c r="D49" s="20"/>
      <c r="E49" s="25">
        <f>E51-(E45)</f>
        <v>12205.817714399891</v>
      </c>
      <c r="F49" s="26">
        <f>F51-(F45)</f>
        <v>4.2721507673700359</v>
      </c>
      <c r="G49" s="14"/>
      <c r="H49" s="14"/>
      <c r="I49" s="14"/>
    </row>
    <row r="50" spans="1:9" x14ac:dyDescent="0.2">
      <c r="A50" s="20"/>
      <c r="B50" s="20"/>
      <c r="C50" s="20"/>
      <c r="D50" s="20"/>
      <c r="E50" s="25"/>
      <c r="F50" s="26"/>
      <c r="G50" s="14"/>
      <c r="H50" s="14"/>
      <c r="I50" s="14"/>
    </row>
    <row r="51" spans="1:9" x14ac:dyDescent="0.2">
      <c r="A51" s="27" t="s">
        <v>42</v>
      </c>
      <c r="B51" s="27"/>
      <c r="C51" s="27"/>
      <c r="D51" s="27"/>
      <c r="E51" s="28">
        <v>285706.62364319997</v>
      </c>
      <c r="F51" s="29">
        <v>100</v>
      </c>
      <c r="G51" s="14"/>
      <c r="H51" s="14"/>
      <c r="I51" s="14"/>
    </row>
    <row r="53" spans="1:9" x14ac:dyDescent="0.2">
      <c r="A53" s="14" t="s">
        <v>45</v>
      </c>
    </row>
    <row r="54" spans="1:9" x14ac:dyDescent="0.2">
      <c r="A54" s="14" t="s">
        <v>46</v>
      </c>
    </row>
    <row r="55" spans="1:9" x14ac:dyDescent="0.2">
      <c r="A55" s="14" t="s">
        <v>47</v>
      </c>
      <c r="B55" s="14"/>
      <c r="C55" s="30" t="s">
        <v>49</v>
      </c>
      <c r="D55" s="14" t="s">
        <v>48</v>
      </c>
    </row>
    <row r="56" spans="1:9" x14ac:dyDescent="0.2">
      <c r="A56" s="7" t="s">
        <v>50</v>
      </c>
      <c r="C56" s="31">
        <v>142.37610000000001</v>
      </c>
      <c r="D56" s="31">
        <v>138.2927</v>
      </c>
    </row>
    <row r="57" spans="1:9" x14ac:dyDescent="0.2">
      <c r="A57" s="7" t="s">
        <v>51</v>
      </c>
      <c r="C57" s="31">
        <v>48.62</v>
      </c>
      <c r="D57" s="31">
        <v>43.241799999999998</v>
      </c>
    </row>
    <row r="58" spans="1:9" x14ac:dyDescent="0.2">
      <c r="A58" s="7" t="s">
        <v>52</v>
      </c>
      <c r="C58" s="31">
        <v>162.64660000000001</v>
      </c>
      <c r="D58" s="31">
        <v>158.80500000000001</v>
      </c>
    </row>
    <row r="59" spans="1:9" x14ac:dyDescent="0.2">
      <c r="A59" s="7" t="s">
        <v>53</v>
      </c>
      <c r="C59" s="31">
        <v>58.375900000000001</v>
      </c>
      <c r="D59" s="31">
        <v>52.143599999999999</v>
      </c>
    </row>
    <row r="61" spans="1:9" x14ac:dyDescent="0.2">
      <c r="A61" s="14" t="s">
        <v>55</v>
      </c>
    </row>
    <row r="62" spans="1:9" x14ac:dyDescent="0.2">
      <c r="A62" s="101" t="s">
        <v>58</v>
      </c>
      <c r="B62" s="102"/>
      <c r="C62" s="33" t="s">
        <v>59</v>
      </c>
    </row>
    <row r="63" spans="1:9" x14ac:dyDescent="0.2">
      <c r="A63" s="97" t="s">
        <v>51</v>
      </c>
      <c r="B63" s="98"/>
      <c r="C63" s="34">
        <v>4</v>
      </c>
    </row>
    <row r="64" spans="1:9" x14ac:dyDescent="0.2">
      <c r="A64" s="97" t="s">
        <v>53</v>
      </c>
      <c r="B64" s="98"/>
      <c r="C64" s="34">
        <v>4.8499999999999996</v>
      </c>
    </row>
    <row r="65" spans="1:9" x14ac:dyDescent="0.2">
      <c r="A65" s="7" t="s">
        <v>60</v>
      </c>
    </row>
    <row r="66" spans="1:9" x14ac:dyDescent="0.2">
      <c r="A66" s="7" t="s">
        <v>54</v>
      </c>
    </row>
    <row r="68" spans="1:9" x14ac:dyDescent="0.2">
      <c r="A68" s="14" t="s">
        <v>334</v>
      </c>
      <c r="D68" s="51">
        <v>7.7672834814743102E-2</v>
      </c>
    </row>
    <row r="70" spans="1:9" x14ac:dyDescent="0.2">
      <c r="A70" s="105" t="s">
        <v>943</v>
      </c>
      <c r="B70" s="105"/>
      <c r="C70" s="105"/>
      <c r="D70" s="30" t="s">
        <v>56</v>
      </c>
    </row>
    <row r="72" spans="1:9" x14ac:dyDescent="0.2">
      <c r="A72" s="66" t="s">
        <v>944</v>
      </c>
      <c r="B72" s="62"/>
      <c r="C72" s="62"/>
      <c r="D72" s="62"/>
      <c r="E72" s="11"/>
      <c r="G72" s="62"/>
      <c r="H72" s="62"/>
      <c r="I72" s="62"/>
    </row>
    <row r="73" spans="1:9" x14ac:dyDescent="0.2">
      <c r="A73" s="67"/>
      <c r="B73" s="62"/>
      <c r="C73" s="62"/>
      <c r="D73" s="62"/>
      <c r="E73" s="11"/>
      <c r="G73" s="62"/>
      <c r="H73" s="62"/>
      <c r="I73" s="62"/>
    </row>
    <row r="74" spans="1:9" x14ac:dyDescent="0.2">
      <c r="A74" s="66" t="s">
        <v>948</v>
      </c>
      <c r="B74" s="62"/>
      <c r="C74" s="62"/>
      <c r="D74" s="62"/>
      <c r="E74" s="11"/>
      <c r="G74" s="62"/>
      <c r="H74" s="62"/>
      <c r="I74" s="62"/>
    </row>
    <row r="75" spans="1:9" x14ac:dyDescent="0.2">
      <c r="A75" s="67"/>
      <c r="B75" s="62"/>
      <c r="C75" s="62"/>
      <c r="D75" s="62"/>
      <c r="E75" s="11"/>
      <c r="G75" s="62"/>
      <c r="H75" s="62"/>
      <c r="I75" s="62"/>
    </row>
    <row r="76" spans="1:9" x14ac:dyDescent="0.2">
      <c r="A76" s="62"/>
      <c r="B76" s="62"/>
      <c r="C76" s="62"/>
      <c r="D76" s="62"/>
      <c r="E76" s="11"/>
      <c r="G76" s="62"/>
      <c r="H76" s="62"/>
      <c r="I76" s="62"/>
    </row>
    <row r="77" spans="1:9" x14ac:dyDescent="0.2">
      <c r="A77" s="62"/>
      <c r="B77" s="62"/>
      <c r="C77" s="62"/>
      <c r="D77" s="62"/>
      <c r="E77" s="11"/>
      <c r="G77" s="62"/>
      <c r="H77" s="62"/>
      <c r="I77" s="62"/>
    </row>
    <row r="78" spans="1:9" x14ac:dyDescent="0.2">
      <c r="A78" s="62"/>
      <c r="B78" s="62"/>
      <c r="C78" s="62"/>
      <c r="D78" s="62"/>
      <c r="E78" s="11"/>
      <c r="G78" s="62"/>
      <c r="H78" s="62"/>
      <c r="I78" s="62"/>
    </row>
    <row r="79" spans="1:9" x14ac:dyDescent="0.2">
      <c r="A79" s="62"/>
      <c r="B79" s="62"/>
      <c r="C79" s="62"/>
      <c r="D79" s="62"/>
      <c r="E79" s="11"/>
      <c r="G79" s="62"/>
      <c r="H79" s="62"/>
      <c r="I79" s="62"/>
    </row>
    <row r="80" spans="1:9" x14ac:dyDescent="0.2">
      <c r="A80" s="62"/>
      <c r="B80" s="62"/>
      <c r="C80" s="62"/>
      <c r="D80" s="62"/>
      <c r="E80" s="11"/>
      <c r="G80" s="62"/>
      <c r="H80" s="62"/>
      <c r="I80" s="62"/>
    </row>
    <row r="81" spans="1:9" x14ac:dyDescent="0.2">
      <c r="A81" s="62"/>
      <c r="B81" s="62"/>
      <c r="C81" s="62"/>
      <c r="D81" s="62"/>
      <c r="E81" s="11"/>
      <c r="G81" s="62"/>
      <c r="H81" s="62"/>
      <c r="I81" s="62"/>
    </row>
    <row r="82" spans="1:9" x14ac:dyDescent="0.2">
      <c r="A82" s="62"/>
      <c r="B82" s="62"/>
      <c r="C82" s="62"/>
      <c r="D82" s="62"/>
      <c r="E82" s="11"/>
      <c r="G82" s="62"/>
      <c r="H82" s="62"/>
      <c r="I82" s="62"/>
    </row>
    <row r="83" spans="1:9" x14ac:dyDescent="0.2">
      <c r="A83" s="62"/>
      <c r="B83" s="62"/>
      <c r="C83" s="62"/>
      <c r="D83" s="62"/>
      <c r="E83" s="11"/>
      <c r="G83" s="62"/>
      <c r="H83" s="62"/>
      <c r="I83" s="62"/>
    </row>
    <row r="84" spans="1:9" x14ac:dyDescent="0.2">
      <c r="A84" s="62"/>
      <c r="B84" s="62"/>
      <c r="C84" s="62"/>
      <c r="D84" s="62"/>
      <c r="E84" s="11"/>
      <c r="G84" s="62"/>
      <c r="H84" s="62"/>
      <c r="I84" s="62"/>
    </row>
    <row r="85" spans="1:9" x14ac:dyDescent="0.2">
      <c r="A85" s="62"/>
      <c r="B85" s="62"/>
      <c r="C85" s="62"/>
      <c r="D85" s="62"/>
      <c r="E85" s="11"/>
      <c r="G85" s="62"/>
      <c r="H85" s="62"/>
      <c r="I85" s="62"/>
    </row>
    <row r="86" spans="1:9" x14ac:dyDescent="0.2">
      <c r="A86" s="62"/>
      <c r="B86" s="62"/>
      <c r="C86" s="62"/>
      <c r="D86" s="62"/>
      <c r="E86" s="11"/>
      <c r="G86" s="62"/>
      <c r="H86" s="62"/>
      <c r="I86" s="62"/>
    </row>
    <row r="87" spans="1:9" x14ac:dyDescent="0.2">
      <c r="A87" s="62"/>
      <c r="B87" s="62"/>
      <c r="C87" s="62"/>
      <c r="D87" s="62"/>
      <c r="E87" s="11"/>
      <c r="G87" s="62"/>
      <c r="H87" s="62"/>
      <c r="I87" s="62"/>
    </row>
    <row r="88" spans="1:9" x14ac:dyDescent="0.2">
      <c r="A88" s="62"/>
      <c r="B88" s="62"/>
      <c r="C88" s="62"/>
      <c r="D88" s="62"/>
      <c r="E88" s="11"/>
      <c r="G88" s="62"/>
      <c r="H88" s="62"/>
      <c r="I88" s="62"/>
    </row>
    <row r="89" spans="1:9" x14ac:dyDescent="0.2">
      <c r="A89" s="62"/>
      <c r="B89" s="62"/>
      <c r="C89" s="62"/>
      <c r="D89" s="62"/>
      <c r="E89" s="11"/>
      <c r="G89" s="62"/>
      <c r="H89" s="62"/>
      <c r="I89" s="62"/>
    </row>
    <row r="90" spans="1:9" x14ac:dyDescent="0.2">
      <c r="A90" s="62"/>
      <c r="B90" s="62"/>
      <c r="C90" s="62"/>
      <c r="D90" s="62"/>
      <c r="E90" s="11"/>
      <c r="G90" s="62"/>
      <c r="H90" s="62"/>
      <c r="I90" s="62"/>
    </row>
    <row r="91" spans="1:9" x14ac:dyDescent="0.2">
      <c r="A91" s="62"/>
      <c r="B91" s="62"/>
      <c r="C91" s="62"/>
      <c r="D91" s="62"/>
      <c r="E91" s="11"/>
      <c r="G91" s="62"/>
      <c r="H91" s="62"/>
      <c r="I91" s="62"/>
    </row>
    <row r="92" spans="1:9" x14ac:dyDescent="0.2">
      <c r="A92" s="66" t="s">
        <v>966</v>
      </c>
      <c r="B92" s="62"/>
      <c r="C92" s="62"/>
      <c r="D92" s="62"/>
      <c r="E92" s="11"/>
      <c r="G92" s="62"/>
      <c r="H92" s="62"/>
      <c r="I92" s="62"/>
    </row>
    <row r="93" spans="1:9" x14ac:dyDescent="0.2">
      <c r="A93" s="62"/>
      <c r="B93" s="62"/>
      <c r="C93" s="62"/>
      <c r="D93" s="62"/>
      <c r="E93" s="11"/>
      <c r="G93" s="62"/>
      <c r="H93" s="62"/>
      <c r="I93" s="62"/>
    </row>
    <row r="94" spans="1:9" x14ac:dyDescent="0.2">
      <c r="A94" s="66" t="s">
        <v>949</v>
      </c>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t="s">
        <v>947</v>
      </c>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sheetData>
  <mergeCells count="5">
    <mergeCell ref="A1:F1"/>
    <mergeCell ref="A62:B62"/>
    <mergeCell ref="A63:B63"/>
    <mergeCell ref="A64:B64"/>
    <mergeCell ref="A70:C70"/>
  </mergeCells>
  <conditionalFormatting sqref="F2:F3">
    <cfRule type="cellIs" dxfId="37" priority="3" stopIfTrue="1" operator="between">
      <formula>0.009</formula>
      <formula>-0.009</formula>
    </cfRule>
  </conditionalFormatting>
  <conditionalFormatting sqref="F5:F108">
    <cfRule type="cellIs" dxfId="36" priority="1" stopIfTrue="1" operator="between">
      <formula>0.009</formula>
      <formula>-0.009</formula>
    </cfRule>
  </conditionalFormatting>
  <conditionalFormatting sqref="F209:F65536">
    <cfRule type="cellIs" dxfId="35" priority="2"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7"/>
  <sheetViews>
    <sheetView workbookViewId="0">
      <selection sqref="A1:G1"/>
    </sheetView>
  </sheetViews>
  <sheetFormatPr defaultColWidth="9.140625" defaultRowHeight="11.25" x14ac:dyDescent="0.2"/>
  <cols>
    <col min="1" max="1" width="31.7109375" style="7" bestFit="1" customWidth="1"/>
    <col min="2" max="2" width="49"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7" s="1" customFormat="1" ht="15" x14ac:dyDescent="0.2">
      <c r="A1" s="99" t="s">
        <v>1087</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32.25" customHeight="1" x14ac:dyDescent="0.2">
      <c r="A4" s="6" t="s">
        <v>2</v>
      </c>
      <c r="B4" s="6" t="s">
        <v>0</v>
      </c>
      <c r="C4" s="13" t="s">
        <v>981</v>
      </c>
      <c r="D4" s="13" t="s">
        <v>1</v>
      </c>
      <c r="E4" s="52" t="s">
        <v>6</v>
      </c>
      <c r="F4" s="12" t="s">
        <v>3</v>
      </c>
      <c r="G4" s="12" t="s">
        <v>5</v>
      </c>
    </row>
    <row r="5" spans="1:7" x14ac:dyDescent="0.2">
      <c r="A5" s="16" t="s">
        <v>29</v>
      </c>
      <c r="B5" s="17"/>
      <c r="C5" s="17"/>
      <c r="D5" s="17"/>
      <c r="E5" s="18"/>
      <c r="F5" s="19"/>
      <c r="G5" s="18"/>
    </row>
    <row r="6" spans="1:7" x14ac:dyDescent="0.2">
      <c r="A6" s="20" t="s">
        <v>30</v>
      </c>
      <c r="B6" s="21"/>
      <c r="C6" s="21"/>
      <c r="D6" s="21"/>
      <c r="E6" s="22"/>
      <c r="F6" s="23"/>
      <c r="G6" s="22"/>
    </row>
    <row r="7" spans="1:7" x14ac:dyDescent="0.2">
      <c r="A7" s="21" t="s">
        <v>1088</v>
      </c>
      <c r="B7" s="21" t="s">
        <v>1089</v>
      </c>
      <c r="C7" s="21" t="s">
        <v>32</v>
      </c>
      <c r="D7" s="24">
        <v>5000</v>
      </c>
      <c r="E7" s="22">
        <v>23847.200000000001</v>
      </c>
      <c r="F7" s="23">
        <v>6.86763590117119</v>
      </c>
      <c r="G7" s="22">
        <v>6.3699000000000003</v>
      </c>
    </row>
    <row r="8" spans="1:7" x14ac:dyDescent="0.2">
      <c r="A8" s="21" t="s">
        <v>1090</v>
      </c>
      <c r="B8" s="21" t="s">
        <v>1091</v>
      </c>
      <c r="C8" s="21" t="s">
        <v>31</v>
      </c>
      <c r="D8" s="24">
        <v>4500</v>
      </c>
      <c r="E8" s="22">
        <v>21164.422500000001</v>
      </c>
      <c r="F8" s="23">
        <v>6.0950362218019496</v>
      </c>
      <c r="G8" s="22">
        <v>6.5250000000000004</v>
      </c>
    </row>
    <row r="9" spans="1:7" x14ac:dyDescent="0.2">
      <c r="A9" s="21" t="s">
        <v>1092</v>
      </c>
      <c r="B9" s="21" t="s">
        <v>1093</v>
      </c>
      <c r="C9" s="21" t="s">
        <v>31</v>
      </c>
      <c r="D9" s="24">
        <v>3500</v>
      </c>
      <c r="E9" s="22">
        <v>16763.810000000001</v>
      </c>
      <c r="F9" s="23">
        <v>4.8277258292970497</v>
      </c>
      <c r="G9" s="22">
        <v>6.4375</v>
      </c>
    </row>
    <row r="10" spans="1:7" x14ac:dyDescent="0.2">
      <c r="A10" s="21" t="s">
        <v>1094</v>
      </c>
      <c r="B10" s="21" t="s">
        <v>1095</v>
      </c>
      <c r="C10" s="21" t="s">
        <v>32</v>
      </c>
      <c r="D10" s="24">
        <v>2300</v>
      </c>
      <c r="E10" s="22">
        <v>10951.864</v>
      </c>
      <c r="F10" s="23">
        <v>3.15397255825189</v>
      </c>
      <c r="G10" s="22">
        <v>6.4099000000000004</v>
      </c>
    </row>
    <row r="11" spans="1:7" x14ac:dyDescent="0.2">
      <c r="A11" s="21" t="s">
        <v>1096</v>
      </c>
      <c r="B11" s="21" t="s">
        <v>1097</v>
      </c>
      <c r="C11" s="21" t="s">
        <v>996</v>
      </c>
      <c r="D11" s="24">
        <v>2000</v>
      </c>
      <c r="E11" s="22">
        <v>9604.69</v>
      </c>
      <c r="F11" s="23">
        <v>2.7660066533437901</v>
      </c>
      <c r="G11" s="22">
        <v>6.4199000000000002</v>
      </c>
    </row>
    <row r="12" spans="1:7" x14ac:dyDescent="0.2">
      <c r="A12" s="21" t="s">
        <v>1098</v>
      </c>
      <c r="B12" s="21" t="s">
        <v>1099</v>
      </c>
      <c r="C12" s="21" t="s">
        <v>32</v>
      </c>
      <c r="D12" s="24">
        <v>2000</v>
      </c>
      <c r="E12" s="22">
        <v>9579.11</v>
      </c>
      <c r="F12" s="23">
        <v>2.7586399970339501</v>
      </c>
      <c r="G12" s="22">
        <v>6.415</v>
      </c>
    </row>
    <row r="13" spans="1:7" x14ac:dyDescent="0.2">
      <c r="A13" s="21" t="s">
        <v>1100</v>
      </c>
      <c r="B13" s="21" t="s">
        <v>1101</v>
      </c>
      <c r="C13" s="21" t="s">
        <v>32</v>
      </c>
      <c r="D13" s="24">
        <v>2000</v>
      </c>
      <c r="E13" s="22">
        <v>9578.85</v>
      </c>
      <c r="F13" s="23">
        <v>2.75856512093385</v>
      </c>
      <c r="G13" s="22">
        <v>6.4450000000000003</v>
      </c>
    </row>
    <row r="14" spans="1:7" x14ac:dyDescent="0.2">
      <c r="A14" s="21" t="s">
        <v>1102</v>
      </c>
      <c r="B14" s="21" t="s">
        <v>1103</v>
      </c>
      <c r="C14" s="21" t="s">
        <v>32</v>
      </c>
      <c r="D14" s="24">
        <v>1500</v>
      </c>
      <c r="E14" s="22">
        <v>7185.1424999999999</v>
      </c>
      <c r="F14" s="23">
        <v>2.0692132656257698</v>
      </c>
      <c r="G14" s="22">
        <v>6.5552000000000001</v>
      </c>
    </row>
    <row r="15" spans="1:7" x14ac:dyDescent="0.2">
      <c r="A15" s="21" t="s">
        <v>1104</v>
      </c>
      <c r="B15" s="21" t="s">
        <v>1105</v>
      </c>
      <c r="C15" s="21" t="s">
        <v>996</v>
      </c>
      <c r="D15" s="24">
        <v>1500</v>
      </c>
      <c r="E15" s="22">
        <v>7157.8275000000003</v>
      </c>
      <c r="F15" s="23">
        <v>2.0613469553402699</v>
      </c>
      <c r="G15" s="22">
        <v>6.4149000000000003</v>
      </c>
    </row>
    <row r="16" spans="1:7" x14ac:dyDescent="0.2">
      <c r="A16" s="21" t="s">
        <v>1106</v>
      </c>
      <c r="B16" s="21" t="s">
        <v>1107</v>
      </c>
      <c r="C16" s="21" t="s">
        <v>32</v>
      </c>
      <c r="D16" s="24">
        <v>1500</v>
      </c>
      <c r="E16" s="22">
        <v>7152.6</v>
      </c>
      <c r="F16" s="23">
        <v>2.0598415137507602</v>
      </c>
      <c r="G16" s="22">
        <v>6.4</v>
      </c>
    </row>
    <row r="17" spans="1:7" x14ac:dyDescent="0.2">
      <c r="A17" s="21" t="s">
        <v>1108</v>
      </c>
      <c r="B17" s="21" t="s">
        <v>1109</v>
      </c>
      <c r="C17" s="21" t="s">
        <v>32</v>
      </c>
      <c r="D17" s="24">
        <v>1500</v>
      </c>
      <c r="E17" s="22">
        <v>7149.69</v>
      </c>
      <c r="F17" s="23">
        <v>2.05900347739964</v>
      </c>
      <c r="G17" s="22">
        <v>6.4099000000000004</v>
      </c>
    </row>
    <row r="18" spans="1:7" x14ac:dyDescent="0.2">
      <c r="A18" s="21" t="s">
        <v>1110</v>
      </c>
      <c r="B18" s="21" t="s">
        <v>1111</v>
      </c>
      <c r="C18" s="21" t="s">
        <v>32</v>
      </c>
      <c r="D18" s="24">
        <v>1500</v>
      </c>
      <c r="E18" s="22">
        <v>7142.52</v>
      </c>
      <c r="F18" s="23">
        <v>2.0569386249468802</v>
      </c>
      <c r="G18" s="22">
        <v>6.3874000000000004</v>
      </c>
    </row>
    <row r="19" spans="1:7" x14ac:dyDescent="0.2">
      <c r="A19" s="21" t="s">
        <v>1112</v>
      </c>
      <c r="B19" s="21" t="s">
        <v>1113</v>
      </c>
      <c r="C19" s="21" t="s">
        <v>31</v>
      </c>
      <c r="D19" s="24">
        <v>1500</v>
      </c>
      <c r="E19" s="22">
        <v>7141.4475000000002</v>
      </c>
      <c r="F19" s="23">
        <v>2.0566297610339701</v>
      </c>
      <c r="G19" s="22">
        <v>6.4301000000000004</v>
      </c>
    </row>
    <row r="20" spans="1:7" x14ac:dyDescent="0.2">
      <c r="A20" s="21" t="s">
        <v>1114</v>
      </c>
      <c r="B20" s="21" t="s">
        <v>1115</v>
      </c>
      <c r="C20" s="21" t="s">
        <v>32</v>
      </c>
      <c r="D20" s="24">
        <v>1500</v>
      </c>
      <c r="E20" s="22">
        <v>7135.89</v>
      </c>
      <c r="F20" s="23">
        <v>2.0550292843943301</v>
      </c>
      <c r="G20" s="22">
        <v>6.4001000000000001</v>
      </c>
    </row>
    <row r="21" spans="1:7" x14ac:dyDescent="0.2">
      <c r="A21" s="21" t="s">
        <v>1116</v>
      </c>
      <c r="B21" s="21" t="s">
        <v>1117</v>
      </c>
      <c r="C21" s="21" t="s">
        <v>32</v>
      </c>
      <c r="D21" s="24">
        <v>1000</v>
      </c>
      <c r="E21" s="22">
        <v>4841.26</v>
      </c>
      <c r="F21" s="23">
        <v>1.39421026296186</v>
      </c>
      <c r="G21" s="22">
        <v>6.4</v>
      </c>
    </row>
    <row r="22" spans="1:7" x14ac:dyDescent="0.2">
      <c r="A22" s="21" t="s">
        <v>1118</v>
      </c>
      <c r="B22" s="21" t="s">
        <v>1119</v>
      </c>
      <c r="C22" s="21" t="s">
        <v>32</v>
      </c>
      <c r="D22" s="24">
        <v>1000</v>
      </c>
      <c r="E22" s="22">
        <v>4834.2749999999996</v>
      </c>
      <c r="F22" s="23">
        <v>1.3921986877341701</v>
      </c>
      <c r="G22" s="22">
        <v>6.4497999999999998</v>
      </c>
    </row>
    <row r="23" spans="1:7" x14ac:dyDescent="0.2">
      <c r="A23" s="21" t="s">
        <v>1120</v>
      </c>
      <c r="B23" s="21" t="s">
        <v>1121</v>
      </c>
      <c r="C23" s="21" t="s">
        <v>996</v>
      </c>
      <c r="D23" s="24">
        <v>1000</v>
      </c>
      <c r="E23" s="22">
        <v>4805.4449999999997</v>
      </c>
      <c r="F23" s="23">
        <v>1.38389608017309</v>
      </c>
      <c r="G23" s="22">
        <v>6.4249999999999998</v>
      </c>
    </row>
    <row r="24" spans="1:7" x14ac:dyDescent="0.2">
      <c r="A24" s="21" t="s">
        <v>1122</v>
      </c>
      <c r="B24" s="21" t="s">
        <v>1123</v>
      </c>
      <c r="C24" s="21" t="s">
        <v>32</v>
      </c>
      <c r="D24" s="24">
        <v>1000</v>
      </c>
      <c r="E24" s="22">
        <v>4796.55</v>
      </c>
      <c r="F24" s="23">
        <v>1.3813344535946701</v>
      </c>
      <c r="G24" s="22">
        <v>6.3974000000000002</v>
      </c>
    </row>
    <row r="25" spans="1:7" x14ac:dyDescent="0.2">
      <c r="A25" s="21" t="s">
        <v>1124</v>
      </c>
      <c r="B25" s="21" t="s">
        <v>1125</v>
      </c>
      <c r="C25" s="21" t="s">
        <v>1012</v>
      </c>
      <c r="D25" s="24">
        <v>1000</v>
      </c>
      <c r="E25" s="22">
        <v>4794.8999999999996</v>
      </c>
      <c r="F25" s="23">
        <v>1.3808592783440301</v>
      </c>
      <c r="G25" s="22">
        <v>6.4249999999999998</v>
      </c>
    </row>
    <row r="26" spans="1:7" x14ac:dyDescent="0.2">
      <c r="A26" s="21" t="s">
        <v>34</v>
      </c>
      <c r="B26" s="21" t="s">
        <v>33</v>
      </c>
      <c r="C26" s="21" t="s">
        <v>32</v>
      </c>
      <c r="D26" s="24">
        <v>1000</v>
      </c>
      <c r="E26" s="22">
        <v>4794.5550000000003</v>
      </c>
      <c r="F26" s="23">
        <v>1.3807599235189001</v>
      </c>
      <c r="G26" s="22">
        <v>6.41</v>
      </c>
    </row>
    <row r="27" spans="1:7" x14ac:dyDescent="0.2">
      <c r="A27" s="21" t="s">
        <v>1126</v>
      </c>
      <c r="B27" s="21" t="s">
        <v>1127</v>
      </c>
      <c r="C27" s="21" t="s">
        <v>31</v>
      </c>
      <c r="D27" s="24">
        <v>1000</v>
      </c>
      <c r="E27" s="22">
        <v>4771.1149999999998</v>
      </c>
      <c r="F27" s="23">
        <v>1.3740095551098801</v>
      </c>
      <c r="G27" s="22">
        <v>6.4375999999999998</v>
      </c>
    </row>
    <row r="28" spans="1:7" x14ac:dyDescent="0.2">
      <c r="A28" s="21" t="s">
        <v>1128</v>
      </c>
      <c r="B28" s="21" t="s">
        <v>1129</v>
      </c>
      <c r="C28" s="21" t="s">
        <v>32</v>
      </c>
      <c r="D28" s="24">
        <v>1000</v>
      </c>
      <c r="E28" s="22">
        <v>4766.22</v>
      </c>
      <c r="F28" s="23">
        <v>1.3725998685330001</v>
      </c>
      <c r="G28" s="22">
        <v>6.4398999999999997</v>
      </c>
    </row>
    <row r="29" spans="1:7" x14ac:dyDescent="0.2">
      <c r="A29" s="21" t="s">
        <v>1130</v>
      </c>
      <c r="B29" s="21" t="s">
        <v>1131</v>
      </c>
      <c r="C29" s="21" t="s">
        <v>996</v>
      </c>
      <c r="D29" s="24">
        <v>1000</v>
      </c>
      <c r="E29" s="22">
        <v>4763.2700000000004</v>
      </c>
      <c r="F29" s="23">
        <v>1.37175031278187</v>
      </c>
      <c r="G29" s="22">
        <v>6.4099000000000004</v>
      </c>
    </row>
    <row r="30" spans="1:7" x14ac:dyDescent="0.2">
      <c r="A30" s="21" t="s">
        <v>1132</v>
      </c>
      <c r="B30" s="21" t="s">
        <v>1133</v>
      </c>
      <c r="C30" s="21" t="s">
        <v>31</v>
      </c>
      <c r="D30" s="24">
        <v>1000</v>
      </c>
      <c r="E30" s="22">
        <v>4757.26</v>
      </c>
      <c r="F30" s="23">
        <v>1.37001952292955</v>
      </c>
      <c r="G30" s="22">
        <v>6.4001000000000001</v>
      </c>
    </row>
    <row r="31" spans="1:7" x14ac:dyDescent="0.2">
      <c r="A31" s="21" t="s">
        <v>1134</v>
      </c>
      <c r="B31" s="21" t="s">
        <v>1135</v>
      </c>
      <c r="C31" s="21" t="s">
        <v>31</v>
      </c>
      <c r="D31" s="24">
        <v>1000</v>
      </c>
      <c r="E31" s="22">
        <v>4751.4049999999997</v>
      </c>
      <c r="F31" s="23">
        <v>1.3683333707523</v>
      </c>
      <c r="G31" s="22">
        <v>6.4298999999999999</v>
      </c>
    </row>
    <row r="32" spans="1:7" x14ac:dyDescent="0.2">
      <c r="A32" s="21" t="s">
        <v>1136</v>
      </c>
      <c r="B32" s="21" t="s">
        <v>1137</v>
      </c>
      <c r="C32" s="21" t="s">
        <v>32</v>
      </c>
      <c r="D32" s="24">
        <v>1000</v>
      </c>
      <c r="E32" s="22">
        <v>4751.3500000000004</v>
      </c>
      <c r="F32" s="23">
        <v>1.36831753157728</v>
      </c>
      <c r="G32" s="22">
        <v>6.4099000000000004</v>
      </c>
    </row>
    <row r="33" spans="1:9" x14ac:dyDescent="0.2">
      <c r="A33" s="21" t="s">
        <v>1138</v>
      </c>
      <c r="B33" s="21" t="s">
        <v>1139</v>
      </c>
      <c r="C33" s="21" t="s">
        <v>31</v>
      </c>
      <c r="D33" s="24">
        <v>1000</v>
      </c>
      <c r="E33" s="22">
        <v>4749.72</v>
      </c>
      <c r="F33" s="23">
        <v>1.36784811602665</v>
      </c>
      <c r="G33" s="22">
        <v>6.4325000000000001</v>
      </c>
    </row>
    <row r="34" spans="1:9" x14ac:dyDescent="0.2">
      <c r="A34" s="21" t="s">
        <v>1140</v>
      </c>
      <c r="B34" s="21" t="s">
        <v>1141</v>
      </c>
      <c r="C34" s="21" t="s">
        <v>32</v>
      </c>
      <c r="D34" s="24">
        <v>500</v>
      </c>
      <c r="E34" s="22">
        <v>2395.7399999999998</v>
      </c>
      <c r="F34" s="23">
        <v>0.68993718482135802</v>
      </c>
      <c r="G34" s="22">
        <v>6.4050000000000002</v>
      </c>
    </row>
    <row r="35" spans="1:9" x14ac:dyDescent="0.2">
      <c r="A35" s="21" t="s">
        <v>1142</v>
      </c>
      <c r="B35" s="21" t="s">
        <v>1143</v>
      </c>
      <c r="C35" s="21" t="s">
        <v>996</v>
      </c>
      <c r="D35" s="24">
        <v>500</v>
      </c>
      <c r="E35" s="22">
        <v>2380.8825000000002</v>
      </c>
      <c r="F35" s="23">
        <v>0.68565844767814399</v>
      </c>
      <c r="G35" s="22">
        <v>6.3851000000000004</v>
      </c>
    </row>
    <row r="36" spans="1:9" x14ac:dyDescent="0.2">
      <c r="A36" s="21" t="s">
        <v>1144</v>
      </c>
      <c r="B36" s="21" t="s">
        <v>1145</v>
      </c>
      <c r="C36" s="21" t="s">
        <v>32</v>
      </c>
      <c r="D36" s="24">
        <v>200</v>
      </c>
      <c r="E36" s="22">
        <v>971.47299999999996</v>
      </c>
      <c r="F36" s="23">
        <v>0.279769652278611</v>
      </c>
      <c r="G36" s="22">
        <v>6.4566999999999997</v>
      </c>
    </row>
    <row r="37" spans="1:9" x14ac:dyDescent="0.2">
      <c r="A37" s="21" t="s">
        <v>1146</v>
      </c>
      <c r="B37" s="21" t="s">
        <v>1147</v>
      </c>
      <c r="C37" s="21" t="s">
        <v>32</v>
      </c>
      <c r="D37" s="24">
        <v>100</v>
      </c>
      <c r="E37" s="22">
        <v>476.702</v>
      </c>
      <c r="F37" s="23">
        <v>0.137283025653331</v>
      </c>
      <c r="G37" s="22">
        <v>6.44</v>
      </c>
    </row>
    <row r="38" spans="1:9" x14ac:dyDescent="0.2">
      <c r="A38" s="20" t="s">
        <v>28</v>
      </c>
      <c r="B38" s="20"/>
      <c r="C38" s="20"/>
      <c r="D38" s="20"/>
      <c r="E38" s="25">
        <f>SUM(E6:E37)</f>
        <v>219957.18650000001</v>
      </c>
      <c r="F38" s="26">
        <f>SUM(F6:F37)</f>
        <v>63.344370438794002</v>
      </c>
      <c r="G38" s="25"/>
      <c r="H38" s="14"/>
      <c r="I38" s="14"/>
    </row>
    <row r="39" spans="1:9" x14ac:dyDescent="0.2">
      <c r="A39" s="21"/>
      <c r="B39" s="21"/>
      <c r="C39" s="21"/>
      <c r="D39" s="21"/>
      <c r="E39" s="22"/>
      <c r="F39" s="23"/>
      <c r="G39" s="22"/>
    </row>
    <row r="40" spans="1:9" x14ac:dyDescent="0.2">
      <c r="A40" s="20" t="s">
        <v>1007</v>
      </c>
      <c r="B40" s="21"/>
      <c r="C40" s="21"/>
      <c r="D40" s="21"/>
      <c r="E40" s="22"/>
      <c r="F40" s="23"/>
      <c r="G40" s="22"/>
    </row>
    <row r="41" spans="1:9" x14ac:dyDescent="0.2">
      <c r="A41" s="21" t="s">
        <v>1148</v>
      </c>
      <c r="B41" s="21" t="s">
        <v>1149</v>
      </c>
      <c r="C41" s="21" t="s">
        <v>32</v>
      </c>
      <c r="D41" s="24">
        <v>2000</v>
      </c>
      <c r="E41" s="22">
        <v>9538.18</v>
      </c>
      <c r="F41" s="23">
        <v>2.7468527709682098</v>
      </c>
      <c r="G41" s="22">
        <v>7.1550000000000002</v>
      </c>
    </row>
    <row r="42" spans="1:9" x14ac:dyDescent="0.2">
      <c r="A42" s="21" t="s">
        <v>1150</v>
      </c>
      <c r="B42" s="21" t="s">
        <v>1151</v>
      </c>
      <c r="C42" s="21" t="s">
        <v>32</v>
      </c>
      <c r="D42" s="24">
        <v>2000</v>
      </c>
      <c r="E42" s="22">
        <v>9523.49</v>
      </c>
      <c r="F42" s="23">
        <v>2.7426222713125599</v>
      </c>
      <c r="G42" s="22">
        <v>6.8916000000000004</v>
      </c>
    </row>
    <row r="43" spans="1:9" x14ac:dyDescent="0.2">
      <c r="A43" s="21" t="s">
        <v>1152</v>
      </c>
      <c r="B43" s="21" t="s">
        <v>1153</v>
      </c>
      <c r="C43" s="21" t="s">
        <v>1012</v>
      </c>
      <c r="D43" s="24">
        <v>2000</v>
      </c>
      <c r="E43" s="22">
        <v>9483.35</v>
      </c>
      <c r="F43" s="23">
        <v>2.7310625533971198</v>
      </c>
      <c r="G43" s="22">
        <v>6.81</v>
      </c>
    </row>
    <row r="44" spans="1:9" x14ac:dyDescent="0.2">
      <c r="A44" s="21" t="s">
        <v>1154</v>
      </c>
      <c r="B44" s="21" t="s">
        <v>1155</v>
      </c>
      <c r="C44" s="21" t="s">
        <v>1012</v>
      </c>
      <c r="D44" s="24">
        <v>2000</v>
      </c>
      <c r="E44" s="22">
        <v>9475.4699999999993</v>
      </c>
      <c r="F44" s="23">
        <v>2.7287932315940902</v>
      </c>
      <c r="G44" s="22">
        <v>7.165</v>
      </c>
    </row>
    <row r="45" spans="1:9" x14ac:dyDescent="0.2">
      <c r="A45" s="21" t="s">
        <v>1156</v>
      </c>
      <c r="B45" s="21" t="s">
        <v>1157</v>
      </c>
      <c r="C45" s="21" t="s">
        <v>32</v>
      </c>
      <c r="D45" s="24">
        <v>2000</v>
      </c>
      <c r="E45" s="22">
        <v>9339.1</v>
      </c>
      <c r="F45" s="23">
        <v>2.68952071709165</v>
      </c>
      <c r="G45" s="22">
        <v>7.1749999999999998</v>
      </c>
    </row>
    <row r="46" spans="1:9" x14ac:dyDescent="0.2">
      <c r="A46" s="21" t="s">
        <v>1158</v>
      </c>
      <c r="B46" s="21" t="s">
        <v>1159</v>
      </c>
      <c r="C46" s="21" t="s">
        <v>1012</v>
      </c>
      <c r="D46" s="24">
        <v>1500</v>
      </c>
      <c r="E46" s="22">
        <v>7196.07</v>
      </c>
      <c r="F46" s="23">
        <v>2.0723602217174801</v>
      </c>
      <c r="G46" s="22">
        <v>6.56</v>
      </c>
    </row>
    <row r="47" spans="1:9" x14ac:dyDescent="0.2">
      <c r="A47" s="21" t="s">
        <v>1160</v>
      </c>
      <c r="B47" s="21" t="s">
        <v>1161</v>
      </c>
      <c r="C47" s="21" t="s">
        <v>32</v>
      </c>
      <c r="D47" s="24">
        <v>1400</v>
      </c>
      <c r="E47" s="22">
        <v>6824.58</v>
      </c>
      <c r="F47" s="23">
        <v>1.9653766739246099</v>
      </c>
      <c r="G47" s="22">
        <v>6.7497999999999996</v>
      </c>
    </row>
    <row r="48" spans="1:9" x14ac:dyDescent="0.2">
      <c r="A48" s="21" t="s">
        <v>1162</v>
      </c>
      <c r="B48" s="21" t="s">
        <v>1163</v>
      </c>
      <c r="C48" s="21" t="s">
        <v>32</v>
      </c>
      <c r="D48" s="24">
        <v>1000</v>
      </c>
      <c r="E48" s="22">
        <v>4776.3249999999998</v>
      </c>
      <c r="F48" s="23">
        <v>1.37550995696189</v>
      </c>
      <c r="G48" s="22">
        <v>6.81</v>
      </c>
    </row>
    <row r="49" spans="1:9" x14ac:dyDescent="0.2">
      <c r="A49" s="21" t="s">
        <v>1164</v>
      </c>
      <c r="B49" s="21" t="s">
        <v>1165</v>
      </c>
      <c r="C49" s="21" t="s">
        <v>996</v>
      </c>
      <c r="D49" s="24">
        <v>1000</v>
      </c>
      <c r="E49" s="22">
        <v>4774.915</v>
      </c>
      <c r="F49" s="23">
        <v>1.3751038981113399</v>
      </c>
      <c r="G49" s="22">
        <v>6.8550000000000004</v>
      </c>
    </row>
    <row r="50" spans="1:9" x14ac:dyDescent="0.2">
      <c r="A50" s="21" t="s">
        <v>1166</v>
      </c>
      <c r="B50" s="21" t="s">
        <v>1167</v>
      </c>
      <c r="C50" s="21" t="s">
        <v>32</v>
      </c>
      <c r="D50" s="24">
        <v>1000</v>
      </c>
      <c r="E50" s="22">
        <v>4759.3599999999997</v>
      </c>
      <c r="F50" s="23">
        <v>1.3706242914303599</v>
      </c>
      <c r="G50" s="22">
        <v>6.81</v>
      </c>
    </row>
    <row r="51" spans="1:9" x14ac:dyDescent="0.2">
      <c r="A51" s="21" t="s">
        <v>1168</v>
      </c>
      <c r="B51" s="21" t="s">
        <v>1169</v>
      </c>
      <c r="C51" s="21" t="s">
        <v>31</v>
      </c>
      <c r="D51" s="24">
        <v>1000</v>
      </c>
      <c r="E51" s="22">
        <v>4721.92</v>
      </c>
      <c r="F51" s="23">
        <v>1.35984213301596</v>
      </c>
      <c r="G51" s="22">
        <v>7.76</v>
      </c>
    </row>
    <row r="52" spans="1:9" x14ac:dyDescent="0.2">
      <c r="A52" s="21" t="s">
        <v>1170</v>
      </c>
      <c r="B52" s="21" t="s">
        <v>1171</v>
      </c>
      <c r="C52" s="21" t="s">
        <v>1012</v>
      </c>
      <c r="D52" s="24">
        <v>500</v>
      </c>
      <c r="E52" s="22">
        <v>2448.7874999999999</v>
      </c>
      <c r="F52" s="23">
        <v>0.70521406912925899</v>
      </c>
      <c r="G52" s="22">
        <v>7.34</v>
      </c>
    </row>
    <row r="53" spans="1:9" x14ac:dyDescent="0.2">
      <c r="A53" s="20" t="s">
        <v>28</v>
      </c>
      <c r="B53" s="20"/>
      <c r="C53" s="20"/>
      <c r="D53" s="20"/>
      <c r="E53" s="25">
        <f>SUM(E40:E52)</f>
        <v>82861.547500000001</v>
      </c>
      <c r="F53" s="26">
        <f>SUM(F40:F52)</f>
        <v>23.862882788654527</v>
      </c>
      <c r="G53" s="25"/>
      <c r="H53" s="14"/>
      <c r="I53" s="14"/>
    </row>
    <row r="54" spans="1:9" x14ac:dyDescent="0.2">
      <c r="A54" s="21"/>
      <c r="B54" s="21"/>
      <c r="C54" s="21"/>
      <c r="D54" s="21"/>
      <c r="E54" s="22"/>
      <c r="F54" s="23"/>
      <c r="G54" s="22"/>
    </row>
    <row r="55" spans="1:9" x14ac:dyDescent="0.2">
      <c r="A55" s="20" t="s">
        <v>35</v>
      </c>
      <c r="B55" s="21"/>
      <c r="C55" s="21"/>
      <c r="D55" s="21"/>
      <c r="E55" s="22"/>
      <c r="F55" s="23"/>
      <c r="G55" s="22"/>
    </row>
    <row r="56" spans="1:9" x14ac:dyDescent="0.2">
      <c r="A56" s="21" t="s">
        <v>1172</v>
      </c>
      <c r="B56" s="21" t="s">
        <v>1173</v>
      </c>
      <c r="C56" s="21" t="s">
        <v>37</v>
      </c>
      <c r="D56" s="24">
        <v>22500000</v>
      </c>
      <c r="E56" s="22">
        <v>21579.772499999999</v>
      </c>
      <c r="F56" s="23">
        <v>6.21465079171168</v>
      </c>
      <c r="G56" s="22">
        <v>5.5989000000000004</v>
      </c>
    </row>
    <row r="57" spans="1:9" x14ac:dyDescent="0.2">
      <c r="A57" s="21" t="s">
        <v>1174</v>
      </c>
      <c r="B57" s="21" t="s">
        <v>1175</v>
      </c>
      <c r="C57" s="21" t="s">
        <v>37</v>
      </c>
      <c r="D57" s="24">
        <v>15000000</v>
      </c>
      <c r="E57" s="22">
        <v>14371.71</v>
      </c>
      <c r="F57" s="23">
        <v>4.1388369098771003</v>
      </c>
      <c r="G57" s="22">
        <v>5.5989000000000004</v>
      </c>
    </row>
    <row r="58" spans="1:9" x14ac:dyDescent="0.2">
      <c r="A58" s="21" t="s">
        <v>1176</v>
      </c>
      <c r="B58" s="21" t="s">
        <v>1177</v>
      </c>
      <c r="C58" s="21" t="s">
        <v>37</v>
      </c>
      <c r="D58" s="24">
        <v>316500</v>
      </c>
      <c r="E58" s="22">
        <v>305.42693100000002</v>
      </c>
      <c r="F58" s="23">
        <v>8.79583748414966E-2</v>
      </c>
      <c r="G58" s="22">
        <v>5.6071999999999997</v>
      </c>
    </row>
    <row r="59" spans="1:9" x14ac:dyDescent="0.2">
      <c r="A59" s="20" t="s">
        <v>28</v>
      </c>
      <c r="B59" s="20"/>
      <c r="C59" s="20"/>
      <c r="D59" s="20"/>
      <c r="E59" s="25">
        <f>SUM(E55:E58)</f>
        <v>36256.909431</v>
      </c>
      <c r="F59" s="26">
        <f>SUM(F55:F58)</f>
        <v>10.441446076430276</v>
      </c>
      <c r="G59" s="25"/>
      <c r="H59" s="14"/>
      <c r="I59" s="14"/>
    </row>
    <row r="60" spans="1:9" x14ac:dyDescent="0.2">
      <c r="A60" s="21"/>
      <c r="B60" s="21"/>
      <c r="C60" s="21"/>
      <c r="D60" s="21"/>
      <c r="E60" s="22"/>
      <c r="F60" s="23"/>
      <c r="G60" s="22"/>
    </row>
    <row r="61" spans="1:9" x14ac:dyDescent="0.2">
      <c r="A61" s="20" t="s">
        <v>36</v>
      </c>
      <c r="B61" s="21"/>
      <c r="C61" s="21"/>
      <c r="D61" s="21"/>
      <c r="E61" s="22"/>
      <c r="F61" s="23"/>
      <c r="G61" s="22"/>
    </row>
    <row r="62" spans="1:9" x14ac:dyDescent="0.2">
      <c r="A62" s="21" t="s">
        <v>1178</v>
      </c>
      <c r="B62" s="21" t="s">
        <v>1179</v>
      </c>
      <c r="C62" s="21" t="s">
        <v>37</v>
      </c>
      <c r="D62" s="24">
        <v>2860000</v>
      </c>
      <c r="E62" s="22">
        <v>2961.8450766999999</v>
      </c>
      <c r="F62" s="23">
        <v>0.852966955552521</v>
      </c>
      <c r="G62" s="22">
        <v>6.0808867366125003</v>
      </c>
    </row>
    <row r="63" spans="1:9" x14ac:dyDescent="0.2">
      <c r="A63" s="21" t="s">
        <v>39</v>
      </c>
      <c r="B63" s="21" t="s">
        <v>38</v>
      </c>
      <c r="C63" s="21" t="s">
        <v>37</v>
      </c>
      <c r="D63" s="24">
        <v>2500000</v>
      </c>
      <c r="E63" s="22">
        <v>2518.0066667000001</v>
      </c>
      <c r="F63" s="23">
        <v>0.72514815087797901</v>
      </c>
      <c r="G63" s="22">
        <v>5.7372048898000099</v>
      </c>
    </row>
    <row r="64" spans="1:9" x14ac:dyDescent="0.2">
      <c r="A64" s="20" t="s">
        <v>28</v>
      </c>
      <c r="B64" s="20"/>
      <c r="C64" s="20"/>
      <c r="D64" s="20"/>
      <c r="E64" s="25">
        <f>SUM(E62:E63)</f>
        <v>5479.8517434000005</v>
      </c>
      <c r="F64" s="26">
        <f>SUM(F62:F63)</f>
        <v>1.5781151064304999</v>
      </c>
      <c r="G64" s="25"/>
      <c r="H64" s="14"/>
      <c r="I64" s="14"/>
    </row>
    <row r="65" spans="1:9" x14ac:dyDescent="0.2">
      <c r="A65" s="21"/>
      <c r="B65" s="21"/>
      <c r="C65" s="21"/>
      <c r="D65" s="21"/>
      <c r="E65" s="22"/>
      <c r="F65" s="23"/>
      <c r="G65" s="22"/>
    </row>
    <row r="66" spans="1:9" x14ac:dyDescent="0.2">
      <c r="A66" s="20" t="s">
        <v>1047</v>
      </c>
      <c r="B66" s="21"/>
      <c r="C66" s="21"/>
      <c r="D66" s="21"/>
      <c r="E66" s="22"/>
      <c r="F66" s="23"/>
      <c r="G66" s="22"/>
    </row>
    <row r="67" spans="1:9" x14ac:dyDescent="0.2">
      <c r="A67" s="21" t="s">
        <v>1048</v>
      </c>
      <c r="B67" s="21" t="s">
        <v>1049</v>
      </c>
      <c r="C67" s="21" t="s">
        <v>1050</v>
      </c>
      <c r="D67" s="24">
        <v>5772.3720000000003</v>
      </c>
      <c r="E67" s="22">
        <v>645.88913430000002</v>
      </c>
      <c r="F67" s="23">
        <v>0.186006382589783</v>
      </c>
      <c r="G67" s="22">
        <v>5.71</v>
      </c>
    </row>
    <row r="68" spans="1:9" x14ac:dyDescent="0.2">
      <c r="A68" s="20" t="s">
        <v>28</v>
      </c>
      <c r="B68" s="20"/>
      <c r="C68" s="20"/>
      <c r="D68" s="20"/>
      <c r="E68" s="25">
        <f>SUM(E67:E67)</f>
        <v>645.88913430000002</v>
      </c>
      <c r="F68" s="26">
        <f>SUM(F67:F67)</f>
        <v>0.186006382589783</v>
      </c>
      <c r="G68" s="25"/>
      <c r="H68" s="14"/>
      <c r="I68" s="14"/>
    </row>
    <row r="69" spans="1:9" x14ac:dyDescent="0.2">
      <c r="A69" s="21"/>
      <c r="B69" s="21"/>
      <c r="C69" s="21"/>
      <c r="D69" s="21"/>
      <c r="E69" s="22"/>
      <c r="F69" s="23"/>
      <c r="G69" s="22"/>
    </row>
    <row r="70" spans="1:9" x14ac:dyDescent="0.2">
      <c r="A70" s="20" t="s">
        <v>41</v>
      </c>
      <c r="B70" s="20"/>
      <c r="C70" s="20"/>
      <c r="D70" s="20"/>
      <c r="E70" s="25">
        <f>E38+E53+E59+E64+E68</f>
        <v>345201.38430869998</v>
      </c>
      <c r="F70" s="26">
        <f>F38+F53+F59+F64+F68</f>
        <v>99.412820792899097</v>
      </c>
      <c r="G70" s="25"/>
      <c r="H70" s="14"/>
      <c r="I70" s="14"/>
    </row>
    <row r="71" spans="1:9" x14ac:dyDescent="0.2">
      <c r="A71" s="20"/>
      <c r="B71" s="20"/>
      <c r="C71" s="20"/>
      <c r="D71" s="20"/>
      <c r="E71" s="25"/>
      <c r="F71" s="26"/>
      <c r="G71" s="25"/>
      <c r="H71" s="14"/>
      <c r="I71" s="14"/>
    </row>
    <row r="72" spans="1:9" x14ac:dyDescent="0.2">
      <c r="A72" s="20" t="s">
        <v>43</v>
      </c>
      <c r="B72" s="20"/>
      <c r="C72" s="20"/>
      <c r="D72" s="20"/>
      <c r="E72" s="25">
        <f>E74-(E38+E53+E59+E64+E68)</f>
        <v>2038.9228824999882</v>
      </c>
      <c r="F72" s="26">
        <f>F74-(F38+F53+F59+F64+F68)</f>
        <v>0.58717920710090254</v>
      </c>
      <c r="G72" s="25"/>
      <c r="H72" s="14"/>
      <c r="I72" s="14"/>
    </row>
    <row r="73" spans="1:9" x14ac:dyDescent="0.2">
      <c r="A73" s="20"/>
      <c r="B73" s="20"/>
      <c r="C73" s="20"/>
      <c r="D73" s="20"/>
      <c r="E73" s="25"/>
      <c r="F73" s="26"/>
      <c r="G73" s="25"/>
      <c r="H73" s="14"/>
      <c r="I73" s="14"/>
    </row>
    <row r="74" spans="1:9" x14ac:dyDescent="0.2">
      <c r="A74" s="27" t="s">
        <v>42</v>
      </c>
      <c r="B74" s="27"/>
      <c r="C74" s="27"/>
      <c r="D74" s="27"/>
      <c r="E74" s="28">
        <v>347240.30719119997</v>
      </c>
      <c r="F74" s="29">
        <v>100</v>
      </c>
      <c r="G74" s="28"/>
      <c r="H74" s="14"/>
      <c r="I74" s="14"/>
    </row>
    <row r="76" spans="1:9" x14ac:dyDescent="0.2">
      <c r="A76" s="14" t="s">
        <v>1051</v>
      </c>
    </row>
    <row r="77" spans="1:9" x14ac:dyDescent="0.2">
      <c r="A77" s="14" t="s">
        <v>44</v>
      </c>
    </row>
    <row r="78" spans="1:9" x14ac:dyDescent="0.2">
      <c r="A78" s="14" t="s">
        <v>1052</v>
      </c>
    </row>
    <row r="79" spans="1:9" x14ac:dyDescent="0.2">
      <c r="A79" s="14"/>
    </row>
    <row r="80" spans="1:9" x14ac:dyDescent="0.2">
      <c r="A80" s="14" t="s">
        <v>1180</v>
      </c>
    </row>
    <row r="81" spans="1:4" x14ac:dyDescent="0.2">
      <c r="A81" s="14" t="s">
        <v>1181</v>
      </c>
    </row>
    <row r="83" spans="1:4" x14ac:dyDescent="0.2">
      <c r="A83" s="14" t="s">
        <v>45</v>
      </c>
    </row>
    <row r="84" spans="1:4" x14ac:dyDescent="0.2">
      <c r="A84" s="14" t="s">
        <v>46</v>
      </c>
    </row>
    <row r="85" spans="1:4" x14ac:dyDescent="0.2">
      <c r="A85" s="14" t="s">
        <v>47</v>
      </c>
      <c r="B85" s="14"/>
      <c r="C85" s="30" t="s">
        <v>49</v>
      </c>
      <c r="D85" s="14" t="s">
        <v>48</v>
      </c>
    </row>
    <row r="86" spans="1:4" x14ac:dyDescent="0.2">
      <c r="A86" s="7" t="s">
        <v>1182</v>
      </c>
      <c r="C86" s="31">
        <v>47.923200000000001</v>
      </c>
      <c r="D86" s="31">
        <v>49.987200000000001</v>
      </c>
    </row>
    <row r="87" spans="1:4" x14ac:dyDescent="0.2">
      <c r="A87" s="7" t="s">
        <v>1183</v>
      </c>
      <c r="C87" s="31">
        <v>10.045199999999999</v>
      </c>
      <c r="D87" s="31">
        <v>10.0924</v>
      </c>
    </row>
    <row r="88" spans="1:4" x14ac:dyDescent="0.2">
      <c r="A88" s="7" t="s">
        <v>1184</v>
      </c>
      <c r="C88" s="31">
        <v>10.026400000000001</v>
      </c>
      <c r="D88" s="31">
        <v>10.0802</v>
      </c>
    </row>
    <row r="89" spans="1:4" x14ac:dyDescent="0.2">
      <c r="A89" s="7" t="s">
        <v>1185</v>
      </c>
      <c r="C89" s="31">
        <v>10.43</v>
      </c>
      <c r="D89" s="31">
        <v>10.5425</v>
      </c>
    </row>
    <row r="90" spans="1:4" x14ac:dyDescent="0.2">
      <c r="A90" s="7" t="s">
        <v>1186</v>
      </c>
      <c r="C90" s="31">
        <v>10.985799999999999</v>
      </c>
      <c r="D90" s="31">
        <v>11.1503</v>
      </c>
    </row>
    <row r="91" spans="1:4" x14ac:dyDescent="0.2">
      <c r="A91" s="7" t="s">
        <v>1187</v>
      </c>
      <c r="C91" s="31">
        <v>49.472999999999999</v>
      </c>
      <c r="D91" s="31">
        <v>51.6419</v>
      </c>
    </row>
    <row r="92" spans="1:4" x14ac:dyDescent="0.2">
      <c r="A92" s="7" t="s">
        <v>1188</v>
      </c>
      <c r="C92" s="31">
        <v>10.056699999999999</v>
      </c>
      <c r="D92" s="31">
        <v>10.1031</v>
      </c>
    </row>
    <row r="93" spans="1:4" x14ac:dyDescent="0.2">
      <c r="A93" s="7" t="s">
        <v>1189</v>
      </c>
      <c r="C93" s="31">
        <v>10.0313</v>
      </c>
      <c r="D93" s="31">
        <v>10.090199999999999</v>
      </c>
    </row>
    <row r="94" spans="1:4" x14ac:dyDescent="0.2">
      <c r="A94" s="7" t="s">
        <v>1190</v>
      </c>
      <c r="C94" s="31">
        <v>10.850199999999999</v>
      </c>
      <c r="D94" s="31">
        <v>10.958299999999999</v>
      </c>
    </row>
    <row r="95" spans="1:4" x14ac:dyDescent="0.2">
      <c r="A95" s="7" t="s">
        <v>1191</v>
      </c>
      <c r="C95" s="31">
        <v>11.5124</v>
      </c>
      <c r="D95" s="31">
        <v>11.6882</v>
      </c>
    </row>
    <row r="97" spans="1:5" x14ac:dyDescent="0.2">
      <c r="A97" s="14" t="s">
        <v>55</v>
      </c>
    </row>
    <row r="98" spans="1:5" x14ac:dyDescent="0.2">
      <c r="A98" s="101" t="s">
        <v>58</v>
      </c>
      <c r="B98" s="102"/>
      <c r="C98" s="33" t="s">
        <v>59</v>
      </c>
    </row>
    <row r="99" spans="1:5" x14ac:dyDescent="0.2">
      <c r="A99" s="97" t="s">
        <v>1183</v>
      </c>
      <c r="B99" s="98"/>
      <c r="C99" s="34">
        <v>0.37715056000000002</v>
      </c>
    </row>
    <row r="100" spans="1:5" x14ac:dyDescent="0.2">
      <c r="A100" s="97" t="s">
        <v>1184</v>
      </c>
      <c r="B100" s="98"/>
      <c r="C100" s="34">
        <v>0.36974277999999999</v>
      </c>
    </row>
    <row r="101" spans="1:5" x14ac:dyDescent="0.2">
      <c r="A101" s="97" t="s">
        <v>1185</v>
      </c>
      <c r="B101" s="98"/>
      <c r="C101" s="34">
        <v>0.33</v>
      </c>
    </row>
    <row r="102" spans="1:5" x14ac:dyDescent="0.2">
      <c r="A102" s="97" t="s">
        <v>1186</v>
      </c>
      <c r="B102" s="98"/>
      <c r="C102" s="34">
        <v>0.3</v>
      </c>
    </row>
    <row r="103" spans="1:5" x14ac:dyDescent="0.2">
      <c r="A103" s="97" t="s">
        <v>1188</v>
      </c>
      <c r="B103" s="98"/>
      <c r="C103" s="34">
        <v>0.38837896</v>
      </c>
    </row>
    <row r="104" spans="1:5" x14ac:dyDescent="0.2">
      <c r="A104" s="97" t="s">
        <v>1189</v>
      </c>
      <c r="B104" s="98"/>
      <c r="C104" s="34">
        <v>0.37213374999999999</v>
      </c>
    </row>
    <row r="105" spans="1:5" x14ac:dyDescent="0.2">
      <c r="A105" s="97" t="s">
        <v>1190</v>
      </c>
      <c r="B105" s="98"/>
      <c r="C105" s="34">
        <v>0.36</v>
      </c>
    </row>
    <row r="106" spans="1:5" x14ac:dyDescent="0.2">
      <c r="A106" s="97" t="s">
        <v>1191</v>
      </c>
      <c r="B106" s="98"/>
      <c r="C106" s="34">
        <v>0.32</v>
      </c>
    </row>
    <row r="107" spans="1:5" x14ac:dyDescent="0.2">
      <c r="A107" s="7" t="s">
        <v>60</v>
      </c>
    </row>
    <row r="108" spans="1:5" x14ac:dyDescent="0.2">
      <c r="A108" s="7" t="s">
        <v>54</v>
      </c>
    </row>
    <row r="110" spans="1:5" x14ac:dyDescent="0.2">
      <c r="A110" s="14" t="s">
        <v>1070</v>
      </c>
      <c r="D110" s="32">
        <v>0.73970788073830396</v>
      </c>
      <c r="E110" s="10" t="s">
        <v>57</v>
      </c>
    </row>
    <row r="112" spans="1:5" x14ac:dyDescent="0.2">
      <c r="A112" s="14" t="s">
        <v>943</v>
      </c>
      <c r="D112" s="30" t="s">
        <v>56</v>
      </c>
    </row>
    <row r="114" spans="1:9" x14ac:dyDescent="0.2">
      <c r="A114" s="66" t="s">
        <v>1071</v>
      </c>
      <c r="B114" s="62"/>
      <c r="C114" s="62"/>
      <c r="D114" s="62"/>
      <c r="E114" s="11"/>
      <c r="G114" s="11"/>
      <c r="H114" s="62"/>
      <c r="I114" s="62"/>
    </row>
    <row r="115" spans="1:9" x14ac:dyDescent="0.2">
      <c r="A115" s="62"/>
      <c r="B115" s="62"/>
      <c r="C115" s="62"/>
      <c r="D115" s="62"/>
      <c r="E115" s="11"/>
      <c r="G115" s="11"/>
      <c r="H115" s="62"/>
      <c r="I115" s="62"/>
    </row>
    <row r="116" spans="1:9" x14ac:dyDescent="0.2">
      <c r="A116" s="66" t="s">
        <v>948</v>
      </c>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6"/>
      <c r="B130" s="62"/>
      <c r="C130" s="62"/>
      <c r="D130" s="62"/>
      <c r="E130" s="11"/>
      <c r="G130" s="11"/>
      <c r="H130" s="62"/>
      <c r="I130" s="62"/>
    </row>
    <row r="131" spans="1:9" x14ac:dyDescent="0.2">
      <c r="A131" s="62"/>
      <c r="B131" s="62"/>
      <c r="C131" s="62"/>
      <c r="D131" s="62"/>
      <c r="E131" s="11"/>
      <c r="G131" s="11"/>
      <c r="H131" s="62"/>
      <c r="I131" s="62"/>
    </row>
    <row r="132" spans="1:9" x14ac:dyDescent="0.2">
      <c r="A132" s="66" t="s">
        <v>1192</v>
      </c>
      <c r="B132" s="62"/>
      <c r="C132" s="62"/>
      <c r="D132" s="62"/>
      <c r="E132" s="11"/>
      <c r="G132" s="11"/>
      <c r="H132" s="62"/>
      <c r="I132" s="62"/>
    </row>
    <row r="133" spans="1:9" x14ac:dyDescent="0.2">
      <c r="A133" s="62"/>
      <c r="B133" s="62"/>
      <c r="C133" s="62"/>
      <c r="D133" s="62"/>
      <c r="E133" s="11"/>
      <c r="G133" s="11"/>
      <c r="H133" s="62"/>
      <c r="I133" s="62"/>
    </row>
    <row r="134" spans="1:9" x14ac:dyDescent="0.2">
      <c r="A134" s="66" t="s">
        <v>1381</v>
      </c>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6" t="s">
        <v>1193</v>
      </c>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t="s">
        <v>947</v>
      </c>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7"/>
      <c r="B154" s="62"/>
      <c r="C154" s="62"/>
      <c r="D154" s="62"/>
      <c r="E154" s="11"/>
      <c r="G154" s="11"/>
      <c r="H154" s="62"/>
      <c r="I154" s="62"/>
    </row>
    <row r="155" spans="1:9" x14ac:dyDescent="0.2">
      <c r="A155" s="67"/>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sheetData>
  <mergeCells count="10">
    <mergeCell ref="A103:B103"/>
    <mergeCell ref="A104:B104"/>
    <mergeCell ref="A105:B105"/>
    <mergeCell ref="A106:B106"/>
    <mergeCell ref="A1:G1"/>
    <mergeCell ref="A98:B98"/>
    <mergeCell ref="A99:B99"/>
    <mergeCell ref="A100:B100"/>
    <mergeCell ref="A101:B101"/>
    <mergeCell ref="A102:B102"/>
  </mergeCells>
  <conditionalFormatting sqref="F2:F3">
    <cfRule type="cellIs" dxfId="118" priority="2" stopIfTrue="1" operator="between">
      <formula>0.009</formula>
      <formula>-0.009</formula>
    </cfRule>
  </conditionalFormatting>
  <conditionalFormatting sqref="F5:F65536">
    <cfRule type="cellIs" dxfId="11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23"/>
  <sheetViews>
    <sheetView workbookViewId="0">
      <selection sqref="A1:F1"/>
    </sheetView>
  </sheetViews>
  <sheetFormatPr defaultRowHeight="11.25" x14ac:dyDescent="0.2"/>
  <cols>
    <col min="1" max="1" width="38.7109375" style="7" bestFit="1" customWidth="1"/>
    <col min="2" max="2" width="33.140625" style="7" bestFit="1" customWidth="1"/>
    <col min="3" max="3" width="25.5703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23</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123</v>
      </c>
      <c r="B7" s="21" t="s">
        <v>122</v>
      </c>
      <c r="C7" s="21" t="s">
        <v>121</v>
      </c>
      <c r="D7" s="24">
        <v>87497</v>
      </c>
      <c r="E7" s="22">
        <v>1265.031626</v>
      </c>
      <c r="F7" s="23">
        <v>5.0754137132017103</v>
      </c>
    </row>
    <row r="8" spans="1:6" x14ac:dyDescent="0.2">
      <c r="A8" s="21" t="s">
        <v>120</v>
      </c>
      <c r="B8" s="21" t="s">
        <v>119</v>
      </c>
      <c r="C8" s="21" t="s">
        <v>121</v>
      </c>
      <c r="D8" s="24">
        <v>64250</v>
      </c>
      <c r="E8" s="22">
        <v>1249.59825</v>
      </c>
      <c r="F8" s="23">
        <v>5.0134937053683197</v>
      </c>
    </row>
    <row r="9" spans="1:6" x14ac:dyDescent="0.2">
      <c r="A9" s="21" t="s">
        <v>144</v>
      </c>
      <c r="B9" s="21" t="s">
        <v>143</v>
      </c>
      <c r="C9" s="21" t="s">
        <v>145</v>
      </c>
      <c r="D9" s="24">
        <v>287506</v>
      </c>
      <c r="E9" s="22">
        <v>685.15554859999997</v>
      </c>
      <c r="F9" s="23">
        <v>2.7489019211608898</v>
      </c>
    </row>
    <row r="10" spans="1:6" x14ac:dyDescent="0.2">
      <c r="A10" s="21" t="s">
        <v>125</v>
      </c>
      <c r="B10" s="21" t="s">
        <v>124</v>
      </c>
      <c r="C10" s="21" t="s">
        <v>126</v>
      </c>
      <c r="D10" s="24">
        <v>18306</v>
      </c>
      <c r="E10" s="22">
        <v>672.76380600000005</v>
      </c>
      <c r="F10" s="23">
        <v>2.6991852033888799</v>
      </c>
    </row>
    <row r="11" spans="1:6" x14ac:dyDescent="0.2">
      <c r="A11" s="21" t="s">
        <v>730</v>
      </c>
      <c r="B11" s="21" t="s">
        <v>729</v>
      </c>
      <c r="C11" s="21" t="s">
        <v>183</v>
      </c>
      <c r="D11" s="24">
        <v>85863</v>
      </c>
      <c r="E11" s="22">
        <v>661.01630550000004</v>
      </c>
      <c r="F11" s="23">
        <v>2.6520532393271798</v>
      </c>
    </row>
    <row r="12" spans="1:6" x14ac:dyDescent="0.2">
      <c r="A12" s="21" t="s">
        <v>170</v>
      </c>
      <c r="B12" s="21" t="s">
        <v>169</v>
      </c>
      <c r="C12" s="21" t="s">
        <v>171</v>
      </c>
      <c r="D12" s="24">
        <v>81715</v>
      </c>
      <c r="E12" s="22">
        <v>634.8029775</v>
      </c>
      <c r="F12" s="23">
        <v>2.5468831537218599</v>
      </c>
    </row>
    <row r="13" spans="1:6" x14ac:dyDescent="0.2">
      <c r="A13" s="21" t="s">
        <v>734</v>
      </c>
      <c r="B13" s="21" t="s">
        <v>733</v>
      </c>
      <c r="C13" s="21" t="s">
        <v>210</v>
      </c>
      <c r="D13" s="24">
        <v>32490</v>
      </c>
      <c r="E13" s="22">
        <v>567.37287000000003</v>
      </c>
      <c r="F13" s="23">
        <v>2.2763478680782101</v>
      </c>
    </row>
    <row r="14" spans="1:6" x14ac:dyDescent="0.2">
      <c r="A14" s="21" t="s">
        <v>354</v>
      </c>
      <c r="B14" s="21" t="s">
        <v>353</v>
      </c>
      <c r="C14" s="21" t="s">
        <v>207</v>
      </c>
      <c r="D14" s="24">
        <v>51251</v>
      </c>
      <c r="E14" s="22">
        <v>566.98981300000003</v>
      </c>
      <c r="F14" s="23">
        <v>2.27481101104572</v>
      </c>
    </row>
    <row r="15" spans="1:6" x14ac:dyDescent="0.2">
      <c r="A15" s="21" t="s">
        <v>164</v>
      </c>
      <c r="B15" s="21" t="s">
        <v>163</v>
      </c>
      <c r="C15" s="21" t="s">
        <v>165</v>
      </c>
      <c r="D15" s="24">
        <v>63291</v>
      </c>
      <c r="E15" s="22">
        <v>455.37874499999998</v>
      </c>
      <c r="F15" s="23">
        <v>1.8270179808718701</v>
      </c>
    </row>
    <row r="16" spans="1:6" x14ac:dyDescent="0.2">
      <c r="A16" s="21" t="s">
        <v>136</v>
      </c>
      <c r="B16" s="21" t="s">
        <v>135</v>
      </c>
      <c r="C16" s="21" t="s">
        <v>137</v>
      </c>
      <c r="D16" s="24">
        <v>26515</v>
      </c>
      <c r="E16" s="22">
        <v>414.34990499999998</v>
      </c>
      <c r="F16" s="23">
        <v>1.6624068099786999</v>
      </c>
    </row>
    <row r="17" spans="1:9" x14ac:dyDescent="0.2">
      <c r="A17" s="21" t="s">
        <v>732</v>
      </c>
      <c r="B17" s="21" t="s">
        <v>731</v>
      </c>
      <c r="C17" s="21" t="s">
        <v>197</v>
      </c>
      <c r="D17" s="24">
        <v>14225</v>
      </c>
      <c r="E17" s="22">
        <v>345.92354999999998</v>
      </c>
      <c r="F17" s="23">
        <v>1.3878744952337001</v>
      </c>
    </row>
    <row r="18" spans="1:9" x14ac:dyDescent="0.2">
      <c r="A18" s="21" t="s">
        <v>252</v>
      </c>
      <c r="B18" s="21" t="s">
        <v>251</v>
      </c>
      <c r="C18" s="21" t="s">
        <v>148</v>
      </c>
      <c r="D18" s="24">
        <v>87307</v>
      </c>
      <c r="E18" s="22">
        <v>342.94189599999999</v>
      </c>
      <c r="F18" s="23">
        <v>1.3759118475902801</v>
      </c>
    </row>
    <row r="19" spans="1:9" x14ac:dyDescent="0.2">
      <c r="A19" s="21" t="s">
        <v>442</v>
      </c>
      <c r="B19" s="21" t="s">
        <v>441</v>
      </c>
      <c r="C19" s="21" t="s">
        <v>156</v>
      </c>
      <c r="D19" s="24">
        <v>29670</v>
      </c>
      <c r="E19" s="22">
        <v>333.84683999999999</v>
      </c>
      <c r="F19" s="23">
        <v>1.3394217148568399</v>
      </c>
    </row>
    <row r="20" spans="1:9" x14ac:dyDescent="0.2">
      <c r="A20" s="21" t="s">
        <v>822</v>
      </c>
      <c r="B20" s="21" t="s">
        <v>821</v>
      </c>
      <c r="C20" s="21" t="s">
        <v>162</v>
      </c>
      <c r="D20" s="24">
        <v>9805</v>
      </c>
      <c r="E20" s="22">
        <v>311.279335</v>
      </c>
      <c r="F20" s="23">
        <v>1.2488789790108401</v>
      </c>
    </row>
    <row r="21" spans="1:9" x14ac:dyDescent="0.2">
      <c r="A21" s="21" t="s">
        <v>295</v>
      </c>
      <c r="B21" s="21" t="s">
        <v>294</v>
      </c>
      <c r="C21" s="21" t="s">
        <v>296</v>
      </c>
      <c r="D21" s="24">
        <v>47631</v>
      </c>
      <c r="E21" s="22">
        <v>301.74238500000001</v>
      </c>
      <c r="F21" s="23">
        <v>1.2106159302322399</v>
      </c>
    </row>
    <row r="22" spans="1:9" x14ac:dyDescent="0.2">
      <c r="A22" s="21" t="s">
        <v>155</v>
      </c>
      <c r="B22" s="21" t="s">
        <v>154</v>
      </c>
      <c r="C22" s="21" t="s">
        <v>156</v>
      </c>
      <c r="D22" s="24">
        <v>3748</v>
      </c>
      <c r="E22" s="22">
        <v>257.88114000000002</v>
      </c>
      <c r="F22" s="23">
        <v>1.0346409112874499</v>
      </c>
    </row>
    <row r="23" spans="1:9" x14ac:dyDescent="0.2">
      <c r="A23" s="21" t="s">
        <v>675</v>
      </c>
      <c r="B23" s="21" t="s">
        <v>674</v>
      </c>
      <c r="C23" s="21" t="s">
        <v>366</v>
      </c>
      <c r="D23" s="24">
        <v>24321</v>
      </c>
      <c r="E23" s="22">
        <v>242.58981449999999</v>
      </c>
      <c r="F23" s="23">
        <v>0.97329082205598405</v>
      </c>
    </row>
    <row r="24" spans="1:9" x14ac:dyDescent="0.2">
      <c r="A24" s="21" t="s">
        <v>246</v>
      </c>
      <c r="B24" s="21" t="s">
        <v>245</v>
      </c>
      <c r="C24" s="21" t="s">
        <v>121</v>
      </c>
      <c r="D24" s="24">
        <v>4243</v>
      </c>
      <c r="E24" s="22">
        <v>88.029521000000003</v>
      </c>
      <c r="F24" s="23">
        <v>0.35318187218979302</v>
      </c>
    </row>
    <row r="25" spans="1:9" x14ac:dyDescent="0.2">
      <c r="A25" s="20" t="s">
        <v>28</v>
      </c>
      <c r="B25" s="20"/>
      <c r="C25" s="20"/>
      <c r="D25" s="20"/>
      <c r="E25" s="25">
        <f>SUM(E7:E24)</f>
        <v>9396.6943280999985</v>
      </c>
      <c r="F25" s="26">
        <f>SUM(F7:F24)</f>
        <v>37.700331178600464</v>
      </c>
      <c r="G25" s="14"/>
      <c r="H25" s="14"/>
      <c r="I25" s="14"/>
    </row>
    <row r="26" spans="1:9" x14ac:dyDescent="0.2">
      <c r="A26" s="21"/>
      <c r="B26" s="21"/>
      <c r="C26" s="21"/>
      <c r="D26" s="21"/>
      <c r="E26" s="22"/>
      <c r="F26" s="23"/>
    </row>
    <row r="27" spans="1:9" x14ac:dyDescent="0.2">
      <c r="A27" s="20" t="s">
        <v>539</v>
      </c>
      <c r="B27" s="21"/>
      <c r="C27" s="21"/>
      <c r="D27" s="21"/>
      <c r="E27" s="22"/>
      <c r="F27" s="23"/>
    </row>
    <row r="28" spans="1:9" x14ac:dyDescent="0.2">
      <c r="A28" s="21" t="s">
        <v>842</v>
      </c>
      <c r="B28" s="21" t="s">
        <v>841</v>
      </c>
      <c r="C28" s="21" t="s">
        <v>545</v>
      </c>
      <c r="D28" s="24">
        <v>111000</v>
      </c>
      <c r="E28" s="22">
        <v>3074.5527809999999</v>
      </c>
      <c r="F28" s="23">
        <v>12.335365397931801</v>
      </c>
    </row>
    <row r="29" spans="1:9" x14ac:dyDescent="0.2">
      <c r="A29" s="21" t="s">
        <v>844</v>
      </c>
      <c r="B29" s="21" t="s">
        <v>843</v>
      </c>
      <c r="C29" s="21" t="s">
        <v>137</v>
      </c>
      <c r="D29" s="24">
        <v>21600</v>
      </c>
      <c r="E29" s="22">
        <v>1174.3026589999999</v>
      </c>
      <c r="F29" s="23">
        <v>4.7114014356964597</v>
      </c>
    </row>
    <row r="30" spans="1:9" x14ac:dyDescent="0.2">
      <c r="A30" s="21" t="s">
        <v>846</v>
      </c>
      <c r="B30" s="21" t="s">
        <v>845</v>
      </c>
      <c r="C30" s="21" t="s">
        <v>145</v>
      </c>
      <c r="D30" s="24">
        <v>65204</v>
      </c>
      <c r="E30" s="22">
        <v>810.43937430000005</v>
      </c>
      <c r="F30" s="23">
        <v>3.2515512098674102</v>
      </c>
    </row>
    <row r="31" spans="1:9" x14ac:dyDescent="0.2">
      <c r="A31" s="21" t="s">
        <v>848</v>
      </c>
      <c r="B31" s="21" t="s">
        <v>847</v>
      </c>
      <c r="C31" s="21" t="s">
        <v>171</v>
      </c>
      <c r="D31" s="24">
        <v>95600</v>
      </c>
      <c r="E31" s="22">
        <v>684.88111719999995</v>
      </c>
      <c r="F31" s="23">
        <v>2.7478008792088402</v>
      </c>
    </row>
    <row r="32" spans="1:9" x14ac:dyDescent="0.2">
      <c r="A32" s="21" t="s">
        <v>850</v>
      </c>
      <c r="B32" s="21" t="s">
        <v>849</v>
      </c>
      <c r="C32" s="21" t="s">
        <v>145</v>
      </c>
      <c r="D32" s="24">
        <v>37390</v>
      </c>
      <c r="E32" s="22">
        <v>563.06317039999999</v>
      </c>
      <c r="F32" s="23">
        <v>2.25905698933648</v>
      </c>
    </row>
    <row r="33" spans="1:6" x14ac:dyDescent="0.2">
      <c r="A33" s="21" t="s">
        <v>852</v>
      </c>
      <c r="B33" s="21" t="s">
        <v>851</v>
      </c>
      <c r="C33" s="21" t="s">
        <v>197</v>
      </c>
      <c r="D33" s="24">
        <v>18900</v>
      </c>
      <c r="E33" s="22">
        <v>562.09802999999999</v>
      </c>
      <c r="F33" s="23">
        <v>2.2551847645472698</v>
      </c>
    </row>
    <row r="34" spans="1:6" x14ac:dyDescent="0.2">
      <c r="A34" s="21" t="s">
        <v>544</v>
      </c>
      <c r="B34" s="21" t="s">
        <v>543</v>
      </c>
      <c r="C34" s="21" t="s">
        <v>545</v>
      </c>
      <c r="D34" s="24">
        <v>15000</v>
      </c>
      <c r="E34" s="22">
        <v>541.37014790000001</v>
      </c>
      <c r="F34" s="23">
        <v>2.1720227511289898</v>
      </c>
    </row>
    <row r="35" spans="1:6" x14ac:dyDescent="0.2">
      <c r="A35" s="21" t="s">
        <v>854</v>
      </c>
      <c r="B35" s="21" t="s">
        <v>853</v>
      </c>
      <c r="C35" s="21" t="s">
        <v>545</v>
      </c>
      <c r="D35" s="24">
        <v>4247</v>
      </c>
      <c r="E35" s="22">
        <v>539.11443499999996</v>
      </c>
      <c r="F35" s="23">
        <v>2.1629726404832099</v>
      </c>
    </row>
    <row r="36" spans="1:6" x14ac:dyDescent="0.2">
      <c r="A36" s="21" t="s">
        <v>856</v>
      </c>
      <c r="B36" s="21" t="s">
        <v>855</v>
      </c>
      <c r="C36" s="21" t="s">
        <v>545</v>
      </c>
      <c r="D36" s="24">
        <v>15347</v>
      </c>
      <c r="E36" s="22">
        <v>535.38376289999997</v>
      </c>
      <c r="F36" s="23">
        <v>2.1480048689693301</v>
      </c>
    </row>
    <row r="37" spans="1:6" x14ac:dyDescent="0.2">
      <c r="A37" s="21" t="s">
        <v>858</v>
      </c>
      <c r="B37" s="21" t="s">
        <v>857</v>
      </c>
      <c r="C37" s="21" t="s">
        <v>542</v>
      </c>
      <c r="D37" s="24">
        <v>13766</v>
      </c>
      <c r="E37" s="22">
        <v>514.35532599999999</v>
      </c>
      <c r="F37" s="23">
        <v>2.0636370043121199</v>
      </c>
    </row>
    <row r="38" spans="1:6" x14ac:dyDescent="0.2">
      <c r="A38" s="21" t="s">
        <v>553</v>
      </c>
      <c r="B38" s="21" t="s">
        <v>552</v>
      </c>
      <c r="C38" s="21" t="s">
        <v>165</v>
      </c>
      <c r="D38" s="24">
        <v>4312</v>
      </c>
      <c r="E38" s="22">
        <v>495.97474010000002</v>
      </c>
      <c r="F38" s="23">
        <v>1.98989254147326</v>
      </c>
    </row>
    <row r="39" spans="1:6" x14ac:dyDescent="0.2">
      <c r="A39" s="21" t="s">
        <v>860</v>
      </c>
      <c r="B39" s="21" t="s">
        <v>859</v>
      </c>
      <c r="C39" s="21" t="s">
        <v>121</v>
      </c>
      <c r="D39" s="24">
        <v>13240</v>
      </c>
      <c r="E39" s="22">
        <v>392.55555440000001</v>
      </c>
      <c r="F39" s="23">
        <v>1.57496603487703</v>
      </c>
    </row>
    <row r="40" spans="1:6" x14ac:dyDescent="0.2">
      <c r="A40" s="21" t="s">
        <v>862</v>
      </c>
      <c r="B40" s="21" t="s">
        <v>861</v>
      </c>
      <c r="C40" s="21" t="s">
        <v>121</v>
      </c>
      <c r="D40" s="24">
        <v>72000</v>
      </c>
      <c r="E40" s="22">
        <v>384.20580760000001</v>
      </c>
      <c r="F40" s="23">
        <v>1.5414661455940399</v>
      </c>
    </row>
    <row r="41" spans="1:6" x14ac:dyDescent="0.2">
      <c r="A41" s="21" t="s">
        <v>864</v>
      </c>
      <c r="B41" s="21" t="s">
        <v>863</v>
      </c>
      <c r="C41" s="21" t="s">
        <v>121</v>
      </c>
      <c r="D41" s="24">
        <v>153613</v>
      </c>
      <c r="E41" s="22">
        <v>379.4963798</v>
      </c>
      <c r="F41" s="23">
        <v>1.5225715235575601</v>
      </c>
    </row>
    <row r="42" spans="1:6" x14ac:dyDescent="0.2">
      <c r="A42" s="21" t="s">
        <v>866</v>
      </c>
      <c r="B42" s="21" t="s">
        <v>865</v>
      </c>
      <c r="C42" s="21" t="s">
        <v>219</v>
      </c>
      <c r="D42" s="24">
        <v>224000</v>
      </c>
      <c r="E42" s="22">
        <v>374.96950349999997</v>
      </c>
      <c r="F42" s="23">
        <v>1.5044093135552401</v>
      </c>
    </row>
    <row r="43" spans="1:6" x14ac:dyDescent="0.2">
      <c r="A43" s="21" t="s">
        <v>868</v>
      </c>
      <c r="B43" s="21" t="s">
        <v>867</v>
      </c>
      <c r="C43" s="21" t="s">
        <v>145</v>
      </c>
      <c r="D43" s="24">
        <v>2845800</v>
      </c>
      <c r="E43" s="22">
        <v>363.3798089</v>
      </c>
      <c r="F43" s="23">
        <v>1.4579104800907801</v>
      </c>
    </row>
    <row r="44" spans="1:6" x14ac:dyDescent="0.2">
      <c r="A44" s="21" t="s">
        <v>870</v>
      </c>
      <c r="B44" s="21" t="s">
        <v>869</v>
      </c>
      <c r="C44" s="21" t="s">
        <v>183</v>
      </c>
      <c r="D44" s="24">
        <v>6350</v>
      </c>
      <c r="E44" s="22">
        <v>342.31288280000001</v>
      </c>
      <c r="F44" s="23">
        <v>1.37338819351282</v>
      </c>
    </row>
    <row r="45" spans="1:6" x14ac:dyDescent="0.2">
      <c r="A45" s="21" t="s">
        <v>872</v>
      </c>
      <c r="B45" s="21" t="s">
        <v>871</v>
      </c>
      <c r="C45" s="21" t="s">
        <v>121</v>
      </c>
      <c r="D45" s="24">
        <v>688900</v>
      </c>
      <c r="E45" s="22">
        <v>340.27824320000002</v>
      </c>
      <c r="F45" s="23">
        <v>1.3652250476159</v>
      </c>
    </row>
    <row r="46" spans="1:6" x14ac:dyDescent="0.2">
      <c r="A46" s="21" t="s">
        <v>874</v>
      </c>
      <c r="B46" s="21" t="s">
        <v>873</v>
      </c>
      <c r="C46" s="21" t="s">
        <v>142</v>
      </c>
      <c r="D46" s="24">
        <v>372200</v>
      </c>
      <c r="E46" s="22">
        <v>332.24024800000001</v>
      </c>
      <c r="F46" s="23">
        <v>1.33297593207898</v>
      </c>
    </row>
    <row r="47" spans="1:6" x14ac:dyDescent="0.2">
      <c r="A47" s="21" t="s">
        <v>876</v>
      </c>
      <c r="B47" s="21" t="s">
        <v>875</v>
      </c>
      <c r="C47" s="21" t="s">
        <v>178</v>
      </c>
      <c r="D47" s="24">
        <v>34100</v>
      </c>
      <c r="E47" s="22">
        <v>320.71660009999999</v>
      </c>
      <c r="F47" s="23">
        <v>1.2867420835524399</v>
      </c>
    </row>
    <row r="48" spans="1:6" x14ac:dyDescent="0.2">
      <c r="A48" s="21" t="s">
        <v>878</v>
      </c>
      <c r="B48" s="21" t="s">
        <v>877</v>
      </c>
      <c r="C48" s="21" t="s">
        <v>192</v>
      </c>
      <c r="D48" s="24">
        <v>55400</v>
      </c>
      <c r="E48" s="22">
        <v>304.15273109999998</v>
      </c>
      <c r="F48" s="23">
        <v>1.22028644233491</v>
      </c>
    </row>
    <row r="49" spans="1:9" x14ac:dyDescent="0.2">
      <c r="A49" s="21" t="s">
        <v>880</v>
      </c>
      <c r="B49" s="21" t="s">
        <v>879</v>
      </c>
      <c r="C49" s="21" t="s">
        <v>183</v>
      </c>
      <c r="D49" s="24">
        <v>3022</v>
      </c>
      <c r="E49" s="22">
        <v>262.89820049999997</v>
      </c>
      <c r="F49" s="23">
        <v>1.0547697816953601</v>
      </c>
    </row>
    <row r="50" spans="1:9" x14ac:dyDescent="0.2">
      <c r="A50" s="21" t="s">
        <v>882</v>
      </c>
      <c r="B50" s="21" t="s">
        <v>881</v>
      </c>
      <c r="C50" s="21" t="s">
        <v>183</v>
      </c>
      <c r="D50" s="24">
        <v>374887</v>
      </c>
      <c r="E50" s="22">
        <v>242.41104659999999</v>
      </c>
      <c r="F50" s="23">
        <v>0.97257359014455003</v>
      </c>
    </row>
    <row r="51" spans="1:9" x14ac:dyDescent="0.2">
      <c r="A51" s="21" t="s">
        <v>884</v>
      </c>
      <c r="B51" s="21" t="s">
        <v>883</v>
      </c>
      <c r="C51" s="21" t="s">
        <v>156</v>
      </c>
      <c r="D51" s="24">
        <v>313200</v>
      </c>
      <c r="E51" s="22">
        <v>175.57414349999999</v>
      </c>
      <c r="F51" s="23">
        <v>0.70441829064876205</v>
      </c>
    </row>
    <row r="52" spans="1:9" x14ac:dyDescent="0.2">
      <c r="A52" s="21" t="s">
        <v>886</v>
      </c>
      <c r="B52" s="21" t="s">
        <v>885</v>
      </c>
      <c r="C52" s="21" t="s">
        <v>232</v>
      </c>
      <c r="D52" s="24">
        <v>29600</v>
      </c>
      <c r="E52" s="22">
        <v>159.02151789999999</v>
      </c>
      <c r="F52" s="23">
        <v>0.63800775890152395</v>
      </c>
    </row>
    <row r="53" spans="1:9" x14ac:dyDescent="0.2">
      <c r="A53" s="21" t="s">
        <v>888</v>
      </c>
      <c r="B53" s="21" t="s">
        <v>887</v>
      </c>
      <c r="C53" s="21" t="s">
        <v>165</v>
      </c>
      <c r="D53" s="24">
        <v>2804</v>
      </c>
      <c r="E53" s="22">
        <v>155.6040567</v>
      </c>
      <c r="F53" s="23">
        <v>0.62429661596855301</v>
      </c>
    </row>
    <row r="54" spans="1:9" x14ac:dyDescent="0.2">
      <c r="A54" s="21" t="s">
        <v>890</v>
      </c>
      <c r="B54" s="21" t="s">
        <v>889</v>
      </c>
      <c r="C54" s="21" t="s">
        <v>178</v>
      </c>
      <c r="D54" s="24">
        <v>23400</v>
      </c>
      <c r="E54" s="22">
        <v>130.10159340000001</v>
      </c>
      <c r="F54" s="23">
        <v>0.52197857957090499</v>
      </c>
    </row>
    <row r="55" spans="1:9" x14ac:dyDescent="0.2">
      <c r="A55" s="21" t="s">
        <v>892</v>
      </c>
      <c r="B55" s="21" t="s">
        <v>891</v>
      </c>
      <c r="C55" s="21" t="s">
        <v>121</v>
      </c>
      <c r="D55" s="24">
        <v>3513</v>
      </c>
      <c r="E55" s="22">
        <v>126.6950564</v>
      </c>
      <c r="F55" s="23">
        <v>0.50831126545086402</v>
      </c>
    </row>
    <row r="56" spans="1:9" x14ac:dyDescent="0.2">
      <c r="A56" s="21" t="s">
        <v>894</v>
      </c>
      <c r="B56" s="21" t="s">
        <v>893</v>
      </c>
      <c r="C56" s="21" t="s">
        <v>145</v>
      </c>
      <c r="D56" s="24">
        <v>9500</v>
      </c>
      <c r="E56" s="22">
        <v>91.072643099999993</v>
      </c>
      <c r="F56" s="23">
        <v>0.36539113504128701</v>
      </c>
    </row>
    <row r="57" spans="1:9" x14ac:dyDescent="0.2">
      <c r="A57" s="21" t="s">
        <v>895</v>
      </c>
      <c r="B57" s="21" t="s">
        <v>877</v>
      </c>
      <c r="C57" s="21" t="s">
        <v>192</v>
      </c>
      <c r="D57" s="24">
        <v>15600</v>
      </c>
      <c r="E57" s="22">
        <v>69.625844499999999</v>
      </c>
      <c r="F57" s="23">
        <v>0.27934476791377</v>
      </c>
    </row>
    <row r="58" spans="1:9" x14ac:dyDescent="0.2">
      <c r="A58" s="20" t="s">
        <v>28</v>
      </c>
      <c r="B58" s="20"/>
      <c r="C58" s="20"/>
      <c r="D58" s="20"/>
      <c r="E58" s="25">
        <f>SUM(E27:E57)</f>
        <v>14442.847405800001</v>
      </c>
      <c r="F58" s="26">
        <f>SUM(F27:F57)</f>
        <v>57.945923465060446</v>
      </c>
      <c r="G58" s="14"/>
      <c r="H58" s="14"/>
      <c r="I58" s="14"/>
    </row>
    <row r="59" spans="1:9" x14ac:dyDescent="0.2">
      <c r="A59" s="21"/>
      <c r="B59" s="21"/>
      <c r="C59" s="21"/>
      <c r="D59" s="21"/>
      <c r="E59" s="22"/>
      <c r="F59" s="23"/>
    </row>
    <row r="60" spans="1:9" x14ac:dyDescent="0.2">
      <c r="A60" s="20" t="s">
        <v>41</v>
      </c>
      <c r="B60" s="20"/>
      <c r="C60" s="20"/>
      <c r="D60" s="20"/>
      <c r="E60" s="25">
        <f>E25+E58</f>
        <v>23839.541733899998</v>
      </c>
      <c r="F60" s="26">
        <f>F25+F58</f>
        <v>95.64625464366091</v>
      </c>
      <c r="G60" s="14"/>
      <c r="H60" s="14"/>
      <c r="I60" s="14"/>
    </row>
    <row r="61" spans="1:9" x14ac:dyDescent="0.2">
      <c r="A61" s="20"/>
      <c r="B61" s="20"/>
      <c r="C61" s="20"/>
      <c r="D61" s="20"/>
      <c r="E61" s="25"/>
      <c r="F61" s="26"/>
      <c r="G61" s="14"/>
      <c r="H61" s="14"/>
      <c r="I61" s="14"/>
    </row>
    <row r="62" spans="1:9" x14ac:dyDescent="0.2">
      <c r="A62" s="20" t="s">
        <v>43</v>
      </c>
      <c r="B62" s="20"/>
      <c r="C62" s="20"/>
      <c r="D62" s="20"/>
      <c r="E62" s="25">
        <f>E64-(E25+E58)</f>
        <v>1085.157955300001</v>
      </c>
      <c r="F62" s="26">
        <f>F64-(F25+F58)</f>
        <v>4.3537453563390898</v>
      </c>
      <c r="G62" s="14"/>
      <c r="H62" s="14"/>
      <c r="I62" s="14"/>
    </row>
    <row r="63" spans="1:9" x14ac:dyDescent="0.2">
      <c r="A63" s="20"/>
      <c r="B63" s="20"/>
      <c r="C63" s="20"/>
      <c r="D63" s="20"/>
      <c r="E63" s="25"/>
      <c r="F63" s="26"/>
      <c r="G63" s="14"/>
      <c r="H63" s="14"/>
      <c r="I63" s="14"/>
    </row>
    <row r="64" spans="1:9" x14ac:dyDescent="0.2">
      <c r="A64" s="27" t="s">
        <v>42</v>
      </c>
      <c r="B64" s="27"/>
      <c r="C64" s="27"/>
      <c r="D64" s="27"/>
      <c r="E64" s="28">
        <v>24924.699689199999</v>
      </c>
      <c r="F64" s="29">
        <v>100</v>
      </c>
      <c r="G64" s="14"/>
      <c r="H64" s="14"/>
      <c r="I64" s="14"/>
    </row>
    <row r="66" spans="1:4" x14ac:dyDescent="0.2">
      <c r="A66" s="14" t="s">
        <v>45</v>
      </c>
    </row>
    <row r="67" spans="1:4" x14ac:dyDescent="0.2">
      <c r="A67" s="14" t="s">
        <v>46</v>
      </c>
    </row>
    <row r="68" spans="1:4" x14ac:dyDescent="0.2">
      <c r="A68" s="14" t="s">
        <v>47</v>
      </c>
      <c r="B68" s="14"/>
      <c r="C68" s="30" t="s">
        <v>49</v>
      </c>
      <c r="D68" s="14" t="s">
        <v>48</v>
      </c>
    </row>
    <row r="69" spans="1:4" x14ac:dyDescent="0.2">
      <c r="A69" s="7" t="s">
        <v>50</v>
      </c>
      <c r="C69" s="31">
        <v>28.197700000000001</v>
      </c>
      <c r="D69" s="31">
        <v>29.298400000000001</v>
      </c>
    </row>
    <row r="70" spans="1:4" x14ac:dyDescent="0.2">
      <c r="A70" s="7" t="s">
        <v>51</v>
      </c>
      <c r="C70" s="31">
        <v>13.309900000000001</v>
      </c>
      <c r="D70" s="31">
        <v>13.8294</v>
      </c>
    </row>
    <row r="71" spans="1:4" x14ac:dyDescent="0.2">
      <c r="A71" s="7" t="s">
        <v>52</v>
      </c>
      <c r="C71" s="31">
        <v>30.6646</v>
      </c>
      <c r="D71" s="31">
        <v>32.001800000000003</v>
      </c>
    </row>
    <row r="72" spans="1:4" x14ac:dyDescent="0.2">
      <c r="A72" s="7" t="s">
        <v>53</v>
      </c>
      <c r="C72" s="31">
        <v>14.043200000000001</v>
      </c>
      <c r="D72" s="31">
        <v>14.6547</v>
      </c>
    </row>
    <row r="74" spans="1:4" x14ac:dyDescent="0.2">
      <c r="A74" s="7" t="s">
        <v>54</v>
      </c>
    </row>
    <row r="76" spans="1:4" x14ac:dyDescent="0.2">
      <c r="A76" s="14" t="s">
        <v>55</v>
      </c>
      <c r="D76" s="30" t="s">
        <v>56</v>
      </c>
    </row>
    <row r="78" spans="1:4" x14ac:dyDescent="0.2">
      <c r="A78" s="14" t="s">
        <v>334</v>
      </c>
      <c r="D78" s="51">
        <v>0.110083130553743</v>
      </c>
    </row>
    <row r="80" spans="1:4" x14ac:dyDescent="0.2">
      <c r="A80" s="105" t="s">
        <v>943</v>
      </c>
      <c r="B80" s="105"/>
      <c r="C80" s="105"/>
      <c r="D80" s="30" t="s">
        <v>56</v>
      </c>
    </row>
    <row r="82" spans="1:9" x14ac:dyDescent="0.2">
      <c r="A82" s="66" t="s">
        <v>944</v>
      </c>
      <c r="B82" s="62"/>
      <c r="C82" s="62"/>
      <c r="D82" s="62"/>
      <c r="E82" s="11"/>
      <c r="G82" s="62"/>
      <c r="H82" s="62"/>
      <c r="I82" s="62"/>
    </row>
    <row r="83" spans="1:9" x14ac:dyDescent="0.2">
      <c r="A83" s="67"/>
      <c r="B83" s="62"/>
      <c r="C83" s="62"/>
      <c r="D83" s="62"/>
      <c r="E83" s="11"/>
      <c r="G83" s="62"/>
      <c r="H83" s="62"/>
      <c r="I83" s="62"/>
    </row>
    <row r="84" spans="1:9" x14ac:dyDescent="0.2">
      <c r="A84" s="66" t="s">
        <v>948</v>
      </c>
      <c r="B84" s="62"/>
      <c r="C84" s="62"/>
      <c r="D84" s="62"/>
      <c r="E84" s="11"/>
      <c r="G84" s="62"/>
      <c r="H84" s="62"/>
      <c r="I84" s="62"/>
    </row>
    <row r="85" spans="1:9" x14ac:dyDescent="0.2">
      <c r="A85" s="67"/>
      <c r="B85" s="62"/>
      <c r="C85" s="62"/>
      <c r="D85" s="62"/>
      <c r="E85" s="11"/>
      <c r="G85" s="62"/>
      <c r="H85" s="62"/>
      <c r="I85" s="62"/>
    </row>
    <row r="86" spans="1:9" x14ac:dyDescent="0.2">
      <c r="A86" s="62"/>
      <c r="B86" s="62"/>
      <c r="C86" s="62"/>
      <c r="D86" s="62"/>
      <c r="E86" s="11"/>
      <c r="G86" s="62"/>
      <c r="H86" s="62"/>
      <c r="I86" s="62"/>
    </row>
    <row r="87" spans="1:9" x14ac:dyDescent="0.2">
      <c r="A87" s="62"/>
      <c r="B87" s="62"/>
      <c r="C87" s="62"/>
      <c r="D87" s="62"/>
      <c r="E87" s="11"/>
      <c r="G87" s="62"/>
      <c r="H87" s="62"/>
      <c r="I87" s="62"/>
    </row>
    <row r="88" spans="1:9" x14ac:dyDescent="0.2">
      <c r="A88" s="62"/>
      <c r="B88" s="62"/>
      <c r="C88" s="62"/>
      <c r="D88" s="62"/>
      <c r="E88" s="11"/>
      <c r="G88" s="62"/>
      <c r="H88" s="62"/>
      <c r="I88" s="62"/>
    </row>
    <row r="89" spans="1:9" x14ac:dyDescent="0.2">
      <c r="A89" s="62"/>
      <c r="B89" s="62"/>
      <c r="C89" s="62"/>
      <c r="D89" s="62"/>
      <c r="E89" s="11"/>
      <c r="G89" s="62"/>
      <c r="H89" s="62"/>
      <c r="I89" s="62"/>
    </row>
    <row r="90" spans="1:9" x14ac:dyDescent="0.2">
      <c r="A90" s="62"/>
      <c r="B90" s="62"/>
      <c r="C90" s="62"/>
      <c r="D90" s="62"/>
      <c r="E90" s="11"/>
      <c r="G90" s="62"/>
      <c r="H90" s="62"/>
      <c r="I90" s="62"/>
    </row>
    <row r="91" spans="1:9" x14ac:dyDescent="0.2">
      <c r="A91" s="62"/>
      <c r="B91" s="62"/>
      <c r="C91" s="62"/>
      <c r="D91" s="62"/>
      <c r="E91" s="11"/>
      <c r="G91" s="62"/>
      <c r="H91" s="62"/>
      <c r="I91" s="62"/>
    </row>
    <row r="92" spans="1:9" x14ac:dyDescent="0.2">
      <c r="A92" s="62"/>
      <c r="B92" s="62"/>
      <c r="C92" s="62"/>
      <c r="D92" s="62"/>
      <c r="E92" s="11"/>
      <c r="G92" s="62"/>
      <c r="H92" s="62"/>
      <c r="I92" s="62"/>
    </row>
    <row r="93" spans="1:9" x14ac:dyDescent="0.2">
      <c r="A93" s="62"/>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6" t="s">
        <v>967</v>
      </c>
      <c r="B102" s="62"/>
      <c r="C102" s="62"/>
      <c r="D102" s="62"/>
      <c r="E102" s="11"/>
      <c r="G102" s="62"/>
      <c r="H102" s="62"/>
      <c r="I102" s="62"/>
    </row>
    <row r="103" spans="1:9" x14ac:dyDescent="0.2">
      <c r="A103" s="62"/>
      <c r="B103" s="62"/>
      <c r="C103" s="62"/>
      <c r="D103" s="62"/>
      <c r="E103" s="11"/>
      <c r="G103" s="62"/>
      <c r="H103" s="62"/>
      <c r="I103" s="62"/>
    </row>
    <row r="104" spans="1:9" x14ac:dyDescent="0.2">
      <c r="A104" s="66" t="s">
        <v>949</v>
      </c>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t="s">
        <v>947</v>
      </c>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sheetData>
  <mergeCells count="2">
    <mergeCell ref="A1:F1"/>
    <mergeCell ref="A80:C80"/>
  </mergeCells>
  <conditionalFormatting sqref="F2:F3">
    <cfRule type="cellIs" dxfId="34" priority="3" stopIfTrue="1" operator="between">
      <formula>0.009</formula>
      <formula>-0.009</formula>
    </cfRule>
  </conditionalFormatting>
  <conditionalFormatting sqref="F5:F118">
    <cfRule type="cellIs" dxfId="33" priority="1" stopIfTrue="1" operator="between">
      <formula>0.009</formula>
      <formula>-0.009</formula>
    </cfRule>
  </conditionalFormatting>
  <conditionalFormatting sqref="F219:F65536">
    <cfRule type="cellIs" dxfId="32" priority="2"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28"/>
  <sheetViews>
    <sheetView workbookViewId="0">
      <selection sqref="A1:F1"/>
    </sheetView>
  </sheetViews>
  <sheetFormatPr defaultRowHeight="11.25" x14ac:dyDescent="0.2"/>
  <cols>
    <col min="1" max="1" width="38.7109375" style="7" bestFit="1" customWidth="1"/>
    <col min="2" max="2" width="31.7109375" style="7" bestFit="1" customWidth="1"/>
    <col min="3" max="3" width="25.5703125" style="7" bestFit="1" customWidth="1"/>
    <col min="4" max="4" width="15.5703125" style="7" bestFit="1" customWidth="1"/>
    <col min="5" max="5" width="26.7109375" style="10" customWidth="1"/>
    <col min="6" max="6" width="13.5703125" style="11" bestFit="1" customWidth="1"/>
    <col min="7" max="16384" width="9.140625" style="7"/>
  </cols>
  <sheetData>
    <row r="1" spans="1:6" s="1" customFormat="1" ht="15" x14ac:dyDescent="0.2">
      <c r="A1" s="99" t="s">
        <v>929</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120</v>
      </c>
      <c r="B7" s="21" t="s">
        <v>119</v>
      </c>
      <c r="C7" s="21" t="s">
        <v>121</v>
      </c>
      <c r="D7" s="24">
        <v>499086</v>
      </c>
      <c r="E7" s="22">
        <v>9706.7236140000005</v>
      </c>
      <c r="F7" s="23">
        <v>13.1760883277679</v>
      </c>
    </row>
    <row r="8" spans="1:6" x14ac:dyDescent="0.2">
      <c r="A8" s="21" t="s">
        <v>123</v>
      </c>
      <c r="B8" s="21" t="s">
        <v>122</v>
      </c>
      <c r="C8" s="21" t="s">
        <v>121</v>
      </c>
      <c r="D8" s="24">
        <v>462706</v>
      </c>
      <c r="E8" s="22">
        <v>6689.8033480000004</v>
      </c>
      <c r="F8" s="23">
        <v>9.0808642868447507</v>
      </c>
    </row>
    <row r="9" spans="1:6" x14ac:dyDescent="0.2">
      <c r="A9" s="21" t="s">
        <v>133</v>
      </c>
      <c r="B9" s="21" t="s">
        <v>132</v>
      </c>
      <c r="C9" s="21" t="s">
        <v>134</v>
      </c>
      <c r="D9" s="24">
        <v>444008</v>
      </c>
      <c r="E9" s="22">
        <v>6308.9096719999998</v>
      </c>
      <c r="F9" s="23">
        <v>8.5638320813304496</v>
      </c>
    </row>
    <row r="10" spans="1:6" x14ac:dyDescent="0.2">
      <c r="A10" s="21" t="s">
        <v>136</v>
      </c>
      <c r="B10" s="21" t="s">
        <v>135</v>
      </c>
      <c r="C10" s="21" t="s">
        <v>137</v>
      </c>
      <c r="D10" s="24">
        <v>235671</v>
      </c>
      <c r="E10" s="22">
        <v>3682.8307169999998</v>
      </c>
      <c r="F10" s="23">
        <v>4.9991433518742303</v>
      </c>
    </row>
    <row r="11" spans="1:6" x14ac:dyDescent="0.2">
      <c r="A11" s="21" t="s">
        <v>130</v>
      </c>
      <c r="B11" s="21" t="s">
        <v>129</v>
      </c>
      <c r="C11" s="21" t="s">
        <v>131</v>
      </c>
      <c r="D11" s="24">
        <v>175629</v>
      </c>
      <c r="E11" s="22">
        <v>3260.025498</v>
      </c>
      <c r="F11" s="23">
        <v>4.42521963337561</v>
      </c>
    </row>
    <row r="12" spans="1:6" x14ac:dyDescent="0.2">
      <c r="A12" s="21" t="s">
        <v>125</v>
      </c>
      <c r="B12" s="21" t="s">
        <v>124</v>
      </c>
      <c r="C12" s="21" t="s">
        <v>126</v>
      </c>
      <c r="D12" s="24">
        <v>76852</v>
      </c>
      <c r="E12" s="22">
        <v>2824.3878519999998</v>
      </c>
      <c r="F12" s="23">
        <v>3.8338769382649698</v>
      </c>
    </row>
    <row r="13" spans="1:6" x14ac:dyDescent="0.2">
      <c r="A13" s="21" t="s">
        <v>368</v>
      </c>
      <c r="B13" s="21" t="s">
        <v>367</v>
      </c>
      <c r="C13" s="21" t="s">
        <v>186</v>
      </c>
      <c r="D13" s="24">
        <v>609403</v>
      </c>
      <c r="E13" s="22">
        <v>2547.609242</v>
      </c>
      <c r="F13" s="23">
        <v>3.4581724722042502</v>
      </c>
    </row>
    <row r="14" spans="1:6" x14ac:dyDescent="0.2">
      <c r="A14" s="21" t="s">
        <v>279</v>
      </c>
      <c r="B14" s="21" t="s">
        <v>278</v>
      </c>
      <c r="C14" s="21" t="s">
        <v>137</v>
      </c>
      <c r="D14" s="24">
        <v>66862</v>
      </c>
      <c r="E14" s="22">
        <v>2315.6985079999999</v>
      </c>
      <c r="F14" s="23">
        <v>3.1433725008798099</v>
      </c>
    </row>
    <row r="15" spans="1:6" x14ac:dyDescent="0.2">
      <c r="A15" s="21" t="s">
        <v>128</v>
      </c>
      <c r="B15" s="21" t="s">
        <v>127</v>
      </c>
      <c r="C15" s="21" t="s">
        <v>121</v>
      </c>
      <c r="D15" s="24">
        <v>187072</v>
      </c>
      <c r="E15" s="22">
        <v>2230.2723839999999</v>
      </c>
      <c r="F15" s="23">
        <v>3.0274134811237099</v>
      </c>
    </row>
    <row r="16" spans="1:6" x14ac:dyDescent="0.2">
      <c r="A16" s="21" t="s">
        <v>153</v>
      </c>
      <c r="B16" s="21" t="s">
        <v>152</v>
      </c>
      <c r="C16" s="21" t="s">
        <v>121</v>
      </c>
      <c r="D16" s="24">
        <v>251517</v>
      </c>
      <c r="E16" s="22">
        <v>2043.0725910000001</v>
      </c>
      <c r="F16" s="23">
        <v>2.7733049780289698</v>
      </c>
    </row>
    <row r="17" spans="1:6" x14ac:dyDescent="0.2">
      <c r="A17" s="21" t="s">
        <v>246</v>
      </c>
      <c r="B17" s="21" t="s">
        <v>245</v>
      </c>
      <c r="C17" s="21" t="s">
        <v>121</v>
      </c>
      <c r="D17" s="24">
        <v>96260</v>
      </c>
      <c r="E17" s="22">
        <v>1997.1062199999999</v>
      </c>
      <c r="F17" s="23">
        <v>2.7109093656176499</v>
      </c>
    </row>
    <row r="18" spans="1:6" x14ac:dyDescent="0.2">
      <c r="A18" s="21" t="s">
        <v>250</v>
      </c>
      <c r="B18" s="21" t="s">
        <v>249</v>
      </c>
      <c r="C18" s="21" t="s">
        <v>165</v>
      </c>
      <c r="D18" s="24">
        <v>58012</v>
      </c>
      <c r="E18" s="22">
        <v>1726.901216</v>
      </c>
      <c r="F18" s="23">
        <v>2.3441280353885801</v>
      </c>
    </row>
    <row r="19" spans="1:6" x14ac:dyDescent="0.2">
      <c r="A19" s="21" t="s">
        <v>897</v>
      </c>
      <c r="B19" s="21" t="s">
        <v>896</v>
      </c>
      <c r="C19" s="21" t="s">
        <v>204</v>
      </c>
      <c r="D19" s="24">
        <v>17119</v>
      </c>
      <c r="E19" s="22">
        <v>1571.6097950000001</v>
      </c>
      <c r="F19" s="23">
        <v>2.1333325537196202</v>
      </c>
    </row>
    <row r="20" spans="1:6" x14ac:dyDescent="0.2">
      <c r="A20" s="21" t="s">
        <v>185</v>
      </c>
      <c r="B20" s="21" t="s">
        <v>184</v>
      </c>
      <c r="C20" s="21" t="s">
        <v>186</v>
      </c>
      <c r="D20" s="24">
        <v>58101</v>
      </c>
      <c r="E20" s="22">
        <v>1364.3857829999999</v>
      </c>
      <c r="F20" s="23">
        <v>1.85204280093338</v>
      </c>
    </row>
    <row r="21" spans="1:6" x14ac:dyDescent="0.2">
      <c r="A21" s="21" t="s">
        <v>161</v>
      </c>
      <c r="B21" s="21" t="s">
        <v>160</v>
      </c>
      <c r="C21" s="21" t="s">
        <v>162</v>
      </c>
      <c r="D21" s="24">
        <v>70582</v>
      </c>
      <c r="E21" s="22">
        <v>1184.0836320000001</v>
      </c>
      <c r="F21" s="23">
        <v>1.60729728620212</v>
      </c>
    </row>
    <row r="22" spans="1:6" x14ac:dyDescent="0.2">
      <c r="A22" s="21" t="s">
        <v>139</v>
      </c>
      <c r="B22" s="21" t="s">
        <v>138</v>
      </c>
      <c r="C22" s="21" t="s">
        <v>137</v>
      </c>
      <c r="D22" s="24">
        <v>69439</v>
      </c>
      <c r="E22" s="22">
        <v>1136.438674</v>
      </c>
      <c r="F22" s="23">
        <v>1.5426231283765699</v>
      </c>
    </row>
    <row r="23" spans="1:6" x14ac:dyDescent="0.2">
      <c r="A23" s="21" t="s">
        <v>144</v>
      </c>
      <c r="B23" s="21" t="s">
        <v>143</v>
      </c>
      <c r="C23" s="21" t="s">
        <v>145</v>
      </c>
      <c r="D23" s="24">
        <v>454820</v>
      </c>
      <c r="E23" s="22">
        <v>1083.8815420000001</v>
      </c>
      <c r="F23" s="23">
        <v>1.4712810936154901</v>
      </c>
    </row>
    <row r="24" spans="1:6" x14ac:dyDescent="0.2">
      <c r="A24" s="21" t="s">
        <v>173</v>
      </c>
      <c r="B24" s="21" t="s">
        <v>172</v>
      </c>
      <c r="C24" s="21" t="s">
        <v>165</v>
      </c>
      <c r="D24" s="24">
        <v>8592</v>
      </c>
      <c r="E24" s="22">
        <v>1058.44848</v>
      </c>
      <c r="F24" s="23">
        <v>1.43675777919102</v>
      </c>
    </row>
    <row r="25" spans="1:6" x14ac:dyDescent="0.2">
      <c r="A25" s="21" t="s">
        <v>147</v>
      </c>
      <c r="B25" s="21" t="s">
        <v>146</v>
      </c>
      <c r="C25" s="21" t="s">
        <v>148</v>
      </c>
      <c r="D25" s="24">
        <v>310421</v>
      </c>
      <c r="E25" s="22">
        <v>1036.495719</v>
      </c>
      <c r="F25" s="23">
        <v>1.4069586904895299</v>
      </c>
    </row>
    <row r="26" spans="1:6" x14ac:dyDescent="0.2">
      <c r="A26" s="21" t="s">
        <v>164</v>
      </c>
      <c r="B26" s="21" t="s">
        <v>163</v>
      </c>
      <c r="C26" s="21" t="s">
        <v>165</v>
      </c>
      <c r="D26" s="24">
        <v>136620</v>
      </c>
      <c r="E26" s="22">
        <v>982.98090000000002</v>
      </c>
      <c r="F26" s="23">
        <v>1.3343166734683101</v>
      </c>
    </row>
    <row r="27" spans="1:6" x14ac:dyDescent="0.2">
      <c r="A27" s="21" t="s">
        <v>254</v>
      </c>
      <c r="B27" s="21" t="s">
        <v>253</v>
      </c>
      <c r="C27" s="21" t="s">
        <v>178</v>
      </c>
      <c r="D27" s="24">
        <v>27000</v>
      </c>
      <c r="E27" s="22">
        <v>959.85</v>
      </c>
      <c r="F27" s="23">
        <v>1.3029183568353699</v>
      </c>
    </row>
    <row r="28" spans="1:6" x14ac:dyDescent="0.2">
      <c r="A28" s="21" t="s">
        <v>188</v>
      </c>
      <c r="B28" s="21" t="s">
        <v>187</v>
      </c>
      <c r="C28" s="21" t="s">
        <v>189</v>
      </c>
      <c r="D28" s="24">
        <v>234466</v>
      </c>
      <c r="E28" s="22">
        <v>901.75623599999994</v>
      </c>
      <c r="F28" s="23">
        <v>1.22406079416072</v>
      </c>
    </row>
    <row r="29" spans="1:6" x14ac:dyDescent="0.2">
      <c r="A29" s="21" t="s">
        <v>223</v>
      </c>
      <c r="B29" s="21" t="s">
        <v>222</v>
      </c>
      <c r="C29" s="21" t="s">
        <v>224</v>
      </c>
      <c r="D29" s="24">
        <v>541344</v>
      </c>
      <c r="E29" s="22">
        <v>871.67210880000005</v>
      </c>
      <c r="F29" s="23">
        <v>1.18322403677337</v>
      </c>
    </row>
    <row r="30" spans="1:6" x14ac:dyDescent="0.2">
      <c r="A30" s="21" t="s">
        <v>273</v>
      </c>
      <c r="B30" s="21" t="s">
        <v>272</v>
      </c>
      <c r="C30" s="21" t="s">
        <v>148</v>
      </c>
      <c r="D30" s="24">
        <v>296711</v>
      </c>
      <c r="E30" s="22">
        <v>859.7201225</v>
      </c>
      <c r="F30" s="23">
        <v>1.16700018684795</v>
      </c>
    </row>
    <row r="31" spans="1:6" x14ac:dyDescent="0.2">
      <c r="A31" s="21" t="s">
        <v>150</v>
      </c>
      <c r="B31" s="21" t="s">
        <v>149</v>
      </c>
      <c r="C31" s="21" t="s">
        <v>151</v>
      </c>
      <c r="D31" s="24">
        <v>7616</v>
      </c>
      <c r="E31" s="22">
        <v>853.75360000000001</v>
      </c>
      <c r="F31" s="23">
        <v>1.1589011175228301</v>
      </c>
    </row>
    <row r="32" spans="1:6" x14ac:dyDescent="0.2">
      <c r="A32" s="21" t="s">
        <v>399</v>
      </c>
      <c r="B32" s="21" t="s">
        <v>398</v>
      </c>
      <c r="C32" s="21" t="s">
        <v>145</v>
      </c>
      <c r="D32" s="24">
        <v>14548</v>
      </c>
      <c r="E32" s="22">
        <v>821.01638000000003</v>
      </c>
      <c r="F32" s="23">
        <v>1.11446300230716</v>
      </c>
    </row>
    <row r="33" spans="1:6" x14ac:dyDescent="0.2">
      <c r="A33" s="21" t="s">
        <v>283</v>
      </c>
      <c r="B33" s="21" t="s">
        <v>282</v>
      </c>
      <c r="C33" s="21" t="s">
        <v>204</v>
      </c>
      <c r="D33" s="24">
        <v>35616</v>
      </c>
      <c r="E33" s="22">
        <v>718.51718400000004</v>
      </c>
      <c r="F33" s="23">
        <v>0.975328675038037</v>
      </c>
    </row>
    <row r="34" spans="1:6" x14ac:dyDescent="0.2">
      <c r="A34" s="21" t="s">
        <v>298</v>
      </c>
      <c r="B34" s="21" t="s">
        <v>297</v>
      </c>
      <c r="C34" s="21" t="s">
        <v>299</v>
      </c>
      <c r="D34" s="24">
        <v>48311</v>
      </c>
      <c r="E34" s="22">
        <v>692.20000800000003</v>
      </c>
      <c r="F34" s="23">
        <v>0.93960524772078102</v>
      </c>
    </row>
    <row r="35" spans="1:6" x14ac:dyDescent="0.2">
      <c r="A35" s="21" t="s">
        <v>389</v>
      </c>
      <c r="B35" s="21" t="s">
        <v>388</v>
      </c>
      <c r="C35" s="21" t="s">
        <v>178</v>
      </c>
      <c r="D35" s="24">
        <v>29612</v>
      </c>
      <c r="E35" s="22">
        <v>668.96469200000001</v>
      </c>
      <c r="F35" s="23">
        <v>0.90806519485494797</v>
      </c>
    </row>
    <row r="36" spans="1:6" x14ac:dyDescent="0.2">
      <c r="A36" s="21" t="s">
        <v>201</v>
      </c>
      <c r="B36" s="21" t="s">
        <v>200</v>
      </c>
      <c r="C36" s="21" t="s">
        <v>137</v>
      </c>
      <c r="D36" s="24">
        <v>41524</v>
      </c>
      <c r="E36" s="22">
        <v>653.54623600000002</v>
      </c>
      <c r="F36" s="23">
        <v>0.88713589407205595</v>
      </c>
    </row>
    <row r="37" spans="1:6" x14ac:dyDescent="0.2">
      <c r="A37" s="21" t="s">
        <v>484</v>
      </c>
      <c r="B37" s="21" t="s">
        <v>483</v>
      </c>
      <c r="C37" s="21" t="s">
        <v>151</v>
      </c>
      <c r="D37" s="24">
        <v>25127</v>
      </c>
      <c r="E37" s="22">
        <v>639.68316600000003</v>
      </c>
      <c r="F37" s="23">
        <v>0.86831790335986803</v>
      </c>
    </row>
    <row r="38" spans="1:6" x14ac:dyDescent="0.2">
      <c r="A38" s="21" t="s">
        <v>385</v>
      </c>
      <c r="B38" s="21" t="s">
        <v>384</v>
      </c>
      <c r="C38" s="21" t="s">
        <v>165</v>
      </c>
      <c r="D38" s="24">
        <v>7260</v>
      </c>
      <c r="E38" s="22">
        <v>624.8682</v>
      </c>
      <c r="F38" s="23">
        <v>0.84820779119932999</v>
      </c>
    </row>
    <row r="39" spans="1:6" x14ac:dyDescent="0.2">
      <c r="A39" s="21" t="s">
        <v>304</v>
      </c>
      <c r="B39" s="21" t="s">
        <v>303</v>
      </c>
      <c r="C39" s="21" t="s">
        <v>224</v>
      </c>
      <c r="D39" s="24">
        <v>62112</v>
      </c>
      <c r="E39" s="22">
        <v>617.08271999999999</v>
      </c>
      <c r="F39" s="23">
        <v>0.83763963491577098</v>
      </c>
    </row>
    <row r="40" spans="1:6" x14ac:dyDescent="0.2">
      <c r="A40" s="21" t="s">
        <v>264</v>
      </c>
      <c r="B40" s="21" t="s">
        <v>263</v>
      </c>
      <c r="C40" s="21" t="s">
        <v>204</v>
      </c>
      <c r="D40" s="24">
        <v>214443</v>
      </c>
      <c r="E40" s="22">
        <v>614.70085949999998</v>
      </c>
      <c r="F40" s="23">
        <v>0.83440645288850501</v>
      </c>
    </row>
    <row r="41" spans="1:6" x14ac:dyDescent="0.2">
      <c r="A41" s="21" t="s">
        <v>439</v>
      </c>
      <c r="B41" s="21" t="s">
        <v>438</v>
      </c>
      <c r="C41" s="21" t="s">
        <v>440</v>
      </c>
      <c r="D41" s="24">
        <v>254282</v>
      </c>
      <c r="E41" s="22">
        <v>608.75110800000004</v>
      </c>
      <c r="F41" s="23">
        <v>0.82633014883270595</v>
      </c>
    </row>
    <row r="42" spans="1:6" x14ac:dyDescent="0.2">
      <c r="A42" s="21" t="s">
        <v>295</v>
      </c>
      <c r="B42" s="21" t="s">
        <v>294</v>
      </c>
      <c r="C42" s="21" t="s">
        <v>296</v>
      </c>
      <c r="D42" s="24">
        <v>94783</v>
      </c>
      <c r="E42" s="22">
        <v>600.45030499999996</v>
      </c>
      <c r="F42" s="23">
        <v>0.81506248346293497</v>
      </c>
    </row>
    <row r="43" spans="1:6" x14ac:dyDescent="0.2">
      <c r="A43" s="21" t="s">
        <v>270</v>
      </c>
      <c r="B43" s="21" t="s">
        <v>269</v>
      </c>
      <c r="C43" s="21" t="s">
        <v>271</v>
      </c>
      <c r="D43" s="24">
        <v>148697</v>
      </c>
      <c r="E43" s="22">
        <v>590.77318100000002</v>
      </c>
      <c r="F43" s="23">
        <v>0.80192657420526803</v>
      </c>
    </row>
    <row r="44" spans="1:6" x14ac:dyDescent="0.2">
      <c r="A44" s="21" t="s">
        <v>899</v>
      </c>
      <c r="B44" s="21" t="s">
        <v>898</v>
      </c>
      <c r="C44" s="21" t="s">
        <v>204</v>
      </c>
      <c r="D44" s="24">
        <v>91627</v>
      </c>
      <c r="E44" s="22">
        <v>585.81722449999995</v>
      </c>
      <c r="F44" s="23">
        <v>0.79519926608469904</v>
      </c>
    </row>
    <row r="45" spans="1:6" x14ac:dyDescent="0.2">
      <c r="A45" s="21" t="s">
        <v>901</v>
      </c>
      <c r="B45" s="21" t="s">
        <v>900</v>
      </c>
      <c r="C45" s="21" t="s">
        <v>542</v>
      </c>
      <c r="D45" s="24">
        <v>23473</v>
      </c>
      <c r="E45" s="22">
        <v>562.46002599999997</v>
      </c>
      <c r="F45" s="23">
        <v>0.763493767631923</v>
      </c>
    </row>
    <row r="46" spans="1:6" x14ac:dyDescent="0.2">
      <c r="A46" s="21" t="s">
        <v>170</v>
      </c>
      <c r="B46" s="21" t="s">
        <v>169</v>
      </c>
      <c r="C46" s="21" t="s">
        <v>171</v>
      </c>
      <c r="D46" s="24">
        <v>70087</v>
      </c>
      <c r="E46" s="22">
        <v>544.47085949999996</v>
      </c>
      <c r="F46" s="23">
        <v>0.73907493629679999</v>
      </c>
    </row>
    <row r="47" spans="1:6" x14ac:dyDescent="0.2">
      <c r="A47" s="21" t="s">
        <v>266</v>
      </c>
      <c r="B47" s="21" t="s">
        <v>265</v>
      </c>
      <c r="C47" s="21" t="s">
        <v>162</v>
      </c>
      <c r="D47" s="24">
        <v>36829</v>
      </c>
      <c r="E47" s="22">
        <v>539.80265299999996</v>
      </c>
      <c r="F47" s="23">
        <v>0.73273822541244504</v>
      </c>
    </row>
    <row r="48" spans="1:6" x14ac:dyDescent="0.2">
      <c r="A48" s="21" t="s">
        <v>375</v>
      </c>
      <c r="B48" s="21" t="s">
        <v>374</v>
      </c>
      <c r="C48" s="21" t="s">
        <v>171</v>
      </c>
      <c r="D48" s="24">
        <v>29341</v>
      </c>
      <c r="E48" s="22">
        <v>531.71760200000006</v>
      </c>
      <c r="F48" s="23">
        <v>0.72176342584600195</v>
      </c>
    </row>
    <row r="49" spans="1:9" x14ac:dyDescent="0.2">
      <c r="A49" s="21" t="s">
        <v>480</v>
      </c>
      <c r="B49" s="21" t="s">
        <v>479</v>
      </c>
      <c r="C49" s="21" t="s">
        <v>162</v>
      </c>
      <c r="D49" s="24">
        <v>39934</v>
      </c>
      <c r="E49" s="22">
        <v>499.65420799999998</v>
      </c>
      <c r="F49" s="23">
        <v>0.67823997465566499</v>
      </c>
    </row>
    <row r="50" spans="1:9" x14ac:dyDescent="0.2">
      <c r="A50" s="21" t="s">
        <v>414</v>
      </c>
      <c r="B50" s="21" t="s">
        <v>413</v>
      </c>
      <c r="C50" s="21" t="s">
        <v>165</v>
      </c>
      <c r="D50" s="24">
        <v>8997</v>
      </c>
      <c r="E50" s="22">
        <v>479.85499499999997</v>
      </c>
      <c r="F50" s="23">
        <v>0.65136415232030598</v>
      </c>
    </row>
    <row r="51" spans="1:9" x14ac:dyDescent="0.2">
      <c r="A51" s="21" t="s">
        <v>354</v>
      </c>
      <c r="B51" s="21" t="s">
        <v>353</v>
      </c>
      <c r="C51" s="21" t="s">
        <v>207</v>
      </c>
      <c r="D51" s="24">
        <v>42631</v>
      </c>
      <c r="E51" s="22">
        <v>471.62675300000001</v>
      </c>
      <c r="F51" s="23">
        <v>0.64019498261015995</v>
      </c>
    </row>
    <row r="52" spans="1:9" x14ac:dyDescent="0.2">
      <c r="A52" s="21" t="s">
        <v>903</v>
      </c>
      <c r="B52" s="21" t="s">
        <v>902</v>
      </c>
      <c r="C52" s="21" t="s">
        <v>137</v>
      </c>
      <c r="D52" s="24">
        <v>185949</v>
      </c>
      <c r="E52" s="22">
        <v>464.25886830000002</v>
      </c>
      <c r="F52" s="23">
        <v>0.63019367800352699</v>
      </c>
    </row>
    <row r="53" spans="1:9" x14ac:dyDescent="0.2">
      <c r="A53" s="21" t="s">
        <v>155</v>
      </c>
      <c r="B53" s="21" t="s">
        <v>154</v>
      </c>
      <c r="C53" s="21" t="s">
        <v>156</v>
      </c>
      <c r="D53" s="24">
        <v>6613</v>
      </c>
      <c r="E53" s="22">
        <v>455.00746500000002</v>
      </c>
      <c r="F53" s="23">
        <v>0.61763564999284104</v>
      </c>
    </row>
    <row r="54" spans="1:9" x14ac:dyDescent="0.2">
      <c r="A54" s="21" t="s">
        <v>905</v>
      </c>
      <c r="B54" s="21" t="s">
        <v>904</v>
      </c>
      <c r="C54" s="21" t="s">
        <v>906</v>
      </c>
      <c r="D54" s="24">
        <v>17051</v>
      </c>
      <c r="E54" s="22">
        <v>429.66814900000003</v>
      </c>
      <c r="F54" s="23">
        <v>0.58323958814353905</v>
      </c>
    </row>
    <row r="55" spans="1:9" x14ac:dyDescent="0.2">
      <c r="A55" s="21" t="s">
        <v>778</v>
      </c>
      <c r="B55" s="21" t="s">
        <v>777</v>
      </c>
      <c r="C55" s="21" t="s">
        <v>165</v>
      </c>
      <c r="D55" s="24">
        <v>8498</v>
      </c>
      <c r="E55" s="22">
        <v>366.20431400000001</v>
      </c>
      <c r="F55" s="23">
        <v>0.49709259057446997</v>
      </c>
    </row>
    <row r="56" spans="1:9" x14ac:dyDescent="0.2">
      <c r="A56" s="21" t="s">
        <v>478</v>
      </c>
      <c r="B56" s="21" t="s">
        <v>477</v>
      </c>
      <c r="C56" s="21" t="s">
        <v>121</v>
      </c>
      <c r="D56" s="24">
        <v>43112</v>
      </c>
      <c r="E56" s="22">
        <v>352.203484</v>
      </c>
      <c r="F56" s="23">
        <v>0.478087601859638</v>
      </c>
    </row>
    <row r="57" spans="1:9" x14ac:dyDescent="0.2">
      <c r="A57" s="20" t="s">
        <v>28</v>
      </c>
      <c r="B57" s="20"/>
      <c r="C57" s="20"/>
      <c r="D57" s="20"/>
      <c r="E57" s="25">
        <f>SUM(E7:E56)</f>
        <v>73331.718095100034</v>
      </c>
      <c r="F57" s="26">
        <f>SUM(F7:F56)</f>
        <v>99.541846793126552</v>
      </c>
      <c r="G57" s="14"/>
      <c r="H57" s="14"/>
      <c r="I57" s="14"/>
    </row>
    <row r="58" spans="1:9" x14ac:dyDescent="0.2">
      <c r="A58" s="21"/>
      <c r="B58" s="21"/>
      <c r="C58" s="21"/>
      <c r="D58" s="21"/>
      <c r="E58" s="22"/>
      <c r="F58" s="23"/>
    </row>
    <row r="59" spans="1:9" x14ac:dyDescent="0.2">
      <c r="A59" s="20" t="s">
        <v>41</v>
      </c>
      <c r="B59" s="20"/>
      <c r="C59" s="20"/>
      <c r="D59" s="20"/>
      <c r="E59" s="25">
        <f>E57</f>
        <v>73331.718095100034</v>
      </c>
      <c r="F59" s="26">
        <f>F57</f>
        <v>99.541846793126552</v>
      </c>
      <c r="G59" s="14"/>
      <c r="H59" s="14"/>
      <c r="I59" s="14"/>
    </row>
    <row r="60" spans="1:9" x14ac:dyDescent="0.2">
      <c r="A60" s="20"/>
      <c r="B60" s="20"/>
      <c r="C60" s="20"/>
      <c r="D60" s="20"/>
      <c r="E60" s="25"/>
      <c r="F60" s="26"/>
      <c r="G60" s="14"/>
      <c r="H60" s="14"/>
      <c r="I60" s="14"/>
    </row>
    <row r="61" spans="1:9" x14ac:dyDescent="0.2">
      <c r="A61" s="20" t="s">
        <v>43</v>
      </c>
      <c r="B61" s="20"/>
      <c r="C61" s="20"/>
      <c r="D61" s="20"/>
      <c r="E61" s="25">
        <f>E63-(E57)</f>
        <v>337.5179674999672</v>
      </c>
      <c r="F61" s="26">
        <f>F63-(F57)</f>
        <v>0.45815320687344752</v>
      </c>
      <c r="G61" s="14"/>
      <c r="H61" s="14"/>
      <c r="I61" s="14"/>
    </row>
    <row r="62" spans="1:9" x14ac:dyDescent="0.2">
      <c r="A62" s="20"/>
      <c r="B62" s="20"/>
      <c r="C62" s="20"/>
      <c r="D62" s="20"/>
      <c r="E62" s="25"/>
      <c r="F62" s="26"/>
      <c r="G62" s="14"/>
      <c r="H62" s="14"/>
      <c r="I62" s="14"/>
    </row>
    <row r="63" spans="1:9" x14ac:dyDescent="0.2">
      <c r="A63" s="27" t="s">
        <v>42</v>
      </c>
      <c r="B63" s="27"/>
      <c r="C63" s="27"/>
      <c r="D63" s="27"/>
      <c r="E63" s="28">
        <v>73669.236062600001</v>
      </c>
      <c r="F63" s="29">
        <v>100</v>
      </c>
      <c r="G63" s="14"/>
      <c r="H63" s="14"/>
      <c r="I63" s="14"/>
    </row>
    <row r="65" spans="1:4" x14ac:dyDescent="0.2">
      <c r="A65" s="14" t="s">
        <v>45</v>
      </c>
    </row>
    <row r="66" spans="1:4" x14ac:dyDescent="0.2">
      <c r="A66" s="14" t="s">
        <v>46</v>
      </c>
    </row>
    <row r="67" spans="1:4" x14ac:dyDescent="0.2">
      <c r="A67" s="14" t="s">
        <v>47</v>
      </c>
      <c r="B67" s="14"/>
      <c r="C67" s="30" t="s">
        <v>49</v>
      </c>
      <c r="D67" s="14" t="s">
        <v>48</v>
      </c>
    </row>
    <row r="68" spans="1:4" x14ac:dyDescent="0.2">
      <c r="A68" s="7" t="s">
        <v>50</v>
      </c>
      <c r="C68" s="31">
        <v>193.56200000000001</v>
      </c>
      <c r="D68" s="31">
        <v>198.8715</v>
      </c>
    </row>
    <row r="69" spans="1:4" x14ac:dyDescent="0.2">
      <c r="A69" s="7" t="s">
        <v>51</v>
      </c>
      <c r="C69" s="31">
        <v>184.04640000000001</v>
      </c>
      <c r="D69" s="31">
        <v>180.17189999999999</v>
      </c>
    </row>
    <row r="70" spans="1:4" x14ac:dyDescent="0.2">
      <c r="A70" s="7" t="s">
        <v>52</v>
      </c>
      <c r="C70" s="31">
        <v>202.8578</v>
      </c>
      <c r="D70" s="31">
        <v>208.80609999999999</v>
      </c>
    </row>
    <row r="71" spans="1:4" x14ac:dyDescent="0.2">
      <c r="A71" s="7" t="s">
        <v>53</v>
      </c>
      <c r="C71" s="31">
        <v>193.32320000000001</v>
      </c>
      <c r="D71" s="31">
        <v>190.06739999999999</v>
      </c>
    </row>
    <row r="73" spans="1:4" x14ac:dyDescent="0.2">
      <c r="A73" s="14" t="s">
        <v>55</v>
      </c>
    </row>
    <row r="74" spans="1:4" x14ac:dyDescent="0.2">
      <c r="A74" s="101" t="s">
        <v>58</v>
      </c>
      <c r="B74" s="102"/>
      <c r="C74" s="33" t="s">
        <v>59</v>
      </c>
    </row>
    <row r="75" spans="1:4" x14ac:dyDescent="0.2">
      <c r="A75" s="97" t="s">
        <v>51</v>
      </c>
      <c r="B75" s="98"/>
      <c r="C75" s="34">
        <v>9</v>
      </c>
    </row>
    <row r="76" spans="1:4" x14ac:dyDescent="0.2">
      <c r="A76" s="97" t="s">
        <v>53</v>
      </c>
      <c r="B76" s="98"/>
      <c r="C76" s="34">
        <v>9</v>
      </c>
    </row>
    <row r="77" spans="1:4" x14ac:dyDescent="0.2">
      <c r="A77" s="7" t="s">
        <v>60</v>
      </c>
    </row>
    <row r="78" spans="1:4" x14ac:dyDescent="0.2">
      <c r="A78" s="7" t="s">
        <v>54</v>
      </c>
    </row>
    <row r="80" spans="1:4" x14ac:dyDescent="0.2">
      <c r="A80" s="14" t="s">
        <v>334</v>
      </c>
      <c r="D80" s="51">
        <v>4.3717498836128299E-2</v>
      </c>
    </row>
    <row r="82" spans="1:9" x14ac:dyDescent="0.2">
      <c r="A82" s="105" t="s">
        <v>943</v>
      </c>
      <c r="B82" s="105"/>
      <c r="C82" s="105"/>
      <c r="D82" s="30" t="s">
        <v>56</v>
      </c>
    </row>
    <row r="84" spans="1:9" x14ac:dyDescent="0.2">
      <c r="A84" s="66" t="s">
        <v>944</v>
      </c>
      <c r="B84" s="62"/>
      <c r="C84" s="62"/>
      <c r="D84" s="62"/>
      <c r="E84" s="11"/>
      <c r="G84" s="62"/>
      <c r="H84" s="62"/>
      <c r="I84" s="62"/>
    </row>
    <row r="85" spans="1:9" x14ac:dyDescent="0.2">
      <c r="A85" s="66"/>
      <c r="B85" s="62"/>
      <c r="C85" s="62"/>
      <c r="D85" s="62"/>
      <c r="E85" s="11"/>
      <c r="G85" s="62"/>
      <c r="H85" s="62"/>
      <c r="I85" s="62"/>
    </row>
    <row r="86" spans="1:9" x14ac:dyDescent="0.2">
      <c r="A86" s="66" t="s">
        <v>948</v>
      </c>
      <c r="B86" s="62"/>
      <c r="C86" s="62"/>
      <c r="D86" s="62"/>
      <c r="E86" s="11"/>
      <c r="G86" s="62"/>
      <c r="H86" s="62"/>
      <c r="I86" s="62"/>
    </row>
    <row r="87" spans="1:9" x14ac:dyDescent="0.2">
      <c r="A87" s="67"/>
      <c r="B87" s="62"/>
      <c r="C87" s="62"/>
      <c r="D87" s="62"/>
      <c r="E87" s="11"/>
      <c r="G87" s="62"/>
      <c r="H87" s="62"/>
      <c r="I87" s="62"/>
    </row>
    <row r="88" spans="1:9" x14ac:dyDescent="0.2">
      <c r="A88" s="62"/>
      <c r="B88" s="62"/>
      <c r="C88" s="62"/>
      <c r="D88" s="62"/>
      <c r="E88" s="11"/>
      <c r="G88" s="62"/>
      <c r="H88" s="62"/>
      <c r="I88" s="62"/>
    </row>
    <row r="89" spans="1:9" x14ac:dyDescent="0.2">
      <c r="A89" s="62"/>
      <c r="B89" s="62"/>
      <c r="C89" s="62"/>
      <c r="D89" s="62"/>
      <c r="E89" s="11"/>
      <c r="G89" s="62"/>
      <c r="H89" s="62"/>
      <c r="I89" s="62"/>
    </row>
    <row r="90" spans="1:9" x14ac:dyDescent="0.2">
      <c r="A90" s="62"/>
      <c r="B90" s="62"/>
      <c r="C90" s="62"/>
      <c r="D90" s="62"/>
      <c r="E90" s="11"/>
      <c r="G90" s="62"/>
      <c r="H90" s="62"/>
      <c r="I90" s="62"/>
    </row>
    <row r="91" spans="1:9" x14ac:dyDescent="0.2">
      <c r="A91" s="62"/>
      <c r="B91" s="62"/>
      <c r="C91" s="62"/>
      <c r="D91" s="62"/>
      <c r="E91" s="11"/>
      <c r="G91" s="62"/>
      <c r="H91" s="62"/>
      <c r="I91" s="62"/>
    </row>
    <row r="92" spans="1:9" x14ac:dyDescent="0.2">
      <c r="A92" s="62"/>
      <c r="B92" s="62"/>
      <c r="C92" s="62"/>
      <c r="D92" s="62"/>
      <c r="E92" s="11"/>
      <c r="G92" s="62"/>
      <c r="H92" s="62"/>
      <c r="I92" s="62"/>
    </row>
    <row r="93" spans="1:9" x14ac:dyDescent="0.2">
      <c r="A93" s="62"/>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6" t="s">
        <v>968</v>
      </c>
      <c r="B104" s="62"/>
      <c r="C104" s="62"/>
      <c r="D104" s="62"/>
      <c r="E104" s="11"/>
      <c r="G104" s="62"/>
      <c r="H104" s="62"/>
      <c r="I104" s="62"/>
    </row>
    <row r="105" spans="1:9" x14ac:dyDescent="0.2">
      <c r="A105" s="62"/>
      <c r="B105" s="62"/>
      <c r="C105" s="62"/>
      <c r="D105" s="62"/>
      <c r="E105" s="11"/>
      <c r="G105" s="62"/>
      <c r="H105" s="62"/>
      <c r="I105" s="62"/>
    </row>
    <row r="106" spans="1:9" x14ac:dyDescent="0.2">
      <c r="A106" s="66" t="s">
        <v>949</v>
      </c>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2"/>
      <c r="B111" s="62"/>
      <c r="C111" s="62"/>
      <c r="D111" s="62"/>
      <c r="E111" s="11"/>
      <c r="G111" s="62"/>
      <c r="H111" s="62"/>
      <c r="I111" s="62"/>
    </row>
    <row r="112" spans="1:9" x14ac:dyDescent="0.2">
      <c r="A112" s="62"/>
      <c r="B112" s="62"/>
      <c r="C112" s="62"/>
      <c r="D112" s="62"/>
      <c r="E112" s="11"/>
      <c r="G112" s="62"/>
      <c r="H112" s="62"/>
      <c r="I112" s="62"/>
    </row>
    <row r="113" spans="1:9" x14ac:dyDescent="0.2">
      <c r="A113" s="62"/>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6" t="s">
        <v>969</v>
      </c>
      <c r="B124" s="62"/>
      <c r="C124" s="62"/>
      <c r="D124" s="62"/>
      <c r="E124" s="11"/>
      <c r="G124" s="62"/>
      <c r="H124" s="62"/>
      <c r="I124" s="62"/>
    </row>
    <row r="125" spans="1:9" x14ac:dyDescent="0.2">
      <c r="A125" s="62"/>
      <c r="B125" s="62"/>
      <c r="C125" s="62"/>
      <c r="D125" s="62"/>
      <c r="E125" s="11"/>
      <c r="G125" s="62"/>
      <c r="H125" s="62"/>
      <c r="I125" s="62"/>
    </row>
    <row r="126" spans="1:9" x14ac:dyDescent="0.2">
      <c r="A126" s="62" t="s">
        <v>947</v>
      </c>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2"/>
      <c r="B132" s="62"/>
      <c r="C132" s="62"/>
      <c r="D132" s="62"/>
      <c r="E132" s="11"/>
      <c r="G132" s="62"/>
      <c r="H132" s="62"/>
      <c r="I132" s="62"/>
    </row>
    <row r="133" spans="1:9" x14ac:dyDescent="0.2">
      <c r="A133" s="62"/>
      <c r="B133" s="62"/>
      <c r="C133" s="62"/>
      <c r="D133" s="62"/>
      <c r="E133" s="11"/>
      <c r="G133" s="62"/>
      <c r="H133" s="62"/>
      <c r="I133" s="62"/>
    </row>
    <row r="134" spans="1:9" x14ac:dyDescent="0.2">
      <c r="A134" s="62"/>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sheetData>
  <mergeCells count="5">
    <mergeCell ref="A1:F1"/>
    <mergeCell ref="A74:B74"/>
    <mergeCell ref="A75:B75"/>
    <mergeCell ref="A76:B76"/>
    <mergeCell ref="A82:C82"/>
  </mergeCells>
  <conditionalFormatting sqref="F2:F3">
    <cfRule type="cellIs" dxfId="31" priority="3" stopIfTrue="1" operator="between">
      <formula>0.009</formula>
      <formula>-0.009</formula>
    </cfRule>
  </conditionalFormatting>
  <conditionalFormatting sqref="F5:F123">
    <cfRule type="cellIs" dxfId="30" priority="1" stopIfTrue="1" operator="between">
      <formula>0.009</formula>
      <formula>-0.009</formula>
    </cfRule>
  </conditionalFormatting>
  <conditionalFormatting sqref="F224:F65536">
    <cfRule type="cellIs" dxfId="29"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6"/>
  <sheetViews>
    <sheetView workbookViewId="0">
      <selection sqref="A1:F1"/>
    </sheetView>
  </sheetViews>
  <sheetFormatPr defaultRowHeight="11.25" x14ac:dyDescent="0.2"/>
  <cols>
    <col min="1" max="1" width="38.7109375" style="7" bestFit="1" customWidth="1"/>
    <col min="2" max="2" width="34.140625" style="7" bestFit="1" customWidth="1"/>
    <col min="3" max="3" width="25.5703125" style="7" bestFit="1" customWidth="1"/>
    <col min="4" max="4" width="15.5703125" style="7" bestFit="1" customWidth="1"/>
    <col min="5" max="5" width="26.7109375" style="10" customWidth="1"/>
    <col min="6" max="6" width="14.7109375" style="11" bestFit="1" customWidth="1"/>
    <col min="7" max="16384" width="9.140625" style="7"/>
  </cols>
  <sheetData>
    <row r="1" spans="1:6" s="1" customFormat="1" ht="15" x14ac:dyDescent="0.2">
      <c r="A1" s="99" t="s">
        <v>930</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513</v>
      </c>
      <c r="D4" s="13" t="s">
        <v>1</v>
      </c>
      <c r="E4" s="52" t="s">
        <v>6</v>
      </c>
      <c r="F4" s="12" t="s">
        <v>3</v>
      </c>
    </row>
    <row r="5" spans="1:6" x14ac:dyDescent="0.2">
      <c r="A5" s="16" t="s">
        <v>118</v>
      </c>
      <c r="B5" s="17"/>
      <c r="C5" s="17"/>
      <c r="D5" s="17"/>
      <c r="E5" s="18"/>
      <c r="F5" s="19"/>
    </row>
    <row r="6" spans="1:6" x14ac:dyDescent="0.2">
      <c r="A6" s="20" t="s">
        <v>25</v>
      </c>
      <c r="B6" s="21"/>
      <c r="C6" s="21"/>
      <c r="D6" s="21"/>
      <c r="E6" s="22"/>
      <c r="F6" s="23"/>
    </row>
    <row r="7" spans="1:6" x14ac:dyDescent="0.2">
      <c r="A7" s="21" t="s">
        <v>123</v>
      </c>
      <c r="B7" s="21" t="s">
        <v>122</v>
      </c>
      <c r="C7" s="21" t="s">
        <v>121</v>
      </c>
      <c r="D7" s="24">
        <v>4546914</v>
      </c>
      <c r="E7" s="22">
        <v>65739.282609999995</v>
      </c>
      <c r="F7" s="23">
        <v>9.78458852961767</v>
      </c>
    </row>
    <row r="8" spans="1:6" x14ac:dyDescent="0.2">
      <c r="A8" s="21" t="s">
        <v>120</v>
      </c>
      <c r="B8" s="21" t="s">
        <v>119</v>
      </c>
      <c r="C8" s="21" t="s">
        <v>121</v>
      </c>
      <c r="D8" s="24">
        <v>3260417</v>
      </c>
      <c r="E8" s="22">
        <v>63411.850229999996</v>
      </c>
      <c r="F8" s="23">
        <v>9.4381751331723507</v>
      </c>
    </row>
    <row r="9" spans="1:6" x14ac:dyDescent="0.2">
      <c r="A9" s="21" t="s">
        <v>125</v>
      </c>
      <c r="B9" s="21" t="s">
        <v>124</v>
      </c>
      <c r="C9" s="21" t="s">
        <v>126</v>
      </c>
      <c r="D9" s="24">
        <v>883853</v>
      </c>
      <c r="E9" s="22">
        <v>32482.481599999999</v>
      </c>
      <c r="F9" s="23">
        <v>4.8346696869571604</v>
      </c>
    </row>
    <row r="10" spans="1:6" x14ac:dyDescent="0.2">
      <c r="A10" s="21" t="s">
        <v>136</v>
      </c>
      <c r="B10" s="21" t="s">
        <v>135</v>
      </c>
      <c r="C10" s="21" t="s">
        <v>137</v>
      </c>
      <c r="D10" s="24">
        <v>1922741</v>
      </c>
      <c r="E10" s="22">
        <v>30046.673610000002</v>
      </c>
      <c r="F10" s="23">
        <v>4.4721257410382904</v>
      </c>
    </row>
    <row r="11" spans="1:6" x14ac:dyDescent="0.2">
      <c r="A11" s="21" t="s">
        <v>130</v>
      </c>
      <c r="B11" s="21" t="s">
        <v>129</v>
      </c>
      <c r="C11" s="21" t="s">
        <v>131</v>
      </c>
      <c r="D11" s="24">
        <v>1517753</v>
      </c>
      <c r="E11" s="22">
        <v>28172.531190000002</v>
      </c>
      <c r="F11" s="23">
        <v>4.19317970302947</v>
      </c>
    </row>
    <row r="12" spans="1:6" x14ac:dyDescent="0.2">
      <c r="A12" s="21" t="s">
        <v>128</v>
      </c>
      <c r="B12" s="21" t="s">
        <v>127</v>
      </c>
      <c r="C12" s="21" t="s">
        <v>121</v>
      </c>
      <c r="D12" s="24">
        <v>2252948</v>
      </c>
      <c r="E12" s="22">
        <v>26859.646059999999</v>
      </c>
      <c r="F12" s="23">
        <v>3.9977708048229998</v>
      </c>
    </row>
    <row r="13" spans="1:6" x14ac:dyDescent="0.2">
      <c r="A13" s="21" t="s">
        <v>139</v>
      </c>
      <c r="B13" s="21" t="s">
        <v>138</v>
      </c>
      <c r="C13" s="21" t="s">
        <v>137</v>
      </c>
      <c r="D13" s="24">
        <v>1462587</v>
      </c>
      <c r="E13" s="22">
        <v>23936.698840000001</v>
      </c>
      <c r="F13" s="23">
        <v>3.5627213989577302</v>
      </c>
    </row>
    <row r="14" spans="1:6" x14ac:dyDescent="0.2">
      <c r="A14" s="21" t="s">
        <v>133</v>
      </c>
      <c r="B14" s="21" t="s">
        <v>132</v>
      </c>
      <c r="C14" s="21" t="s">
        <v>134</v>
      </c>
      <c r="D14" s="24">
        <v>1472922</v>
      </c>
      <c r="E14" s="22">
        <v>20928.7487</v>
      </c>
      <c r="F14" s="23">
        <v>3.1150202183392901</v>
      </c>
    </row>
    <row r="15" spans="1:6" x14ac:dyDescent="0.2">
      <c r="A15" s="21" t="s">
        <v>141</v>
      </c>
      <c r="B15" s="21" t="s">
        <v>140</v>
      </c>
      <c r="C15" s="21" t="s">
        <v>142</v>
      </c>
      <c r="D15" s="24">
        <v>1276457</v>
      </c>
      <c r="E15" s="22">
        <v>19403.422859999999</v>
      </c>
      <c r="F15" s="23">
        <v>2.8879917944586402</v>
      </c>
    </row>
    <row r="16" spans="1:6" x14ac:dyDescent="0.2">
      <c r="A16" s="21" t="s">
        <v>246</v>
      </c>
      <c r="B16" s="21" t="s">
        <v>245</v>
      </c>
      <c r="C16" s="21" t="s">
        <v>121</v>
      </c>
      <c r="D16" s="24">
        <v>917310</v>
      </c>
      <c r="E16" s="22">
        <v>19031.43057</v>
      </c>
      <c r="F16" s="23">
        <v>2.8326247239745599</v>
      </c>
    </row>
    <row r="17" spans="1:6" x14ac:dyDescent="0.2">
      <c r="A17" s="21" t="s">
        <v>144</v>
      </c>
      <c r="B17" s="21" t="s">
        <v>143</v>
      </c>
      <c r="C17" s="21" t="s">
        <v>145</v>
      </c>
      <c r="D17" s="24">
        <v>7500000</v>
      </c>
      <c r="E17" s="22">
        <v>17873.25</v>
      </c>
      <c r="F17" s="23">
        <v>2.66024194353448</v>
      </c>
    </row>
    <row r="18" spans="1:6" x14ac:dyDescent="0.2">
      <c r="A18" s="21" t="s">
        <v>484</v>
      </c>
      <c r="B18" s="21" t="s">
        <v>483</v>
      </c>
      <c r="C18" s="21" t="s">
        <v>151</v>
      </c>
      <c r="D18" s="24">
        <v>685013</v>
      </c>
      <c r="E18" s="22">
        <v>17439.060949999999</v>
      </c>
      <c r="F18" s="23">
        <v>2.5956175510913999</v>
      </c>
    </row>
    <row r="19" spans="1:6" x14ac:dyDescent="0.2">
      <c r="A19" s="21" t="s">
        <v>188</v>
      </c>
      <c r="B19" s="21" t="s">
        <v>187</v>
      </c>
      <c r="C19" s="21" t="s">
        <v>189</v>
      </c>
      <c r="D19" s="24">
        <v>4232579</v>
      </c>
      <c r="E19" s="22">
        <v>16278.49883</v>
      </c>
      <c r="F19" s="23">
        <v>2.4228803024264201</v>
      </c>
    </row>
    <row r="20" spans="1:6" x14ac:dyDescent="0.2">
      <c r="A20" s="21" t="s">
        <v>164</v>
      </c>
      <c r="B20" s="21" t="s">
        <v>163</v>
      </c>
      <c r="C20" s="21" t="s">
        <v>165</v>
      </c>
      <c r="D20" s="24">
        <v>2061397</v>
      </c>
      <c r="E20" s="22">
        <v>14831.751420000001</v>
      </c>
      <c r="F20" s="23">
        <v>2.20754743673149</v>
      </c>
    </row>
    <row r="21" spans="1:6" x14ac:dyDescent="0.2">
      <c r="A21" s="21" t="s">
        <v>155</v>
      </c>
      <c r="B21" s="21" t="s">
        <v>154</v>
      </c>
      <c r="C21" s="21" t="s">
        <v>156</v>
      </c>
      <c r="D21" s="24">
        <v>194847</v>
      </c>
      <c r="E21" s="22">
        <v>13406.447840000001</v>
      </c>
      <c r="F21" s="23">
        <v>1.99540625559287</v>
      </c>
    </row>
    <row r="22" spans="1:6" x14ac:dyDescent="0.2">
      <c r="A22" s="21" t="s">
        <v>147</v>
      </c>
      <c r="B22" s="21" t="s">
        <v>146</v>
      </c>
      <c r="C22" s="21" t="s">
        <v>148</v>
      </c>
      <c r="D22" s="24">
        <v>3581067</v>
      </c>
      <c r="E22" s="22">
        <v>11957.182709999999</v>
      </c>
      <c r="F22" s="23">
        <v>1.7796986542261399</v>
      </c>
    </row>
    <row r="23" spans="1:6" x14ac:dyDescent="0.2">
      <c r="A23" s="21" t="s">
        <v>206</v>
      </c>
      <c r="B23" s="21" t="s">
        <v>205</v>
      </c>
      <c r="C23" s="21" t="s">
        <v>207</v>
      </c>
      <c r="D23" s="24">
        <v>1633734</v>
      </c>
      <c r="E23" s="22">
        <v>11704.88724</v>
      </c>
      <c r="F23" s="23">
        <v>1.74214717413954</v>
      </c>
    </row>
    <row r="24" spans="1:6" x14ac:dyDescent="0.2">
      <c r="A24" s="21" t="s">
        <v>252</v>
      </c>
      <c r="B24" s="21" t="s">
        <v>251</v>
      </c>
      <c r="C24" s="21" t="s">
        <v>148</v>
      </c>
      <c r="D24" s="24">
        <v>2901618</v>
      </c>
      <c r="E24" s="22">
        <v>11397.5555</v>
      </c>
      <c r="F24" s="23">
        <v>1.69640413438307</v>
      </c>
    </row>
    <row r="25" spans="1:6" x14ac:dyDescent="0.2">
      <c r="A25" s="21" t="s">
        <v>153</v>
      </c>
      <c r="B25" s="21" t="s">
        <v>152</v>
      </c>
      <c r="C25" s="21" t="s">
        <v>121</v>
      </c>
      <c r="D25" s="24">
        <v>1310706</v>
      </c>
      <c r="E25" s="22">
        <v>10646.86484</v>
      </c>
      <c r="F25" s="23">
        <v>1.5846718651901901</v>
      </c>
    </row>
    <row r="26" spans="1:6" x14ac:dyDescent="0.2">
      <c r="A26" s="21" t="s">
        <v>167</v>
      </c>
      <c r="B26" s="21" t="s">
        <v>166</v>
      </c>
      <c r="C26" s="21" t="s">
        <v>168</v>
      </c>
      <c r="D26" s="24">
        <v>5478497</v>
      </c>
      <c r="E26" s="22">
        <v>10398.187309999999</v>
      </c>
      <c r="F26" s="23">
        <v>1.54765887674542</v>
      </c>
    </row>
    <row r="27" spans="1:6" x14ac:dyDescent="0.2">
      <c r="A27" s="21" t="s">
        <v>250</v>
      </c>
      <c r="B27" s="21" t="s">
        <v>249</v>
      </c>
      <c r="C27" s="21" t="s">
        <v>165</v>
      </c>
      <c r="D27" s="24">
        <v>342937</v>
      </c>
      <c r="E27" s="22">
        <v>10208.54862</v>
      </c>
      <c r="F27" s="23">
        <v>1.5194331876706799</v>
      </c>
    </row>
    <row r="28" spans="1:6" x14ac:dyDescent="0.2">
      <c r="A28" s="21" t="s">
        <v>158</v>
      </c>
      <c r="B28" s="21" t="s">
        <v>157</v>
      </c>
      <c r="C28" s="21" t="s">
        <v>159</v>
      </c>
      <c r="D28" s="24">
        <v>550412</v>
      </c>
      <c r="E28" s="22">
        <v>9696.0577919999996</v>
      </c>
      <c r="F28" s="23">
        <v>1.4431544137307299</v>
      </c>
    </row>
    <row r="29" spans="1:6" x14ac:dyDescent="0.2">
      <c r="A29" s="21" t="s">
        <v>218</v>
      </c>
      <c r="B29" s="21" t="s">
        <v>217</v>
      </c>
      <c r="C29" s="21" t="s">
        <v>219</v>
      </c>
      <c r="D29" s="24">
        <v>1012130</v>
      </c>
      <c r="E29" s="22">
        <v>9156.2340449999992</v>
      </c>
      <c r="F29" s="23">
        <v>1.3628074273748401</v>
      </c>
    </row>
    <row r="30" spans="1:6" x14ac:dyDescent="0.2">
      <c r="A30" s="21" t="s">
        <v>237</v>
      </c>
      <c r="B30" s="21" t="s">
        <v>236</v>
      </c>
      <c r="C30" s="21" t="s">
        <v>204</v>
      </c>
      <c r="D30" s="24">
        <v>534037</v>
      </c>
      <c r="E30" s="22">
        <v>8549.9323700000004</v>
      </c>
      <c r="F30" s="23">
        <v>1.2725659130296501</v>
      </c>
    </row>
    <row r="31" spans="1:6" x14ac:dyDescent="0.2">
      <c r="A31" s="21" t="s">
        <v>780</v>
      </c>
      <c r="B31" s="21" t="s">
        <v>779</v>
      </c>
      <c r="C31" s="21" t="s">
        <v>162</v>
      </c>
      <c r="D31" s="24">
        <v>429940</v>
      </c>
      <c r="E31" s="22">
        <v>8416.9353800000008</v>
      </c>
      <c r="F31" s="23">
        <v>1.25277073469544</v>
      </c>
    </row>
    <row r="32" spans="1:6" x14ac:dyDescent="0.2">
      <c r="A32" s="21" t="s">
        <v>605</v>
      </c>
      <c r="B32" s="21" t="s">
        <v>604</v>
      </c>
      <c r="C32" s="21" t="s">
        <v>178</v>
      </c>
      <c r="D32" s="24">
        <v>1436020</v>
      </c>
      <c r="E32" s="22">
        <v>8047.4560799999999</v>
      </c>
      <c r="F32" s="23">
        <v>1.19777769587331</v>
      </c>
    </row>
    <row r="33" spans="1:6" x14ac:dyDescent="0.2">
      <c r="A33" s="21" t="s">
        <v>180</v>
      </c>
      <c r="B33" s="21" t="s">
        <v>179</v>
      </c>
      <c r="C33" s="21" t="s">
        <v>137</v>
      </c>
      <c r="D33" s="24">
        <v>663201</v>
      </c>
      <c r="E33" s="22">
        <v>7776.3633259999997</v>
      </c>
      <c r="F33" s="23">
        <v>1.15742844127333</v>
      </c>
    </row>
    <row r="34" spans="1:6" x14ac:dyDescent="0.2">
      <c r="A34" s="21" t="s">
        <v>182</v>
      </c>
      <c r="B34" s="21" t="s">
        <v>181</v>
      </c>
      <c r="C34" s="21" t="s">
        <v>183</v>
      </c>
      <c r="D34" s="24">
        <v>1180000</v>
      </c>
      <c r="E34" s="22">
        <v>7735.49</v>
      </c>
      <c r="F34" s="23">
        <v>1.15134488421477</v>
      </c>
    </row>
    <row r="35" spans="1:6" x14ac:dyDescent="0.2">
      <c r="A35" s="21" t="s">
        <v>161</v>
      </c>
      <c r="B35" s="21" t="s">
        <v>160</v>
      </c>
      <c r="C35" s="21" t="s">
        <v>162</v>
      </c>
      <c r="D35" s="24">
        <v>447035</v>
      </c>
      <c r="E35" s="22">
        <v>7499.4591600000003</v>
      </c>
      <c r="F35" s="23">
        <v>1.11621422020371</v>
      </c>
    </row>
    <row r="36" spans="1:6" x14ac:dyDescent="0.2">
      <c r="A36" s="21" t="s">
        <v>196</v>
      </c>
      <c r="B36" s="21" t="s">
        <v>195</v>
      </c>
      <c r="C36" s="21" t="s">
        <v>197</v>
      </c>
      <c r="D36" s="24">
        <v>241214</v>
      </c>
      <c r="E36" s="22">
        <v>7386.2138940000004</v>
      </c>
      <c r="F36" s="23">
        <v>1.09935887456036</v>
      </c>
    </row>
    <row r="37" spans="1:6" x14ac:dyDescent="0.2">
      <c r="A37" s="21" t="s">
        <v>699</v>
      </c>
      <c r="B37" s="21" t="s">
        <v>698</v>
      </c>
      <c r="C37" s="21" t="s">
        <v>183</v>
      </c>
      <c r="D37" s="24">
        <v>4200152</v>
      </c>
      <c r="E37" s="22">
        <v>7039.034737</v>
      </c>
      <c r="F37" s="23">
        <v>1.0476849733184299</v>
      </c>
    </row>
    <row r="38" spans="1:6" x14ac:dyDescent="0.2">
      <c r="A38" s="21" t="s">
        <v>175</v>
      </c>
      <c r="B38" s="21" t="s">
        <v>174</v>
      </c>
      <c r="C38" s="21" t="s">
        <v>162</v>
      </c>
      <c r="D38" s="24">
        <v>443906</v>
      </c>
      <c r="E38" s="22">
        <v>7021.7051080000001</v>
      </c>
      <c r="F38" s="23">
        <v>1.0451056435417101</v>
      </c>
    </row>
    <row r="39" spans="1:6" x14ac:dyDescent="0.2">
      <c r="A39" s="21" t="s">
        <v>223</v>
      </c>
      <c r="B39" s="21" t="s">
        <v>222</v>
      </c>
      <c r="C39" s="21" t="s">
        <v>224</v>
      </c>
      <c r="D39" s="24">
        <v>4228993</v>
      </c>
      <c r="E39" s="22">
        <v>6809.5245290000003</v>
      </c>
      <c r="F39" s="23">
        <v>1.01352483558238</v>
      </c>
    </row>
    <row r="40" spans="1:6" x14ac:dyDescent="0.2">
      <c r="A40" s="21" t="s">
        <v>266</v>
      </c>
      <c r="B40" s="21" t="s">
        <v>265</v>
      </c>
      <c r="C40" s="21" t="s">
        <v>162</v>
      </c>
      <c r="D40" s="24">
        <v>425000</v>
      </c>
      <c r="E40" s="22">
        <v>6229.2250000000004</v>
      </c>
      <c r="F40" s="23">
        <v>0.92715346233693297</v>
      </c>
    </row>
    <row r="41" spans="1:6" x14ac:dyDescent="0.2">
      <c r="A41" s="21" t="s">
        <v>209</v>
      </c>
      <c r="B41" s="21" t="s">
        <v>208</v>
      </c>
      <c r="C41" s="21" t="s">
        <v>210</v>
      </c>
      <c r="D41" s="24">
        <v>416138</v>
      </c>
      <c r="E41" s="22">
        <v>6103.0799079999997</v>
      </c>
      <c r="F41" s="23">
        <v>0.90837811567589399</v>
      </c>
    </row>
    <row r="42" spans="1:6" x14ac:dyDescent="0.2">
      <c r="A42" s="21" t="s">
        <v>654</v>
      </c>
      <c r="B42" s="21" t="s">
        <v>653</v>
      </c>
      <c r="C42" s="21" t="s">
        <v>655</v>
      </c>
      <c r="D42" s="24">
        <v>1723096</v>
      </c>
      <c r="E42" s="22">
        <v>5944.6812</v>
      </c>
      <c r="F42" s="23">
        <v>0.88480216352263297</v>
      </c>
    </row>
    <row r="43" spans="1:6" x14ac:dyDescent="0.2">
      <c r="A43" s="21" t="s">
        <v>275</v>
      </c>
      <c r="B43" s="21" t="s">
        <v>274</v>
      </c>
      <c r="C43" s="21" t="s">
        <v>210</v>
      </c>
      <c r="D43" s="24">
        <v>262365</v>
      </c>
      <c r="E43" s="22">
        <v>5886.9458699999996</v>
      </c>
      <c r="F43" s="23">
        <v>0.876208877663049</v>
      </c>
    </row>
    <row r="44" spans="1:6" x14ac:dyDescent="0.2">
      <c r="A44" s="21" t="s">
        <v>191</v>
      </c>
      <c r="B44" s="21" t="s">
        <v>190</v>
      </c>
      <c r="C44" s="21" t="s">
        <v>192</v>
      </c>
      <c r="D44" s="24">
        <v>104073</v>
      </c>
      <c r="E44" s="22">
        <v>5547.0909000000001</v>
      </c>
      <c r="F44" s="23">
        <v>0.82562510325645599</v>
      </c>
    </row>
    <row r="45" spans="1:6" x14ac:dyDescent="0.2">
      <c r="A45" s="21" t="s">
        <v>199</v>
      </c>
      <c r="B45" s="21" t="s">
        <v>198</v>
      </c>
      <c r="C45" s="21" t="s">
        <v>183</v>
      </c>
      <c r="D45" s="24">
        <v>3645399</v>
      </c>
      <c r="E45" s="22">
        <v>5079.134427</v>
      </c>
      <c r="F45" s="23">
        <v>0.75597479135330103</v>
      </c>
    </row>
    <row r="46" spans="1:6" x14ac:dyDescent="0.2">
      <c r="A46" s="21" t="s">
        <v>226</v>
      </c>
      <c r="B46" s="21" t="s">
        <v>225</v>
      </c>
      <c r="C46" s="21" t="s">
        <v>131</v>
      </c>
      <c r="D46" s="24">
        <v>1008586</v>
      </c>
      <c r="E46" s="22">
        <v>3874.483119</v>
      </c>
      <c r="F46" s="23">
        <v>0.576675338994313</v>
      </c>
    </row>
    <row r="47" spans="1:6" x14ac:dyDescent="0.2">
      <c r="A47" s="21" t="s">
        <v>216</v>
      </c>
      <c r="B47" s="21" t="s">
        <v>215</v>
      </c>
      <c r="C47" s="21" t="s">
        <v>197</v>
      </c>
      <c r="D47" s="24">
        <v>374730</v>
      </c>
      <c r="E47" s="22">
        <v>3862.5294749999998</v>
      </c>
      <c r="F47" s="23">
        <v>0.574896167039191</v>
      </c>
    </row>
    <row r="48" spans="1:6" x14ac:dyDescent="0.2">
      <c r="A48" s="21" t="s">
        <v>488</v>
      </c>
      <c r="B48" s="21" t="s">
        <v>487</v>
      </c>
      <c r="C48" s="21" t="s">
        <v>151</v>
      </c>
      <c r="D48" s="24">
        <v>435188</v>
      </c>
      <c r="E48" s="22">
        <v>3685.3895779999998</v>
      </c>
      <c r="F48" s="23">
        <v>0.54853078951284495</v>
      </c>
    </row>
    <row r="49" spans="1:9" x14ac:dyDescent="0.2">
      <c r="A49" s="21" t="s">
        <v>756</v>
      </c>
      <c r="B49" s="21" t="s">
        <v>755</v>
      </c>
      <c r="C49" s="21" t="s">
        <v>219</v>
      </c>
      <c r="D49" s="24">
        <v>76241</v>
      </c>
      <c r="E49" s="22">
        <v>3580.27736</v>
      </c>
      <c r="F49" s="23">
        <v>0.53288596100647101</v>
      </c>
    </row>
    <row r="50" spans="1:9" x14ac:dyDescent="0.2">
      <c r="A50" s="21" t="s">
        <v>619</v>
      </c>
      <c r="B50" s="21" t="s">
        <v>618</v>
      </c>
      <c r="C50" s="21" t="s">
        <v>151</v>
      </c>
      <c r="D50" s="24">
        <v>357700</v>
      </c>
      <c r="E50" s="22">
        <v>3490.9731499999998</v>
      </c>
      <c r="F50" s="23">
        <v>0.51959398527871004</v>
      </c>
    </row>
    <row r="51" spans="1:9" x14ac:dyDescent="0.2">
      <c r="A51" s="21" t="s">
        <v>748</v>
      </c>
      <c r="B51" s="21" t="s">
        <v>747</v>
      </c>
      <c r="C51" s="21" t="s">
        <v>448</v>
      </c>
      <c r="D51" s="24">
        <v>89503</v>
      </c>
      <c r="E51" s="22">
        <v>3422.3262110000001</v>
      </c>
      <c r="F51" s="23">
        <v>0.50937662321959598</v>
      </c>
    </row>
    <row r="52" spans="1:9" x14ac:dyDescent="0.2">
      <c r="A52" s="21" t="s">
        <v>472</v>
      </c>
      <c r="B52" s="21" t="s">
        <v>471</v>
      </c>
      <c r="C52" s="21" t="s">
        <v>165</v>
      </c>
      <c r="D52" s="24">
        <v>174054</v>
      </c>
      <c r="E52" s="22">
        <v>3215.1254880000001</v>
      </c>
      <c r="F52" s="23">
        <v>0.47853701352044897</v>
      </c>
    </row>
    <row r="53" spans="1:9" x14ac:dyDescent="0.2">
      <c r="A53" s="21" t="s">
        <v>234</v>
      </c>
      <c r="B53" s="21" t="s">
        <v>233</v>
      </c>
      <c r="C53" s="21" t="s">
        <v>235</v>
      </c>
      <c r="D53" s="24">
        <v>110000</v>
      </c>
      <c r="E53" s="22">
        <v>2151.27</v>
      </c>
      <c r="F53" s="23">
        <v>0.32019351186087702</v>
      </c>
    </row>
    <row r="54" spans="1:9" x14ac:dyDescent="0.2">
      <c r="A54" s="21" t="s">
        <v>609</v>
      </c>
      <c r="B54" s="21" t="s">
        <v>608</v>
      </c>
      <c r="C54" s="21" t="s">
        <v>145</v>
      </c>
      <c r="D54" s="24">
        <v>122459</v>
      </c>
      <c r="E54" s="22">
        <v>1183.4437760000001</v>
      </c>
      <c r="F54" s="23">
        <v>0.17614293823059801</v>
      </c>
    </row>
    <row r="55" spans="1:9" x14ac:dyDescent="0.2">
      <c r="A55" s="20" t="s">
        <v>28</v>
      </c>
      <c r="B55" s="20"/>
      <c r="C55" s="20"/>
      <c r="D55" s="20"/>
      <c r="E55" s="25">
        <f>SUM(E7:E54)</f>
        <v>634545.3834129998</v>
      </c>
      <c r="F55" s="26">
        <f>SUM(F7:F54)</f>
        <v>94.445288015969808</v>
      </c>
      <c r="G55" s="14"/>
      <c r="H55" s="14"/>
      <c r="I55" s="14"/>
    </row>
    <row r="56" spans="1:9" x14ac:dyDescent="0.2">
      <c r="A56" s="21"/>
      <c r="B56" s="21"/>
      <c r="C56" s="21"/>
      <c r="D56" s="21"/>
      <c r="E56" s="22"/>
      <c r="F56" s="23"/>
    </row>
    <row r="57" spans="1:9" x14ac:dyDescent="0.2">
      <c r="A57" s="20" t="s">
        <v>319</v>
      </c>
      <c r="B57" s="21"/>
      <c r="C57" s="21"/>
      <c r="D57" s="21"/>
      <c r="E57" s="22"/>
      <c r="F57" s="23"/>
    </row>
    <row r="58" spans="1:9" x14ac:dyDescent="0.2">
      <c r="A58" s="21" t="s">
        <v>322</v>
      </c>
      <c r="B58" s="21" t="s">
        <v>321</v>
      </c>
      <c r="C58" s="21" t="s">
        <v>323</v>
      </c>
      <c r="D58" s="24">
        <v>3000</v>
      </c>
      <c r="E58" s="22">
        <v>2.9999999999999997E-4</v>
      </c>
      <c r="F58" s="23">
        <v>4.4651788737937698E-8</v>
      </c>
    </row>
    <row r="59" spans="1:9" x14ac:dyDescent="0.2">
      <c r="A59" s="21"/>
      <c r="B59" s="21" t="s">
        <v>320</v>
      </c>
      <c r="C59" s="21" t="s">
        <v>204</v>
      </c>
      <c r="D59" s="24">
        <v>2900</v>
      </c>
      <c r="E59" s="22">
        <v>2.9E-4</v>
      </c>
      <c r="F59" s="23">
        <v>4.3163395780006401E-8</v>
      </c>
    </row>
    <row r="60" spans="1:9" x14ac:dyDescent="0.2">
      <c r="A60" s="20" t="s">
        <v>28</v>
      </c>
      <c r="B60" s="20"/>
      <c r="C60" s="20"/>
      <c r="D60" s="20"/>
      <c r="E60" s="25">
        <f>SUM(E57:E59)</f>
        <v>5.9000000000000003E-4</v>
      </c>
      <c r="F60" s="26">
        <f>SUM(F57:F59)</f>
        <v>8.7815184517944105E-8</v>
      </c>
      <c r="G60" s="14"/>
      <c r="H60" s="14"/>
      <c r="I60" s="14"/>
    </row>
    <row r="61" spans="1:9" x14ac:dyDescent="0.2">
      <c r="A61" s="21"/>
      <c r="B61" s="21"/>
      <c r="C61" s="21"/>
      <c r="D61" s="21"/>
      <c r="E61" s="22"/>
      <c r="F61" s="23"/>
    </row>
    <row r="62" spans="1:9" x14ac:dyDescent="0.2">
      <c r="A62" s="20" t="s">
        <v>41</v>
      </c>
      <c r="B62" s="20"/>
      <c r="C62" s="20"/>
      <c r="D62" s="20"/>
      <c r="E62" s="25">
        <f>E55+E60</f>
        <v>634545.38400299975</v>
      </c>
      <c r="F62" s="26">
        <f>F55+F60</f>
        <v>94.445288103784989</v>
      </c>
      <c r="G62" s="14"/>
      <c r="H62" s="14"/>
      <c r="I62" s="14"/>
    </row>
    <row r="63" spans="1:9" x14ac:dyDescent="0.2">
      <c r="A63" s="20"/>
      <c r="B63" s="20"/>
      <c r="C63" s="20"/>
      <c r="D63" s="20"/>
      <c r="E63" s="25"/>
      <c r="F63" s="26"/>
      <c r="G63" s="14"/>
      <c r="H63" s="14"/>
      <c r="I63" s="14"/>
    </row>
    <row r="64" spans="1:9" x14ac:dyDescent="0.2">
      <c r="A64" s="20" t="s">
        <v>43</v>
      </c>
      <c r="B64" s="20"/>
      <c r="C64" s="20"/>
      <c r="D64" s="20"/>
      <c r="E64" s="25">
        <f>E66-(E55+E60)</f>
        <v>37320.197375400225</v>
      </c>
      <c r="F64" s="26">
        <f>F66-(F55+F60)</f>
        <v>5.5547118962150108</v>
      </c>
      <c r="G64" s="14"/>
      <c r="H64" s="14"/>
      <c r="I64" s="14"/>
    </row>
    <row r="65" spans="1:9" x14ac:dyDescent="0.2">
      <c r="A65" s="20"/>
      <c r="B65" s="20"/>
      <c r="C65" s="20"/>
      <c r="D65" s="20"/>
      <c r="E65" s="25"/>
      <c r="F65" s="26"/>
      <c r="G65" s="14"/>
      <c r="H65" s="14"/>
      <c r="I65" s="14"/>
    </row>
    <row r="66" spans="1:9" x14ac:dyDescent="0.2">
      <c r="A66" s="27" t="s">
        <v>42</v>
      </c>
      <c r="B66" s="27"/>
      <c r="C66" s="27"/>
      <c r="D66" s="27"/>
      <c r="E66" s="28">
        <v>671865.58137839998</v>
      </c>
      <c r="F66" s="29">
        <v>100</v>
      </c>
      <c r="G66" s="14"/>
      <c r="H66" s="14"/>
      <c r="I66" s="14"/>
    </row>
    <row r="67" spans="1:9" x14ac:dyDescent="0.2">
      <c r="F67" s="15" t="s">
        <v>907</v>
      </c>
    </row>
    <row r="68" spans="1:9" x14ac:dyDescent="0.2">
      <c r="A68" s="14" t="s">
        <v>44</v>
      </c>
    </row>
    <row r="69" spans="1:9" x14ac:dyDescent="0.2">
      <c r="A69" s="14" t="s">
        <v>333</v>
      </c>
    </row>
    <row r="71" spans="1:9" x14ac:dyDescent="0.2">
      <c r="A71" s="14" t="s">
        <v>45</v>
      </c>
    </row>
    <row r="72" spans="1:9" x14ac:dyDescent="0.2">
      <c r="A72" s="14" t="s">
        <v>46</v>
      </c>
    </row>
    <row r="73" spans="1:9" x14ac:dyDescent="0.2">
      <c r="A73" s="14" t="s">
        <v>47</v>
      </c>
      <c r="B73" s="14"/>
      <c r="C73" s="30" t="s">
        <v>49</v>
      </c>
      <c r="D73" s="14" t="s">
        <v>48</v>
      </c>
    </row>
    <row r="74" spans="1:9" x14ac:dyDescent="0.2">
      <c r="A74" s="7" t="s">
        <v>50</v>
      </c>
      <c r="C74" s="31">
        <v>1468.4472000000001</v>
      </c>
      <c r="D74" s="31">
        <v>1464.3837000000001</v>
      </c>
    </row>
    <row r="75" spans="1:9" x14ac:dyDescent="0.2">
      <c r="A75" s="7" t="s">
        <v>51</v>
      </c>
      <c r="C75" s="31">
        <v>71.456299999999999</v>
      </c>
      <c r="D75" s="31">
        <v>66.375</v>
      </c>
    </row>
    <row r="76" spans="1:9" x14ac:dyDescent="0.2">
      <c r="A76" s="7" t="s">
        <v>52</v>
      </c>
      <c r="C76" s="31">
        <v>1629.1034</v>
      </c>
      <c r="D76" s="31">
        <v>1630.9293</v>
      </c>
    </row>
    <row r="77" spans="1:9" x14ac:dyDescent="0.2">
      <c r="A77" s="7" t="s">
        <v>53</v>
      </c>
      <c r="C77" s="31">
        <v>82.49</v>
      </c>
      <c r="D77" s="31">
        <v>76.8643</v>
      </c>
    </row>
    <row r="79" spans="1:9" x14ac:dyDescent="0.2">
      <c r="A79" s="14" t="s">
        <v>55</v>
      </c>
    </row>
    <row r="80" spans="1:9" x14ac:dyDescent="0.2">
      <c r="A80" s="101" t="s">
        <v>58</v>
      </c>
      <c r="B80" s="102"/>
      <c r="C80" s="33" t="s">
        <v>59</v>
      </c>
    </row>
    <row r="81" spans="1:9" x14ac:dyDescent="0.2">
      <c r="A81" s="97" t="s">
        <v>51</v>
      </c>
      <c r="B81" s="98"/>
      <c r="C81" s="34">
        <v>4.5</v>
      </c>
    </row>
    <row r="82" spans="1:9" x14ac:dyDescent="0.2">
      <c r="A82" s="97" t="s">
        <v>53</v>
      </c>
      <c r="B82" s="98"/>
      <c r="C82" s="34">
        <v>5.25</v>
      </c>
    </row>
    <row r="83" spans="1:9" x14ac:dyDescent="0.2">
      <c r="A83" s="7" t="s">
        <v>60</v>
      </c>
    </row>
    <row r="84" spans="1:9" x14ac:dyDescent="0.2">
      <c r="A84" s="7" t="s">
        <v>54</v>
      </c>
    </row>
    <row r="86" spans="1:9" x14ac:dyDescent="0.2">
      <c r="A86" s="14" t="s">
        <v>334</v>
      </c>
      <c r="D86" s="51">
        <v>6.1717642847812698E-2</v>
      </c>
    </row>
    <row r="88" spans="1:9" x14ac:dyDescent="0.2">
      <c r="A88" s="105" t="s">
        <v>943</v>
      </c>
      <c r="B88" s="105"/>
      <c r="C88" s="105"/>
      <c r="D88" s="30" t="s">
        <v>56</v>
      </c>
    </row>
    <row r="90" spans="1:9" x14ac:dyDescent="0.2">
      <c r="A90" s="66" t="s">
        <v>944</v>
      </c>
      <c r="B90" s="62"/>
      <c r="C90" s="62"/>
      <c r="D90" s="62"/>
      <c r="E90" s="11"/>
      <c r="G90" s="62"/>
      <c r="H90" s="62"/>
      <c r="I90" s="62"/>
    </row>
    <row r="91" spans="1:9" x14ac:dyDescent="0.2">
      <c r="A91" s="67"/>
      <c r="B91" s="62"/>
      <c r="C91" s="62"/>
      <c r="D91" s="62"/>
      <c r="E91" s="11"/>
      <c r="G91" s="62"/>
      <c r="H91" s="62"/>
      <c r="I91" s="62"/>
    </row>
    <row r="92" spans="1:9" x14ac:dyDescent="0.2">
      <c r="A92" s="66" t="s">
        <v>948</v>
      </c>
      <c r="B92" s="62"/>
      <c r="C92" s="62"/>
      <c r="D92" s="62"/>
      <c r="E92" s="11"/>
      <c r="G92" s="62"/>
      <c r="H92" s="62"/>
      <c r="I92" s="62"/>
    </row>
    <row r="93" spans="1:9" x14ac:dyDescent="0.2">
      <c r="A93" s="67"/>
      <c r="B93" s="62"/>
      <c r="C93" s="62"/>
      <c r="D93" s="62"/>
      <c r="E93" s="11"/>
      <c r="G93" s="62"/>
      <c r="H93" s="62"/>
      <c r="I93" s="62"/>
    </row>
    <row r="94" spans="1:9" x14ac:dyDescent="0.2">
      <c r="A94" s="62"/>
      <c r="B94" s="62"/>
      <c r="C94" s="62"/>
      <c r="D94" s="62"/>
      <c r="E94" s="11"/>
      <c r="G94" s="62"/>
      <c r="H94" s="62"/>
      <c r="I94" s="62"/>
    </row>
    <row r="95" spans="1:9" x14ac:dyDescent="0.2">
      <c r="A95" s="62"/>
      <c r="B95" s="62"/>
      <c r="C95" s="62"/>
      <c r="D95" s="62"/>
      <c r="E95" s="11"/>
      <c r="G95" s="62"/>
      <c r="H95" s="62"/>
      <c r="I95" s="62"/>
    </row>
    <row r="96" spans="1:9" x14ac:dyDescent="0.2">
      <c r="A96" s="62"/>
      <c r="B96" s="62"/>
      <c r="C96" s="62"/>
      <c r="D96" s="62"/>
      <c r="E96" s="11"/>
      <c r="G96" s="62"/>
      <c r="H96" s="62"/>
      <c r="I96" s="62"/>
    </row>
    <row r="97" spans="1:9" x14ac:dyDescent="0.2">
      <c r="A97" s="62"/>
      <c r="B97" s="62"/>
      <c r="C97" s="62"/>
      <c r="D97" s="62"/>
      <c r="E97" s="11"/>
      <c r="G97" s="62"/>
      <c r="H97" s="62"/>
      <c r="I97" s="62"/>
    </row>
    <row r="98" spans="1:9" x14ac:dyDescent="0.2">
      <c r="A98" s="62"/>
      <c r="B98" s="62"/>
      <c r="C98" s="62"/>
      <c r="D98" s="62"/>
      <c r="E98" s="11"/>
      <c r="G98" s="62"/>
      <c r="H98" s="62"/>
      <c r="I98" s="62"/>
    </row>
    <row r="99" spans="1:9" x14ac:dyDescent="0.2">
      <c r="A99" s="62"/>
      <c r="B99" s="62"/>
      <c r="C99" s="62"/>
      <c r="D99" s="62"/>
      <c r="E99" s="11"/>
      <c r="G99" s="62"/>
      <c r="H99" s="62"/>
      <c r="I99" s="62"/>
    </row>
    <row r="100" spans="1:9" x14ac:dyDescent="0.2">
      <c r="A100" s="62"/>
      <c r="B100" s="62"/>
      <c r="C100" s="62"/>
      <c r="D100" s="62"/>
      <c r="E100" s="11"/>
      <c r="G100" s="62"/>
      <c r="H100" s="62"/>
      <c r="I100" s="62"/>
    </row>
    <row r="101" spans="1:9" x14ac:dyDescent="0.2">
      <c r="A101" s="62"/>
      <c r="B101" s="62"/>
      <c r="C101" s="62"/>
      <c r="D101" s="62"/>
      <c r="E101" s="11"/>
      <c r="G101" s="62"/>
      <c r="H101" s="62"/>
      <c r="I101" s="62"/>
    </row>
    <row r="102" spans="1:9" x14ac:dyDescent="0.2">
      <c r="A102" s="62"/>
      <c r="B102" s="62"/>
      <c r="C102" s="62"/>
      <c r="D102" s="62"/>
      <c r="E102" s="11"/>
      <c r="G102" s="62"/>
      <c r="H102" s="62"/>
      <c r="I102" s="62"/>
    </row>
    <row r="103" spans="1:9" x14ac:dyDescent="0.2">
      <c r="A103" s="62"/>
      <c r="B103" s="62"/>
      <c r="C103" s="62"/>
      <c r="D103" s="62"/>
      <c r="E103" s="11"/>
      <c r="G103" s="62"/>
      <c r="H103" s="62"/>
      <c r="I103" s="62"/>
    </row>
    <row r="104" spans="1:9" x14ac:dyDescent="0.2">
      <c r="A104" s="62"/>
      <c r="B104" s="62"/>
      <c r="C104" s="62"/>
      <c r="D104" s="62"/>
      <c r="E104" s="11"/>
      <c r="G104" s="62"/>
      <c r="H104" s="62"/>
      <c r="I104" s="62"/>
    </row>
    <row r="105" spans="1:9" x14ac:dyDescent="0.2">
      <c r="A105" s="62"/>
      <c r="B105" s="62"/>
      <c r="C105" s="62"/>
      <c r="D105" s="62"/>
      <c r="E105" s="11"/>
      <c r="G105" s="62"/>
      <c r="H105" s="62"/>
      <c r="I105" s="62"/>
    </row>
    <row r="106" spans="1:9" x14ac:dyDescent="0.2">
      <c r="A106" s="62"/>
      <c r="B106" s="62"/>
      <c r="C106" s="62"/>
      <c r="D106" s="62"/>
      <c r="E106" s="11"/>
      <c r="G106" s="62"/>
      <c r="H106" s="62"/>
      <c r="I106" s="62"/>
    </row>
    <row r="107" spans="1:9" x14ac:dyDescent="0.2">
      <c r="A107" s="62"/>
      <c r="B107" s="62"/>
      <c r="C107" s="62"/>
      <c r="D107" s="62"/>
      <c r="E107" s="11"/>
      <c r="G107" s="62"/>
      <c r="H107" s="62"/>
      <c r="I107" s="62"/>
    </row>
    <row r="108" spans="1:9" x14ac:dyDescent="0.2">
      <c r="A108" s="62"/>
      <c r="B108" s="62"/>
      <c r="C108" s="62"/>
      <c r="D108" s="62"/>
      <c r="E108" s="11"/>
      <c r="G108" s="62"/>
      <c r="H108" s="62"/>
      <c r="I108" s="62"/>
    </row>
    <row r="109" spans="1:9" x14ac:dyDescent="0.2">
      <c r="A109" s="62"/>
      <c r="B109" s="62"/>
      <c r="C109" s="62"/>
      <c r="D109" s="62"/>
      <c r="E109" s="11"/>
      <c r="G109" s="62"/>
      <c r="H109" s="62"/>
      <c r="I109" s="62"/>
    </row>
    <row r="110" spans="1:9" x14ac:dyDescent="0.2">
      <c r="A110" s="62"/>
      <c r="B110" s="62"/>
      <c r="C110" s="62"/>
      <c r="D110" s="62"/>
      <c r="E110" s="11"/>
      <c r="G110" s="62"/>
      <c r="H110" s="62"/>
      <c r="I110" s="62"/>
    </row>
    <row r="111" spans="1:9" x14ac:dyDescent="0.2">
      <c r="A111" s="66" t="s">
        <v>961</v>
      </c>
      <c r="B111" s="62"/>
      <c r="C111" s="62"/>
      <c r="D111" s="62"/>
      <c r="E111" s="11"/>
      <c r="G111" s="62"/>
      <c r="H111" s="62"/>
      <c r="I111" s="62"/>
    </row>
    <row r="112" spans="1:9" x14ac:dyDescent="0.2">
      <c r="A112" s="62"/>
      <c r="B112" s="62"/>
      <c r="C112" s="62"/>
      <c r="D112" s="62"/>
      <c r="E112" s="11"/>
      <c r="G112" s="62"/>
      <c r="H112" s="62"/>
      <c r="I112" s="62"/>
    </row>
    <row r="113" spans="1:9" x14ac:dyDescent="0.2">
      <c r="A113" s="66" t="s">
        <v>949</v>
      </c>
      <c r="B113" s="62"/>
      <c r="C113" s="62"/>
      <c r="D113" s="62"/>
      <c r="E113" s="11"/>
      <c r="G113" s="62"/>
      <c r="H113" s="62"/>
      <c r="I113" s="62"/>
    </row>
    <row r="114" spans="1:9" x14ac:dyDescent="0.2">
      <c r="A114" s="62"/>
      <c r="B114" s="62"/>
      <c r="C114" s="62"/>
      <c r="D114" s="62"/>
      <c r="E114" s="11"/>
      <c r="G114" s="62"/>
      <c r="H114" s="62"/>
      <c r="I114" s="62"/>
    </row>
    <row r="115" spans="1:9" x14ac:dyDescent="0.2">
      <c r="A115" s="62"/>
      <c r="B115" s="62"/>
      <c r="C115" s="62"/>
      <c r="D115" s="62"/>
      <c r="E115" s="11"/>
      <c r="G115" s="62"/>
      <c r="H115" s="62"/>
      <c r="I115" s="62"/>
    </row>
    <row r="116" spans="1:9" x14ac:dyDescent="0.2">
      <c r="A116" s="62"/>
      <c r="B116" s="62"/>
      <c r="C116" s="62"/>
      <c r="D116" s="62"/>
      <c r="E116" s="11"/>
      <c r="G116" s="62"/>
      <c r="H116" s="62"/>
      <c r="I116" s="62"/>
    </row>
    <row r="117" spans="1:9" x14ac:dyDescent="0.2">
      <c r="A117" s="62"/>
      <c r="B117" s="62"/>
      <c r="C117" s="62"/>
      <c r="D117" s="62"/>
      <c r="E117" s="11"/>
      <c r="G117" s="62"/>
      <c r="H117" s="62"/>
      <c r="I117" s="62"/>
    </row>
    <row r="118" spans="1:9" x14ac:dyDescent="0.2">
      <c r="A118" s="62"/>
      <c r="B118" s="62"/>
      <c r="C118" s="62"/>
      <c r="D118" s="62"/>
      <c r="E118" s="11"/>
      <c r="G118" s="62"/>
      <c r="H118" s="62"/>
      <c r="I118" s="62"/>
    </row>
    <row r="119" spans="1:9" x14ac:dyDescent="0.2">
      <c r="A119" s="62"/>
      <c r="B119" s="62"/>
      <c r="C119" s="62"/>
      <c r="D119" s="62"/>
      <c r="E119" s="11"/>
      <c r="G119" s="62"/>
      <c r="H119" s="62"/>
      <c r="I119" s="62"/>
    </row>
    <row r="120" spans="1:9" x14ac:dyDescent="0.2">
      <c r="A120" s="62"/>
      <c r="B120" s="62"/>
      <c r="C120" s="62"/>
      <c r="D120" s="62"/>
      <c r="E120" s="11"/>
      <c r="G120" s="62"/>
      <c r="H120" s="62"/>
      <c r="I120" s="62"/>
    </row>
    <row r="121" spans="1:9" x14ac:dyDescent="0.2">
      <c r="A121" s="62"/>
      <c r="B121" s="62"/>
      <c r="C121" s="62"/>
      <c r="D121" s="62"/>
      <c r="E121" s="11"/>
      <c r="G121" s="62"/>
      <c r="H121" s="62"/>
      <c r="I121" s="62"/>
    </row>
    <row r="122" spans="1:9" x14ac:dyDescent="0.2">
      <c r="A122" s="62"/>
      <c r="B122" s="62"/>
      <c r="C122" s="62"/>
      <c r="D122" s="62"/>
      <c r="E122" s="11"/>
      <c r="G122" s="62"/>
      <c r="H122" s="62"/>
      <c r="I122" s="62"/>
    </row>
    <row r="123" spans="1:9" x14ac:dyDescent="0.2">
      <c r="A123" s="62"/>
      <c r="B123" s="62"/>
      <c r="C123" s="62"/>
      <c r="D123" s="62"/>
      <c r="E123" s="11"/>
      <c r="G123" s="62"/>
      <c r="H123" s="62"/>
      <c r="I123" s="62"/>
    </row>
    <row r="124" spans="1:9" x14ac:dyDescent="0.2">
      <c r="A124" s="62"/>
      <c r="B124" s="62"/>
      <c r="C124" s="62"/>
      <c r="D124" s="62"/>
      <c r="E124" s="11"/>
      <c r="G124" s="62"/>
      <c r="H124" s="62"/>
      <c r="I124" s="62"/>
    </row>
    <row r="125" spans="1:9" x14ac:dyDescent="0.2">
      <c r="A125" s="62"/>
      <c r="B125" s="62"/>
      <c r="C125" s="62"/>
      <c r="D125" s="62"/>
      <c r="E125" s="11"/>
      <c r="G125" s="62"/>
      <c r="H125" s="62"/>
      <c r="I125" s="62"/>
    </row>
    <row r="126" spans="1:9" x14ac:dyDescent="0.2">
      <c r="A126" s="62"/>
      <c r="B126" s="62"/>
      <c r="C126" s="62"/>
      <c r="D126" s="62"/>
      <c r="E126" s="11"/>
      <c r="G126" s="62"/>
      <c r="H126" s="62"/>
      <c r="I126" s="62"/>
    </row>
    <row r="127" spans="1:9" x14ac:dyDescent="0.2">
      <c r="A127" s="62"/>
      <c r="B127" s="62"/>
      <c r="C127" s="62"/>
      <c r="D127" s="62"/>
      <c r="E127" s="11"/>
      <c r="G127" s="62"/>
      <c r="H127" s="62"/>
      <c r="I127" s="62"/>
    </row>
    <row r="128" spans="1:9" x14ac:dyDescent="0.2">
      <c r="A128" s="62"/>
      <c r="B128" s="62"/>
      <c r="C128" s="62"/>
      <c r="D128" s="62"/>
      <c r="E128" s="11"/>
      <c r="G128" s="62"/>
      <c r="H128" s="62"/>
      <c r="I128" s="62"/>
    </row>
    <row r="129" spans="1:9" x14ac:dyDescent="0.2">
      <c r="A129" s="62"/>
      <c r="B129" s="62"/>
      <c r="C129" s="62"/>
      <c r="D129" s="62"/>
      <c r="E129" s="11"/>
      <c r="G129" s="62"/>
      <c r="H129" s="62"/>
      <c r="I129" s="62"/>
    </row>
    <row r="130" spans="1:9" x14ac:dyDescent="0.2">
      <c r="A130" s="62"/>
      <c r="B130" s="62"/>
      <c r="C130" s="62"/>
      <c r="D130" s="62"/>
      <c r="E130" s="11"/>
      <c r="G130" s="62"/>
      <c r="H130" s="62"/>
      <c r="I130" s="62"/>
    </row>
    <row r="131" spans="1:9" x14ac:dyDescent="0.2">
      <c r="A131" s="62"/>
      <c r="B131" s="62"/>
      <c r="C131" s="62"/>
      <c r="D131" s="62"/>
      <c r="E131" s="11"/>
      <c r="G131" s="62"/>
      <c r="H131" s="62"/>
      <c r="I131" s="62"/>
    </row>
    <row r="132" spans="1:9" x14ac:dyDescent="0.2">
      <c r="A132" s="66" t="s">
        <v>970</v>
      </c>
      <c r="B132" s="62"/>
      <c r="C132" s="62"/>
      <c r="D132" s="62"/>
      <c r="E132" s="11"/>
      <c r="G132" s="62"/>
      <c r="H132" s="62"/>
      <c r="I132" s="62"/>
    </row>
    <row r="133" spans="1:9" x14ac:dyDescent="0.2">
      <c r="A133" s="62"/>
      <c r="B133" s="62"/>
      <c r="C133" s="62"/>
      <c r="D133" s="62"/>
      <c r="E133" s="11"/>
      <c r="G133" s="62"/>
      <c r="H133" s="62"/>
      <c r="I133" s="62"/>
    </row>
    <row r="134" spans="1:9" x14ac:dyDescent="0.2">
      <c r="A134" s="62" t="s">
        <v>947</v>
      </c>
      <c r="B134" s="62"/>
      <c r="C134" s="62"/>
      <c r="D134" s="62"/>
      <c r="E134" s="11"/>
      <c r="G134" s="62"/>
      <c r="H134" s="62"/>
      <c r="I134" s="62"/>
    </row>
    <row r="135" spans="1:9" x14ac:dyDescent="0.2">
      <c r="A135" s="62"/>
      <c r="B135" s="62"/>
      <c r="C135" s="62"/>
      <c r="D135" s="62"/>
      <c r="E135" s="11"/>
      <c r="G135" s="62"/>
      <c r="H135" s="62"/>
      <c r="I135" s="62"/>
    </row>
    <row r="136" spans="1:9" x14ac:dyDescent="0.2">
      <c r="A136" s="62"/>
      <c r="B136" s="62"/>
      <c r="C136" s="62"/>
      <c r="D136" s="62"/>
      <c r="E136" s="11"/>
      <c r="G136" s="62"/>
      <c r="H136" s="62"/>
      <c r="I136" s="62"/>
    </row>
    <row r="137" spans="1:9" x14ac:dyDescent="0.2">
      <c r="A137" s="62"/>
      <c r="B137" s="62"/>
      <c r="C137" s="62"/>
      <c r="D137" s="62"/>
      <c r="E137" s="11"/>
      <c r="G137" s="62"/>
      <c r="H137" s="62"/>
      <c r="I137" s="62"/>
    </row>
    <row r="138" spans="1:9" x14ac:dyDescent="0.2">
      <c r="A138" s="62"/>
      <c r="B138" s="62"/>
      <c r="C138" s="62"/>
      <c r="D138" s="62"/>
      <c r="E138" s="11"/>
      <c r="G138" s="62"/>
      <c r="H138" s="62"/>
      <c r="I138" s="62"/>
    </row>
    <row r="139" spans="1:9" x14ac:dyDescent="0.2">
      <c r="A139" s="62"/>
      <c r="B139" s="62"/>
      <c r="C139" s="62"/>
      <c r="D139" s="62"/>
      <c r="E139" s="11"/>
      <c r="G139" s="62"/>
      <c r="H139" s="62"/>
      <c r="I139" s="62"/>
    </row>
    <row r="140" spans="1:9" x14ac:dyDescent="0.2">
      <c r="A140" s="62"/>
      <c r="B140" s="62"/>
      <c r="C140" s="62"/>
      <c r="D140" s="62"/>
      <c r="E140" s="11"/>
      <c r="G140" s="62"/>
      <c r="H140" s="62"/>
      <c r="I140" s="62"/>
    </row>
    <row r="141" spans="1:9" x14ac:dyDescent="0.2">
      <c r="A141" s="62"/>
      <c r="B141" s="62"/>
      <c r="C141" s="62"/>
      <c r="D141" s="62"/>
      <c r="E141" s="11"/>
      <c r="G141" s="62"/>
      <c r="H141" s="62"/>
      <c r="I141" s="62"/>
    </row>
    <row r="142" spans="1:9" x14ac:dyDescent="0.2">
      <c r="A142" s="62"/>
      <c r="B142" s="62"/>
      <c r="C142" s="62"/>
      <c r="D142" s="62"/>
      <c r="E142" s="11"/>
      <c r="G142" s="62"/>
      <c r="H142" s="62"/>
      <c r="I142" s="62"/>
    </row>
    <row r="143" spans="1:9" x14ac:dyDescent="0.2">
      <c r="A143" s="62"/>
      <c r="B143" s="62"/>
      <c r="C143" s="62"/>
      <c r="D143" s="62"/>
      <c r="E143" s="11"/>
      <c r="G143" s="62"/>
      <c r="H143" s="62"/>
      <c r="I143" s="62"/>
    </row>
    <row r="144" spans="1:9" x14ac:dyDescent="0.2">
      <c r="A144" s="62"/>
      <c r="B144" s="62"/>
      <c r="C144" s="62"/>
      <c r="D144" s="62"/>
      <c r="E144" s="11"/>
      <c r="G144" s="62"/>
      <c r="H144" s="62"/>
      <c r="I144" s="62"/>
    </row>
    <row r="145" spans="1:9" x14ac:dyDescent="0.2">
      <c r="A145" s="62"/>
      <c r="B145" s="62"/>
      <c r="C145" s="62"/>
      <c r="D145" s="62"/>
      <c r="E145" s="11"/>
      <c r="G145" s="62"/>
      <c r="H145" s="62"/>
      <c r="I145" s="62"/>
    </row>
    <row r="146" spans="1:9" x14ac:dyDescent="0.2">
      <c r="A146" s="62"/>
      <c r="B146" s="62"/>
      <c r="C146" s="62"/>
      <c r="D146" s="62"/>
      <c r="E146" s="11"/>
      <c r="G146" s="62"/>
      <c r="H146" s="62"/>
      <c r="I146" s="62"/>
    </row>
    <row r="147" spans="1:9" x14ac:dyDescent="0.2">
      <c r="A147" s="62"/>
      <c r="B147" s="62"/>
      <c r="C147" s="62"/>
      <c r="D147" s="62"/>
      <c r="E147" s="11"/>
      <c r="G147" s="62"/>
      <c r="H147" s="62"/>
      <c r="I147" s="62"/>
    </row>
    <row r="148" spans="1:9" x14ac:dyDescent="0.2">
      <c r="A148" s="62"/>
      <c r="B148" s="62"/>
      <c r="C148" s="62"/>
      <c r="D148" s="62"/>
      <c r="E148" s="11"/>
      <c r="G148" s="62"/>
      <c r="H148" s="62"/>
      <c r="I148" s="62"/>
    </row>
    <row r="149" spans="1:9" x14ac:dyDescent="0.2">
      <c r="A149" s="62"/>
      <c r="B149" s="62"/>
      <c r="C149" s="62"/>
      <c r="D149" s="62"/>
      <c r="E149" s="11"/>
      <c r="G149" s="62"/>
      <c r="H149" s="62"/>
      <c r="I149" s="62"/>
    </row>
    <row r="150" spans="1:9" x14ac:dyDescent="0.2">
      <c r="A150" s="62"/>
      <c r="B150" s="62"/>
      <c r="C150" s="62"/>
      <c r="D150" s="62"/>
      <c r="E150" s="11"/>
      <c r="G150" s="62"/>
      <c r="H150" s="62"/>
      <c r="I150" s="62"/>
    </row>
    <row r="151" spans="1:9" x14ac:dyDescent="0.2">
      <c r="A151" s="62"/>
      <c r="B151" s="62"/>
      <c r="C151" s="62"/>
      <c r="D151" s="62"/>
      <c r="E151" s="11"/>
      <c r="G151" s="62"/>
      <c r="H151" s="62"/>
      <c r="I151" s="62"/>
    </row>
    <row r="152" spans="1:9" x14ac:dyDescent="0.2">
      <c r="A152" s="62"/>
      <c r="B152" s="62"/>
      <c r="C152" s="62"/>
      <c r="D152" s="62"/>
      <c r="E152" s="11"/>
      <c r="G152" s="62"/>
      <c r="H152" s="62"/>
      <c r="I152" s="62"/>
    </row>
    <row r="153" spans="1:9" x14ac:dyDescent="0.2">
      <c r="A153" s="62"/>
      <c r="B153" s="62"/>
      <c r="C153" s="62"/>
      <c r="D153" s="62"/>
      <c r="E153" s="11"/>
      <c r="G153" s="62"/>
      <c r="H153" s="62"/>
      <c r="I153" s="62"/>
    </row>
    <row r="154" spans="1:9" x14ac:dyDescent="0.2">
      <c r="A154" s="62"/>
      <c r="B154" s="62"/>
      <c r="C154" s="62"/>
      <c r="D154" s="62"/>
      <c r="E154" s="11"/>
      <c r="G154" s="62"/>
      <c r="H154" s="62"/>
      <c r="I154" s="62"/>
    </row>
    <row r="155" spans="1:9" x14ac:dyDescent="0.2">
      <c r="A155" s="62"/>
      <c r="B155" s="62"/>
      <c r="C155" s="62"/>
      <c r="D155" s="62"/>
      <c r="E155" s="11"/>
      <c r="G155" s="62"/>
      <c r="H155" s="62"/>
      <c r="I155" s="62"/>
    </row>
    <row r="156" spans="1:9" x14ac:dyDescent="0.2">
      <c r="A156" s="62"/>
      <c r="B156" s="62"/>
      <c r="C156" s="62"/>
      <c r="D156" s="62"/>
      <c r="E156" s="11"/>
      <c r="G156" s="62"/>
      <c r="H156" s="62"/>
      <c r="I156" s="62"/>
    </row>
    <row r="157" spans="1:9" x14ac:dyDescent="0.2">
      <c r="A157" s="62"/>
      <c r="B157" s="62"/>
      <c r="C157" s="62"/>
      <c r="D157" s="62"/>
      <c r="E157" s="11"/>
      <c r="G157" s="62"/>
      <c r="H157" s="62"/>
      <c r="I157" s="62"/>
    </row>
    <row r="158" spans="1:9" x14ac:dyDescent="0.2">
      <c r="A158" s="62"/>
      <c r="B158" s="62"/>
      <c r="C158" s="62"/>
      <c r="D158" s="62"/>
      <c r="E158" s="11"/>
      <c r="G158" s="62"/>
      <c r="H158" s="62"/>
      <c r="I158" s="62"/>
    </row>
    <row r="159" spans="1:9" x14ac:dyDescent="0.2">
      <c r="A159" s="62"/>
      <c r="B159" s="62"/>
      <c r="C159" s="62"/>
      <c r="D159" s="62"/>
      <c r="E159" s="11"/>
      <c r="G159" s="62"/>
      <c r="H159" s="62"/>
      <c r="I159" s="62"/>
    </row>
    <row r="160" spans="1:9" x14ac:dyDescent="0.2">
      <c r="A160" s="62"/>
      <c r="B160" s="62"/>
      <c r="C160" s="62"/>
      <c r="D160" s="62"/>
      <c r="E160" s="11"/>
      <c r="G160" s="62"/>
      <c r="H160" s="62"/>
      <c r="I160" s="62"/>
    </row>
    <row r="161" spans="1:9" x14ac:dyDescent="0.2">
      <c r="A161" s="62"/>
      <c r="B161" s="62"/>
      <c r="C161" s="62"/>
      <c r="D161" s="62"/>
      <c r="E161" s="11"/>
      <c r="G161" s="62"/>
      <c r="H161" s="62"/>
      <c r="I161" s="62"/>
    </row>
    <row r="162" spans="1:9" x14ac:dyDescent="0.2">
      <c r="A162" s="62"/>
      <c r="B162" s="62"/>
      <c r="C162" s="62"/>
      <c r="D162" s="62"/>
      <c r="E162" s="11"/>
      <c r="G162" s="62"/>
      <c r="H162" s="62"/>
      <c r="I162" s="62"/>
    </row>
    <row r="163" spans="1:9" x14ac:dyDescent="0.2">
      <c r="A163" s="62"/>
      <c r="B163" s="62"/>
      <c r="C163" s="62"/>
      <c r="D163" s="62"/>
      <c r="E163" s="11"/>
      <c r="G163" s="62"/>
      <c r="H163" s="62"/>
      <c r="I163" s="62"/>
    </row>
    <row r="164" spans="1:9" x14ac:dyDescent="0.2">
      <c r="A164" s="62"/>
      <c r="B164" s="62"/>
      <c r="C164" s="62"/>
      <c r="D164" s="62"/>
      <c r="E164" s="11"/>
      <c r="G164" s="62"/>
      <c r="H164" s="62"/>
      <c r="I164" s="62"/>
    </row>
    <row r="165" spans="1:9" x14ac:dyDescent="0.2">
      <c r="A165" s="62"/>
      <c r="B165" s="62"/>
      <c r="C165" s="62"/>
      <c r="D165" s="62"/>
      <c r="E165" s="11"/>
      <c r="G165" s="62"/>
      <c r="H165" s="62"/>
      <c r="I165" s="62"/>
    </row>
    <row r="166" spans="1:9" x14ac:dyDescent="0.2">
      <c r="A166" s="62"/>
      <c r="B166" s="62"/>
      <c r="C166" s="62"/>
      <c r="D166" s="62"/>
      <c r="E166" s="11"/>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sheetData>
  <mergeCells count="5">
    <mergeCell ref="A1:F1"/>
    <mergeCell ref="A80:B80"/>
    <mergeCell ref="A81:B81"/>
    <mergeCell ref="A82:B82"/>
    <mergeCell ref="A88:C88"/>
  </mergeCells>
  <conditionalFormatting sqref="F2:F3">
    <cfRule type="cellIs" dxfId="28" priority="3" stopIfTrue="1" operator="between">
      <formula>0.009</formula>
      <formula>-0.009</formula>
    </cfRule>
  </conditionalFormatting>
  <conditionalFormatting sqref="F5:F127">
    <cfRule type="cellIs" dxfId="27" priority="1" stopIfTrue="1" operator="between">
      <formula>0.009</formula>
      <formula>-0.009</formula>
    </cfRule>
  </conditionalFormatting>
  <conditionalFormatting sqref="F228:F65536">
    <cfRule type="cellIs" dxfId="26"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71"/>
  <sheetViews>
    <sheetView workbookViewId="0">
      <selection sqref="A1:F1"/>
    </sheetView>
  </sheetViews>
  <sheetFormatPr defaultRowHeight="11.25" x14ac:dyDescent="0.2"/>
  <cols>
    <col min="1" max="1" width="31.7109375" style="7" bestFit="1" customWidth="1"/>
    <col min="2" max="2" width="33.5703125" style="7" bestFit="1" customWidth="1"/>
    <col min="3" max="3" width="18.85546875" style="7" bestFit="1" customWidth="1"/>
    <col min="4" max="4" width="26.7109375" style="7" customWidth="1"/>
    <col min="5" max="5" width="26.7109375" style="10" customWidth="1"/>
    <col min="6" max="6" width="13.5703125" style="11" bestFit="1" customWidth="1"/>
    <col min="7" max="16384" width="9.140625" style="7"/>
  </cols>
  <sheetData>
    <row r="1" spans="1:8" s="1" customFormat="1" ht="15" x14ac:dyDescent="0.2">
      <c r="A1" s="99" t="s">
        <v>978</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5.5" customHeight="1" x14ac:dyDescent="0.2">
      <c r="A4" s="6" t="s">
        <v>2</v>
      </c>
      <c r="B4" s="6" t="s">
        <v>0</v>
      </c>
      <c r="C4" s="13" t="s">
        <v>1</v>
      </c>
      <c r="D4" s="52" t="s">
        <v>6</v>
      </c>
      <c r="E4" s="12" t="s">
        <v>3</v>
      </c>
    </row>
    <row r="5" spans="1:8" x14ac:dyDescent="0.2">
      <c r="A5" s="16" t="s">
        <v>563</v>
      </c>
      <c r="B5" s="17"/>
      <c r="C5" s="17"/>
      <c r="D5" s="18"/>
      <c r="E5" s="19"/>
      <c r="F5" s="7"/>
    </row>
    <row r="6" spans="1:8" x14ac:dyDescent="0.2">
      <c r="A6" s="21" t="s">
        <v>909</v>
      </c>
      <c r="B6" s="21" t="s">
        <v>908</v>
      </c>
      <c r="C6" s="24">
        <v>4626057.3839999996</v>
      </c>
      <c r="D6" s="22">
        <v>379752.68287999998</v>
      </c>
      <c r="E6" s="23">
        <v>99.056643010695097</v>
      </c>
      <c r="F6" s="7"/>
    </row>
    <row r="7" spans="1:8" x14ac:dyDescent="0.2">
      <c r="A7" s="20" t="s">
        <v>28</v>
      </c>
      <c r="B7" s="20"/>
      <c r="C7" s="20"/>
      <c r="D7" s="25">
        <f>SUM(D6:D6)</f>
        <v>379752.68287999998</v>
      </c>
      <c r="E7" s="26">
        <f>SUM(E6:E6)</f>
        <v>99.056643010695097</v>
      </c>
      <c r="F7" s="14"/>
      <c r="G7" s="14"/>
      <c r="H7" s="14"/>
    </row>
    <row r="8" spans="1:8" x14ac:dyDescent="0.2">
      <c r="A8" s="21"/>
      <c r="B8" s="21"/>
      <c r="C8" s="21"/>
      <c r="D8" s="22"/>
      <c r="E8" s="23"/>
      <c r="F8" s="7"/>
    </row>
    <row r="9" spans="1:8" x14ac:dyDescent="0.2">
      <c r="A9" s="20" t="s">
        <v>41</v>
      </c>
      <c r="B9" s="20"/>
      <c r="C9" s="20"/>
      <c r="D9" s="25">
        <f>D7</f>
        <v>379752.68287999998</v>
      </c>
      <c r="E9" s="26">
        <f>E7</f>
        <v>99.056643010695097</v>
      </c>
      <c r="F9" s="14"/>
      <c r="G9" s="14"/>
      <c r="H9" s="14"/>
    </row>
    <row r="10" spans="1:8" x14ac:dyDescent="0.2">
      <c r="A10" s="20"/>
      <c r="B10" s="20"/>
      <c r="C10" s="20"/>
      <c r="D10" s="25"/>
      <c r="E10" s="26"/>
      <c r="F10" s="14"/>
      <c r="G10" s="14"/>
      <c r="H10" s="14"/>
    </row>
    <row r="11" spans="1:8" x14ac:dyDescent="0.2">
      <c r="A11" s="20" t="s">
        <v>43</v>
      </c>
      <c r="B11" s="20"/>
      <c r="C11" s="20"/>
      <c r="D11" s="25">
        <f>D13-(D7)</f>
        <v>3616.540362300002</v>
      </c>
      <c r="E11" s="26">
        <f>E13-(E7)</f>
        <v>0.94335698930490253</v>
      </c>
      <c r="F11" s="14"/>
      <c r="G11" s="14"/>
      <c r="H11" s="14"/>
    </row>
    <row r="12" spans="1:8" x14ac:dyDescent="0.2">
      <c r="A12" s="20"/>
      <c r="B12" s="20"/>
      <c r="C12" s="20"/>
      <c r="D12" s="25"/>
      <c r="E12" s="26"/>
      <c r="F12" s="14"/>
      <c r="G12" s="14"/>
      <c r="H12" s="14"/>
    </row>
    <row r="13" spans="1:8" x14ac:dyDescent="0.2">
      <c r="A13" s="27" t="s">
        <v>42</v>
      </c>
      <c r="B13" s="27"/>
      <c r="C13" s="27"/>
      <c r="D13" s="28">
        <v>383369.22324229998</v>
      </c>
      <c r="E13" s="29">
        <v>100</v>
      </c>
      <c r="F13" s="14"/>
      <c r="G13" s="14"/>
      <c r="H13" s="14"/>
    </row>
    <row r="15" spans="1:8" x14ac:dyDescent="0.2">
      <c r="A15" s="72" t="s">
        <v>979</v>
      </c>
    </row>
    <row r="16" spans="1:8" x14ac:dyDescent="0.2">
      <c r="A16" s="72"/>
    </row>
    <row r="17" spans="1:4" x14ac:dyDescent="0.2">
      <c r="A17" s="14" t="s">
        <v>45</v>
      </c>
    </row>
    <row r="18" spans="1:4" x14ac:dyDescent="0.2">
      <c r="A18" s="14" t="s">
        <v>46</v>
      </c>
    </row>
    <row r="19" spans="1:4" x14ac:dyDescent="0.2">
      <c r="A19" s="14" t="s">
        <v>47</v>
      </c>
      <c r="B19" s="14"/>
      <c r="C19" s="30" t="s">
        <v>49</v>
      </c>
      <c r="D19" s="30" t="s">
        <v>48</v>
      </c>
    </row>
    <row r="20" spans="1:4" x14ac:dyDescent="0.2">
      <c r="A20" s="7" t="s">
        <v>50</v>
      </c>
      <c r="C20" s="31">
        <v>73.744699999999995</v>
      </c>
      <c r="D20" s="31">
        <v>71.83</v>
      </c>
    </row>
    <row r="21" spans="1:4" x14ac:dyDescent="0.2">
      <c r="A21" s="7" t="s">
        <v>51</v>
      </c>
      <c r="C21" s="31">
        <v>73.744699999999995</v>
      </c>
      <c r="D21" s="31">
        <v>71.83</v>
      </c>
    </row>
    <row r="22" spans="1:4" x14ac:dyDescent="0.2">
      <c r="A22" s="7" t="s">
        <v>52</v>
      </c>
      <c r="C22" s="31">
        <v>82.843599999999995</v>
      </c>
      <c r="D22" s="31">
        <v>81.063100000000006</v>
      </c>
    </row>
    <row r="23" spans="1:4" x14ac:dyDescent="0.2">
      <c r="A23" s="7" t="s">
        <v>53</v>
      </c>
      <c r="C23" s="31">
        <v>82.843599999999995</v>
      </c>
      <c r="D23" s="31">
        <v>81.063100000000006</v>
      </c>
    </row>
    <row r="25" spans="1:4" x14ac:dyDescent="0.2">
      <c r="A25" s="7" t="s">
        <v>54</v>
      </c>
    </row>
    <row r="27" spans="1:4" x14ac:dyDescent="0.2">
      <c r="A27" s="14" t="s">
        <v>55</v>
      </c>
      <c r="D27" s="30" t="s">
        <v>56</v>
      </c>
    </row>
    <row r="29" spans="1:4" x14ac:dyDescent="0.2">
      <c r="A29" s="14" t="s">
        <v>334</v>
      </c>
      <c r="D29" s="51">
        <v>6.89500970955106E-3</v>
      </c>
    </row>
    <row r="31" spans="1:4" x14ac:dyDescent="0.2">
      <c r="A31" s="105" t="s">
        <v>943</v>
      </c>
      <c r="B31" s="105"/>
      <c r="C31" s="105"/>
      <c r="D31" s="30" t="s">
        <v>56</v>
      </c>
    </row>
    <row r="33" spans="1:9" x14ac:dyDescent="0.2">
      <c r="A33" s="66" t="s">
        <v>944</v>
      </c>
      <c r="B33" s="62"/>
      <c r="C33" s="62"/>
      <c r="D33" s="62"/>
      <c r="E33" s="11"/>
      <c r="F33" s="62"/>
      <c r="G33" s="62"/>
      <c r="H33" s="62"/>
      <c r="I33" s="62"/>
    </row>
    <row r="34" spans="1:9" x14ac:dyDescent="0.2">
      <c r="A34" s="67"/>
      <c r="B34" s="62"/>
      <c r="C34" s="62"/>
      <c r="D34" s="62"/>
      <c r="E34" s="11"/>
      <c r="F34" s="62"/>
      <c r="G34" s="62"/>
      <c r="H34" s="62"/>
      <c r="I34" s="62"/>
    </row>
    <row r="35" spans="1:9" x14ac:dyDescent="0.2">
      <c r="A35" s="66" t="s">
        <v>948</v>
      </c>
      <c r="B35" s="62"/>
      <c r="C35" s="62"/>
      <c r="D35" s="62"/>
      <c r="E35" s="11"/>
      <c r="F35" s="62"/>
      <c r="G35" s="62"/>
      <c r="H35" s="62"/>
      <c r="I35" s="62"/>
    </row>
    <row r="36" spans="1:9" x14ac:dyDescent="0.2">
      <c r="A36" s="67"/>
      <c r="B36" s="62"/>
      <c r="C36" s="62"/>
      <c r="D36" s="62"/>
      <c r="E36" s="11"/>
      <c r="F36" s="62"/>
      <c r="G36" s="62"/>
      <c r="H36" s="62"/>
      <c r="I36" s="62"/>
    </row>
    <row r="37" spans="1:9" x14ac:dyDescent="0.2">
      <c r="A37" s="62"/>
      <c r="B37" s="62"/>
      <c r="C37" s="62"/>
      <c r="D37" s="62"/>
      <c r="E37" s="11"/>
      <c r="F37" s="62"/>
      <c r="G37" s="62"/>
      <c r="H37" s="62"/>
      <c r="I37" s="62"/>
    </row>
    <row r="38" spans="1:9" x14ac:dyDescent="0.2">
      <c r="A38" s="62"/>
      <c r="B38" s="62"/>
      <c r="C38" s="62"/>
      <c r="D38" s="62"/>
      <c r="E38" s="11"/>
      <c r="F38" s="62"/>
      <c r="G38" s="62"/>
      <c r="H38" s="62"/>
      <c r="I38" s="62"/>
    </row>
    <row r="39" spans="1:9" x14ac:dyDescent="0.2">
      <c r="A39" s="62"/>
      <c r="B39" s="62"/>
      <c r="C39" s="62"/>
      <c r="D39" s="62"/>
      <c r="E39" s="11"/>
      <c r="F39" s="62"/>
      <c r="G39" s="62"/>
      <c r="H39" s="62"/>
      <c r="I39" s="62"/>
    </row>
    <row r="40" spans="1:9" x14ac:dyDescent="0.2">
      <c r="A40" s="62"/>
      <c r="B40" s="62"/>
      <c r="C40" s="62"/>
      <c r="D40" s="62"/>
      <c r="E40" s="11"/>
      <c r="F40" s="62"/>
      <c r="G40" s="62"/>
      <c r="H40" s="62"/>
      <c r="I40" s="62"/>
    </row>
    <row r="41" spans="1:9" x14ac:dyDescent="0.2">
      <c r="A41" s="62"/>
      <c r="B41" s="62"/>
      <c r="C41" s="62"/>
      <c r="D41" s="62"/>
      <c r="E41" s="11"/>
      <c r="F41" s="62"/>
      <c r="G41" s="62"/>
      <c r="H41" s="62"/>
      <c r="I41" s="62"/>
    </row>
    <row r="42" spans="1:9" x14ac:dyDescent="0.2">
      <c r="A42" s="62"/>
      <c r="B42" s="62"/>
      <c r="C42" s="62"/>
      <c r="D42" s="62"/>
      <c r="E42" s="11"/>
      <c r="F42" s="62"/>
      <c r="G42" s="62"/>
      <c r="H42" s="62"/>
      <c r="I42" s="62"/>
    </row>
    <row r="43" spans="1:9" x14ac:dyDescent="0.2">
      <c r="A43" s="62"/>
      <c r="B43" s="62"/>
      <c r="C43" s="62"/>
      <c r="D43" s="62"/>
      <c r="E43" s="11"/>
      <c r="F43" s="62"/>
      <c r="G43" s="62"/>
      <c r="H43" s="62"/>
      <c r="I43" s="62"/>
    </row>
    <row r="44" spans="1:9" x14ac:dyDescent="0.2">
      <c r="A44" s="62"/>
      <c r="B44" s="62"/>
      <c r="C44" s="62"/>
      <c r="D44" s="62"/>
      <c r="E44" s="11"/>
      <c r="F44" s="62"/>
      <c r="G44" s="62"/>
      <c r="H44" s="62"/>
      <c r="I44" s="62"/>
    </row>
    <row r="45" spans="1:9" x14ac:dyDescent="0.2">
      <c r="A45" s="62"/>
      <c r="B45" s="62"/>
      <c r="C45" s="62"/>
      <c r="D45" s="62"/>
      <c r="E45" s="11"/>
      <c r="F45" s="62"/>
      <c r="G45" s="62"/>
      <c r="H45" s="62"/>
      <c r="I45" s="62"/>
    </row>
    <row r="46" spans="1:9" x14ac:dyDescent="0.2">
      <c r="A46" s="62"/>
      <c r="B46" s="62"/>
      <c r="C46" s="62"/>
      <c r="D46" s="62"/>
      <c r="E46" s="11"/>
      <c r="F46" s="62"/>
      <c r="G46" s="62"/>
      <c r="H46" s="62"/>
      <c r="I46" s="62"/>
    </row>
    <row r="47" spans="1:9" x14ac:dyDescent="0.2">
      <c r="A47" s="62"/>
      <c r="B47" s="62"/>
      <c r="C47" s="62"/>
      <c r="D47" s="62"/>
      <c r="E47" s="11"/>
      <c r="F47" s="62"/>
      <c r="G47" s="62"/>
      <c r="H47" s="62"/>
      <c r="I47" s="62"/>
    </row>
    <row r="48" spans="1:9" x14ac:dyDescent="0.2">
      <c r="A48" s="62"/>
      <c r="B48" s="62"/>
      <c r="C48" s="62"/>
      <c r="D48" s="62"/>
      <c r="E48" s="11"/>
      <c r="F48" s="62"/>
      <c r="G48" s="62"/>
      <c r="H48" s="62"/>
      <c r="I48" s="62"/>
    </row>
    <row r="49" spans="1:9" x14ac:dyDescent="0.2">
      <c r="A49" s="62"/>
      <c r="B49" s="62"/>
      <c r="C49" s="62"/>
      <c r="D49" s="62"/>
      <c r="E49" s="11"/>
      <c r="F49" s="62"/>
      <c r="G49" s="62"/>
      <c r="H49" s="62"/>
      <c r="I49" s="62"/>
    </row>
    <row r="50" spans="1:9" x14ac:dyDescent="0.2">
      <c r="A50" s="62"/>
      <c r="B50" s="62"/>
      <c r="C50" s="62"/>
      <c r="D50" s="62"/>
      <c r="E50" s="11"/>
      <c r="F50" s="62"/>
      <c r="G50" s="62"/>
      <c r="H50" s="62"/>
      <c r="I50" s="62"/>
    </row>
    <row r="51" spans="1:9" x14ac:dyDescent="0.2">
      <c r="A51" s="62"/>
      <c r="B51" s="62"/>
      <c r="C51" s="62"/>
      <c r="D51" s="62"/>
      <c r="E51" s="11"/>
      <c r="F51" s="62"/>
      <c r="G51" s="62"/>
      <c r="H51" s="62"/>
      <c r="I51" s="62"/>
    </row>
    <row r="52" spans="1:9" x14ac:dyDescent="0.2">
      <c r="A52" s="62"/>
      <c r="B52" s="62"/>
      <c r="C52" s="62"/>
      <c r="D52" s="62"/>
      <c r="E52" s="11"/>
      <c r="F52" s="62"/>
      <c r="G52" s="62"/>
      <c r="H52" s="62"/>
      <c r="I52" s="62"/>
    </row>
    <row r="53" spans="1:9" x14ac:dyDescent="0.2">
      <c r="A53" s="66" t="s">
        <v>971</v>
      </c>
      <c r="B53" s="62"/>
      <c r="C53" s="62"/>
      <c r="D53" s="62"/>
      <c r="E53" s="11"/>
      <c r="F53" s="62"/>
      <c r="G53" s="62"/>
      <c r="H53" s="62"/>
      <c r="I53" s="62"/>
    </row>
    <row r="54" spans="1:9" x14ac:dyDescent="0.2">
      <c r="A54" s="62"/>
      <c r="B54" s="62"/>
      <c r="C54" s="62"/>
      <c r="D54" s="62"/>
      <c r="E54" s="11"/>
      <c r="F54" s="62"/>
      <c r="G54" s="62"/>
      <c r="H54" s="62"/>
      <c r="I54" s="62"/>
    </row>
    <row r="55" spans="1:9" x14ac:dyDescent="0.2">
      <c r="A55" s="66" t="s">
        <v>949</v>
      </c>
      <c r="B55" s="62"/>
      <c r="C55" s="62"/>
      <c r="D55" s="62"/>
      <c r="E55" s="11"/>
      <c r="F55" s="62"/>
      <c r="G55" s="62"/>
      <c r="H55" s="62"/>
      <c r="I55" s="62"/>
    </row>
    <row r="56" spans="1:9" x14ac:dyDescent="0.2">
      <c r="A56" s="62"/>
      <c r="B56" s="62"/>
      <c r="C56" s="62"/>
      <c r="D56" s="62"/>
      <c r="E56" s="11"/>
      <c r="F56" s="62"/>
      <c r="G56" s="62"/>
      <c r="H56" s="62"/>
      <c r="I56" s="62"/>
    </row>
    <row r="57" spans="1:9" x14ac:dyDescent="0.2">
      <c r="A57" s="62"/>
      <c r="B57" s="62"/>
      <c r="C57" s="62"/>
      <c r="D57" s="62"/>
      <c r="E57" s="11"/>
      <c r="F57" s="62"/>
      <c r="G57" s="62"/>
      <c r="H57" s="62"/>
      <c r="I57" s="62"/>
    </row>
    <row r="58" spans="1:9" x14ac:dyDescent="0.2">
      <c r="A58" s="62"/>
      <c r="B58" s="62"/>
      <c r="C58" s="62"/>
      <c r="D58" s="62"/>
      <c r="E58" s="11"/>
      <c r="F58" s="62"/>
      <c r="G58" s="62"/>
      <c r="H58" s="62"/>
      <c r="I58" s="62"/>
    </row>
    <row r="59" spans="1:9" x14ac:dyDescent="0.2">
      <c r="A59" s="62"/>
      <c r="B59" s="62"/>
      <c r="C59" s="62"/>
      <c r="D59" s="62"/>
      <c r="E59" s="11"/>
      <c r="F59" s="62"/>
      <c r="G59" s="62"/>
      <c r="H59" s="62"/>
      <c r="I59" s="62"/>
    </row>
    <row r="60" spans="1:9" x14ac:dyDescent="0.2">
      <c r="A60" s="62"/>
      <c r="B60" s="62"/>
      <c r="C60" s="62"/>
      <c r="D60" s="62"/>
      <c r="E60" s="11"/>
      <c r="F60" s="62"/>
      <c r="G60" s="62"/>
      <c r="H60" s="62"/>
      <c r="I60" s="62"/>
    </row>
    <row r="61" spans="1:9" x14ac:dyDescent="0.2">
      <c r="A61" s="62"/>
      <c r="B61" s="62"/>
      <c r="C61" s="62"/>
      <c r="D61" s="62"/>
      <c r="E61" s="11"/>
      <c r="F61" s="62"/>
      <c r="G61" s="62"/>
      <c r="H61" s="62"/>
      <c r="I61" s="62"/>
    </row>
    <row r="62" spans="1:9" x14ac:dyDescent="0.2">
      <c r="A62" s="62"/>
      <c r="B62" s="62"/>
      <c r="C62" s="62"/>
      <c r="D62" s="62"/>
      <c r="E62" s="11"/>
      <c r="F62" s="62"/>
      <c r="G62" s="62"/>
      <c r="H62" s="62"/>
      <c r="I62" s="62"/>
    </row>
    <row r="63" spans="1:9" x14ac:dyDescent="0.2">
      <c r="A63" s="62"/>
      <c r="B63" s="62"/>
      <c r="C63" s="62"/>
      <c r="D63" s="62"/>
      <c r="E63" s="11"/>
      <c r="F63" s="62"/>
      <c r="G63" s="62"/>
      <c r="H63" s="62"/>
      <c r="I63" s="62"/>
    </row>
    <row r="64" spans="1:9" x14ac:dyDescent="0.2">
      <c r="A64" s="62"/>
      <c r="B64" s="62"/>
      <c r="C64" s="62"/>
      <c r="D64" s="62"/>
      <c r="E64" s="11"/>
      <c r="F64" s="62"/>
      <c r="G64" s="62"/>
      <c r="H64" s="62"/>
      <c r="I64" s="62"/>
    </row>
    <row r="65" spans="1:9" x14ac:dyDescent="0.2">
      <c r="A65" s="62"/>
      <c r="B65" s="62"/>
      <c r="C65" s="62"/>
      <c r="D65" s="62"/>
      <c r="E65" s="11"/>
      <c r="F65" s="62"/>
      <c r="G65" s="62"/>
      <c r="H65" s="62"/>
      <c r="I65" s="62"/>
    </row>
    <row r="66" spans="1:9" x14ac:dyDescent="0.2">
      <c r="A66" s="62"/>
      <c r="B66" s="62"/>
      <c r="C66" s="62"/>
      <c r="D66" s="62"/>
      <c r="E66" s="11"/>
      <c r="F66" s="62"/>
      <c r="G66" s="62"/>
      <c r="H66" s="62"/>
      <c r="I66" s="62"/>
    </row>
    <row r="67" spans="1:9" x14ac:dyDescent="0.2">
      <c r="A67" s="62"/>
      <c r="B67" s="62"/>
      <c r="C67" s="62"/>
      <c r="D67" s="62"/>
      <c r="E67" s="11"/>
      <c r="F67" s="62"/>
      <c r="G67" s="62"/>
      <c r="H67" s="62"/>
      <c r="I67" s="62"/>
    </row>
    <row r="68" spans="1:9" x14ac:dyDescent="0.2">
      <c r="A68" s="62"/>
      <c r="B68" s="62"/>
      <c r="C68" s="62"/>
      <c r="D68" s="62"/>
      <c r="E68" s="11"/>
      <c r="F68" s="62"/>
      <c r="G68" s="62"/>
      <c r="H68" s="62"/>
      <c r="I68" s="62"/>
    </row>
    <row r="69" spans="1:9" x14ac:dyDescent="0.2">
      <c r="A69" s="62"/>
      <c r="B69" s="62"/>
      <c r="C69" s="62"/>
      <c r="D69" s="62"/>
      <c r="E69" s="11"/>
      <c r="F69" s="62"/>
      <c r="G69" s="62"/>
      <c r="H69" s="62"/>
      <c r="I69" s="62"/>
    </row>
    <row r="70" spans="1:9" x14ac:dyDescent="0.2">
      <c r="A70" s="62"/>
      <c r="B70" s="62"/>
      <c r="C70" s="62"/>
      <c r="D70" s="62"/>
      <c r="E70" s="11"/>
      <c r="F70" s="62"/>
      <c r="G70" s="62"/>
      <c r="H70" s="62"/>
      <c r="I70" s="62"/>
    </row>
    <row r="71" spans="1:9" x14ac:dyDescent="0.2">
      <c r="A71" s="62"/>
      <c r="B71" s="62"/>
      <c r="C71" s="62"/>
      <c r="D71" s="62"/>
      <c r="E71" s="11"/>
      <c r="F71" s="62"/>
      <c r="G71" s="62"/>
      <c r="H71" s="62"/>
      <c r="I71" s="62"/>
    </row>
    <row r="72" spans="1:9" x14ac:dyDescent="0.2">
      <c r="A72" s="62"/>
      <c r="B72" s="62"/>
      <c r="C72" s="62"/>
      <c r="D72" s="62"/>
      <c r="E72" s="11"/>
      <c r="F72" s="62"/>
      <c r="G72" s="62"/>
      <c r="H72" s="62"/>
      <c r="I72" s="62"/>
    </row>
    <row r="73" spans="1:9" x14ac:dyDescent="0.2">
      <c r="A73" s="62"/>
      <c r="B73" s="62"/>
      <c r="C73" s="62"/>
      <c r="D73" s="62"/>
      <c r="E73" s="11"/>
      <c r="F73" s="62"/>
      <c r="G73" s="62"/>
      <c r="H73" s="62"/>
      <c r="I73" s="62"/>
    </row>
    <row r="74" spans="1:9" x14ac:dyDescent="0.2">
      <c r="A74" s="62" t="s">
        <v>947</v>
      </c>
      <c r="B74" s="62"/>
      <c r="C74" s="62"/>
      <c r="D74" s="62"/>
      <c r="E74" s="11"/>
      <c r="F74" s="62"/>
      <c r="G74" s="62"/>
      <c r="H74" s="62"/>
      <c r="I74" s="62"/>
    </row>
    <row r="75" spans="1:9" x14ac:dyDescent="0.2">
      <c r="A75" s="62"/>
      <c r="B75" s="62"/>
      <c r="C75" s="62"/>
      <c r="D75" s="62"/>
      <c r="E75" s="11"/>
      <c r="F75" s="62"/>
      <c r="G75" s="62"/>
      <c r="H75" s="62"/>
      <c r="I75" s="62"/>
    </row>
    <row r="76" spans="1:9" x14ac:dyDescent="0.2">
      <c r="A76" s="62"/>
      <c r="B76" s="62"/>
      <c r="C76" s="62"/>
      <c r="D76" s="62"/>
      <c r="E76" s="11"/>
      <c r="F76" s="62"/>
      <c r="G76" s="62"/>
      <c r="H76" s="62"/>
      <c r="I76" s="62"/>
    </row>
    <row r="77" spans="1:9" x14ac:dyDescent="0.2">
      <c r="A77" s="62"/>
      <c r="B77" s="62"/>
      <c r="C77" s="62"/>
      <c r="D77" s="62"/>
      <c r="E77" s="11"/>
      <c r="F77" s="62"/>
      <c r="G77" s="62"/>
      <c r="H77" s="62"/>
      <c r="I77" s="62"/>
    </row>
    <row r="78" spans="1:9" x14ac:dyDescent="0.2">
      <c r="A78" s="62"/>
      <c r="B78" s="62"/>
      <c r="C78" s="62"/>
      <c r="D78" s="62"/>
      <c r="E78" s="11"/>
      <c r="F78" s="62"/>
      <c r="G78" s="62"/>
      <c r="H78" s="62"/>
      <c r="I78" s="62"/>
    </row>
    <row r="79" spans="1:9" x14ac:dyDescent="0.2">
      <c r="A79" s="62"/>
      <c r="B79" s="62"/>
      <c r="C79" s="62"/>
      <c r="D79" s="62"/>
      <c r="E79" s="11"/>
      <c r="F79" s="62"/>
      <c r="G79" s="62"/>
      <c r="H79" s="62"/>
      <c r="I79" s="62"/>
    </row>
    <row r="80" spans="1:9" x14ac:dyDescent="0.2">
      <c r="A80" s="62"/>
      <c r="B80" s="62"/>
      <c r="C80" s="62"/>
      <c r="D80" s="62"/>
      <c r="E80" s="11"/>
      <c r="F80" s="62"/>
      <c r="G80" s="62"/>
      <c r="H80" s="62"/>
      <c r="I80" s="62"/>
    </row>
    <row r="81" spans="1:9" x14ac:dyDescent="0.2">
      <c r="A81" s="62"/>
      <c r="B81" s="62"/>
      <c r="C81" s="62"/>
      <c r="D81" s="62"/>
      <c r="E81" s="11"/>
      <c r="F81" s="62"/>
      <c r="G81" s="62"/>
      <c r="H81" s="62"/>
      <c r="I81" s="62"/>
    </row>
    <row r="82" spans="1:9" x14ac:dyDescent="0.2">
      <c r="A82" s="62"/>
      <c r="B82" s="62"/>
      <c r="C82" s="62"/>
      <c r="D82" s="62"/>
      <c r="E82" s="11"/>
      <c r="F82" s="62"/>
      <c r="G82" s="62"/>
      <c r="H82" s="62"/>
      <c r="I82" s="62"/>
    </row>
    <row r="83" spans="1:9" x14ac:dyDescent="0.2">
      <c r="A83" s="62"/>
      <c r="B83" s="62"/>
      <c r="C83" s="62"/>
      <c r="D83" s="62"/>
      <c r="E83" s="11"/>
      <c r="F83" s="62"/>
      <c r="G83" s="62"/>
      <c r="H83" s="62"/>
      <c r="I83" s="62"/>
    </row>
    <row r="84" spans="1:9" x14ac:dyDescent="0.2">
      <c r="A84" s="62"/>
      <c r="B84" s="62"/>
      <c r="C84" s="62"/>
      <c r="D84" s="62"/>
      <c r="E84" s="11"/>
      <c r="F84" s="62"/>
      <c r="G84" s="62"/>
      <c r="H84" s="62"/>
      <c r="I84" s="62"/>
    </row>
    <row r="85" spans="1:9" x14ac:dyDescent="0.2">
      <c r="A85" s="62"/>
      <c r="B85" s="62"/>
      <c r="C85" s="62"/>
      <c r="D85" s="62"/>
      <c r="E85" s="11"/>
      <c r="F85" s="62"/>
      <c r="G85" s="62"/>
      <c r="H85" s="62"/>
      <c r="I85" s="62"/>
    </row>
    <row r="86" spans="1:9" x14ac:dyDescent="0.2">
      <c r="A86" s="62"/>
      <c r="B86" s="62"/>
      <c r="C86" s="62"/>
      <c r="D86" s="62"/>
      <c r="E86" s="11"/>
      <c r="F86" s="62"/>
      <c r="G86" s="62"/>
      <c r="H86" s="62"/>
      <c r="I86" s="62"/>
    </row>
    <row r="87" spans="1:9" x14ac:dyDescent="0.2">
      <c r="A87" s="62"/>
      <c r="B87" s="62"/>
      <c r="C87" s="62"/>
      <c r="D87" s="62"/>
      <c r="E87" s="11"/>
      <c r="F87" s="62"/>
      <c r="G87" s="62"/>
      <c r="H87" s="62"/>
      <c r="I87" s="62"/>
    </row>
    <row r="88" spans="1:9" x14ac:dyDescent="0.2">
      <c r="A88" s="62"/>
      <c r="B88" s="62"/>
      <c r="C88" s="62"/>
      <c r="D88" s="62"/>
      <c r="E88" s="11"/>
      <c r="F88" s="62"/>
      <c r="G88" s="62"/>
      <c r="H88" s="62"/>
      <c r="I88" s="62"/>
    </row>
    <row r="89" spans="1:9" x14ac:dyDescent="0.2">
      <c r="A89" s="62"/>
      <c r="B89" s="62"/>
      <c r="C89" s="62"/>
      <c r="D89" s="62"/>
      <c r="E89" s="11"/>
      <c r="F89" s="62"/>
      <c r="G89" s="62"/>
      <c r="H89" s="62"/>
      <c r="I89" s="62"/>
    </row>
    <row r="90" spans="1:9" x14ac:dyDescent="0.2">
      <c r="A90" s="62"/>
      <c r="B90" s="62"/>
      <c r="C90" s="62"/>
      <c r="D90" s="62"/>
      <c r="E90" s="11"/>
      <c r="F90" s="62"/>
      <c r="G90" s="62"/>
      <c r="H90" s="62"/>
      <c r="I90" s="62"/>
    </row>
    <row r="91" spans="1:9" x14ac:dyDescent="0.2">
      <c r="A91" s="62"/>
      <c r="B91" s="62"/>
      <c r="C91" s="62"/>
      <c r="D91" s="62"/>
      <c r="E91" s="11"/>
      <c r="F91" s="62"/>
      <c r="G91" s="62"/>
      <c r="H91" s="62"/>
      <c r="I91" s="62"/>
    </row>
    <row r="92" spans="1:9" x14ac:dyDescent="0.2">
      <c r="A92" s="62"/>
      <c r="B92" s="62"/>
      <c r="C92" s="62"/>
      <c r="D92" s="62"/>
      <c r="E92" s="11"/>
      <c r="F92" s="62"/>
      <c r="G92" s="62"/>
      <c r="H92" s="62"/>
      <c r="I92" s="62"/>
    </row>
    <row r="93" spans="1:9" x14ac:dyDescent="0.2">
      <c r="A93" s="62"/>
      <c r="B93" s="62"/>
      <c r="C93" s="62"/>
      <c r="D93" s="62"/>
      <c r="E93" s="11"/>
      <c r="F93" s="62"/>
      <c r="G93" s="62"/>
      <c r="H93" s="62"/>
      <c r="I93" s="62"/>
    </row>
    <row r="94" spans="1:9" x14ac:dyDescent="0.2">
      <c r="A94" s="62"/>
      <c r="B94" s="62"/>
      <c r="C94" s="62"/>
      <c r="D94" s="62"/>
      <c r="E94" s="11"/>
      <c r="F94" s="62"/>
      <c r="G94" s="62"/>
      <c r="H94" s="62"/>
      <c r="I94" s="62"/>
    </row>
    <row r="95" spans="1:9" x14ac:dyDescent="0.2">
      <c r="A95" s="62"/>
      <c r="B95" s="62"/>
      <c r="C95" s="62"/>
      <c r="D95" s="62"/>
      <c r="E95" s="11"/>
      <c r="F95" s="62"/>
      <c r="G95" s="62"/>
      <c r="H95" s="62"/>
      <c r="I95" s="62"/>
    </row>
    <row r="96" spans="1:9" x14ac:dyDescent="0.2">
      <c r="A96" s="62"/>
      <c r="B96" s="62"/>
      <c r="C96" s="62"/>
      <c r="D96" s="62"/>
      <c r="E96" s="11"/>
      <c r="F96" s="62"/>
      <c r="G96" s="62"/>
      <c r="H96" s="62"/>
      <c r="I96" s="62"/>
    </row>
    <row r="97" spans="1:9" x14ac:dyDescent="0.2">
      <c r="A97" s="62"/>
      <c r="B97" s="62"/>
      <c r="C97" s="62"/>
      <c r="D97" s="62"/>
      <c r="E97" s="11"/>
      <c r="F97" s="62"/>
      <c r="G97" s="62"/>
      <c r="H97" s="62"/>
      <c r="I97" s="62"/>
    </row>
    <row r="98" spans="1:9" x14ac:dyDescent="0.2">
      <c r="A98" s="62"/>
      <c r="B98" s="62"/>
      <c r="C98" s="62"/>
      <c r="D98" s="62"/>
      <c r="E98" s="11"/>
      <c r="F98" s="62"/>
      <c r="G98" s="62"/>
      <c r="H98" s="62"/>
      <c r="I98" s="62"/>
    </row>
    <row r="99" spans="1:9" x14ac:dyDescent="0.2">
      <c r="A99" s="62"/>
      <c r="B99" s="62"/>
      <c r="C99" s="62"/>
      <c r="D99" s="62"/>
      <c r="E99" s="11"/>
      <c r="F99" s="62"/>
      <c r="G99" s="62"/>
      <c r="H99" s="62"/>
      <c r="I99" s="62"/>
    </row>
    <row r="100" spans="1:9" x14ac:dyDescent="0.2">
      <c r="A100" s="62"/>
      <c r="B100" s="62"/>
      <c r="C100" s="62"/>
      <c r="D100" s="62"/>
      <c r="E100" s="11"/>
      <c r="F100" s="62"/>
      <c r="G100" s="62"/>
      <c r="H100" s="62"/>
      <c r="I100" s="62"/>
    </row>
    <row r="101" spans="1:9" x14ac:dyDescent="0.2">
      <c r="A101" s="62"/>
      <c r="B101" s="62"/>
      <c r="C101" s="62"/>
      <c r="D101" s="62"/>
      <c r="E101" s="11"/>
      <c r="F101" s="62"/>
      <c r="G101" s="62"/>
      <c r="H101" s="62"/>
      <c r="I101" s="62"/>
    </row>
    <row r="102" spans="1:9" x14ac:dyDescent="0.2">
      <c r="A102" s="62"/>
      <c r="B102" s="62"/>
      <c r="C102" s="62"/>
      <c r="D102" s="62"/>
      <c r="E102" s="11"/>
      <c r="F102" s="62"/>
      <c r="G102" s="62"/>
      <c r="H102" s="62"/>
      <c r="I102" s="62"/>
    </row>
    <row r="103" spans="1:9" x14ac:dyDescent="0.2">
      <c r="A103" s="62"/>
      <c r="B103" s="62"/>
      <c r="C103" s="62"/>
      <c r="D103" s="62"/>
      <c r="E103" s="11"/>
      <c r="F103" s="62"/>
      <c r="G103" s="62"/>
      <c r="H103" s="62"/>
      <c r="I103" s="62"/>
    </row>
    <row r="104" spans="1:9" x14ac:dyDescent="0.2">
      <c r="A104" s="62"/>
      <c r="B104" s="62"/>
      <c r="C104" s="62"/>
      <c r="D104" s="62"/>
      <c r="E104" s="11"/>
      <c r="F104" s="62"/>
      <c r="G104" s="62"/>
      <c r="H104" s="62"/>
      <c r="I104" s="62"/>
    </row>
    <row r="105" spans="1:9" x14ac:dyDescent="0.2">
      <c r="A105" s="62"/>
      <c r="B105" s="62"/>
      <c r="C105" s="62"/>
      <c r="D105" s="62"/>
      <c r="E105" s="11"/>
      <c r="F105" s="62"/>
      <c r="G105" s="62"/>
      <c r="H105" s="62"/>
      <c r="I105" s="62"/>
    </row>
    <row r="106" spans="1:9" x14ac:dyDescent="0.2">
      <c r="A106" s="62"/>
      <c r="B106" s="62"/>
      <c r="C106" s="62"/>
      <c r="D106" s="62"/>
      <c r="E106" s="11"/>
      <c r="F106" s="62"/>
      <c r="G106" s="62"/>
      <c r="H106" s="62"/>
      <c r="I106" s="62"/>
    </row>
    <row r="107" spans="1:9" x14ac:dyDescent="0.2">
      <c r="A107" s="62"/>
      <c r="B107" s="62"/>
      <c r="C107" s="62"/>
      <c r="D107" s="62"/>
      <c r="E107" s="11"/>
      <c r="F107" s="62"/>
      <c r="G107" s="62"/>
      <c r="H107" s="62"/>
      <c r="I107" s="62"/>
    </row>
    <row r="108" spans="1:9" x14ac:dyDescent="0.2">
      <c r="A108" s="62"/>
      <c r="B108" s="62"/>
      <c r="C108" s="62"/>
      <c r="D108" s="62"/>
      <c r="E108" s="11"/>
      <c r="F108" s="62"/>
      <c r="G108" s="62"/>
      <c r="H108" s="62"/>
      <c r="I108" s="62"/>
    </row>
    <row r="109" spans="1:9" x14ac:dyDescent="0.2">
      <c r="A109" s="62"/>
      <c r="B109" s="62"/>
      <c r="C109" s="62"/>
      <c r="D109" s="62"/>
      <c r="E109" s="11"/>
      <c r="F109" s="62"/>
      <c r="G109" s="62"/>
      <c r="H109" s="62"/>
      <c r="I109" s="62"/>
    </row>
    <row r="110" spans="1:9" x14ac:dyDescent="0.2">
      <c r="A110" s="62"/>
      <c r="B110" s="62"/>
      <c r="C110" s="62"/>
      <c r="D110" s="62"/>
      <c r="E110" s="11"/>
      <c r="F110" s="62"/>
      <c r="G110" s="62"/>
      <c r="H110" s="62"/>
      <c r="I110" s="62"/>
    </row>
    <row r="111" spans="1:9" x14ac:dyDescent="0.2">
      <c r="A111" s="62"/>
      <c r="B111" s="62"/>
      <c r="C111" s="62"/>
      <c r="D111" s="62"/>
      <c r="E111" s="11"/>
      <c r="F111" s="62"/>
      <c r="G111" s="62"/>
      <c r="H111" s="62"/>
      <c r="I111" s="62"/>
    </row>
    <row r="112" spans="1:9" x14ac:dyDescent="0.2">
      <c r="A112" s="62"/>
      <c r="B112" s="62"/>
      <c r="C112" s="62"/>
      <c r="D112" s="62"/>
      <c r="E112" s="11"/>
      <c r="F112" s="62"/>
      <c r="G112" s="62"/>
      <c r="H112" s="62"/>
      <c r="I112" s="62"/>
    </row>
    <row r="113" spans="1:9" x14ac:dyDescent="0.2">
      <c r="A113" s="62"/>
      <c r="B113" s="62"/>
      <c r="C113" s="62"/>
      <c r="D113" s="62"/>
      <c r="E113" s="11"/>
      <c r="F113" s="62"/>
      <c r="G113" s="62"/>
      <c r="H113" s="62"/>
      <c r="I113" s="62"/>
    </row>
    <row r="114" spans="1:9" x14ac:dyDescent="0.2">
      <c r="A114" s="62"/>
      <c r="B114" s="62"/>
      <c r="C114" s="62"/>
      <c r="D114" s="62"/>
      <c r="E114" s="11"/>
      <c r="F114" s="62"/>
      <c r="G114" s="62"/>
      <c r="H114" s="62"/>
      <c r="I114" s="62"/>
    </row>
    <row r="115" spans="1:9" x14ac:dyDescent="0.2">
      <c r="A115" s="62"/>
      <c r="B115" s="62"/>
      <c r="C115" s="62"/>
      <c r="D115" s="62"/>
      <c r="E115" s="11"/>
      <c r="F115" s="62"/>
      <c r="G115" s="62"/>
      <c r="H115" s="62"/>
      <c r="I115" s="62"/>
    </row>
    <row r="116" spans="1:9" x14ac:dyDescent="0.2">
      <c r="A116" s="62"/>
      <c r="B116" s="62"/>
      <c r="C116" s="62"/>
      <c r="D116" s="62"/>
      <c r="E116" s="11"/>
      <c r="F116" s="62"/>
      <c r="G116" s="62"/>
      <c r="H116" s="62"/>
      <c r="I116" s="62"/>
    </row>
    <row r="117" spans="1:9" x14ac:dyDescent="0.2">
      <c r="A117" s="62"/>
      <c r="B117" s="62"/>
      <c r="C117" s="62"/>
      <c r="D117" s="62"/>
      <c r="E117" s="11"/>
      <c r="F117" s="62"/>
      <c r="G117" s="62"/>
      <c r="H117" s="62"/>
      <c r="I117" s="62"/>
    </row>
    <row r="118" spans="1:9" x14ac:dyDescent="0.2">
      <c r="A118" s="62"/>
      <c r="B118" s="62"/>
      <c r="C118" s="62"/>
      <c r="D118" s="62"/>
      <c r="E118" s="11"/>
      <c r="F118" s="62"/>
      <c r="G118" s="62"/>
      <c r="H118" s="62"/>
      <c r="I118" s="62"/>
    </row>
    <row r="119" spans="1:9" x14ac:dyDescent="0.2">
      <c r="A119" s="62"/>
      <c r="B119" s="62"/>
      <c r="C119" s="62"/>
      <c r="D119" s="62"/>
      <c r="E119" s="11"/>
      <c r="F119" s="62"/>
      <c r="G119" s="62"/>
      <c r="H119" s="62"/>
      <c r="I119" s="62"/>
    </row>
    <row r="120" spans="1:9" x14ac:dyDescent="0.2">
      <c r="A120" s="62"/>
      <c r="B120" s="62"/>
      <c r="C120" s="62"/>
      <c r="D120" s="62"/>
      <c r="E120" s="11"/>
      <c r="F120" s="62"/>
      <c r="G120" s="62"/>
      <c r="H120" s="62"/>
      <c r="I120" s="62"/>
    </row>
    <row r="121" spans="1:9" x14ac:dyDescent="0.2">
      <c r="A121" s="62"/>
      <c r="B121" s="62"/>
      <c r="C121" s="62"/>
      <c r="D121" s="62"/>
      <c r="E121" s="11"/>
      <c r="F121" s="62"/>
      <c r="G121" s="62"/>
      <c r="H121" s="62"/>
      <c r="I121" s="62"/>
    </row>
    <row r="122" spans="1:9" x14ac:dyDescent="0.2">
      <c r="A122" s="62"/>
      <c r="B122" s="62"/>
      <c r="C122" s="62"/>
      <c r="D122" s="62"/>
      <c r="E122" s="11"/>
      <c r="F122" s="62"/>
      <c r="G122" s="62"/>
      <c r="H122" s="62"/>
      <c r="I122" s="62"/>
    </row>
    <row r="123" spans="1:9" x14ac:dyDescent="0.2">
      <c r="A123" s="62"/>
      <c r="B123" s="62"/>
      <c r="C123" s="62"/>
      <c r="D123" s="62"/>
      <c r="E123" s="11"/>
      <c r="F123" s="62"/>
      <c r="G123" s="62"/>
      <c r="H123" s="62"/>
      <c r="I123" s="62"/>
    </row>
    <row r="124" spans="1:9" x14ac:dyDescent="0.2">
      <c r="A124" s="62"/>
      <c r="B124" s="62"/>
      <c r="C124" s="62"/>
      <c r="D124" s="62"/>
      <c r="E124" s="11"/>
      <c r="F124" s="62"/>
      <c r="G124" s="62"/>
      <c r="H124" s="62"/>
      <c r="I124" s="62"/>
    </row>
    <row r="125" spans="1:9" x14ac:dyDescent="0.2">
      <c r="A125" s="62"/>
      <c r="B125" s="62"/>
      <c r="C125" s="62"/>
      <c r="D125" s="62"/>
      <c r="E125" s="11"/>
      <c r="F125" s="62"/>
      <c r="G125" s="62"/>
      <c r="H125" s="62"/>
      <c r="I125" s="62"/>
    </row>
    <row r="126" spans="1:9" x14ac:dyDescent="0.2">
      <c r="A126" s="62"/>
      <c r="B126" s="62"/>
      <c r="C126" s="62"/>
      <c r="D126" s="62"/>
      <c r="E126" s="11"/>
      <c r="F126" s="62"/>
      <c r="G126" s="62"/>
      <c r="H126" s="62"/>
      <c r="I126" s="62"/>
    </row>
    <row r="127" spans="1:9" x14ac:dyDescent="0.2">
      <c r="A127" s="62"/>
      <c r="B127" s="62"/>
      <c r="C127" s="62"/>
      <c r="D127" s="62"/>
      <c r="E127" s="11"/>
      <c r="F127" s="62"/>
      <c r="G127" s="62"/>
      <c r="H127" s="62"/>
      <c r="I127" s="62"/>
    </row>
    <row r="128" spans="1:9" x14ac:dyDescent="0.2">
      <c r="A128" s="62"/>
      <c r="B128" s="62"/>
      <c r="C128" s="62"/>
      <c r="D128" s="62"/>
      <c r="E128" s="11"/>
      <c r="F128" s="62"/>
      <c r="G128" s="62"/>
      <c r="H128" s="62"/>
      <c r="I128" s="62"/>
    </row>
    <row r="129" spans="1:9" x14ac:dyDescent="0.2">
      <c r="A129" s="62"/>
      <c r="B129" s="62"/>
      <c r="C129" s="62"/>
      <c r="D129" s="62"/>
      <c r="E129" s="11"/>
      <c r="F129" s="62"/>
      <c r="G129" s="62"/>
      <c r="H129" s="62"/>
      <c r="I129" s="62"/>
    </row>
    <row r="130" spans="1:9" x14ac:dyDescent="0.2">
      <c r="A130" s="62"/>
      <c r="B130" s="62"/>
      <c r="C130" s="62"/>
      <c r="D130" s="62"/>
      <c r="E130" s="11"/>
      <c r="F130" s="62"/>
      <c r="G130" s="62"/>
      <c r="H130" s="62"/>
      <c r="I130" s="62"/>
    </row>
    <row r="131" spans="1:9" x14ac:dyDescent="0.2">
      <c r="A131" s="62"/>
      <c r="B131" s="62"/>
      <c r="C131" s="62"/>
      <c r="D131" s="62"/>
      <c r="E131" s="11"/>
      <c r="F131" s="62"/>
      <c r="G131" s="62"/>
      <c r="H131" s="62"/>
      <c r="I131" s="62"/>
    </row>
    <row r="132" spans="1:9" x14ac:dyDescent="0.2">
      <c r="A132" s="62"/>
      <c r="B132" s="62"/>
      <c r="C132" s="62"/>
      <c r="D132" s="62"/>
      <c r="E132" s="11"/>
      <c r="F132" s="62"/>
      <c r="G132" s="62"/>
      <c r="H132" s="62"/>
      <c r="I132" s="62"/>
    </row>
    <row r="133" spans="1:9" x14ac:dyDescent="0.2">
      <c r="A133" s="62"/>
      <c r="B133" s="62"/>
      <c r="C133" s="62"/>
      <c r="D133" s="62"/>
      <c r="E133" s="11"/>
      <c r="F133" s="62"/>
      <c r="G133" s="62"/>
      <c r="H133" s="62"/>
      <c r="I133" s="62"/>
    </row>
    <row r="134" spans="1:9" x14ac:dyDescent="0.2">
      <c r="A134" s="62"/>
      <c r="B134" s="62"/>
      <c r="C134" s="62"/>
      <c r="D134" s="62"/>
      <c r="E134" s="11"/>
      <c r="F134" s="62"/>
      <c r="G134" s="62"/>
      <c r="H134" s="62"/>
      <c r="I134" s="62"/>
    </row>
    <row r="135" spans="1:9" x14ac:dyDescent="0.2">
      <c r="A135" s="62"/>
      <c r="B135" s="62"/>
      <c r="C135" s="62"/>
      <c r="D135" s="62"/>
      <c r="E135" s="11"/>
      <c r="F135" s="62"/>
      <c r="G135" s="62"/>
      <c r="H135" s="62"/>
      <c r="I135" s="62"/>
    </row>
    <row r="136" spans="1:9" x14ac:dyDescent="0.2">
      <c r="A136" s="62"/>
      <c r="B136" s="62"/>
      <c r="C136" s="62"/>
      <c r="D136" s="62"/>
      <c r="E136" s="11"/>
      <c r="F136" s="62"/>
      <c r="G136" s="62"/>
      <c r="H136" s="62"/>
      <c r="I136" s="62"/>
    </row>
    <row r="137" spans="1:9" x14ac:dyDescent="0.2">
      <c r="A137" s="62"/>
      <c r="B137" s="62"/>
      <c r="C137" s="62"/>
      <c r="D137" s="62"/>
      <c r="E137" s="11"/>
      <c r="F137" s="62"/>
      <c r="G137" s="62"/>
      <c r="H137" s="62"/>
      <c r="I137" s="62"/>
    </row>
    <row r="138" spans="1:9" x14ac:dyDescent="0.2">
      <c r="A138" s="62"/>
      <c r="B138" s="62"/>
      <c r="C138" s="62"/>
      <c r="D138" s="62"/>
      <c r="E138" s="11"/>
      <c r="F138" s="62"/>
      <c r="G138" s="62"/>
      <c r="H138" s="62"/>
      <c r="I138" s="62"/>
    </row>
    <row r="139" spans="1:9" x14ac:dyDescent="0.2">
      <c r="A139" s="62"/>
      <c r="B139" s="62"/>
      <c r="C139" s="62"/>
      <c r="D139" s="62"/>
      <c r="E139" s="11"/>
      <c r="F139" s="62"/>
      <c r="G139" s="62"/>
      <c r="H139" s="62"/>
      <c r="I139" s="62"/>
    </row>
    <row r="140" spans="1:9" x14ac:dyDescent="0.2">
      <c r="A140" s="62"/>
      <c r="B140" s="62"/>
      <c r="C140" s="62"/>
      <c r="D140" s="62"/>
      <c r="E140" s="11"/>
      <c r="F140" s="62"/>
      <c r="G140" s="62"/>
      <c r="H140" s="62"/>
      <c r="I140" s="62"/>
    </row>
    <row r="141" spans="1:9" x14ac:dyDescent="0.2">
      <c r="A141" s="62"/>
      <c r="B141" s="62"/>
      <c r="C141" s="62"/>
      <c r="D141" s="62"/>
      <c r="E141" s="11"/>
      <c r="F141" s="62"/>
      <c r="G141" s="62"/>
      <c r="H141" s="62"/>
      <c r="I141" s="62"/>
    </row>
    <row r="142" spans="1:9" x14ac:dyDescent="0.2">
      <c r="A142" s="62"/>
      <c r="B142" s="62"/>
      <c r="C142" s="62"/>
      <c r="D142" s="62"/>
      <c r="E142" s="11"/>
      <c r="F142" s="62"/>
      <c r="G142" s="62"/>
      <c r="H142" s="62"/>
      <c r="I142" s="62"/>
    </row>
    <row r="143" spans="1:9" x14ac:dyDescent="0.2">
      <c r="A143" s="62"/>
      <c r="B143" s="62"/>
      <c r="C143" s="62"/>
      <c r="D143" s="62"/>
      <c r="E143" s="11"/>
      <c r="F143" s="62"/>
      <c r="G143" s="62"/>
      <c r="H143" s="62"/>
      <c r="I143" s="62"/>
    </row>
    <row r="144" spans="1:9" x14ac:dyDescent="0.2">
      <c r="A144" s="62"/>
      <c r="B144" s="62"/>
      <c r="C144" s="62"/>
      <c r="D144" s="62"/>
      <c r="E144" s="11"/>
      <c r="F144" s="62"/>
      <c r="G144" s="62"/>
      <c r="H144" s="62"/>
      <c r="I144" s="62"/>
    </row>
    <row r="145" spans="1:9" x14ac:dyDescent="0.2">
      <c r="A145" s="62"/>
      <c r="B145" s="62"/>
      <c r="C145" s="62"/>
      <c r="D145" s="62"/>
      <c r="E145" s="11"/>
      <c r="F145" s="62"/>
      <c r="G145" s="62"/>
      <c r="H145" s="62"/>
      <c r="I145" s="62"/>
    </row>
    <row r="146" spans="1:9" x14ac:dyDescent="0.2">
      <c r="A146" s="62"/>
      <c r="B146" s="62"/>
      <c r="C146" s="62"/>
      <c r="D146" s="62"/>
      <c r="E146" s="11"/>
      <c r="F146" s="62"/>
      <c r="G146" s="62"/>
      <c r="H146" s="62"/>
      <c r="I146" s="62"/>
    </row>
    <row r="147" spans="1:9" x14ac:dyDescent="0.2">
      <c r="A147" s="62"/>
      <c r="B147" s="62"/>
      <c r="C147" s="62"/>
      <c r="D147" s="62"/>
      <c r="E147" s="11"/>
      <c r="F147" s="62"/>
      <c r="G147" s="62"/>
      <c r="H147" s="62"/>
      <c r="I147" s="62"/>
    </row>
    <row r="148" spans="1:9" x14ac:dyDescent="0.2">
      <c r="A148" s="62"/>
      <c r="B148" s="62"/>
      <c r="C148" s="62"/>
      <c r="D148" s="62"/>
      <c r="E148" s="11"/>
      <c r="F148" s="62"/>
      <c r="G148" s="62"/>
      <c r="H148" s="62"/>
      <c r="I148" s="62"/>
    </row>
    <row r="149" spans="1:9" x14ac:dyDescent="0.2">
      <c r="A149" s="62"/>
      <c r="B149" s="62"/>
      <c r="C149" s="62"/>
      <c r="D149" s="62"/>
      <c r="E149" s="11"/>
      <c r="F149" s="62"/>
      <c r="G149" s="62"/>
      <c r="H149" s="62"/>
      <c r="I149" s="62"/>
    </row>
    <row r="150" spans="1:9" x14ac:dyDescent="0.2">
      <c r="A150" s="62"/>
      <c r="B150" s="62"/>
      <c r="C150" s="62"/>
      <c r="D150" s="62"/>
      <c r="E150" s="11"/>
      <c r="F150" s="62"/>
      <c r="G150" s="62"/>
      <c r="H150" s="62"/>
      <c r="I150" s="62"/>
    </row>
    <row r="151" spans="1:9" x14ac:dyDescent="0.2">
      <c r="A151" s="62"/>
      <c r="B151" s="62"/>
      <c r="C151" s="62"/>
      <c r="D151" s="62"/>
      <c r="E151" s="11"/>
      <c r="F151" s="62"/>
      <c r="G151" s="62"/>
      <c r="H151" s="62"/>
      <c r="I151" s="62"/>
    </row>
    <row r="152" spans="1:9" x14ac:dyDescent="0.2">
      <c r="A152" s="62"/>
      <c r="B152" s="62"/>
      <c r="C152" s="62"/>
      <c r="D152" s="62"/>
      <c r="E152" s="11"/>
      <c r="F152" s="62"/>
      <c r="G152" s="62"/>
      <c r="H152" s="62"/>
      <c r="I152" s="62"/>
    </row>
    <row r="153" spans="1:9" x14ac:dyDescent="0.2">
      <c r="A153" s="62"/>
      <c r="B153" s="62"/>
      <c r="C153" s="62"/>
      <c r="D153" s="62"/>
      <c r="E153" s="11"/>
      <c r="F153" s="62"/>
      <c r="G153" s="62"/>
      <c r="H153" s="62"/>
      <c r="I153" s="62"/>
    </row>
    <row r="154" spans="1:9" x14ac:dyDescent="0.2">
      <c r="A154" s="62"/>
      <c r="B154" s="62"/>
      <c r="C154" s="62"/>
      <c r="D154" s="62"/>
      <c r="E154" s="11"/>
      <c r="F154" s="62"/>
      <c r="G154" s="62"/>
      <c r="H154" s="62"/>
      <c r="I154" s="62"/>
    </row>
    <row r="155" spans="1:9" x14ac:dyDescent="0.2">
      <c r="A155" s="62"/>
      <c r="B155" s="62"/>
      <c r="C155" s="62"/>
      <c r="D155" s="62"/>
      <c r="E155" s="11"/>
      <c r="F155" s="62"/>
      <c r="G155" s="62"/>
      <c r="H155" s="62"/>
      <c r="I155" s="62"/>
    </row>
    <row r="156" spans="1:9" x14ac:dyDescent="0.2">
      <c r="A156" s="62"/>
      <c r="B156" s="62"/>
      <c r="C156" s="62"/>
      <c r="D156" s="62"/>
      <c r="E156" s="11"/>
      <c r="F156" s="62"/>
      <c r="G156" s="62"/>
      <c r="H156" s="62"/>
      <c r="I156" s="62"/>
    </row>
    <row r="157" spans="1:9" x14ac:dyDescent="0.2">
      <c r="A157" s="62"/>
      <c r="B157" s="62"/>
      <c r="C157" s="62"/>
      <c r="D157" s="62"/>
      <c r="E157" s="11"/>
      <c r="F157" s="62"/>
      <c r="G157" s="62"/>
      <c r="H157" s="62"/>
      <c r="I157" s="62"/>
    </row>
    <row r="158" spans="1:9" x14ac:dyDescent="0.2">
      <c r="A158" s="62"/>
      <c r="B158" s="62"/>
      <c r="C158" s="62"/>
      <c r="D158" s="62"/>
      <c r="E158" s="11"/>
      <c r="F158" s="62"/>
      <c r="G158" s="62"/>
      <c r="H158" s="62"/>
      <c r="I158" s="62"/>
    </row>
    <row r="159" spans="1:9" x14ac:dyDescent="0.2">
      <c r="A159" s="62"/>
      <c r="B159" s="62"/>
      <c r="C159" s="62"/>
      <c r="D159" s="62"/>
      <c r="E159" s="11"/>
      <c r="F159" s="62"/>
      <c r="G159" s="62"/>
      <c r="H159" s="62"/>
      <c r="I159" s="62"/>
    </row>
    <row r="160" spans="1:9" x14ac:dyDescent="0.2">
      <c r="A160" s="62"/>
      <c r="B160" s="62"/>
      <c r="C160" s="62"/>
      <c r="D160" s="62"/>
      <c r="E160" s="11"/>
      <c r="F160" s="62"/>
      <c r="G160" s="62"/>
      <c r="H160" s="62"/>
      <c r="I160" s="62"/>
    </row>
    <row r="161" spans="1:9" x14ac:dyDescent="0.2">
      <c r="A161" s="62"/>
      <c r="B161" s="62"/>
      <c r="C161" s="62"/>
      <c r="D161" s="62"/>
      <c r="E161" s="11"/>
      <c r="F161" s="62"/>
      <c r="G161" s="62"/>
      <c r="H161" s="62"/>
      <c r="I161" s="62"/>
    </row>
    <row r="162" spans="1:9" x14ac:dyDescent="0.2">
      <c r="A162" s="62"/>
      <c r="B162" s="62"/>
      <c r="C162" s="62"/>
      <c r="D162" s="62"/>
      <c r="E162" s="11"/>
      <c r="F162" s="62"/>
      <c r="G162" s="62"/>
      <c r="H162" s="62"/>
      <c r="I162" s="62"/>
    </row>
    <row r="163" spans="1:9" x14ac:dyDescent="0.2">
      <c r="A163" s="62"/>
      <c r="B163" s="62"/>
      <c r="C163" s="62"/>
      <c r="D163" s="62"/>
      <c r="E163" s="11"/>
      <c r="F163" s="62"/>
      <c r="G163" s="62"/>
      <c r="H163" s="62"/>
      <c r="I163" s="62"/>
    </row>
    <row r="164" spans="1:9" x14ac:dyDescent="0.2">
      <c r="A164" s="62"/>
      <c r="B164" s="62"/>
      <c r="C164" s="62"/>
      <c r="D164" s="62"/>
      <c r="E164" s="11"/>
      <c r="F164" s="62"/>
      <c r="G164" s="62"/>
      <c r="H164" s="62"/>
      <c r="I164" s="62"/>
    </row>
    <row r="165" spans="1:9" x14ac:dyDescent="0.2">
      <c r="A165" s="62"/>
      <c r="B165" s="62"/>
      <c r="C165" s="62"/>
      <c r="D165" s="62"/>
      <c r="E165" s="11"/>
      <c r="F165" s="62"/>
      <c r="G165" s="62"/>
      <c r="H165" s="62"/>
      <c r="I165" s="62"/>
    </row>
    <row r="166" spans="1:9" x14ac:dyDescent="0.2">
      <c r="A166" s="62"/>
      <c r="B166" s="62"/>
      <c r="C166" s="62"/>
      <c r="D166" s="62"/>
      <c r="E166" s="11"/>
      <c r="F166" s="62"/>
      <c r="G166" s="62"/>
      <c r="H166" s="62"/>
      <c r="I166" s="62"/>
    </row>
    <row r="167" spans="1:9" x14ac:dyDescent="0.2">
      <c r="A167" s="62"/>
      <c r="B167" s="62"/>
      <c r="C167" s="62"/>
      <c r="D167" s="62"/>
      <c r="E167" s="11"/>
      <c r="F167" s="62"/>
      <c r="G167" s="62"/>
      <c r="H167" s="62"/>
      <c r="I167" s="62"/>
    </row>
    <row r="168" spans="1:9" x14ac:dyDescent="0.2">
      <c r="A168" s="62"/>
      <c r="B168" s="62"/>
      <c r="C168" s="62"/>
      <c r="D168" s="62"/>
      <c r="E168" s="11"/>
      <c r="F168" s="62"/>
      <c r="G168" s="62"/>
      <c r="H168" s="62"/>
      <c r="I168" s="62"/>
    </row>
    <row r="169" spans="1:9" x14ac:dyDescent="0.2">
      <c r="A169" s="62"/>
      <c r="B169" s="62"/>
      <c r="C169" s="62"/>
      <c r="D169" s="62"/>
      <c r="E169" s="11"/>
      <c r="F169" s="62"/>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row r="250" spans="1:9" x14ac:dyDescent="0.2">
      <c r="A250" s="62"/>
      <c r="B250" s="62"/>
      <c r="C250" s="62"/>
      <c r="D250" s="62"/>
      <c r="E250" s="11"/>
      <c r="G250" s="62"/>
      <c r="H250" s="62"/>
      <c r="I250" s="62"/>
    </row>
    <row r="251" spans="1:9" x14ac:dyDescent="0.2">
      <c r="A251" s="62"/>
      <c r="B251" s="62"/>
      <c r="C251" s="62"/>
      <c r="D251" s="62"/>
      <c r="E251" s="11"/>
      <c r="G251" s="62"/>
      <c r="H251" s="62"/>
      <c r="I251" s="62"/>
    </row>
    <row r="252" spans="1:9" x14ac:dyDescent="0.2">
      <c r="A252" s="62"/>
      <c r="B252" s="62"/>
      <c r="C252" s="62"/>
      <c r="D252" s="62"/>
      <c r="E252" s="11"/>
      <c r="G252" s="62"/>
      <c r="H252" s="62"/>
      <c r="I252" s="62"/>
    </row>
    <row r="253" spans="1:9" x14ac:dyDescent="0.2">
      <c r="A253" s="62"/>
      <c r="B253" s="62"/>
      <c r="C253" s="62"/>
      <c r="D253" s="62"/>
      <c r="E253" s="11"/>
      <c r="G253" s="62"/>
      <c r="H253" s="62"/>
      <c r="I253" s="62"/>
    </row>
    <row r="254" spans="1:9" x14ac:dyDescent="0.2">
      <c r="A254" s="62"/>
      <c r="B254" s="62"/>
      <c r="C254" s="62"/>
      <c r="D254" s="62"/>
      <c r="E254" s="11"/>
      <c r="G254" s="62"/>
      <c r="H254" s="62"/>
      <c r="I254" s="62"/>
    </row>
    <row r="255" spans="1:9" x14ac:dyDescent="0.2">
      <c r="A255" s="62"/>
      <c r="B255" s="62"/>
      <c r="C255" s="62"/>
      <c r="D255" s="62"/>
      <c r="E255" s="11"/>
      <c r="G255" s="62"/>
      <c r="H255" s="62"/>
      <c r="I255" s="62"/>
    </row>
    <row r="256" spans="1:9" x14ac:dyDescent="0.2">
      <c r="A256" s="62"/>
      <c r="B256" s="62"/>
      <c r="C256" s="62"/>
      <c r="D256" s="62"/>
      <c r="E256" s="11"/>
      <c r="G256" s="62"/>
      <c r="H256" s="62"/>
      <c r="I256" s="62"/>
    </row>
    <row r="257" spans="1:9" x14ac:dyDescent="0.2">
      <c r="A257" s="62"/>
      <c r="B257" s="62"/>
      <c r="C257" s="62"/>
      <c r="D257" s="62"/>
      <c r="E257" s="11"/>
      <c r="G257" s="62"/>
      <c r="H257" s="62"/>
      <c r="I257" s="62"/>
    </row>
    <row r="258" spans="1:9" x14ac:dyDescent="0.2">
      <c r="A258" s="62"/>
      <c r="B258" s="62"/>
      <c r="C258" s="62"/>
      <c r="D258" s="62"/>
      <c r="E258" s="11"/>
      <c r="G258" s="62"/>
      <c r="H258" s="62"/>
      <c r="I258" s="62"/>
    </row>
    <row r="259" spans="1:9" x14ac:dyDescent="0.2">
      <c r="A259" s="62"/>
      <c r="B259" s="62"/>
      <c r="C259" s="62"/>
      <c r="D259" s="62"/>
      <c r="E259" s="11"/>
      <c r="G259" s="62"/>
      <c r="H259" s="62"/>
      <c r="I259" s="62"/>
    </row>
    <row r="260" spans="1:9" x14ac:dyDescent="0.2">
      <c r="A260" s="62"/>
      <c r="B260" s="62"/>
      <c r="C260" s="62"/>
      <c r="D260" s="62"/>
      <c r="E260" s="11"/>
      <c r="G260" s="62"/>
      <c r="H260" s="62"/>
      <c r="I260" s="62"/>
    </row>
    <row r="261" spans="1:9" x14ac:dyDescent="0.2">
      <c r="A261" s="62"/>
      <c r="B261" s="62"/>
      <c r="C261" s="62"/>
      <c r="D261" s="62"/>
      <c r="E261" s="11"/>
      <c r="G261" s="62"/>
      <c r="H261" s="62"/>
      <c r="I261" s="62"/>
    </row>
    <row r="262" spans="1:9" x14ac:dyDescent="0.2">
      <c r="A262" s="62"/>
      <c r="B262" s="62"/>
      <c r="C262" s="62"/>
      <c r="D262" s="62"/>
      <c r="E262" s="11"/>
      <c r="G262" s="62"/>
      <c r="H262" s="62"/>
      <c r="I262" s="62"/>
    </row>
    <row r="263" spans="1:9" x14ac:dyDescent="0.2">
      <c r="A263" s="62"/>
      <c r="B263" s="62"/>
      <c r="C263" s="62"/>
      <c r="D263" s="62"/>
      <c r="E263" s="11"/>
      <c r="G263" s="62"/>
      <c r="H263" s="62"/>
      <c r="I263" s="62"/>
    </row>
    <row r="264" spans="1:9" x14ac:dyDescent="0.2">
      <c r="A264" s="62"/>
      <c r="B264" s="62"/>
      <c r="C264" s="62"/>
      <c r="D264" s="62"/>
      <c r="E264" s="11"/>
      <c r="G264" s="62"/>
      <c r="H264" s="62"/>
      <c r="I264" s="62"/>
    </row>
    <row r="265" spans="1:9" x14ac:dyDescent="0.2">
      <c r="A265" s="62"/>
      <c r="B265" s="62"/>
      <c r="C265" s="62"/>
      <c r="D265" s="62"/>
      <c r="E265" s="11"/>
      <c r="G265" s="62"/>
      <c r="H265" s="62"/>
      <c r="I265" s="62"/>
    </row>
    <row r="266" spans="1:9" x14ac:dyDescent="0.2">
      <c r="A266" s="62"/>
      <c r="B266" s="62"/>
      <c r="C266" s="62"/>
      <c r="D266" s="62"/>
      <c r="E266" s="11"/>
      <c r="G266" s="62"/>
      <c r="H266" s="62"/>
      <c r="I266" s="62"/>
    </row>
    <row r="267" spans="1:9" x14ac:dyDescent="0.2">
      <c r="A267" s="62"/>
      <c r="B267" s="62"/>
      <c r="C267" s="62"/>
      <c r="D267" s="62"/>
      <c r="E267" s="11"/>
      <c r="G267" s="62"/>
      <c r="H267" s="62"/>
      <c r="I267" s="62"/>
    </row>
    <row r="268" spans="1:9" x14ac:dyDescent="0.2">
      <c r="A268" s="62"/>
      <c r="B268" s="62"/>
      <c r="C268" s="62"/>
      <c r="D268" s="62"/>
      <c r="E268" s="11"/>
      <c r="G268" s="62"/>
      <c r="H268" s="62"/>
      <c r="I268" s="62"/>
    </row>
    <row r="269" spans="1:9" x14ac:dyDescent="0.2">
      <c r="A269" s="62"/>
      <c r="B269" s="62"/>
      <c r="C269" s="62"/>
      <c r="D269" s="62"/>
      <c r="E269" s="11"/>
      <c r="G269" s="62"/>
      <c r="H269" s="62"/>
      <c r="I269" s="62"/>
    </row>
    <row r="270" spans="1:9" x14ac:dyDescent="0.2">
      <c r="A270" s="62"/>
      <c r="B270" s="62"/>
      <c r="C270" s="62"/>
      <c r="D270" s="62"/>
      <c r="E270" s="11"/>
      <c r="G270" s="62"/>
      <c r="H270" s="62"/>
      <c r="I270" s="62"/>
    </row>
    <row r="271" spans="1:9" x14ac:dyDescent="0.2">
      <c r="A271" s="62"/>
      <c r="B271" s="62"/>
      <c r="C271" s="62"/>
      <c r="D271" s="62"/>
      <c r="E271" s="11"/>
      <c r="G271" s="62"/>
      <c r="H271" s="62"/>
      <c r="I271" s="62"/>
    </row>
  </sheetData>
  <mergeCells count="2">
    <mergeCell ref="A1:F1"/>
    <mergeCell ref="A31:C31"/>
  </mergeCells>
  <conditionalFormatting sqref="F2:F3 E5:E13 F14:F32">
    <cfRule type="cellIs" dxfId="25" priority="2" stopIfTrue="1" operator="between">
      <formula>0.009</formula>
      <formula>-0.009</formula>
    </cfRule>
  </conditionalFormatting>
  <conditionalFormatting sqref="F170:F65538">
    <cfRule type="cellIs" dxfId="24" priority="1" stopIfTrue="1" operator="between">
      <formula>0.009</formula>
      <formula>-0.009</formula>
    </cfRule>
  </conditionalFormatting>
  <hyperlinks>
    <hyperlink ref="A36" r:id="rId1" tooltip="https://www.franklintempletonindia.com/downloadsServlet/pdf/product-labels-jg9o5k7l" display="https://www.franklintempletonindia.com/downloadsServlet/pdf/product-labels-jg9o5k7l"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8"/>
  <sheetViews>
    <sheetView workbookViewId="0">
      <selection sqref="A1:F1"/>
    </sheetView>
  </sheetViews>
  <sheetFormatPr defaultRowHeight="11.25" x14ac:dyDescent="0.2"/>
  <cols>
    <col min="1" max="1" width="31.7109375" style="7" bestFit="1" customWidth="1"/>
    <col min="2" max="2" width="39.28515625" style="7" bestFit="1" customWidth="1"/>
    <col min="3" max="3" width="18.85546875" style="7" bestFit="1" customWidth="1"/>
    <col min="4" max="4" width="27.42578125" style="7" customWidth="1"/>
    <col min="5" max="5" width="26.7109375" style="10" customWidth="1"/>
    <col min="6" max="6" width="13.5703125" style="11" bestFit="1" customWidth="1"/>
    <col min="7" max="16384" width="9.140625" style="7"/>
  </cols>
  <sheetData>
    <row r="1" spans="1:8" s="1" customFormat="1" ht="15" x14ac:dyDescent="0.2">
      <c r="A1" s="99" t="s">
        <v>1383</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5.5" customHeight="1" x14ac:dyDescent="0.2">
      <c r="A4" s="6" t="s">
        <v>2</v>
      </c>
      <c r="B4" s="6" t="s">
        <v>0</v>
      </c>
      <c r="C4" s="13" t="s">
        <v>1</v>
      </c>
      <c r="D4" s="52" t="s">
        <v>6</v>
      </c>
      <c r="E4" s="12" t="s">
        <v>3</v>
      </c>
    </row>
    <row r="5" spans="1:8" x14ac:dyDescent="0.2">
      <c r="A5" s="16" t="s">
        <v>563</v>
      </c>
      <c r="B5" s="17"/>
      <c r="C5" s="17"/>
      <c r="D5" s="18"/>
      <c r="E5" s="19"/>
      <c r="F5" s="7"/>
    </row>
    <row r="6" spans="1:8" x14ac:dyDescent="0.2">
      <c r="A6" s="21" t="s">
        <v>911</v>
      </c>
      <c r="B6" s="21" t="s">
        <v>910</v>
      </c>
      <c r="C6" s="24">
        <v>57116.321000000004</v>
      </c>
      <c r="D6" s="22">
        <v>1818.4107329999999</v>
      </c>
      <c r="E6" s="23">
        <v>98.756683937788907</v>
      </c>
      <c r="F6" s="7"/>
    </row>
    <row r="7" spans="1:8" x14ac:dyDescent="0.2">
      <c r="A7" s="20" t="s">
        <v>28</v>
      </c>
      <c r="B7" s="20"/>
      <c r="C7" s="20"/>
      <c r="D7" s="25">
        <f>SUM(D6:D6)</f>
        <v>1818.4107329999999</v>
      </c>
      <c r="E7" s="26">
        <f>SUM(E6:E6)</f>
        <v>98.756683937788907</v>
      </c>
      <c r="F7" s="14"/>
      <c r="G7" s="14"/>
      <c r="H7" s="14"/>
    </row>
    <row r="8" spans="1:8" x14ac:dyDescent="0.2">
      <c r="A8" s="21"/>
      <c r="B8" s="21"/>
      <c r="C8" s="21"/>
      <c r="D8" s="22"/>
      <c r="E8" s="23"/>
      <c r="F8" s="7"/>
    </row>
    <row r="9" spans="1:8" x14ac:dyDescent="0.2">
      <c r="A9" s="20" t="s">
        <v>41</v>
      </c>
      <c r="B9" s="20"/>
      <c r="C9" s="20"/>
      <c r="D9" s="25">
        <f>D7</f>
        <v>1818.4107329999999</v>
      </c>
      <c r="E9" s="26">
        <f>E7</f>
        <v>98.756683937788907</v>
      </c>
      <c r="F9" s="14"/>
      <c r="G9" s="14"/>
      <c r="H9" s="14"/>
    </row>
    <row r="10" spans="1:8" x14ac:dyDescent="0.2">
      <c r="A10" s="20"/>
      <c r="B10" s="20"/>
      <c r="C10" s="20"/>
      <c r="D10" s="25"/>
      <c r="E10" s="26"/>
      <c r="F10" s="14"/>
      <c r="G10" s="14"/>
      <c r="H10" s="14"/>
    </row>
    <row r="11" spans="1:8" x14ac:dyDescent="0.2">
      <c r="A11" s="20" t="s">
        <v>43</v>
      </c>
      <c r="B11" s="20"/>
      <c r="C11" s="20"/>
      <c r="D11" s="25">
        <f>D13-(D7)</f>
        <v>22.893227900000056</v>
      </c>
      <c r="E11" s="26">
        <f>E13-(E7)</f>
        <v>1.2433160622110933</v>
      </c>
      <c r="F11" s="14"/>
      <c r="G11" s="14"/>
      <c r="H11" s="14"/>
    </row>
    <row r="12" spans="1:8" x14ac:dyDescent="0.2">
      <c r="A12" s="20"/>
      <c r="B12" s="20"/>
      <c r="C12" s="20"/>
      <c r="D12" s="25"/>
      <c r="E12" s="26"/>
      <c r="F12" s="14"/>
      <c r="G12" s="14"/>
      <c r="H12" s="14"/>
    </row>
    <row r="13" spans="1:8" x14ac:dyDescent="0.2">
      <c r="A13" s="27" t="s">
        <v>42</v>
      </c>
      <c r="B13" s="27"/>
      <c r="C13" s="27"/>
      <c r="D13" s="28">
        <v>1841.3039609</v>
      </c>
      <c r="E13" s="29">
        <v>100</v>
      </c>
      <c r="F13" s="14"/>
      <c r="G13" s="14"/>
      <c r="H13" s="14"/>
    </row>
    <row r="15" spans="1:8" x14ac:dyDescent="0.2">
      <c r="A15" s="14" t="s">
        <v>45</v>
      </c>
    </row>
    <row r="16" spans="1:8" x14ac:dyDescent="0.2">
      <c r="A16" s="14" t="s">
        <v>46</v>
      </c>
    </row>
    <row r="17" spans="1:9" x14ac:dyDescent="0.2">
      <c r="A17" s="14" t="s">
        <v>47</v>
      </c>
      <c r="B17" s="14"/>
      <c r="C17" s="30" t="s">
        <v>49</v>
      </c>
      <c r="D17" s="30" t="s">
        <v>48</v>
      </c>
    </row>
    <row r="18" spans="1:9" x14ac:dyDescent="0.2">
      <c r="A18" s="7" t="s">
        <v>50</v>
      </c>
      <c r="C18" s="31">
        <v>10.158899999999999</v>
      </c>
      <c r="D18" s="31">
        <v>11.3028</v>
      </c>
    </row>
    <row r="19" spans="1:9" x14ac:dyDescent="0.2">
      <c r="A19" s="7" t="s">
        <v>51</v>
      </c>
      <c r="C19" s="31">
        <v>10.158899999999999</v>
      </c>
      <c r="D19" s="31">
        <v>11.3028</v>
      </c>
    </row>
    <row r="20" spans="1:9" x14ac:dyDescent="0.2">
      <c r="A20" s="7" t="s">
        <v>52</v>
      </c>
      <c r="C20" s="31">
        <v>11.386699999999999</v>
      </c>
      <c r="D20" s="31">
        <v>12.722799999999999</v>
      </c>
    </row>
    <row r="21" spans="1:9" x14ac:dyDescent="0.2">
      <c r="A21" s="7" t="s">
        <v>53</v>
      </c>
      <c r="C21" s="31">
        <v>11.386699999999999</v>
      </c>
      <c r="D21" s="31">
        <v>12.722799999999999</v>
      </c>
    </row>
    <row r="23" spans="1:9" x14ac:dyDescent="0.2">
      <c r="A23" s="7" t="s">
        <v>54</v>
      </c>
    </row>
    <row r="25" spans="1:9" x14ac:dyDescent="0.2">
      <c r="A25" s="14" t="s">
        <v>55</v>
      </c>
      <c r="D25" s="30" t="s">
        <v>56</v>
      </c>
    </row>
    <row r="27" spans="1:9" x14ac:dyDescent="0.2">
      <c r="A27" s="14" t="s">
        <v>334</v>
      </c>
      <c r="D27" s="51">
        <v>6.3281615907738495E-2</v>
      </c>
    </row>
    <row r="29" spans="1:9" x14ac:dyDescent="0.2">
      <c r="A29" s="105" t="s">
        <v>943</v>
      </c>
      <c r="B29" s="105"/>
      <c r="C29" s="105"/>
      <c r="D29" s="30" t="s">
        <v>56</v>
      </c>
    </row>
    <row r="31" spans="1:9" x14ac:dyDescent="0.2">
      <c r="A31" s="66" t="s">
        <v>944</v>
      </c>
      <c r="B31" s="62"/>
      <c r="C31" s="62"/>
      <c r="D31" s="62"/>
      <c r="E31" s="11"/>
      <c r="F31" s="62"/>
      <c r="G31" s="62"/>
      <c r="H31" s="62"/>
      <c r="I31" s="62"/>
    </row>
    <row r="32" spans="1:9" x14ac:dyDescent="0.2">
      <c r="A32" s="67"/>
      <c r="B32" s="62"/>
      <c r="C32" s="62"/>
      <c r="D32" s="62"/>
      <c r="E32" s="11"/>
      <c r="F32" s="62"/>
      <c r="G32" s="62"/>
      <c r="H32" s="62"/>
      <c r="I32" s="62"/>
    </row>
    <row r="33" spans="1:9" x14ac:dyDescent="0.2">
      <c r="A33" s="66" t="s">
        <v>948</v>
      </c>
      <c r="B33" s="62"/>
      <c r="C33" s="62"/>
      <c r="D33" s="62"/>
      <c r="E33" s="11"/>
      <c r="F33" s="62"/>
      <c r="G33" s="62"/>
      <c r="H33" s="62"/>
      <c r="I33" s="62"/>
    </row>
    <row r="34" spans="1:9" x14ac:dyDescent="0.2">
      <c r="A34" s="67"/>
      <c r="B34" s="62"/>
      <c r="C34" s="62"/>
      <c r="D34" s="62"/>
      <c r="E34" s="11"/>
      <c r="F34" s="62"/>
      <c r="G34" s="62"/>
      <c r="H34" s="62"/>
      <c r="I34" s="62"/>
    </row>
    <row r="35" spans="1:9" x14ac:dyDescent="0.2">
      <c r="A35" s="62"/>
      <c r="B35" s="62"/>
      <c r="C35" s="62"/>
      <c r="D35" s="62"/>
      <c r="E35" s="11"/>
      <c r="F35" s="62"/>
      <c r="G35" s="62"/>
      <c r="H35" s="62"/>
      <c r="I35" s="62"/>
    </row>
    <row r="36" spans="1:9" x14ac:dyDescent="0.2">
      <c r="A36" s="62"/>
      <c r="B36" s="62"/>
      <c r="C36" s="62"/>
      <c r="D36" s="62"/>
      <c r="E36" s="11"/>
      <c r="F36" s="62"/>
      <c r="G36" s="62"/>
      <c r="H36" s="62"/>
      <c r="I36" s="62"/>
    </row>
    <row r="37" spans="1:9" x14ac:dyDescent="0.2">
      <c r="A37" s="62"/>
      <c r="B37" s="62"/>
      <c r="C37" s="62"/>
      <c r="D37" s="62"/>
      <c r="E37" s="11"/>
      <c r="F37" s="62"/>
      <c r="G37" s="62"/>
      <c r="H37" s="62"/>
      <c r="I37" s="62"/>
    </row>
    <row r="38" spans="1:9" x14ac:dyDescent="0.2">
      <c r="A38" s="62"/>
      <c r="B38" s="62"/>
      <c r="C38" s="62"/>
      <c r="D38" s="62"/>
      <c r="E38" s="11"/>
      <c r="F38" s="62"/>
      <c r="G38" s="62"/>
      <c r="H38" s="62"/>
      <c r="I38" s="62"/>
    </row>
    <row r="39" spans="1:9" x14ac:dyDescent="0.2">
      <c r="A39" s="62"/>
      <c r="B39" s="62"/>
      <c r="C39" s="62"/>
      <c r="D39" s="62"/>
      <c r="E39" s="11"/>
      <c r="F39" s="62"/>
      <c r="G39" s="62"/>
      <c r="H39" s="62"/>
      <c r="I39" s="62"/>
    </row>
    <row r="40" spans="1:9" x14ac:dyDescent="0.2">
      <c r="A40" s="62"/>
      <c r="B40" s="62"/>
      <c r="C40" s="62"/>
      <c r="D40" s="62"/>
      <c r="E40" s="11"/>
      <c r="F40" s="62"/>
      <c r="G40" s="62"/>
      <c r="H40" s="62"/>
      <c r="I40" s="62"/>
    </row>
    <row r="41" spans="1:9" x14ac:dyDescent="0.2">
      <c r="A41" s="62"/>
      <c r="B41" s="62"/>
      <c r="C41" s="62"/>
      <c r="D41" s="62"/>
      <c r="E41" s="11"/>
      <c r="F41" s="62"/>
      <c r="G41" s="62"/>
      <c r="H41" s="62"/>
      <c r="I41" s="62"/>
    </row>
    <row r="42" spans="1:9" x14ac:dyDescent="0.2">
      <c r="A42" s="62"/>
      <c r="B42" s="62"/>
      <c r="C42" s="62"/>
      <c r="D42" s="62"/>
      <c r="E42" s="11"/>
      <c r="F42" s="62"/>
      <c r="G42" s="62"/>
      <c r="H42" s="62"/>
      <c r="I42" s="62"/>
    </row>
    <row r="43" spans="1:9" x14ac:dyDescent="0.2">
      <c r="A43" s="62"/>
      <c r="B43" s="62"/>
      <c r="C43" s="62"/>
      <c r="D43" s="62"/>
      <c r="E43" s="11"/>
      <c r="F43" s="62"/>
      <c r="G43" s="62"/>
      <c r="H43" s="62"/>
      <c r="I43" s="62"/>
    </row>
    <row r="44" spans="1:9" x14ac:dyDescent="0.2">
      <c r="A44" s="62"/>
      <c r="B44" s="62"/>
      <c r="C44" s="62"/>
      <c r="D44" s="62"/>
      <c r="E44" s="11"/>
      <c r="F44" s="62"/>
      <c r="G44" s="62"/>
      <c r="H44" s="62"/>
      <c r="I44" s="62"/>
    </row>
    <row r="45" spans="1:9" x14ac:dyDescent="0.2">
      <c r="A45" s="62"/>
      <c r="B45" s="62"/>
      <c r="C45" s="62"/>
      <c r="D45" s="62"/>
      <c r="E45" s="11"/>
      <c r="F45" s="62"/>
      <c r="G45" s="62"/>
      <c r="H45" s="62"/>
      <c r="I45" s="62"/>
    </row>
    <row r="46" spans="1:9" x14ac:dyDescent="0.2">
      <c r="A46" s="62"/>
      <c r="B46" s="62"/>
      <c r="C46" s="62"/>
      <c r="D46" s="62"/>
      <c r="E46" s="11"/>
      <c r="F46" s="62"/>
      <c r="G46" s="62"/>
      <c r="H46" s="62"/>
      <c r="I46" s="62"/>
    </row>
    <row r="47" spans="1:9" x14ac:dyDescent="0.2">
      <c r="A47" s="62"/>
      <c r="B47" s="62"/>
      <c r="C47" s="62"/>
      <c r="D47" s="62"/>
      <c r="E47" s="11"/>
      <c r="F47" s="62"/>
      <c r="G47" s="62"/>
      <c r="H47" s="62"/>
      <c r="I47" s="62"/>
    </row>
    <row r="48" spans="1:9" x14ac:dyDescent="0.2">
      <c r="A48" s="62"/>
      <c r="B48" s="62"/>
      <c r="C48" s="62"/>
      <c r="D48" s="62"/>
      <c r="E48" s="11"/>
      <c r="F48" s="62"/>
      <c r="G48" s="62"/>
      <c r="H48" s="62"/>
      <c r="I48" s="62"/>
    </row>
    <row r="49" spans="1:9" x14ac:dyDescent="0.2">
      <c r="A49" s="62"/>
      <c r="B49" s="62"/>
      <c r="C49" s="62"/>
      <c r="D49" s="62"/>
      <c r="E49" s="11"/>
      <c r="F49" s="62"/>
      <c r="G49" s="62"/>
      <c r="H49" s="62"/>
      <c r="I49" s="62"/>
    </row>
    <row r="50" spans="1:9" x14ac:dyDescent="0.2">
      <c r="A50" s="66" t="s">
        <v>972</v>
      </c>
      <c r="B50" s="62"/>
      <c r="C50" s="62"/>
      <c r="D50" s="62"/>
      <c r="E50" s="11"/>
      <c r="F50" s="62"/>
      <c r="G50" s="62"/>
      <c r="H50" s="62"/>
      <c r="I50" s="62"/>
    </row>
    <row r="51" spans="1:9" x14ac:dyDescent="0.2">
      <c r="A51" s="62"/>
      <c r="B51" s="62"/>
      <c r="C51" s="62"/>
      <c r="D51" s="62"/>
      <c r="E51" s="11"/>
      <c r="F51" s="62"/>
      <c r="G51" s="62"/>
      <c r="H51" s="62"/>
      <c r="I51" s="62"/>
    </row>
    <row r="52" spans="1:9" x14ac:dyDescent="0.2">
      <c r="A52" s="66" t="s">
        <v>949</v>
      </c>
      <c r="B52" s="62"/>
      <c r="C52" s="62"/>
      <c r="D52" s="62"/>
      <c r="E52" s="11"/>
      <c r="F52" s="62"/>
      <c r="G52" s="62"/>
      <c r="H52" s="62"/>
      <c r="I52" s="62"/>
    </row>
    <row r="53" spans="1:9" x14ac:dyDescent="0.2">
      <c r="A53" s="62"/>
      <c r="B53" s="62"/>
      <c r="C53" s="62"/>
      <c r="D53" s="62"/>
      <c r="E53" s="11"/>
      <c r="F53" s="62"/>
      <c r="G53" s="62"/>
      <c r="H53" s="62"/>
      <c r="I53" s="62"/>
    </row>
    <row r="54" spans="1:9" x14ac:dyDescent="0.2">
      <c r="A54" s="62"/>
      <c r="B54" s="62"/>
      <c r="C54" s="62"/>
      <c r="D54" s="62"/>
      <c r="E54" s="11"/>
      <c r="F54" s="62"/>
      <c r="G54" s="62"/>
      <c r="H54" s="62"/>
      <c r="I54" s="62"/>
    </row>
    <row r="55" spans="1:9" x14ac:dyDescent="0.2">
      <c r="A55" s="62"/>
      <c r="B55" s="62"/>
      <c r="C55" s="62"/>
      <c r="D55" s="62"/>
      <c r="E55" s="11"/>
      <c r="F55" s="62"/>
      <c r="G55" s="62"/>
      <c r="H55" s="62"/>
      <c r="I55" s="62"/>
    </row>
    <row r="56" spans="1:9" x14ac:dyDescent="0.2">
      <c r="A56" s="62"/>
      <c r="B56" s="62"/>
      <c r="C56" s="62"/>
      <c r="D56" s="62"/>
      <c r="E56" s="11"/>
      <c r="F56" s="62"/>
      <c r="G56" s="62"/>
      <c r="H56" s="62"/>
      <c r="I56" s="62"/>
    </row>
    <row r="57" spans="1:9" x14ac:dyDescent="0.2">
      <c r="A57" s="62"/>
      <c r="B57" s="62"/>
      <c r="C57" s="62"/>
      <c r="D57" s="62"/>
      <c r="E57" s="11"/>
      <c r="F57" s="62"/>
      <c r="G57" s="62"/>
      <c r="H57" s="62"/>
      <c r="I57" s="62"/>
    </row>
    <row r="58" spans="1:9" x14ac:dyDescent="0.2">
      <c r="A58" s="62"/>
      <c r="B58" s="62"/>
      <c r="C58" s="62"/>
      <c r="D58" s="62"/>
      <c r="E58" s="11"/>
      <c r="F58" s="62"/>
      <c r="G58" s="62"/>
      <c r="H58" s="62"/>
      <c r="I58" s="62"/>
    </row>
    <row r="59" spans="1:9" x14ac:dyDescent="0.2">
      <c r="A59" s="62"/>
      <c r="B59" s="62"/>
      <c r="C59" s="62"/>
      <c r="D59" s="62"/>
      <c r="E59" s="11"/>
      <c r="F59" s="62"/>
      <c r="G59" s="62"/>
      <c r="H59" s="62"/>
      <c r="I59" s="62"/>
    </row>
    <row r="60" spans="1:9" x14ac:dyDescent="0.2">
      <c r="A60" s="62"/>
      <c r="B60" s="62"/>
      <c r="C60" s="62"/>
      <c r="D60" s="62"/>
      <c r="E60" s="11"/>
      <c r="F60" s="62"/>
      <c r="G60" s="62"/>
      <c r="H60" s="62"/>
      <c r="I60" s="62"/>
    </row>
    <row r="61" spans="1:9" x14ac:dyDescent="0.2">
      <c r="A61" s="62"/>
      <c r="B61" s="62"/>
      <c r="C61" s="62"/>
      <c r="D61" s="62"/>
      <c r="E61" s="11"/>
      <c r="F61" s="62"/>
      <c r="G61" s="62"/>
      <c r="H61" s="62"/>
      <c r="I61" s="62"/>
    </row>
    <row r="62" spans="1:9" x14ac:dyDescent="0.2">
      <c r="A62" s="62"/>
      <c r="B62" s="62"/>
      <c r="C62" s="62"/>
      <c r="D62" s="62"/>
      <c r="E62" s="11"/>
      <c r="F62" s="62"/>
      <c r="G62" s="62"/>
      <c r="H62" s="62"/>
      <c r="I62" s="62"/>
    </row>
    <row r="63" spans="1:9" x14ac:dyDescent="0.2">
      <c r="A63" s="62"/>
      <c r="B63" s="62"/>
      <c r="C63" s="62"/>
      <c r="D63" s="62"/>
      <c r="E63" s="11"/>
      <c r="F63" s="62"/>
      <c r="G63" s="62"/>
      <c r="H63" s="62"/>
      <c r="I63" s="62"/>
    </row>
    <row r="64" spans="1:9" x14ac:dyDescent="0.2">
      <c r="A64" s="62"/>
      <c r="B64" s="62"/>
      <c r="C64" s="62"/>
      <c r="D64" s="62"/>
      <c r="E64" s="11"/>
      <c r="F64" s="62"/>
      <c r="G64" s="62"/>
      <c r="H64" s="62"/>
      <c r="I64" s="62"/>
    </row>
    <row r="65" spans="1:9" x14ac:dyDescent="0.2">
      <c r="A65" s="62"/>
      <c r="B65" s="62"/>
      <c r="C65" s="62"/>
      <c r="D65" s="62"/>
      <c r="E65" s="11"/>
      <c r="F65" s="62"/>
      <c r="G65" s="62"/>
      <c r="H65" s="62"/>
      <c r="I65" s="62"/>
    </row>
    <row r="66" spans="1:9" x14ac:dyDescent="0.2">
      <c r="A66" s="62"/>
      <c r="B66" s="62"/>
      <c r="C66" s="62"/>
      <c r="D66" s="62"/>
      <c r="E66" s="11"/>
      <c r="F66" s="62"/>
      <c r="G66" s="62"/>
      <c r="H66" s="62"/>
      <c r="I66" s="62"/>
    </row>
    <row r="67" spans="1:9" x14ac:dyDescent="0.2">
      <c r="A67" s="62"/>
      <c r="B67" s="62"/>
      <c r="C67" s="62"/>
      <c r="D67" s="62"/>
      <c r="E67" s="11"/>
      <c r="F67" s="62"/>
      <c r="G67" s="62"/>
      <c r="H67" s="62"/>
      <c r="I67" s="62"/>
    </row>
    <row r="68" spans="1:9" x14ac:dyDescent="0.2">
      <c r="A68" s="62"/>
      <c r="B68" s="62"/>
      <c r="C68" s="62"/>
      <c r="D68" s="62"/>
      <c r="E68" s="11"/>
      <c r="F68" s="62"/>
      <c r="G68" s="62"/>
      <c r="H68" s="62"/>
      <c r="I68" s="62"/>
    </row>
    <row r="69" spans="1:9" x14ac:dyDescent="0.2">
      <c r="A69" s="62"/>
      <c r="B69" s="62"/>
      <c r="C69" s="62"/>
      <c r="D69" s="62"/>
      <c r="E69" s="11"/>
      <c r="F69" s="62"/>
      <c r="G69" s="62"/>
      <c r="H69" s="62"/>
      <c r="I69" s="62"/>
    </row>
    <row r="70" spans="1:9" x14ac:dyDescent="0.2">
      <c r="A70" s="62"/>
      <c r="B70" s="62"/>
      <c r="C70" s="62"/>
      <c r="D70" s="62"/>
      <c r="E70" s="11"/>
      <c r="F70" s="62"/>
      <c r="G70" s="62"/>
      <c r="H70" s="62"/>
      <c r="I70" s="62"/>
    </row>
    <row r="71" spans="1:9" x14ac:dyDescent="0.2">
      <c r="A71" s="62" t="s">
        <v>947</v>
      </c>
      <c r="B71" s="62"/>
      <c r="C71" s="62"/>
      <c r="D71" s="62"/>
      <c r="E71" s="11"/>
      <c r="F71" s="62"/>
      <c r="G71" s="62"/>
      <c r="H71" s="62"/>
      <c r="I71" s="62"/>
    </row>
    <row r="72" spans="1:9" x14ac:dyDescent="0.2">
      <c r="A72" s="62"/>
      <c r="B72" s="62"/>
      <c r="C72" s="62"/>
      <c r="D72" s="62"/>
      <c r="E72" s="11"/>
      <c r="F72" s="62"/>
      <c r="G72" s="62"/>
      <c r="H72" s="62"/>
      <c r="I72" s="62"/>
    </row>
    <row r="73" spans="1:9" x14ac:dyDescent="0.2">
      <c r="A73" s="62"/>
      <c r="B73" s="62"/>
      <c r="C73" s="62"/>
      <c r="D73" s="62"/>
      <c r="E73" s="11"/>
      <c r="F73" s="62"/>
      <c r="G73" s="62"/>
      <c r="H73" s="62"/>
      <c r="I73" s="62"/>
    </row>
    <row r="74" spans="1:9" x14ac:dyDescent="0.2">
      <c r="A74" s="62"/>
      <c r="B74" s="62"/>
      <c r="C74" s="62"/>
      <c r="D74" s="62"/>
      <c r="E74" s="11"/>
      <c r="F74" s="62"/>
      <c r="G74" s="62"/>
      <c r="H74" s="62"/>
      <c r="I74" s="62"/>
    </row>
    <row r="75" spans="1:9" x14ac:dyDescent="0.2">
      <c r="A75" s="62"/>
      <c r="B75" s="62"/>
      <c r="C75" s="62"/>
      <c r="D75" s="62"/>
      <c r="E75" s="11"/>
      <c r="F75" s="62"/>
      <c r="G75" s="62"/>
      <c r="H75" s="62"/>
      <c r="I75" s="62"/>
    </row>
    <row r="76" spans="1:9" x14ac:dyDescent="0.2">
      <c r="A76" s="62"/>
      <c r="B76" s="62"/>
      <c r="C76" s="62"/>
      <c r="D76" s="62"/>
      <c r="E76" s="11"/>
      <c r="F76" s="62"/>
      <c r="G76" s="62"/>
      <c r="H76" s="62"/>
      <c r="I76" s="62"/>
    </row>
    <row r="77" spans="1:9" x14ac:dyDescent="0.2">
      <c r="A77" s="62"/>
      <c r="B77" s="62"/>
      <c r="C77" s="62"/>
      <c r="D77" s="62"/>
      <c r="E77" s="11"/>
      <c r="F77" s="62"/>
      <c r="G77" s="62"/>
      <c r="H77" s="62"/>
      <c r="I77" s="62"/>
    </row>
    <row r="78" spans="1:9" x14ac:dyDescent="0.2">
      <c r="A78" s="62"/>
      <c r="B78" s="62"/>
      <c r="C78" s="62"/>
      <c r="D78" s="62"/>
      <c r="E78" s="11"/>
      <c r="F78" s="62"/>
      <c r="G78" s="62"/>
      <c r="H78" s="62"/>
      <c r="I78" s="62"/>
    </row>
    <row r="79" spans="1:9" x14ac:dyDescent="0.2">
      <c r="A79" s="62"/>
      <c r="B79" s="62"/>
      <c r="C79" s="62"/>
      <c r="D79" s="62"/>
      <c r="E79" s="11"/>
      <c r="F79" s="62"/>
      <c r="G79" s="62"/>
      <c r="H79" s="62"/>
      <c r="I79" s="62"/>
    </row>
    <row r="80" spans="1:9" x14ac:dyDescent="0.2">
      <c r="A80" s="62"/>
      <c r="B80" s="62"/>
      <c r="C80" s="62"/>
      <c r="D80" s="62"/>
      <c r="E80" s="11"/>
      <c r="F80" s="62"/>
      <c r="G80" s="62"/>
      <c r="H80" s="62"/>
      <c r="I80" s="62"/>
    </row>
    <row r="81" spans="1:9" x14ac:dyDescent="0.2">
      <c r="A81" s="62"/>
      <c r="B81" s="62"/>
      <c r="C81" s="62"/>
      <c r="D81" s="62"/>
      <c r="E81" s="11"/>
      <c r="F81" s="62"/>
      <c r="G81" s="62"/>
      <c r="H81" s="62"/>
      <c r="I81" s="62"/>
    </row>
    <row r="82" spans="1:9" x14ac:dyDescent="0.2">
      <c r="A82" s="62"/>
      <c r="B82" s="62"/>
      <c r="C82" s="62"/>
      <c r="D82" s="62"/>
      <c r="E82" s="11"/>
      <c r="F82" s="62"/>
      <c r="G82" s="62"/>
      <c r="H82" s="62"/>
      <c r="I82" s="62"/>
    </row>
    <row r="83" spans="1:9" x14ac:dyDescent="0.2">
      <c r="A83" s="62"/>
      <c r="B83" s="62"/>
      <c r="C83" s="62"/>
      <c r="D83" s="62"/>
      <c r="E83" s="11"/>
      <c r="F83" s="62"/>
      <c r="G83" s="62"/>
      <c r="H83" s="62"/>
      <c r="I83" s="62"/>
    </row>
    <row r="84" spans="1:9" x14ac:dyDescent="0.2">
      <c r="A84" s="62"/>
      <c r="B84" s="62"/>
      <c r="C84" s="62"/>
      <c r="D84" s="62"/>
      <c r="E84" s="11"/>
      <c r="F84" s="62"/>
      <c r="G84" s="62"/>
      <c r="H84" s="62"/>
      <c r="I84" s="62"/>
    </row>
    <row r="85" spans="1:9" x14ac:dyDescent="0.2">
      <c r="A85" s="62"/>
      <c r="B85" s="62"/>
      <c r="C85" s="62"/>
      <c r="D85" s="62"/>
      <c r="E85" s="11"/>
      <c r="F85" s="62"/>
      <c r="G85" s="62"/>
      <c r="H85" s="62"/>
      <c r="I85" s="62"/>
    </row>
    <row r="86" spans="1:9" x14ac:dyDescent="0.2">
      <c r="A86" s="62"/>
      <c r="B86" s="62"/>
      <c r="C86" s="62"/>
      <c r="D86" s="62"/>
      <c r="E86" s="11"/>
      <c r="F86" s="62"/>
      <c r="G86" s="62"/>
      <c r="H86" s="62"/>
      <c r="I86" s="62"/>
    </row>
    <row r="87" spans="1:9" x14ac:dyDescent="0.2">
      <c r="A87" s="62"/>
      <c r="B87" s="62"/>
      <c r="C87" s="62"/>
      <c r="D87" s="62"/>
      <c r="E87" s="11"/>
      <c r="F87" s="62"/>
      <c r="G87" s="62"/>
      <c r="H87" s="62"/>
      <c r="I87" s="62"/>
    </row>
    <row r="88" spans="1:9" x14ac:dyDescent="0.2">
      <c r="A88" s="62"/>
      <c r="B88" s="62"/>
      <c r="C88" s="62"/>
      <c r="D88" s="62"/>
      <c r="E88" s="11"/>
      <c r="F88" s="62"/>
      <c r="G88" s="62"/>
      <c r="H88" s="62"/>
      <c r="I88" s="62"/>
    </row>
    <row r="89" spans="1:9" x14ac:dyDescent="0.2">
      <c r="A89" s="62"/>
      <c r="B89" s="62"/>
      <c r="C89" s="62"/>
      <c r="D89" s="62"/>
      <c r="E89" s="11"/>
      <c r="F89" s="62"/>
      <c r="G89" s="62"/>
      <c r="H89" s="62"/>
      <c r="I89" s="62"/>
    </row>
    <row r="90" spans="1:9" x14ac:dyDescent="0.2">
      <c r="A90" s="62"/>
      <c r="B90" s="62"/>
      <c r="C90" s="62"/>
      <c r="D90" s="62"/>
      <c r="E90" s="11"/>
      <c r="F90" s="62"/>
      <c r="G90" s="62"/>
      <c r="H90" s="62"/>
      <c r="I90" s="62"/>
    </row>
    <row r="91" spans="1:9" x14ac:dyDescent="0.2">
      <c r="A91" s="62"/>
      <c r="B91" s="62"/>
      <c r="C91" s="62"/>
      <c r="D91" s="62"/>
      <c r="E91" s="11"/>
      <c r="F91" s="62"/>
      <c r="G91" s="62"/>
      <c r="H91" s="62"/>
      <c r="I91" s="62"/>
    </row>
    <row r="92" spans="1:9" x14ac:dyDescent="0.2">
      <c r="A92" s="62"/>
      <c r="B92" s="62"/>
      <c r="C92" s="62"/>
      <c r="D92" s="62"/>
      <c r="E92" s="11"/>
      <c r="F92" s="62"/>
      <c r="G92" s="62"/>
      <c r="H92" s="62"/>
      <c r="I92" s="62"/>
    </row>
    <row r="93" spans="1:9" x14ac:dyDescent="0.2">
      <c r="A93" s="62"/>
      <c r="B93" s="62"/>
      <c r="C93" s="62"/>
      <c r="D93" s="62"/>
      <c r="E93" s="11"/>
      <c r="F93" s="62"/>
      <c r="G93" s="62"/>
      <c r="H93" s="62"/>
      <c r="I93" s="62"/>
    </row>
    <row r="94" spans="1:9" x14ac:dyDescent="0.2">
      <c r="A94" s="62"/>
      <c r="B94" s="62"/>
      <c r="C94" s="62"/>
      <c r="D94" s="62"/>
      <c r="E94" s="11"/>
      <c r="F94" s="62"/>
      <c r="G94" s="62"/>
      <c r="H94" s="62"/>
      <c r="I94" s="62"/>
    </row>
    <row r="95" spans="1:9" x14ac:dyDescent="0.2">
      <c r="A95" s="62"/>
      <c r="B95" s="62"/>
      <c r="C95" s="62"/>
      <c r="D95" s="62"/>
      <c r="E95" s="11"/>
      <c r="F95" s="62"/>
      <c r="G95" s="62"/>
      <c r="H95" s="62"/>
      <c r="I95" s="62"/>
    </row>
    <row r="96" spans="1:9" x14ac:dyDescent="0.2">
      <c r="A96" s="62"/>
      <c r="B96" s="62"/>
      <c r="C96" s="62"/>
      <c r="D96" s="62"/>
      <c r="E96" s="11"/>
      <c r="F96" s="62"/>
      <c r="G96" s="62"/>
      <c r="H96" s="62"/>
      <c r="I96" s="62"/>
    </row>
    <row r="97" spans="1:9" x14ac:dyDescent="0.2">
      <c r="A97" s="62"/>
      <c r="B97" s="62"/>
      <c r="C97" s="62"/>
      <c r="D97" s="62"/>
      <c r="E97" s="11"/>
      <c r="F97" s="62"/>
      <c r="G97" s="62"/>
      <c r="H97" s="62"/>
      <c r="I97" s="62"/>
    </row>
    <row r="98" spans="1:9" x14ac:dyDescent="0.2">
      <c r="A98" s="62"/>
      <c r="B98" s="62"/>
      <c r="C98" s="62"/>
      <c r="D98" s="62"/>
      <c r="E98" s="11"/>
      <c r="F98" s="62"/>
      <c r="G98" s="62"/>
      <c r="H98" s="62"/>
      <c r="I98" s="62"/>
    </row>
    <row r="99" spans="1:9" x14ac:dyDescent="0.2">
      <c r="A99" s="62"/>
      <c r="B99" s="62"/>
      <c r="C99" s="62"/>
      <c r="D99" s="62"/>
      <c r="E99" s="11"/>
      <c r="F99" s="62"/>
      <c r="G99" s="62"/>
      <c r="H99" s="62"/>
      <c r="I99" s="62"/>
    </row>
    <row r="100" spans="1:9" x14ac:dyDescent="0.2">
      <c r="A100" s="62"/>
      <c r="B100" s="62"/>
      <c r="C100" s="62"/>
      <c r="D100" s="62"/>
      <c r="E100" s="11"/>
      <c r="F100" s="62"/>
      <c r="G100" s="62"/>
      <c r="H100" s="62"/>
      <c r="I100" s="62"/>
    </row>
    <row r="101" spans="1:9" x14ac:dyDescent="0.2">
      <c r="A101" s="62"/>
      <c r="B101" s="62"/>
      <c r="C101" s="62"/>
      <c r="D101" s="62"/>
      <c r="E101" s="11"/>
      <c r="F101" s="62"/>
      <c r="G101" s="62"/>
      <c r="H101" s="62"/>
      <c r="I101" s="62"/>
    </row>
    <row r="102" spans="1:9" x14ac:dyDescent="0.2">
      <c r="A102" s="62"/>
      <c r="B102" s="62"/>
      <c r="C102" s="62"/>
      <c r="D102" s="62"/>
      <c r="E102" s="11"/>
      <c r="F102" s="62"/>
      <c r="G102" s="62"/>
      <c r="H102" s="62"/>
      <c r="I102" s="62"/>
    </row>
    <row r="103" spans="1:9" x14ac:dyDescent="0.2">
      <c r="A103" s="62"/>
      <c r="B103" s="62"/>
      <c r="C103" s="62"/>
      <c r="D103" s="62"/>
      <c r="E103" s="11"/>
      <c r="F103" s="62"/>
      <c r="G103" s="62"/>
      <c r="H103" s="62"/>
      <c r="I103" s="62"/>
    </row>
    <row r="104" spans="1:9" x14ac:dyDescent="0.2">
      <c r="A104" s="62"/>
      <c r="B104" s="62"/>
      <c r="C104" s="62"/>
      <c r="D104" s="62"/>
      <c r="E104" s="11"/>
      <c r="F104" s="62"/>
      <c r="G104" s="62"/>
      <c r="H104" s="62"/>
      <c r="I104" s="62"/>
    </row>
    <row r="105" spans="1:9" x14ac:dyDescent="0.2">
      <c r="A105" s="62"/>
      <c r="B105" s="62"/>
      <c r="C105" s="62"/>
      <c r="D105" s="62"/>
      <c r="E105" s="11"/>
      <c r="F105" s="62"/>
      <c r="G105" s="62"/>
      <c r="H105" s="62"/>
      <c r="I105" s="62"/>
    </row>
    <row r="106" spans="1:9" x14ac:dyDescent="0.2">
      <c r="A106" s="62"/>
      <c r="B106" s="62"/>
      <c r="C106" s="62"/>
      <c r="D106" s="62"/>
      <c r="E106" s="11"/>
      <c r="F106" s="62"/>
      <c r="G106" s="62"/>
      <c r="H106" s="62"/>
      <c r="I106" s="62"/>
    </row>
    <row r="107" spans="1:9" x14ac:dyDescent="0.2">
      <c r="A107" s="62"/>
      <c r="B107" s="62"/>
      <c r="C107" s="62"/>
      <c r="D107" s="62"/>
      <c r="E107" s="11"/>
      <c r="F107" s="62"/>
      <c r="G107" s="62"/>
      <c r="H107" s="62"/>
      <c r="I107" s="62"/>
    </row>
    <row r="108" spans="1:9" x14ac:dyDescent="0.2">
      <c r="A108" s="62"/>
      <c r="B108" s="62"/>
      <c r="C108" s="62"/>
      <c r="D108" s="62"/>
      <c r="E108" s="11"/>
      <c r="F108" s="62"/>
      <c r="G108" s="62"/>
      <c r="H108" s="62"/>
      <c r="I108" s="62"/>
    </row>
    <row r="109" spans="1:9" x14ac:dyDescent="0.2">
      <c r="A109" s="62"/>
      <c r="B109" s="62"/>
      <c r="C109" s="62"/>
      <c r="D109" s="62"/>
      <c r="E109" s="11"/>
      <c r="F109" s="62"/>
      <c r="G109" s="62"/>
      <c r="H109" s="62"/>
      <c r="I109" s="62"/>
    </row>
    <row r="110" spans="1:9" x14ac:dyDescent="0.2">
      <c r="A110" s="62"/>
      <c r="B110" s="62"/>
      <c r="C110" s="62"/>
      <c r="D110" s="62"/>
      <c r="E110" s="11"/>
      <c r="F110" s="62"/>
      <c r="G110" s="62"/>
      <c r="H110" s="62"/>
      <c r="I110" s="62"/>
    </row>
    <row r="111" spans="1:9" x14ac:dyDescent="0.2">
      <c r="A111" s="62"/>
      <c r="B111" s="62"/>
      <c r="C111" s="62"/>
      <c r="D111" s="62"/>
      <c r="E111" s="11"/>
      <c r="F111" s="62"/>
      <c r="G111" s="62"/>
      <c r="H111" s="62"/>
      <c r="I111" s="62"/>
    </row>
    <row r="112" spans="1:9" x14ac:dyDescent="0.2">
      <c r="A112" s="62"/>
      <c r="B112" s="62"/>
      <c r="C112" s="62"/>
      <c r="D112" s="62"/>
      <c r="E112" s="11"/>
      <c r="F112" s="62"/>
      <c r="G112" s="62"/>
      <c r="H112" s="62"/>
      <c r="I112" s="62"/>
    </row>
    <row r="113" spans="1:9" x14ac:dyDescent="0.2">
      <c r="A113" s="62"/>
      <c r="B113" s="62"/>
      <c r="C113" s="62"/>
      <c r="D113" s="62"/>
      <c r="E113" s="11"/>
      <c r="F113" s="62"/>
      <c r="G113" s="62"/>
      <c r="H113" s="62"/>
      <c r="I113" s="62"/>
    </row>
    <row r="114" spans="1:9" x14ac:dyDescent="0.2">
      <c r="A114" s="62"/>
      <c r="B114" s="62"/>
      <c r="C114" s="62"/>
      <c r="D114" s="62"/>
      <c r="E114" s="11"/>
      <c r="F114" s="62"/>
      <c r="G114" s="62"/>
      <c r="H114" s="62"/>
      <c r="I114" s="62"/>
    </row>
    <row r="115" spans="1:9" x14ac:dyDescent="0.2">
      <c r="A115" s="62"/>
      <c r="B115" s="62"/>
      <c r="C115" s="62"/>
      <c r="D115" s="62"/>
      <c r="E115" s="11"/>
      <c r="F115" s="62"/>
      <c r="G115" s="62"/>
      <c r="H115" s="62"/>
      <c r="I115" s="62"/>
    </row>
    <row r="116" spans="1:9" x14ac:dyDescent="0.2">
      <c r="A116" s="62"/>
      <c r="B116" s="62"/>
      <c r="C116" s="62"/>
      <c r="D116" s="62"/>
      <c r="E116" s="11"/>
      <c r="F116" s="62"/>
      <c r="G116" s="62"/>
      <c r="H116" s="62"/>
      <c r="I116" s="62"/>
    </row>
    <row r="117" spans="1:9" x14ac:dyDescent="0.2">
      <c r="A117" s="62"/>
      <c r="B117" s="62"/>
      <c r="C117" s="62"/>
      <c r="D117" s="62"/>
      <c r="E117" s="11"/>
      <c r="F117" s="62"/>
      <c r="G117" s="62"/>
      <c r="H117" s="62"/>
      <c r="I117" s="62"/>
    </row>
    <row r="118" spans="1:9" x14ac:dyDescent="0.2">
      <c r="A118" s="62"/>
      <c r="B118" s="62"/>
      <c r="C118" s="62"/>
      <c r="D118" s="62"/>
      <c r="E118" s="11"/>
      <c r="F118" s="62"/>
      <c r="G118" s="62"/>
      <c r="H118" s="62"/>
      <c r="I118" s="62"/>
    </row>
    <row r="119" spans="1:9" x14ac:dyDescent="0.2">
      <c r="A119" s="62"/>
      <c r="B119" s="62"/>
      <c r="C119" s="62"/>
      <c r="D119" s="62"/>
      <c r="E119" s="11"/>
      <c r="F119" s="62"/>
      <c r="G119" s="62"/>
      <c r="H119" s="62"/>
      <c r="I119" s="62"/>
    </row>
    <row r="120" spans="1:9" x14ac:dyDescent="0.2">
      <c r="A120" s="62"/>
      <c r="B120" s="62"/>
      <c r="C120" s="62"/>
      <c r="D120" s="62"/>
      <c r="E120" s="11"/>
      <c r="F120" s="62"/>
      <c r="G120" s="62"/>
      <c r="H120" s="62"/>
      <c r="I120" s="62"/>
    </row>
    <row r="121" spans="1:9" x14ac:dyDescent="0.2">
      <c r="A121" s="62"/>
      <c r="B121" s="62"/>
      <c r="C121" s="62"/>
      <c r="D121" s="62"/>
      <c r="E121" s="11"/>
      <c r="F121" s="62"/>
      <c r="G121" s="62"/>
      <c r="H121" s="62"/>
      <c r="I121" s="62"/>
    </row>
    <row r="122" spans="1:9" x14ac:dyDescent="0.2">
      <c r="A122" s="62"/>
      <c r="B122" s="62"/>
      <c r="C122" s="62"/>
      <c r="D122" s="62"/>
      <c r="E122" s="11"/>
      <c r="F122" s="62"/>
      <c r="G122" s="62"/>
      <c r="H122" s="62"/>
      <c r="I122" s="62"/>
    </row>
    <row r="123" spans="1:9" x14ac:dyDescent="0.2">
      <c r="A123" s="62"/>
      <c r="B123" s="62"/>
      <c r="C123" s="62"/>
      <c r="D123" s="62"/>
      <c r="E123" s="11"/>
      <c r="F123" s="62"/>
      <c r="G123" s="62"/>
      <c r="H123" s="62"/>
      <c r="I123" s="62"/>
    </row>
    <row r="124" spans="1:9" x14ac:dyDescent="0.2">
      <c r="A124" s="62"/>
      <c r="B124" s="62"/>
      <c r="C124" s="62"/>
      <c r="D124" s="62"/>
      <c r="E124" s="11"/>
      <c r="F124" s="62"/>
      <c r="G124" s="62"/>
      <c r="H124" s="62"/>
      <c r="I124" s="62"/>
    </row>
    <row r="125" spans="1:9" x14ac:dyDescent="0.2">
      <c r="A125" s="62"/>
      <c r="B125" s="62"/>
      <c r="C125" s="62"/>
      <c r="D125" s="62"/>
      <c r="E125" s="11"/>
      <c r="F125" s="62"/>
      <c r="G125" s="62"/>
      <c r="H125" s="62"/>
      <c r="I125" s="62"/>
    </row>
    <row r="126" spans="1:9" x14ac:dyDescent="0.2">
      <c r="A126" s="62"/>
      <c r="B126" s="62"/>
      <c r="C126" s="62"/>
      <c r="D126" s="62"/>
      <c r="E126" s="11"/>
      <c r="F126" s="62"/>
      <c r="G126" s="62"/>
      <c r="H126" s="62"/>
      <c r="I126" s="62"/>
    </row>
    <row r="127" spans="1:9" x14ac:dyDescent="0.2">
      <c r="A127" s="62"/>
      <c r="B127" s="62"/>
      <c r="C127" s="62"/>
      <c r="D127" s="62"/>
      <c r="E127" s="11"/>
      <c r="F127" s="62"/>
      <c r="G127" s="62"/>
      <c r="H127" s="62"/>
      <c r="I127" s="62"/>
    </row>
    <row r="128" spans="1:9" x14ac:dyDescent="0.2">
      <c r="A128" s="62"/>
      <c r="B128" s="62"/>
      <c r="C128" s="62"/>
      <c r="D128" s="62"/>
      <c r="E128" s="11"/>
      <c r="F128" s="62"/>
      <c r="G128" s="62"/>
      <c r="H128" s="62"/>
      <c r="I128" s="62"/>
    </row>
    <row r="129" spans="1:9" x14ac:dyDescent="0.2">
      <c r="A129" s="62"/>
      <c r="B129" s="62"/>
      <c r="C129" s="62"/>
      <c r="D129" s="62"/>
      <c r="E129" s="11"/>
      <c r="F129" s="62"/>
      <c r="G129" s="62"/>
      <c r="H129" s="62"/>
      <c r="I129" s="62"/>
    </row>
    <row r="130" spans="1:9" x14ac:dyDescent="0.2">
      <c r="A130" s="62"/>
      <c r="B130" s="62"/>
      <c r="C130" s="62"/>
      <c r="D130" s="62"/>
      <c r="E130" s="11"/>
      <c r="F130" s="62"/>
      <c r="G130" s="62"/>
      <c r="H130" s="62"/>
      <c r="I130" s="62"/>
    </row>
    <row r="131" spans="1:9" x14ac:dyDescent="0.2">
      <c r="A131" s="62"/>
      <c r="B131" s="62"/>
      <c r="C131" s="62"/>
      <c r="D131" s="62"/>
      <c r="E131" s="11"/>
      <c r="F131" s="62"/>
      <c r="G131" s="62"/>
      <c r="H131" s="62"/>
      <c r="I131" s="62"/>
    </row>
    <row r="132" spans="1:9" x14ac:dyDescent="0.2">
      <c r="A132" s="62"/>
      <c r="B132" s="62"/>
      <c r="C132" s="62"/>
      <c r="D132" s="62"/>
      <c r="E132" s="11"/>
      <c r="F132" s="62"/>
      <c r="G132" s="62"/>
      <c r="H132" s="62"/>
      <c r="I132" s="62"/>
    </row>
    <row r="133" spans="1:9" x14ac:dyDescent="0.2">
      <c r="A133" s="62"/>
      <c r="B133" s="62"/>
      <c r="C133" s="62"/>
      <c r="D133" s="62"/>
      <c r="E133" s="11"/>
      <c r="F133" s="62"/>
      <c r="G133" s="62"/>
      <c r="H133" s="62"/>
      <c r="I133" s="62"/>
    </row>
    <row r="134" spans="1:9" x14ac:dyDescent="0.2">
      <c r="A134" s="62"/>
      <c r="B134" s="62"/>
      <c r="C134" s="62"/>
      <c r="D134" s="62"/>
      <c r="E134" s="11"/>
      <c r="F134" s="62"/>
      <c r="G134" s="62"/>
      <c r="H134" s="62"/>
      <c r="I134" s="62"/>
    </row>
    <row r="135" spans="1:9" x14ac:dyDescent="0.2">
      <c r="A135" s="62"/>
      <c r="B135" s="62"/>
      <c r="C135" s="62"/>
      <c r="D135" s="62"/>
      <c r="E135" s="11"/>
      <c r="F135" s="62"/>
      <c r="G135" s="62"/>
      <c r="H135" s="62"/>
      <c r="I135" s="62"/>
    </row>
    <row r="136" spans="1:9" x14ac:dyDescent="0.2">
      <c r="A136" s="62"/>
      <c r="B136" s="62"/>
      <c r="C136" s="62"/>
      <c r="D136" s="62"/>
      <c r="E136" s="11"/>
      <c r="F136" s="62"/>
      <c r="G136" s="62"/>
      <c r="H136" s="62"/>
      <c r="I136" s="62"/>
    </row>
    <row r="137" spans="1:9" x14ac:dyDescent="0.2">
      <c r="A137" s="62"/>
      <c r="B137" s="62"/>
      <c r="C137" s="62"/>
      <c r="D137" s="62"/>
      <c r="E137" s="11"/>
      <c r="F137" s="62"/>
      <c r="G137" s="62"/>
      <c r="H137" s="62"/>
      <c r="I137" s="62"/>
    </row>
    <row r="138" spans="1:9" x14ac:dyDescent="0.2">
      <c r="A138" s="62"/>
      <c r="B138" s="62"/>
      <c r="C138" s="62"/>
      <c r="D138" s="62"/>
      <c r="E138" s="11"/>
      <c r="F138" s="62"/>
      <c r="G138" s="62"/>
      <c r="H138" s="62"/>
      <c r="I138" s="62"/>
    </row>
    <row r="139" spans="1:9" x14ac:dyDescent="0.2">
      <c r="A139" s="62"/>
      <c r="B139" s="62"/>
      <c r="C139" s="62"/>
      <c r="D139" s="62"/>
      <c r="E139" s="11"/>
      <c r="F139" s="62"/>
      <c r="G139" s="62"/>
      <c r="H139" s="62"/>
      <c r="I139" s="62"/>
    </row>
    <row r="140" spans="1:9" x14ac:dyDescent="0.2">
      <c r="A140" s="62"/>
      <c r="B140" s="62"/>
      <c r="C140" s="62"/>
      <c r="D140" s="62"/>
      <c r="E140" s="11"/>
      <c r="F140" s="62"/>
      <c r="G140" s="62"/>
      <c r="H140" s="62"/>
      <c r="I140" s="62"/>
    </row>
    <row r="141" spans="1:9" x14ac:dyDescent="0.2">
      <c r="A141" s="62"/>
      <c r="B141" s="62"/>
      <c r="C141" s="62"/>
      <c r="D141" s="62"/>
      <c r="E141" s="11"/>
      <c r="F141" s="62"/>
      <c r="G141" s="62"/>
      <c r="H141" s="62"/>
      <c r="I141" s="62"/>
    </row>
    <row r="142" spans="1:9" x14ac:dyDescent="0.2">
      <c r="A142" s="62"/>
      <c r="B142" s="62"/>
      <c r="C142" s="62"/>
      <c r="D142" s="62"/>
      <c r="E142" s="11"/>
      <c r="F142" s="62"/>
      <c r="G142" s="62"/>
      <c r="H142" s="62"/>
      <c r="I142" s="62"/>
    </row>
    <row r="143" spans="1:9" x14ac:dyDescent="0.2">
      <c r="A143" s="62"/>
      <c r="B143" s="62"/>
      <c r="C143" s="62"/>
      <c r="D143" s="62"/>
      <c r="E143" s="11"/>
      <c r="F143" s="62"/>
      <c r="G143" s="62"/>
      <c r="H143" s="62"/>
      <c r="I143" s="62"/>
    </row>
    <row r="144" spans="1:9" x14ac:dyDescent="0.2">
      <c r="A144" s="62"/>
      <c r="B144" s="62"/>
      <c r="C144" s="62"/>
      <c r="D144" s="62"/>
      <c r="E144" s="11"/>
      <c r="F144" s="62"/>
      <c r="G144" s="62"/>
      <c r="H144" s="62"/>
      <c r="I144" s="62"/>
    </row>
    <row r="145" spans="1:9" x14ac:dyDescent="0.2">
      <c r="A145" s="62"/>
      <c r="B145" s="62"/>
      <c r="C145" s="62"/>
      <c r="D145" s="62"/>
      <c r="E145" s="11"/>
      <c r="F145" s="62"/>
      <c r="G145" s="62"/>
      <c r="H145" s="62"/>
      <c r="I145" s="62"/>
    </row>
    <row r="146" spans="1:9" x14ac:dyDescent="0.2">
      <c r="A146" s="62"/>
      <c r="B146" s="62"/>
      <c r="C146" s="62"/>
      <c r="D146" s="62"/>
      <c r="E146" s="11"/>
      <c r="F146" s="62"/>
      <c r="G146" s="62"/>
      <c r="H146" s="62"/>
      <c r="I146" s="62"/>
    </row>
    <row r="147" spans="1:9" x14ac:dyDescent="0.2">
      <c r="A147" s="62"/>
      <c r="B147" s="62"/>
      <c r="C147" s="62"/>
      <c r="D147" s="62"/>
      <c r="E147" s="11"/>
      <c r="F147" s="62"/>
      <c r="G147" s="62"/>
      <c r="H147" s="62"/>
      <c r="I147" s="62"/>
    </row>
    <row r="148" spans="1:9" x14ac:dyDescent="0.2">
      <c r="A148" s="62"/>
      <c r="B148" s="62"/>
      <c r="C148" s="62"/>
      <c r="D148" s="62"/>
      <c r="E148" s="11"/>
      <c r="F148" s="62"/>
      <c r="G148" s="62"/>
      <c r="H148" s="62"/>
      <c r="I148" s="62"/>
    </row>
    <row r="149" spans="1:9" x14ac:dyDescent="0.2">
      <c r="A149" s="62"/>
      <c r="B149" s="62"/>
      <c r="C149" s="62"/>
      <c r="D149" s="62"/>
      <c r="E149" s="11"/>
      <c r="F149" s="62"/>
      <c r="G149" s="62"/>
      <c r="H149" s="62"/>
      <c r="I149" s="62"/>
    </row>
    <row r="150" spans="1:9" x14ac:dyDescent="0.2">
      <c r="A150" s="62"/>
      <c r="B150" s="62"/>
      <c r="C150" s="62"/>
      <c r="D150" s="62"/>
      <c r="E150" s="11"/>
      <c r="F150" s="62"/>
      <c r="G150" s="62"/>
      <c r="H150" s="62"/>
      <c r="I150" s="62"/>
    </row>
    <row r="151" spans="1:9" x14ac:dyDescent="0.2">
      <c r="A151" s="62"/>
      <c r="B151" s="62"/>
      <c r="C151" s="62"/>
      <c r="D151" s="62"/>
      <c r="E151" s="11"/>
      <c r="F151" s="62"/>
      <c r="G151" s="62"/>
      <c r="H151" s="62"/>
      <c r="I151" s="62"/>
    </row>
    <row r="152" spans="1:9" x14ac:dyDescent="0.2">
      <c r="A152" s="62"/>
      <c r="B152" s="62"/>
      <c r="C152" s="62"/>
      <c r="D152" s="62"/>
      <c r="E152" s="11"/>
      <c r="F152" s="62"/>
      <c r="G152" s="62"/>
      <c r="H152" s="62"/>
      <c r="I152" s="62"/>
    </row>
    <row r="153" spans="1:9" x14ac:dyDescent="0.2">
      <c r="A153" s="62"/>
      <c r="B153" s="62"/>
      <c r="C153" s="62"/>
      <c r="D153" s="62"/>
      <c r="E153" s="11"/>
      <c r="F153" s="62"/>
      <c r="G153" s="62"/>
      <c r="H153" s="62"/>
      <c r="I153" s="62"/>
    </row>
    <row r="154" spans="1:9" x14ac:dyDescent="0.2">
      <c r="A154" s="62"/>
      <c r="B154" s="62"/>
      <c r="C154" s="62"/>
      <c r="D154" s="62"/>
      <c r="E154" s="11"/>
      <c r="F154" s="62"/>
      <c r="G154" s="62"/>
      <c r="H154" s="62"/>
      <c r="I154" s="62"/>
    </row>
    <row r="155" spans="1:9" x14ac:dyDescent="0.2">
      <c r="A155" s="62"/>
      <c r="B155" s="62"/>
      <c r="C155" s="62"/>
      <c r="D155" s="62"/>
      <c r="E155" s="11"/>
      <c r="F155" s="62"/>
      <c r="G155" s="62"/>
      <c r="H155" s="62"/>
      <c r="I155" s="62"/>
    </row>
    <row r="156" spans="1:9" x14ac:dyDescent="0.2">
      <c r="A156" s="62"/>
      <c r="B156" s="62"/>
      <c r="C156" s="62"/>
      <c r="D156" s="62"/>
      <c r="E156" s="11"/>
      <c r="F156" s="62"/>
      <c r="G156" s="62"/>
      <c r="H156" s="62"/>
      <c r="I156" s="62"/>
    </row>
    <row r="157" spans="1:9" x14ac:dyDescent="0.2">
      <c r="A157" s="62"/>
      <c r="B157" s="62"/>
      <c r="C157" s="62"/>
      <c r="D157" s="62"/>
      <c r="E157" s="11"/>
      <c r="F157" s="62"/>
      <c r="G157" s="62"/>
      <c r="H157" s="62"/>
      <c r="I157" s="62"/>
    </row>
    <row r="158" spans="1:9" x14ac:dyDescent="0.2">
      <c r="A158" s="62"/>
      <c r="B158" s="62"/>
      <c r="C158" s="62"/>
      <c r="D158" s="62"/>
      <c r="E158" s="11"/>
      <c r="F158" s="62"/>
      <c r="G158" s="62"/>
      <c r="H158" s="62"/>
      <c r="I158" s="62"/>
    </row>
    <row r="159" spans="1:9" x14ac:dyDescent="0.2">
      <c r="A159" s="62"/>
      <c r="B159" s="62"/>
      <c r="C159" s="62"/>
      <c r="D159" s="62"/>
      <c r="E159" s="11"/>
      <c r="F159" s="62"/>
      <c r="G159" s="62"/>
      <c r="H159" s="62"/>
      <c r="I159" s="62"/>
    </row>
    <row r="160" spans="1:9" x14ac:dyDescent="0.2">
      <c r="A160" s="62"/>
      <c r="B160" s="62"/>
      <c r="C160" s="62"/>
      <c r="D160" s="62"/>
      <c r="E160" s="11"/>
      <c r="F160" s="62"/>
      <c r="G160" s="62"/>
      <c r="H160" s="62"/>
      <c r="I160" s="62"/>
    </row>
    <row r="161" spans="1:9" x14ac:dyDescent="0.2">
      <c r="A161" s="62"/>
      <c r="B161" s="62"/>
      <c r="C161" s="62"/>
      <c r="D161" s="62"/>
      <c r="E161" s="11"/>
      <c r="F161" s="62"/>
      <c r="G161" s="62"/>
      <c r="H161" s="62"/>
      <c r="I161" s="62"/>
    </row>
    <row r="162" spans="1:9" x14ac:dyDescent="0.2">
      <c r="A162" s="62"/>
      <c r="B162" s="62"/>
      <c r="C162" s="62"/>
      <c r="D162" s="62"/>
      <c r="E162" s="11"/>
      <c r="F162" s="62"/>
      <c r="G162" s="62"/>
      <c r="H162" s="62"/>
      <c r="I162" s="62"/>
    </row>
    <row r="163" spans="1:9" x14ac:dyDescent="0.2">
      <c r="A163" s="62"/>
      <c r="B163" s="62"/>
      <c r="C163" s="62"/>
      <c r="D163" s="62"/>
      <c r="E163" s="11"/>
      <c r="F163" s="62"/>
      <c r="G163" s="62"/>
      <c r="H163" s="62"/>
      <c r="I163" s="62"/>
    </row>
    <row r="164" spans="1:9" x14ac:dyDescent="0.2">
      <c r="A164" s="62"/>
      <c r="B164" s="62"/>
      <c r="C164" s="62"/>
      <c r="D164" s="62"/>
      <c r="E164" s="11"/>
      <c r="F164" s="62"/>
      <c r="G164" s="62"/>
      <c r="H164" s="62"/>
      <c r="I164" s="62"/>
    </row>
    <row r="165" spans="1:9" x14ac:dyDescent="0.2">
      <c r="A165" s="62"/>
      <c r="B165" s="62"/>
      <c r="C165" s="62"/>
      <c r="D165" s="62"/>
      <c r="E165" s="11"/>
      <c r="F165" s="62"/>
      <c r="G165" s="62"/>
      <c r="H165" s="62"/>
      <c r="I165" s="62"/>
    </row>
    <row r="166" spans="1:9" x14ac:dyDescent="0.2">
      <c r="A166" s="62"/>
      <c r="B166" s="62"/>
      <c r="C166" s="62"/>
      <c r="D166" s="62"/>
      <c r="E166" s="11"/>
      <c r="F166" s="62"/>
      <c r="G166" s="62"/>
      <c r="H166" s="62"/>
      <c r="I166" s="62"/>
    </row>
    <row r="167" spans="1:9" x14ac:dyDescent="0.2">
      <c r="A167" s="62"/>
      <c r="B167" s="62"/>
      <c r="C167" s="62"/>
      <c r="D167" s="62"/>
      <c r="E167" s="11"/>
      <c r="G167" s="62"/>
      <c r="H167" s="62"/>
      <c r="I167" s="62"/>
    </row>
    <row r="168" spans="1:9" x14ac:dyDescent="0.2">
      <c r="A168" s="62"/>
      <c r="B168" s="62"/>
      <c r="C168" s="62"/>
      <c r="D168" s="62"/>
      <c r="E168" s="11"/>
      <c r="G168" s="62"/>
      <c r="H168" s="62"/>
      <c r="I168" s="62"/>
    </row>
    <row r="169" spans="1:9" x14ac:dyDescent="0.2">
      <c r="A169" s="62"/>
      <c r="B169" s="62"/>
      <c r="C169" s="62"/>
      <c r="D169" s="62"/>
      <c r="E169" s="11"/>
      <c r="G169" s="62"/>
      <c r="H169" s="62"/>
      <c r="I169" s="62"/>
    </row>
    <row r="170" spans="1:9" x14ac:dyDescent="0.2">
      <c r="A170" s="62"/>
      <c r="B170" s="62"/>
      <c r="C170" s="62"/>
      <c r="D170" s="62"/>
      <c r="E170" s="11"/>
      <c r="G170" s="62"/>
      <c r="H170" s="62"/>
      <c r="I170" s="62"/>
    </row>
    <row r="171" spans="1:9" x14ac:dyDescent="0.2">
      <c r="A171" s="62"/>
      <c r="B171" s="62"/>
      <c r="C171" s="62"/>
      <c r="D171" s="62"/>
      <c r="E171" s="11"/>
      <c r="G171" s="62"/>
      <c r="H171" s="62"/>
      <c r="I171" s="62"/>
    </row>
    <row r="172" spans="1:9" x14ac:dyDescent="0.2">
      <c r="A172" s="62"/>
      <c r="B172" s="62"/>
      <c r="C172" s="62"/>
      <c r="D172" s="62"/>
      <c r="E172" s="11"/>
      <c r="G172" s="62"/>
      <c r="H172" s="62"/>
      <c r="I172" s="62"/>
    </row>
    <row r="173" spans="1:9" x14ac:dyDescent="0.2">
      <c r="A173" s="62"/>
      <c r="B173" s="62"/>
      <c r="C173" s="62"/>
      <c r="D173" s="62"/>
      <c r="E173" s="11"/>
      <c r="G173" s="62"/>
      <c r="H173" s="62"/>
      <c r="I173" s="62"/>
    </row>
    <row r="174" spans="1:9" x14ac:dyDescent="0.2">
      <c r="A174" s="62"/>
      <c r="B174" s="62"/>
      <c r="C174" s="62"/>
      <c r="D174" s="62"/>
      <c r="E174" s="11"/>
      <c r="G174" s="62"/>
      <c r="H174" s="62"/>
      <c r="I174" s="62"/>
    </row>
    <row r="175" spans="1:9" x14ac:dyDescent="0.2">
      <c r="A175" s="62"/>
      <c r="B175" s="62"/>
      <c r="C175" s="62"/>
      <c r="D175" s="62"/>
      <c r="E175" s="11"/>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row r="250" spans="1:9" x14ac:dyDescent="0.2">
      <c r="A250" s="62"/>
      <c r="B250" s="62"/>
      <c r="C250" s="62"/>
      <c r="D250" s="62"/>
      <c r="E250" s="11"/>
      <c r="G250" s="62"/>
      <c r="H250" s="62"/>
      <c r="I250" s="62"/>
    </row>
    <row r="251" spans="1:9" x14ac:dyDescent="0.2">
      <c r="A251" s="62"/>
      <c r="B251" s="62"/>
      <c r="C251" s="62"/>
      <c r="D251" s="62"/>
      <c r="E251" s="11"/>
      <c r="G251" s="62"/>
      <c r="H251" s="62"/>
      <c r="I251" s="62"/>
    </row>
    <row r="252" spans="1:9" x14ac:dyDescent="0.2">
      <c r="A252" s="62"/>
      <c r="B252" s="62"/>
      <c r="C252" s="62"/>
      <c r="D252" s="62"/>
      <c r="E252" s="11"/>
      <c r="G252" s="62"/>
      <c r="H252" s="62"/>
      <c r="I252" s="62"/>
    </row>
    <row r="253" spans="1:9" x14ac:dyDescent="0.2">
      <c r="A253" s="62"/>
      <c r="B253" s="62"/>
      <c r="C253" s="62"/>
      <c r="D253" s="62"/>
      <c r="E253" s="11"/>
      <c r="G253" s="62"/>
      <c r="H253" s="62"/>
      <c r="I253" s="62"/>
    </row>
    <row r="254" spans="1:9" x14ac:dyDescent="0.2">
      <c r="A254" s="62"/>
      <c r="B254" s="62"/>
      <c r="C254" s="62"/>
      <c r="D254" s="62"/>
      <c r="E254" s="11"/>
      <c r="G254" s="62"/>
      <c r="H254" s="62"/>
      <c r="I254" s="62"/>
    </row>
    <row r="255" spans="1:9" x14ac:dyDescent="0.2">
      <c r="A255" s="62"/>
      <c r="B255" s="62"/>
      <c r="C255" s="62"/>
      <c r="D255" s="62"/>
      <c r="E255" s="11"/>
      <c r="G255" s="62"/>
      <c r="H255" s="62"/>
      <c r="I255" s="62"/>
    </row>
    <row r="256" spans="1:9" x14ac:dyDescent="0.2">
      <c r="A256" s="62"/>
      <c r="B256" s="62"/>
      <c r="C256" s="62"/>
      <c r="D256" s="62"/>
      <c r="E256" s="11"/>
      <c r="G256" s="62"/>
      <c r="H256" s="62"/>
      <c r="I256" s="62"/>
    </row>
    <row r="257" spans="1:9" x14ac:dyDescent="0.2">
      <c r="A257" s="62"/>
      <c r="B257" s="62"/>
      <c r="C257" s="62"/>
      <c r="D257" s="62"/>
      <c r="E257" s="11"/>
      <c r="G257" s="62"/>
      <c r="H257" s="62"/>
      <c r="I257" s="62"/>
    </row>
    <row r="258" spans="1:9" x14ac:dyDescent="0.2">
      <c r="A258" s="62"/>
      <c r="B258" s="62"/>
      <c r="C258" s="62"/>
      <c r="D258" s="62"/>
      <c r="E258" s="11"/>
      <c r="G258" s="62"/>
      <c r="H258" s="62"/>
      <c r="I258" s="62"/>
    </row>
    <row r="259" spans="1:9" x14ac:dyDescent="0.2">
      <c r="A259" s="62"/>
      <c r="B259" s="62"/>
      <c r="C259" s="62"/>
      <c r="D259" s="62"/>
      <c r="E259" s="11"/>
      <c r="G259" s="62"/>
      <c r="H259" s="62"/>
      <c r="I259" s="62"/>
    </row>
    <row r="260" spans="1:9" x14ac:dyDescent="0.2">
      <c r="A260" s="62"/>
      <c r="B260" s="62"/>
      <c r="C260" s="62"/>
      <c r="D260" s="62"/>
      <c r="E260" s="11"/>
      <c r="G260" s="62"/>
      <c r="H260" s="62"/>
      <c r="I260" s="62"/>
    </row>
    <row r="261" spans="1:9" x14ac:dyDescent="0.2">
      <c r="A261" s="62"/>
      <c r="B261" s="62"/>
      <c r="C261" s="62"/>
      <c r="D261" s="62"/>
      <c r="E261" s="11"/>
      <c r="G261" s="62"/>
      <c r="H261" s="62"/>
      <c r="I261" s="62"/>
    </row>
    <row r="262" spans="1:9" x14ac:dyDescent="0.2">
      <c r="A262" s="62"/>
      <c r="B262" s="62"/>
      <c r="C262" s="62"/>
      <c r="D262" s="62"/>
      <c r="E262" s="11"/>
      <c r="G262" s="62"/>
      <c r="H262" s="62"/>
      <c r="I262" s="62"/>
    </row>
    <row r="263" spans="1:9" x14ac:dyDescent="0.2">
      <c r="A263" s="62"/>
      <c r="B263" s="62"/>
      <c r="C263" s="62"/>
      <c r="D263" s="62"/>
      <c r="E263" s="11"/>
      <c r="G263" s="62"/>
      <c r="H263" s="62"/>
      <c r="I263" s="62"/>
    </row>
    <row r="264" spans="1:9" x14ac:dyDescent="0.2">
      <c r="A264" s="62"/>
      <c r="B264" s="62"/>
      <c r="C264" s="62"/>
      <c r="D264" s="62"/>
      <c r="E264" s="11"/>
      <c r="G264" s="62"/>
      <c r="H264" s="62"/>
      <c r="I264" s="62"/>
    </row>
    <row r="265" spans="1:9" x14ac:dyDescent="0.2">
      <c r="A265" s="62"/>
      <c r="B265" s="62"/>
      <c r="C265" s="62"/>
      <c r="D265" s="62"/>
      <c r="E265" s="11"/>
      <c r="G265" s="62"/>
      <c r="H265" s="62"/>
      <c r="I265" s="62"/>
    </row>
    <row r="266" spans="1:9" x14ac:dyDescent="0.2">
      <c r="A266" s="62"/>
      <c r="B266" s="62"/>
      <c r="C266" s="62"/>
      <c r="D266" s="62"/>
      <c r="E266" s="11"/>
      <c r="G266" s="62"/>
      <c r="H266" s="62"/>
      <c r="I266" s="62"/>
    </row>
    <row r="267" spans="1:9" x14ac:dyDescent="0.2">
      <c r="A267" s="62"/>
      <c r="B267" s="62"/>
      <c r="C267" s="62"/>
      <c r="D267" s="62"/>
      <c r="E267" s="11"/>
      <c r="G267" s="62"/>
      <c r="H267" s="62"/>
      <c r="I267" s="62"/>
    </row>
    <row r="268" spans="1:9" x14ac:dyDescent="0.2">
      <c r="A268" s="62"/>
      <c r="B268" s="62"/>
      <c r="C268" s="62"/>
      <c r="D268" s="62"/>
      <c r="E268" s="11"/>
      <c r="G268" s="62"/>
      <c r="H268" s="62"/>
      <c r="I268" s="62"/>
    </row>
  </sheetData>
  <mergeCells count="2">
    <mergeCell ref="A1:F1"/>
    <mergeCell ref="A29:C29"/>
  </mergeCells>
  <conditionalFormatting sqref="F2:F3 E5:E13 F14:F30">
    <cfRule type="cellIs" dxfId="23" priority="2" stopIfTrue="1" operator="between">
      <formula>0.009</formula>
      <formula>-0.009</formula>
    </cfRule>
  </conditionalFormatting>
  <conditionalFormatting sqref="F167:F65536">
    <cfRule type="cellIs" dxfId="2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79"/>
  <sheetViews>
    <sheetView workbookViewId="0">
      <selection sqref="A1:F1"/>
    </sheetView>
  </sheetViews>
  <sheetFormatPr defaultRowHeight="11.25" x14ac:dyDescent="0.2"/>
  <cols>
    <col min="1" max="1" width="31.7109375" style="7" bestFit="1" customWidth="1"/>
    <col min="2" max="2" width="73.5703125" style="7" customWidth="1"/>
    <col min="3" max="3" width="15.28515625" style="7" bestFit="1" customWidth="1"/>
    <col min="4" max="4" width="26.140625" style="7" customWidth="1"/>
    <col min="5" max="5" width="26.7109375" style="10" customWidth="1"/>
    <col min="6" max="6" width="14.7109375" style="11" bestFit="1" customWidth="1"/>
    <col min="7" max="16384" width="9.140625" style="7"/>
  </cols>
  <sheetData>
    <row r="1" spans="1:6" s="1" customFormat="1" ht="15" x14ac:dyDescent="0.2">
      <c r="A1" s="99" t="s">
        <v>931</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1</v>
      </c>
      <c r="D4" s="52" t="s">
        <v>6</v>
      </c>
      <c r="E4" s="12" t="s">
        <v>3</v>
      </c>
    </row>
    <row r="5" spans="1:6" x14ac:dyDescent="0.2">
      <c r="A5" s="16" t="s">
        <v>936</v>
      </c>
      <c r="B5" s="17"/>
      <c r="C5" s="17"/>
      <c r="D5" s="18"/>
      <c r="E5" s="19"/>
      <c r="F5" s="7"/>
    </row>
    <row r="6" spans="1:6" x14ac:dyDescent="0.2">
      <c r="A6" s="21" t="s">
        <v>917</v>
      </c>
      <c r="B6" s="21" t="s">
        <v>916</v>
      </c>
      <c r="C6" s="24">
        <v>1295920</v>
      </c>
      <c r="D6" s="22">
        <v>1030.126808</v>
      </c>
      <c r="E6" s="23">
        <v>14.54724015006</v>
      </c>
      <c r="F6" s="7"/>
    </row>
    <row r="7" spans="1:6" x14ac:dyDescent="0.2">
      <c r="A7" s="64" t="s">
        <v>41</v>
      </c>
      <c r="B7" s="21"/>
      <c r="C7" s="21"/>
      <c r="D7" s="26">
        <f>SUM(D6)</f>
        <v>1030.126808</v>
      </c>
      <c r="E7" s="26">
        <f>SUM(E6)</f>
        <v>14.54724015006</v>
      </c>
      <c r="F7" s="7"/>
    </row>
    <row r="8" spans="1:6" x14ac:dyDescent="0.2">
      <c r="A8" s="20"/>
      <c r="B8" s="21"/>
      <c r="C8" s="21"/>
      <c r="D8" s="22"/>
      <c r="E8" s="23"/>
      <c r="F8" s="7"/>
    </row>
    <row r="9" spans="1:6" x14ac:dyDescent="0.2">
      <c r="A9" s="20"/>
      <c r="B9" s="21"/>
      <c r="C9" s="21"/>
      <c r="D9" s="22"/>
      <c r="E9" s="23"/>
      <c r="F9" s="7"/>
    </row>
    <row r="10" spans="1:6" x14ac:dyDescent="0.2">
      <c r="A10" s="14"/>
      <c r="B10" s="63"/>
      <c r="C10" s="21"/>
      <c r="D10" s="22"/>
      <c r="E10" s="23"/>
      <c r="F10" s="7"/>
    </row>
    <row r="11" spans="1:6" x14ac:dyDescent="0.2">
      <c r="A11" s="20" t="s">
        <v>40</v>
      </c>
      <c r="B11" s="21"/>
      <c r="C11" s="21"/>
      <c r="D11" s="22"/>
      <c r="E11" s="23"/>
      <c r="F11" s="7"/>
    </row>
    <row r="12" spans="1:6" x14ac:dyDescent="0.2">
      <c r="A12" s="21" t="s">
        <v>913</v>
      </c>
      <c r="B12" s="61" t="s">
        <v>912</v>
      </c>
      <c r="C12" s="24">
        <v>235692.462</v>
      </c>
      <c r="D12" s="22">
        <v>2607.3801509999998</v>
      </c>
      <c r="E12" s="23">
        <v>36.820889355106097</v>
      </c>
      <c r="F12" s="7"/>
    </row>
    <row r="13" spans="1:6" x14ac:dyDescent="0.2">
      <c r="A13" s="21" t="s">
        <v>914</v>
      </c>
      <c r="B13" s="61" t="s">
        <v>937</v>
      </c>
      <c r="C13" s="24">
        <v>4589293.79</v>
      </c>
      <c r="D13" s="22">
        <v>1567.6109730000001</v>
      </c>
      <c r="E13" s="23">
        <v>22.137481627504801</v>
      </c>
      <c r="F13" s="7"/>
    </row>
    <row r="14" spans="1:6" x14ac:dyDescent="0.2">
      <c r="A14" s="21" t="s">
        <v>915</v>
      </c>
      <c r="B14" s="61" t="s">
        <v>938</v>
      </c>
      <c r="C14" s="24">
        <v>2389483.0019999999</v>
      </c>
      <c r="D14" s="22">
        <v>1566.1651280000001</v>
      </c>
      <c r="E14" s="23">
        <v>22.117063700050299</v>
      </c>
      <c r="F14" s="7"/>
    </row>
    <row r="15" spans="1:6" x14ac:dyDescent="0.2">
      <c r="A15" s="21" t="s">
        <v>468</v>
      </c>
      <c r="B15" s="61" t="s">
        <v>467</v>
      </c>
      <c r="C15" s="24">
        <v>13.571999999999999</v>
      </c>
      <c r="D15" s="22">
        <v>0.53501670000000001</v>
      </c>
      <c r="E15" s="23">
        <v>7.5553964412433802E-3</v>
      </c>
      <c r="F15" s="7"/>
    </row>
    <row r="16" spans="1:6" ht="22.5" x14ac:dyDescent="0.2">
      <c r="A16" s="21" t="s">
        <v>919</v>
      </c>
      <c r="B16" s="61" t="s">
        <v>918</v>
      </c>
      <c r="C16" s="24">
        <v>23973.544999999998</v>
      </c>
      <c r="D16" s="22">
        <v>2.3973545E-5</v>
      </c>
      <c r="E16" s="23">
        <v>3.3854950056136199E-7</v>
      </c>
      <c r="F16" s="7"/>
    </row>
    <row r="17" spans="1:8" x14ac:dyDescent="0.2">
      <c r="A17" s="20" t="s">
        <v>28</v>
      </c>
      <c r="B17" s="20"/>
      <c r="C17" s="20"/>
      <c r="D17" s="25">
        <f>SUM(D12:D16)</f>
        <v>5741.6912926735449</v>
      </c>
      <c r="E17" s="26">
        <f>SUM(E12:E16)</f>
        <v>81.082990417651942</v>
      </c>
      <c r="F17" s="14"/>
      <c r="G17" s="14"/>
      <c r="H17" s="14"/>
    </row>
    <row r="18" spans="1:8" x14ac:dyDescent="0.2">
      <c r="A18" s="21"/>
      <c r="B18" s="21"/>
      <c r="C18" s="21"/>
      <c r="D18" s="22"/>
      <c r="E18" s="23"/>
      <c r="F18" s="7"/>
    </row>
    <row r="19" spans="1:8" x14ac:dyDescent="0.2">
      <c r="A19" s="20" t="s">
        <v>41</v>
      </c>
      <c r="B19" s="20"/>
      <c r="C19" s="20"/>
      <c r="D19" s="26">
        <f>D17+D7</f>
        <v>6771.8181006735449</v>
      </c>
      <c r="E19" s="26">
        <f>E17+E7</f>
        <v>95.630230567711948</v>
      </c>
      <c r="F19" s="14"/>
      <c r="G19" s="14"/>
      <c r="H19" s="14"/>
    </row>
    <row r="20" spans="1:8" x14ac:dyDescent="0.2">
      <c r="A20" s="20"/>
      <c r="B20" s="20"/>
      <c r="C20" s="20"/>
      <c r="D20" s="25"/>
      <c r="E20" s="26"/>
      <c r="F20" s="14"/>
      <c r="G20" s="14"/>
      <c r="H20" s="14"/>
    </row>
    <row r="21" spans="1:8" x14ac:dyDescent="0.2">
      <c r="A21" s="20" t="s">
        <v>43</v>
      </c>
      <c r="B21" s="20"/>
      <c r="C21" s="20"/>
      <c r="D21" s="26">
        <f>D23-(D19)</f>
        <v>309.43440752645529</v>
      </c>
      <c r="E21" s="26">
        <f>E23-(E19)</f>
        <v>4.3697694322880523</v>
      </c>
      <c r="F21" s="14"/>
      <c r="G21" s="14"/>
      <c r="H21" s="14"/>
    </row>
    <row r="22" spans="1:8" x14ac:dyDescent="0.2">
      <c r="A22" s="20"/>
      <c r="B22" s="20"/>
      <c r="C22" s="20"/>
      <c r="D22" s="25"/>
      <c r="E22" s="26"/>
      <c r="F22" s="14"/>
      <c r="G22" s="14"/>
      <c r="H22" s="14"/>
    </row>
    <row r="23" spans="1:8" x14ac:dyDescent="0.2">
      <c r="A23" s="27" t="s">
        <v>42</v>
      </c>
      <c r="B23" s="27"/>
      <c r="C23" s="27"/>
      <c r="D23" s="28">
        <v>7081.2525082000002</v>
      </c>
      <c r="E23" s="29">
        <v>100</v>
      </c>
      <c r="F23" s="14"/>
      <c r="G23" s="14"/>
      <c r="H23" s="14"/>
    </row>
    <row r="24" spans="1:8" x14ac:dyDescent="0.2">
      <c r="E24" s="15" t="s">
        <v>907</v>
      </c>
    </row>
    <row r="25" spans="1:8" x14ac:dyDescent="0.2">
      <c r="F25" s="15"/>
    </row>
    <row r="26" spans="1:8" x14ac:dyDescent="0.2">
      <c r="A26" s="14" t="s">
        <v>45</v>
      </c>
    </row>
    <row r="27" spans="1:8" x14ac:dyDescent="0.2">
      <c r="A27" s="14" t="s">
        <v>46</v>
      </c>
    </row>
    <row r="28" spans="1:8" x14ac:dyDescent="0.2">
      <c r="A28" s="14" t="s">
        <v>47</v>
      </c>
      <c r="B28" s="14"/>
      <c r="C28" s="30" t="s">
        <v>49</v>
      </c>
      <c r="D28" s="30" t="s">
        <v>48</v>
      </c>
    </row>
    <row r="29" spans="1:8" x14ac:dyDescent="0.2">
      <c r="A29" s="7" t="s">
        <v>50</v>
      </c>
      <c r="C29" s="31">
        <v>18.979399999999998</v>
      </c>
      <c r="D29" s="31">
        <v>20.728899999999999</v>
      </c>
    </row>
    <row r="30" spans="1:8" x14ac:dyDescent="0.2">
      <c r="A30" s="7" t="s">
        <v>51</v>
      </c>
      <c r="C30" s="31">
        <v>18.979399999999998</v>
      </c>
      <c r="D30" s="31">
        <v>20.728899999999999</v>
      </c>
    </row>
    <row r="31" spans="1:8" x14ac:dyDescent="0.2">
      <c r="A31" s="7" t="s">
        <v>52</v>
      </c>
      <c r="C31" s="31">
        <v>21.281199999999998</v>
      </c>
      <c r="D31" s="31">
        <v>23.3535</v>
      </c>
    </row>
    <row r="32" spans="1:8" x14ac:dyDescent="0.2">
      <c r="A32" s="7" t="s">
        <v>53</v>
      </c>
      <c r="C32" s="31">
        <v>21.281199999999998</v>
      </c>
      <c r="D32" s="31">
        <v>23.3535</v>
      </c>
    </row>
    <row r="34" spans="1:9" x14ac:dyDescent="0.2">
      <c r="A34" s="7" t="s">
        <v>54</v>
      </c>
    </row>
    <row r="36" spans="1:9" x14ac:dyDescent="0.2">
      <c r="A36" s="14" t="s">
        <v>55</v>
      </c>
      <c r="D36" s="30" t="s">
        <v>56</v>
      </c>
    </row>
    <row r="38" spans="1:9" x14ac:dyDescent="0.2">
      <c r="A38" s="14" t="s">
        <v>334</v>
      </c>
      <c r="D38" s="51">
        <v>0.29790754584497597</v>
      </c>
    </row>
    <row r="40" spans="1:9" x14ac:dyDescent="0.2">
      <c r="A40" s="105" t="s">
        <v>943</v>
      </c>
      <c r="B40" s="105"/>
      <c r="C40" s="105"/>
      <c r="D40" s="30" t="s">
        <v>56</v>
      </c>
    </row>
    <row r="42" spans="1:9" x14ac:dyDescent="0.2">
      <c r="A42" s="66" t="s">
        <v>944</v>
      </c>
      <c r="B42" s="62"/>
      <c r="C42" s="62"/>
      <c r="D42" s="62"/>
      <c r="E42" s="11"/>
      <c r="F42" s="62"/>
      <c r="G42" s="62"/>
      <c r="H42" s="62"/>
      <c r="I42" s="62"/>
    </row>
    <row r="43" spans="1:9" x14ac:dyDescent="0.2">
      <c r="A43" s="66"/>
      <c r="B43" s="62"/>
      <c r="C43" s="62"/>
      <c r="D43" s="62"/>
      <c r="E43" s="11"/>
      <c r="F43" s="62"/>
      <c r="G43" s="62"/>
      <c r="H43" s="62"/>
      <c r="I43" s="62"/>
    </row>
    <row r="44" spans="1:9" x14ac:dyDescent="0.2">
      <c r="A44" s="66" t="s">
        <v>948</v>
      </c>
      <c r="B44" s="62"/>
      <c r="C44" s="62"/>
      <c r="D44" s="62"/>
      <c r="E44" s="11"/>
      <c r="F44" s="62"/>
      <c r="G44" s="62"/>
      <c r="H44" s="62"/>
      <c r="I44" s="62"/>
    </row>
    <row r="45" spans="1:9" x14ac:dyDescent="0.2">
      <c r="A45" s="67"/>
      <c r="B45" s="62"/>
      <c r="C45" s="62"/>
      <c r="D45" s="62"/>
      <c r="E45" s="11"/>
      <c r="F45" s="62"/>
      <c r="G45" s="62"/>
      <c r="H45" s="62"/>
      <c r="I45" s="62"/>
    </row>
    <row r="46" spans="1:9" x14ac:dyDescent="0.2">
      <c r="A46" s="62"/>
      <c r="B46" s="62"/>
      <c r="C46" s="62"/>
      <c r="D46" s="62"/>
      <c r="E46" s="11"/>
      <c r="F46" s="62"/>
      <c r="G46" s="62"/>
      <c r="H46" s="62"/>
      <c r="I46" s="62"/>
    </row>
    <row r="47" spans="1:9" x14ac:dyDescent="0.2">
      <c r="A47" s="62"/>
      <c r="B47" s="62"/>
      <c r="C47" s="62"/>
      <c r="D47" s="62"/>
      <c r="E47" s="11"/>
      <c r="F47" s="62"/>
      <c r="G47" s="62"/>
      <c r="H47" s="62"/>
      <c r="I47" s="62"/>
    </row>
    <row r="48" spans="1:9" x14ac:dyDescent="0.2">
      <c r="A48" s="62"/>
      <c r="B48" s="62"/>
      <c r="C48" s="62"/>
      <c r="D48" s="62"/>
      <c r="E48" s="11"/>
      <c r="F48" s="62"/>
      <c r="G48" s="62"/>
      <c r="H48" s="62"/>
      <c r="I48" s="62"/>
    </row>
    <row r="49" spans="1:9" x14ac:dyDescent="0.2">
      <c r="A49" s="62"/>
      <c r="B49" s="62"/>
      <c r="C49" s="62"/>
      <c r="D49" s="62"/>
      <c r="E49" s="11"/>
      <c r="F49" s="62"/>
      <c r="G49" s="62"/>
      <c r="H49" s="62"/>
      <c r="I49" s="62"/>
    </row>
    <row r="50" spans="1:9" x14ac:dyDescent="0.2">
      <c r="A50" s="62"/>
      <c r="B50" s="62"/>
      <c r="C50" s="62"/>
      <c r="D50" s="62"/>
      <c r="E50" s="11"/>
      <c r="F50" s="62"/>
      <c r="G50" s="62"/>
      <c r="H50" s="62"/>
      <c r="I50" s="62"/>
    </row>
    <row r="51" spans="1:9" x14ac:dyDescent="0.2">
      <c r="A51" s="62"/>
      <c r="B51" s="62"/>
      <c r="C51" s="62"/>
      <c r="D51" s="62"/>
      <c r="E51" s="11"/>
      <c r="F51" s="62"/>
      <c r="G51" s="62"/>
      <c r="H51" s="62"/>
      <c r="I51" s="62"/>
    </row>
    <row r="52" spans="1:9" x14ac:dyDescent="0.2">
      <c r="A52" s="62"/>
      <c r="B52" s="62"/>
      <c r="C52" s="62"/>
      <c r="D52" s="62"/>
      <c r="E52" s="11"/>
      <c r="F52" s="62"/>
      <c r="G52" s="62"/>
      <c r="H52" s="62"/>
      <c r="I52" s="62"/>
    </row>
    <row r="53" spans="1:9" x14ac:dyDescent="0.2">
      <c r="A53" s="62"/>
      <c r="B53" s="62"/>
      <c r="C53" s="62"/>
      <c r="D53" s="62"/>
      <c r="E53" s="11"/>
      <c r="F53" s="62"/>
      <c r="G53" s="62"/>
      <c r="H53" s="62"/>
      <c r="I53" s="62"/>
    </row>
    <row r="54" spans="1:9" x14ac:dyDescent="0.2">
      <c r="A54" s="62"/>
      <c r="B54" s="62"/>
      <c r="C54" s="62"/>
      <c r="D54" s="62"/>
      <c r="E54" s="11"/>
      <c r="F54" s="62"/>
      <c r="G54" s="62"/>
      <c r="H54" s="62"/>
      <c r="I54" s="62"/>
    </row>
    <row r="55" spans="1:9" x14ac:dyDescent="0.2">
      <c r="A55" s="62"/>
      <c r="B55" s="62"/>
      <c r="C55" s="62"/>
      <c r="D55" s="62"/>
      <c r="E55" s="11"/>
      <c r="F55" s="62"/>
      <c r="G55" s="62"/>
      <c r="H55" s="62"/>
      <c r="I55" s="62"/>
    </row>
    <row r="56" spans="1:9" x14ac:dyDescent="0.2">
      <c r="A56" s="62"/>
      <c r="B56" s="68"/>
      <c r="C56" s="68"/>
      <c r="D56" s="68"/>
      <c r="E56" s="68"/>
      <c r="F56" s="62"/>
      <c r="G56" s="62"/>
      <c r="H56" s="62"/>
      <c r="I56" s="62"/>
    </row>
    <row r="57" spans="1:9" x14ac:dyDescent="0.2">
      <c r="A57" s="62"/>
      <c r="B57" s="62"/>
      <c r="C57" s="62"/>
      <c r="D57" s="62"/>
      <c r="E57" s="11"/>
      <c r="F57" s="62"/>
      <c r="G57" s="62"/>
      <c r="H57" s="62"/>
      <c r="I57" s="62"/>
    </row>
    <row r="58" spans="1:9" x14ac:dyDescent="0.2">
      <c r="A58" s="62"/>
      <c r="B58" s="62"/>
      <c r="C58" s="62"/>
      <c r="D58" s="62"/>
      <c r="E58" s="11"/>
      <c r="F58" s="62"/>
      <c r="G58" s="62"/>
      <c r="H58" s="62"/>
      <c r="I58" s="62"/>
    </row>
    <row r="59" spans="1:9" x14ac:dyDescent="0.2">
      <c r="A59" s="62"/>
      <c r="B59" s="62"/>
      <c r="C59" s="62"/>
      <c r="D59" s="62"/>
      <c r="E59" s="11"/>
      <c r="F59" s="62"/>
      <c r="G59" s="62"/>
      <c r="H59" s="62"/>
      <c r="I59" s="62"/>
    </row>
    <row r="60" spans="1:9" x14ac:dyDescent="0.2">
      <c r="A60" s="62"/>
      <c r="B60" s="62"/>
      <c r="C60" s="62"/>
      <c r="D60" s="62"/>
      <c r="E60" s="11"/>
      <c r="F60" s="62"/>
      <c r="G60" s="62"/>
      <c r="H60" s="62"/>
      <c r="I60" s="62"/>
    </row>
    <row r="61" spans="1:9" x14ac:dyDescent="0.2">
      <c r="A61" s="69" t="s">
        <v>973</v>
      </c>
      <c r="B61" s="62"/>
      <c r="C61" s="62"/>
      <c r="D61" s="62"/>
      <c r="E61" s="11"/>
      <c r="F61" s="62"/>
      <c r="G61" s="62"/>
      <c r="H61" s="62"/>
      <c r="I61" s="62"/>
    </row>
    <row r="62" spans="1:9" x14ac:dyDescent="0.2">
      <c r="A62" s="62"/>
      <c r="B62" s="62"/>
      <c r="C62" s="62"/>
      <c r="D62" s="62"/>
      <c r="E62" s="11"/>
      <c r="F62" s="62"/>
      <c r="G62" s="62"/>
      <c r="H62" s="62"/>
      <c r="I62" s="62"/>
    </row>
    <row r="63" spans="1:9" x14ac:dyDescent="0.2">
      <c r="A63" s="66" t="s">
        <v>949</v>
      </c>
      <c r="B63" s="62"/>
      <c r="C63" s="62"/>
      <c r="D63" s="62"/>
      <c r="E63" s="11"/>
      <c r="F63" s="62"/>
      <c r="G63" s="62"/>
      <c r="H63" s="62"/>
      <c r="I63" s="62"/>
    </row>
    <row r="64" spans="1:9" x14ac:dyDescent="0.2">
      <c r="A64" s="62"/>
      <c r="B64" s="62"/>
      <c r="C64" s="62"/>
      <c r="D64" s="62"/>
      <c r="E64" s="11"/>
      <c r="F64" s="62"/>
      <c r="G64" s="62"/>
      <c r="H64" s="62"/>
      <c r="I64" s="62"/>
    </row>
    <row r="65" spans="1:9" x14ac:dyDescent="0.2">
      <c r="A65" s="62"/>
      <c r="B65" s="62"/>
      <c r="C65" s="62"/>
      <c r="D65" s="62"/>
      <c r="E65" s="11"/>
      <c r="F65" s="62"/>
      <c r="G65" s="62"/>
      <c r="H65" s="62"/>
      <c r="I65" s="62"/>
    </row>
    <row r="66" spans="1:9" x14ac:dyDescent="0.2">
      <c r="A66" s="62"/>
      <c r="B66" s="62"/>
      <c r="C66" s="62"/>
      <c r="D66" s="62"/>
      <c r="E66" s="11"/>
      <c r="F66" s="62"/>
      <c r="G66" s="62"/>
      <c r="H66" s="62"/>
      <c r="I66" s="62"/>
    </row>
    <row r="67" spans="1:9" x14ac:dyDescent="0.2">
      <c r="A67" s="62"/>
      <c r="B67" s="62"/>
      <c r="C67" s="62"/>
      <c r="D67" s="62"/>
      <c r="E67" s="11"/>
      <c r="F67" s="62"/>
      <c r="G67" s="62"/>
      <c r="H67" s="62"/>
      <c r="I67" s="62"/>
    </row>
    <row r="68" spans="1:9" x14ac:dyDescent="0.2">
      <c r="A68" s="62"/>
      <c r="B68" s="62"/>
      <c r="C68" s="62"/>
      <c r="D68" s="62"/>
      <c r="E68" s="11"/>
      <c r="F68" s="62"/>
      <c r="G68" s="62"/>
      <c r="H68" s="62"/>
      <c r="I68" s="62"/>
    </row>
    <row r="69" spans="1:9" x14ac:dyDescent="0.2">
      <c r="A69" s="62"/>
      <c r="B69" s="62"/>
      <c r="C69" s="62"/>
      <c r="D69" s="62"/>
      <c r="E69" s="11"/>
      <c r="F69" s="62"/>
      <c r="G69" s="62"/>
      <c r="H69" s="62"/>
      <c r="I69" s="62"/>
    </row>
    <row r="70" spans="1:9" x14ac:dyDescent="0.2">
      <c r="A70" s="62"/>
      <c r="B70" s="62"/>
      <c r="C70" s="62"/>
      <c r="D70" s="62"/>
      <c r="E70" s="11"/>
      <c r="F70" s="62"/>
      <c r="G70" s="62"/>
      <c r="H70" s="62"/>
      <c r="I70" s="62"/>
    </row>
    <row r="71" spans="1:9" x14ac:dyDescent="0.2">
      <c r="A71" s="62"/>
      <c r="B71" s="62"/>
      <c r="C71" s="62"/>
      <c r="D71" s="62"/>
      <c r="E71" s="11"/>
      <c r="F71" s="62"/>
      <c r="G71" s="62"/>
      <c r="H71" s="62"/>
      <c r="I71" s="62"/>
    </row>
    <row r="72" spans="1:9" x14ac:dyDescent="0.2">
      <c r="A72" s="62"/>
      <c r="B72" s="62"/>
      <c r="C72" s="62"/>
      <c r="D72" s="62"/>
      <c r="E72" s="11"/>
      <c r="F72" s="62"/>
      <c r="G72" s="62"/>
      <c r="H72" s="62"/>
      <c r="I72" s="62"/>
    </row>
    <row r="73" spans="1:9" x14ac:dyDescent="0.2">
      <c r="A73" s="62"/>
      <c r="B73" s="62"/>
      <c r="C73" s="62"/>
      <c r="D73" s="62"/>
      <c r="E73" s="11"/>
      <c r="F73" s="62"/>
      <c r="G73" s="62"/>
      <c r="H73" s="62"/>
      <c r="I73" s="62"/>
    </row>
    <row r="74" spans="1:9" x14ac:dyDescent="0.2">
      <c r="A74" s="62"/>
      <c r="B74" s="62"/>
      <c r="C74" s="62"/>
      <c r="D74" s="62"/>
      <c r="E74" s="11"/>
      <c r="F74" s="62"/>
      <c r="G74" s="62"/>
      <c r="H74" s="62"/>
      <c r="I74" s="62"/>
    </row>
    <row r="75" spans="1:9" x14ac:dyDescent="0.2">
      <c r="A75" s="62"/>
      <c r="B75" s="62"/>
      <c r="C75" s="62"/>
      <c r="D75" s="62"/>
      <c r="E75" s="11"/>
      <c r="F75" s="62"/>
      <c r="G75" s="62"/>
      <c r="H75" s="62"/>
      <c r="I75" s="62"/>
    </row>
    <row r="76" spans="1:9" x14ac:dyDescent="0.2">
      <c r="A76" s="62"/>
      <c r="B76" s="62"/>
      <c r="C76" s="62"/>
      <c r="D76" s="62"/>
      <c r="E76" s="11"/>
      <c r="F76" s="62"/>
      <c r="G76" s="62"/>
      <c r="H76" s="62"/>
      <c r="I76" s="62"/>
    </row>
    <row r="77" spans="1:9" x14ac:dyDescent="0.2">
      <c r="A77" s="62"/>
      <c r="B77" s="62"/>
      <c r="C77" s="62"/>
      <c r="D77" s="62"/>
      <c r="E77" s="11"/>
      <c r="F77" s="62"/>
      <c r="G77" s="62"/>
      <c r="H77" s="62"/>
      <c r="I77" s="62"/>
    </row>
    <row r="78" spans="1:9" x14ac:dyDescent="0.2">
      <c r="A78" s="62"/>
      <c r="B78" s="62"/>
      <c r="C78" s="62"/>
      <c r="D78" s="62"/>
      <c r="E78" s="11"/>
      <c r="F78" s="62"/>
      <c r="G78" s="62"/>
      <c r="H78" s="62"/>
      <c r="I78" s="62"/>
    </row>
    <row r="79" spans="1:9" x14ac:dyDescent="0.2">
      <c r="A79" s="62"/>
      <c r="B79" s="62"/>
      <c r="C79" s="62"/>
      <c r="D79" s="62"/>
      <c r="E79" s="11"/>
      <c r="F79" s="62"/>
      <c r="G79" s="62"/>
      <c r="H79" s="62"/>
      <c r="I79" s="62"/>
    </row>
    <row r="80" spans="1:9" x14ac:dyDescent="0.2">
      <c r="A80" s="66" t="s">
        <v>974</v>
      </c>
      <c r="B80" s="62"/>
      <c r="C80" s="62"/>
      <c r="D80" s="62"/>
      <c r="E80" s="11"/>
      <c r="F80" s="62"/>
      <c r="G80" s="62"/>
      <c r="H80" s="62"/>
      <c r="I80" s="62"/>
    </row>
    <row r="81" spans="1:9" x14ac:dyDescent="0.2">
      <c r="A81" s="62"/>
      <c r="B81" s="62"/>
      <c r="C81" s="62"/>
      <c r="D81" s="62"/>
      <c r="E81" s="11"/>
      <c r="F81" s="62"/>
      <c r="G81" s="62"/>
      <c r="H81" s="62"/>
      <c r="I81" s="62"/>
    </row>
    <row r="82" spans="1:9" x14ac:dyDescent="0.2">
      <c r="A82" s="62" t="s">
        <v>947</v>
      </c>
      <c r="B82" s="62"/>
      <c r="C82" s="62"/>
      <c r="D82" s="62"/>
      <c r="E82" s="11"/>
      <c r="F82" s="62"/>
      <c r="G82" s="62"/>
      <c r="H82" s="62"/>
      <c r="I82" s="62"/>
    </row>
    <row r="83" spans="1:9" x14ac:dyDescent="0.2">
      <c r="A83" s="62"/>
      <c r="B83" s="62"/>
      <c r="C83" s="62"/>
      <c r="D83" s="62"/>
      <c r="E83" s="11"/>
      <c r="F83" s="62"/>
      <c r="G83" s="62"/>
      <c r="H83" s="62"/>
      <c r="I83" s="62"/>
    </row>
    <row r="84" spans="1:9" x14ac:dyDescent="0.2">
      <c r="A84" s="62"/>
      <c r="B84" s="62"/>
      <c r="C84" s="62"/>
      <c r="D84" s="62"/>
      <c r="E84" s="11"/>
      <c r="F84" s="62"/>
      <c r="G84" s="62"/>
      <c r="H84" s="62"/>
      <c r="I84" s="62"/>
    </row>
    <row r="85" spans="1:9" x14ac:dyDescent="0.2">
      <c r="A85" s="62"/>
      <c r="B85" s="62"/>
      <c r="C85" s="62"/>
      <c r="D85" s="62"/>
      <c r="E85" s="11"/>
      <c r="F85" s="62"/>
      <c r="G85" s="62"/>
      <c r="H85" s="62"/>
      <c r="I85" s="62"/>
    </row>
    <row r="86" spans="1:9" x14ac:dyDescent="0.2">
      <c r="A86" s="62"/>
      <c r="B86" s="62"/>
      <c r="C86" s="62"/>
      <c r="D86" s="62"/>
      <c r="E86" s="11"/>
      <c r="F86" s="62"/>
      <c r="G86" s="62"/>
      <c r="H86" s="62"/>
      <c r="I86" s="62"/>
    </row>
    <row r="87" spans="1:9" x14ac:dyDescent="0.2">
      <c r="A87" s="62"/>
      <c r="B87" s="62"/>
      <c r="C87" s="62"/>
      <c r="D87" s="62"/>
      <c r="E87" s="11"/>
      <c r="F87" s="62"/>
      <c r="G87" s="62"/>
      <c r="H87" s="62"/>
      <c r="I87" s="62"/>
    </row>
    <row r="88" spans="1:9" x14ac:dyDescent="0.2">
      <c r="A88" s="62"/>
      <c r="B88" s="62"/>
      <c r="C88" s="62"/>
      <c r="D88" s="62"/>
      <c r="E88" s="11"/>
      <c r="F88" s="62"/>
      <c r="G88" s="62"/>
      <c r="H88" s="62"/>
      <c r="I88" s="62"/>
    </row>
    <row r="89" spans="1:9" x14ac:dyDescent="0.2">
      <c r="A89" s="62"/>
      <c r="B89" s="62"/>
      <c r="C89" s="62"/>
      <c r="D89" s="62"/>
      <c r="E89" s="11"/>
      <c r="F89" s="62"/>
      <c r="G89" s="62"/>
      <c r="H89" s="62"/>
      <c r="I89" s="62"/>
    </row>
    <row r="90" spans="1:9" x14ac:dyDescent="0.2">
      <c r="A90" s="62"/>
      <c r="B90" s="62"/>
      <c r="C90" s="62"/>
      <c r="D90" s="62"/>
      <c r="E90" s="11"/>
      <c r="F90" s="62"/>
      <c r="G90" s="62"/>
      <c r="H90" s="62"/>
      <c r="I90" s="62"/>
    </row>
    <row r="91" spans="1:9" x14ac:dyDescent="0.2">
      <c r="A91" s="62"/>
      <c r="B91" s="62"/>
      <c r="C91" s="62"/>
      <c r="D91" s="62"/>
      <c r="E91" s="11"/>
      <c r="F91" s="62"/>
      <c r="G91" s="62"/>
      <c r="H91" s="62"/>
      <c r="I91" s="62"/>
    </row>
    <row r="92" spans="1:9" x14ac:dyDescent="0.2">
      <c r="A92" s="62"/>
      <c r="B92" s="62"/>
      <c r="C92" s="62"/>
      <c r="D92" s="62"/>
      <c r="E92" s="11"/>
      <c r="F92" s="62"/>
      <c r="G92" s="62"/>
      <c r="H92" s="62"/>
      <c r="I92" s="62"/>
    </row>
    <row r="93" spans="1:9" x14ac:dyDescent="0.2">
      <c r="A93" s="62"/>
      <c r="B93" s="62"/>
      <c r="C93" s="62"/>
      <c r="D93" s="62"/>
      <c r="E93" s="11"/>
      <c r="F93" s="62"/>
      <c r="G93" s="62"/>
      <c r="H93" s="62"/>
      <c r="I93" s="62"/>
    </row>
    <row r="94" spans="1:9" x14ac:dyDescent="0.2">
      <c r="A94" s="62"/>
      <c r="B94" s="62"/>
      <c r="C94" s="62"/>
      <c r="D94" s="62"/>
      <c r="E94" s="11"/>
      <c r="F94" s="62"/>
      <c r="G94" s="62"/>
      <c r="H94" s="62"/>
      <c r="I94" s="62"/>
    </row>
    <row r="95" spans="1:9" x14ac:dyDescent="0.2">
      <c r="A95" s="62"/>
      <c r="B95" s="62"/>
      <c r="C95" s="62"/>
      <c r="D95" s="62"/>
      <c r="E95" s="11"/>
      <c r="F95" s="62"/>
      <c r="G95" s="62"/>
      <c r="H95" s="62"/>
      <c r="I95" s="62"/>
    </row>
    <row r="96" spans="1:9" x14ac:dyDescent="0.2">
      <c r="A96" s="62"/>
      <c r="B96" s="62"/>
      <c r="C96" s="62"/>
      <c r="D96" s="62"/>
      <c r="E96" s="11"/>
      <c r="F96" s="62"/>
      <c r="G96" s="62"/>
      <c r="H96" s="62"/>
      <c r="I96" s="62"/>
    </row>
    <row r="97" spans="1:9" x14ac:dyDescent="0.2">
      <c r="A97" s="62"/>
      <c r="B97" s="62"/>
      <c r="C97" s="62"/>
      <c r="D97" s="62"/>
      <c r="E97" s="11"/>
      <c r="F97" s="62"/>
      <c r="G97" s="62"/>
      <c r="H97" s="62"/>
      <c r="I97" s="62"/>
    </row>
    <row r="98" spans="1:9" x14ac:dyDescent="0.2">
      <c r="A98" s="62"/>
      <c r="B98" s="62"/>
      <c r="C98" s="62"/>
      <c r="D98" s="62"/>
      <c r="E98" s="11"/>
      <c r="F98" s="62"/>
      <c r="G98" s="62"/>
      <c r="H98" s="62"/>
      <c r="I98" s="62"/>
    </row>
    <row r="99" spans="1:9" x14ac:dyDescent="0.2">
      <c r="A99" s="62"/>
      <c r="B99" s="62"/>
      <c r="C99" s="62"/>
      <c r="D99" s="62"/>
      <c r="E99" s="11"/>
      <c r="F99" s="62"/>
      <c r="G99" s="62"/>
      <c r="H99" s="62"/>
      <c r="I99" s="62"/>
    </row>
    <row r="100" spans="1:9" x14ac:dyDescent="0.2">
      <c r="A100" s="62"/>
      <c r="B100" s="62"/>
      <c r="C100" s="62"/>
      <c r="D100" s="62"/>
      <c r="E100" s="11"/>
      <c r="F100" s="62"/>
      <c r="G100" s="62"/>
      <c r="H100" s="62"/>
      <c r="I100" s="62"/>
    </row>
    <row r="101" spans="1:9" x14ac:dyDescent="0.2">
      <c r="A101" s="62"/>
      <c r="B101" s="62"/>
      <c r="C101" s="62"/>
      <c r="D101" s="62"/>
      <c r="E101" s="11"/>
      <c r="F101" s="62"/>
      <c r="G101" s="62"/>
      <c r="H101" s="62"/>
      <c r="I101" s="62"/>
    </row>
    <row r="102" spans="1:9" x14ac:dyDescent="0.2">
      <c r="A102" s="62"/>
      <c r="B102" s="62"/>
      <c r="C102" s="62"/>
      <c r="D102" s="62"/>
      <c r="E102" s="11"/>
      <c r="F102" s="62"/>
      <c r="G102" s="62"/>
      <c r="H102" s="62"/>
      <c r="I102" s="62"/>
    </row>
    <row r="103" spans="1:9" x14ac:dyDescent="0.2">
      <c r="A103" s="62"/>
      <c r="B103" s="62"/>
      <c r="C103" s="62"/>
      <c r="D103" s="62"/>
      <c r="E103" s="11"/>
      <c r="F103" s="62"/>
      <c r="G103" s="62"/>
      <c r="H103" s="62"/>
      <c r="I103" s="62"/>
    </row>
    <row r="104" spans="1:9" x14ac:dyDescent="0.2">
      <c r="A104" s="62"/>
      <c r="B104" s="62"/>
      <c r="C104" s="62"/>
      <c r="D104" s="62"/>
      <c r="E104" s="11"/>
      <c r="F104" s="62"/>
      <c r="G104" s="62"/>
      <c r="H104" s="62"/>
      <c r="I104" s="62"/>
    </row>
    <row r="105" spans="1:9" x14ac:dyDescent="0.2">
      <c r="A105" s="62"/>
      <c r="B105" s="62"/>
      <c r="C105" s="62"/>
      <c r="D105" s="62"/>
      <c r="E105" s="11"/>
      <c r="F105" s="62"/>
      <c r="G105" s="62"/>
      <c r="H105" s="62"/>
      <c r="I105" s="62"/>
    </row>
    <row r="106" spans="1:9" x14ac:dyDescent="0.2">
      <c r="A106" s="62"/>
      <c r="B106" s="62"/>
      <c r="C106" s="62"/>
      <c r="D106" s="62"/>
      <c r="E106" s="11"/>
      <c r="F106" s="62"/>
      <c r="G106" s="62"/>
      <c r="H106" s="62"/>
      <c r="I106" s="62"/>
    </row>
    <row r="107" spans="1:9" x14ac:dyDescent="0.2">
      <c r="A107" s="62"/>
      <c r="B107" s="62"/>
      <c r="C107" s="62"/>
      <c r="D107" s="62"/>
      <c r="E107" s="11"/>
      <c r="F107" s="62"/>
      <c r="G107" s="62"/>
      <c r="H107" s="62"/>
      <c r="I107" s="62"/>
    </row>
    <row r="108" spans="1:9" x14ac:dyDescent="0.2">
      <c r="A108" s="62"/>
      <c r="B108" s="62"/>
      <c r="C108" s="62"/>
      <c r="D108" s="62"/>
      <c r="E108" s="11"/>
      <c r="F108" s="62"/>
      <c r="G108" s="62"/>
      <c r="H108" s="62"/>
      <c r="I108" s="62"/>
    </row>
    <row r="109" spans="1:9" x14ac:dyDescent="0.2">
      <c r="A109" s="62"/>
      <c r="B109" s="62"/>
      <c r="C109" s="62"/>
      <c r="D109" s="62"/>
      <c r="E109" s="11"/>
      <c r="F109" s="62"/>
      <c r="G109" s="62"/>
      <c r="H109" s="62"/>
      <c r="I109" s="62"/>
    </row>
    <row r="110" spans="1:9" x14ac:dyDescent="0.2">
      <c r="A110" s="62"/>
      <c r="B110" s="62"/>
      <c r="C110" s="62"/>
      <c r="D110" s="62"/>
      <c r="E110" s="11"/>
      <c r="F110" s="62"/>
      <c r="G110" s="62"/>
      <c r="H110" s="62"/>
      <c r="I110" s="62"/>
    </row>
    <row r="111" spans="1:9" x14ac:dyDescent="0.2">
      <c r="A111" s="62"/>
      <c r="B111" s="62"/>
      <c r="C111" s="62"/>
      <c r="D111" s="62"/>
      <c r="E111" s="11"/>
      <c r="F111" s="62"/>
      <c r="G111" s="62"/>
      <c r="H111" s="62"/>
      <c r="I111" s="62"/>
    </row>
    <row r="112" spans="1:9" x14ac:dyDescent="0.2">
      <c r="A112" s="62"/>
      <c r="B112" s="62"/>
      <c r="C112" s="62"/>
      <c r="D112" s="62"/>
      <c r="E112" s="11"/>
      <c r="F112" s="62"/>
      <c r="G112" s="62"/>
      <c r="H112" s="62"/>
      <c r="I112" s="62"/>
    </row>
    <row r="113" spans="1:9" x14ac:dyDescent="0.2">
      <c r="A113" s="62"/>
      <c r="B113" s="62"/>
      <c r="C113" s="62"/>
      <c r="D113" s="62"/>
      <c r="E113" s="11"/>
      <c r="F113" s="62"/>
      <c r="G113" s="62"/>
      <c r="H113" s="62"/>
      <c r="I113" s="62"/>
    </row>
    <row r="114" spans="1:9" x14ac:dyDescent="0.2">
      <c r="A114" s="62"/>
      <c r="B114" s="62"/>
      <c r="C114" s="62"/>
      <c r="D114" s="62"/>
      <c r="E114" s="11"/>
      <c r="F114" s="62"/>
      <c r="G114" s="62"/>
      <c r="H114" s="62"/>
      <c r="I114" s="62"/>
    </row>
    <row r="115" spans="1:9" x14ac:dyDescent="0.2">
      <c r="A115" s="62"/>
      <c r="B115" s="62"/>
      <c r="C115" s="62"/>
      <c r="D115" s="62"/>
      <c r="E115" s="11"/>
      <c r="F115" s="62"/>
      <c r="G115" s="62"/>
      <c r="H115" s="62"/>
      <c r="I115" s="62"/>
    </row>
    <row r="116" spans="1:9" x14ac:dyDescent="0.2">
      <c r="A116" s="62"/>
      <c r="B116" s="62"/>
      <c r="C116" s="62"/>
      <c r="D116" s="62"/>
      <c r="E116" s="11"/>
      <c r="F116" s="62"/>
      <c r="G116" s="62"/>
      <c r="H116" s="62"/>
      <c r="I116" s="62"/>
    </row>
    <row r="117" spans="1:9" x14ac:dyDescent="0.2">
      <c r="A117" s="62"/>
      <c r="B117" s="62"/>
      <c r="C117" s="62"/>
      <c r="D117" s="62"/>
      <c r="E117" s="11"/>
      <c r="F117" s="62"/>
      <c r="G117" s="62"/>
      <c r="H117" s="62"/>
      <c r="I117" s="62"/>
    </row>
    <row r="118" spans="1:9" x14ac:dyDescent="0.2">
      <c r="A118" s="62"/>
      <c r="B118" s="62"/>
      <c r="C118" s="62"/>
      <c r="D118" s="62"/>
      <c r="E118" s="11"/>
      <c r="F118" s="62"/>
      <c r="G118" s="62"/>
      <c r="H118" s="62"/>
      <c r="I118" s="62"/>
    </row>
    <row r="119" spans="1:9" x14ac:dyDescent="0.2">
      <c r="A119" s="62"/>
      <c r="B119" s="62"/>
      <c r="C119" s="62"/>
      <c r="D119" s="62"/>
      <c r="E119" s="11"/>
      <c r="F119" s="62"/>
      <c r="G119" s="62"/>
      <c r="H119" s="62"/>
      <c r="I119" s="62"/>
    </row>
    <row r="120" spans="1:9" x14ac:dyDescent="0.2">
      <c r="A120" s="62"/>
      <c r="B120" s="62"/>
      <c r="C120" s="62"/>
      <c r="D120" s="62"/>
      <c r="E120" s="11"/>
      <c r="F120" s="62"/>
      <c r="G120" s="62"/>
      <c r="H120" s="62"/>
      <c r="I120" s="62"/>
    </row>
    <row r="121" spans="1:9" x14ac:dyDescent="0.2">
      <c r="A121" s="62"/>
      <c r="B121" s="62"/>
      <c r="C121" s="62"/>
      <c r="D121" s="62"/>
      <c r="E121" s="11"/>
      <c r="F121" s="62"/>
      <c r="G121" s="62"/>
      <c r="H121" s="62"/>
      <c r="I121" s="62"/>
    </row>
    <row r="122" spans="1:9" x14ac:dyDescent="0.2">
      <c r="A122" s="62"/>
      <c r="B122" s="62"/>
      <c r="C122" s="62"/>
      <c r="D122" s="62"/>
      <c r="E122" s="11"/>
      <c r="F122" s="62"/>
      <c r="G122" s="62"/>
      <c r="H122" s="62"/>
      <c r="I122" s="62"/>
    </row>
    <row r="123" spans="1:9" x14ac:dyDescent="0.2">
      <c r="A123" s="62"/>
      <c r="B123" s="62"/>
      <c r="C123" s="62"/>
      <c r="D123" s="62"/>
      <c r="E123" s="11"/>
      <c r="F123" s="62"/>
      <c r="G123" s="62"/>
      <c r="H123" s="62"/>
      <c r="I123" s="62"/>
    </row>
    <row r="124" spans="1:9" x14ac:dyDescent="0.2">
      <c r="A124" s="62"/>
      <c r="B124" s="62"/>
      <c r="C124" s="62"/>
      <c r="D124" s="62"/>
      <c r="E124" s="11"/>
      <c r="F124" s="62"/>
      <c r="G124" s="62"/>
      <c r="H124" s="62"/>
      <c r="I124" s="62"/>
    </row>
    <row r="125" spans="1:9" x14ac:dyDescent="0.2">
      <c r="A125" s="62"/>
      <c r="B125" s="62"/>
      <c r="C125" s="62"/>
      <c r="D125" s="62"/>
      <c r="E125" s="11"/>
      <c r="F125" s="62"/>
      <c r="G125" s="62"/>
      <c r="H125" s="62"/>
      <c r="I125" s="62"/>
    </row>
    <row r="126" spans="1:9" x14ac:dyDescent="0.2">
      <c r="A126" s="62"/>
      <c r="B126" s="62"/>
      <c r="C126" s="62"/>
      <c r="D126" s="62"/>
      <c r="E126" s="11"/>
      <c r="F126" s="62"/>
      <c r="G126" s="62"/>
      <c r="H126" s="62"/>
      <c r="I126" s="62"/>
    </row>
    <row r="127" spans="1:9" x14ac:dyDescent="0.2">
      <c r="A127" s="62"/>
      <c r="B127" s="62"/>
      <c r="C127" s="62"/>
      <c r="D127" s="62"/>
      <c r="E127" s="11"/>
      <c r="F127" s="62"/>
      <c r="G127" s="62"/>
      <c r="H127" s="62"/>
      <c r="I127" s="62"/>
    </row>
    <row r="128" spans="1:9" x14ac:dyDescent="0.2">
      <c r="A128" s="62"/>
      <c r="B128" s="62"/>
      <c r="C128" s="62"/>
      <c r="D128" s="62"/>
      <c r="E128" s="11"/>
      <c r="F128" s="62"/>
      <c r="G128" s="62"/>
      <c r="H128" s="62"/>
      <c r="I128" s="62"/>
    </row>
    <row r="129" spans="1:9" x14ac:dyDescent="0.2">
      <c r="A129" s="62"/>
      <c r="B129" s="62"/>
      <c r="C129" s="62"/>
      <c r="D129" s="62"/>
      <c r="E129" s="11"/>
      <c r="F129" s="62"/>
      <c r="G129" s="62"/>
      <c r="H129" s="62"/>
      <c r="I129" s="62"/>
    </row>
    <row r="130" spans="1:9" x14ac:dyDescent="0.2">
      <c r="A130" s="62"/>
      <c r="B130" s="62"/>
      <c r="C130" s="62"/>
      <c r="D130" s="62"/>
      <c r="E130" s="11"/>
      <c r="F130" s="62"/>
      <c r="G130" s="62"/>
      <c r="H130" s="62"/>
      <c r="I130" s="62"/>
    </row>
    <row r="131" spans="1:9" x14ac:dyDescent="0.2">
      <c r="A131" s="62"/>
      <c r="B131" s="62"/>
      <c r="C131" s="62"/>
      <c r="D131" s="62"/>
      <c r="E131" s="11"/>
      <c r="F131" s="62"/>
      <c r="G131" s="62"/>
      <c r="H131" s="62"/>
      <c r="I131" s="62"/>
    </row>
    <row r="132" spans="1:9" x14ac:dyDescent="0.2">
      <c r="A132" s="62"/>
      <c r="B132" s="62"/>
      <c r="C132" s="62"/>
      <c r="D132" s="62"/>
      <c r="E132" s="11"/>
      <c r="F132" s="62"/>
      <c r="G132" s="62"/>
      <c r="H132" s="62"/>
      <c r="I132" s="62"/>
    </row>
    <row r="133" spans="1:9" x14ac:dyDescent="0.2">
      <c r="A133" s="62"/>
      <c r="B133" s="62"/>
      <c r="C133" s="62"/>
      <c r="D133" s="62"/>
      <c r="E133" s="11"/>
      <c r="F133" s="62"/>
      <c r="G133" s="62"/>
      <c r="H133" s="62"/>
      <c r="I133" s="62"/>
    </row>
    <row r="134" spans="1:9" x14ac:dyDescent="0.2">
      <c r="A134" s="62"/>
      <c r="B134" s="62"/>
      <c r="C134" s="62"/>
      <c r="D134" s="62"/>
      <c r="E134" s="11"/>
      <c r="F134" s="62"/>
      <c r="G134" s="62"/>
      <c r="H134" s="62"/>
      <c r="I134" s="62"/>
    </row>
    <row r="135" spans="1:9" x14ac:dyDescent="0.2">
      <c r="A135" s="62"/>
      <c r="B135" s="62"/>
      <c r="C135" s="62"/>
      <c r="D135" s="62"/>
      <c r="E135" s="11"/>
      <c r="F135" s="62"/>
      <c r="G135" s="62"/>
      <c r="H135" s="62"/>
      <c r="I135" s="62"/>
    </row>
    <row r="136" spans="1:9" x14ac:dyDescent="0.2">
      <c r="A136" s="62"/>
      <c r="B136" s="62"/>
      <c r="C136" s="62"/>
      <c r="D136" s="62"/>
      <c r="E136" s="11"/>
      <c r="F136" s="62"/>
      <c r="G136" s="62"/>
      <c r="H136" s="62"/>
      <c r="I136" s="62"/>
    </row>
    <row r="137" spans="1:9" x14ac:dyDescent="0.2">
      <c r="A137" s="62"/>
      <c r="B137" s="62"/>
      <c r="C137" s="62"/>
      <c r="D137" s="62"/>
      <c r="E137" s="11"/>
      <c r="F137" s="62"/>
      <c r="G137" s="62"/>
      <c r="H137" s="62"/>
      <c r="I137" s="62"/>
    </row>
    <row r="138" spans="1:9" x14ac:dyDescent="0.2">
      <c r="A138" s="62"/>
      <c r="B138" s="62"/>
      <c r="C138" s="62"/>
      <c r="D138" s="62"/>
      <c r="E138" s="11"/>
      <c r="F138" s="62"/>
      <c r="G138" s="62"/>
      <c r="H138" s="62"/>
      <c r="I138" s="62"/>
    </row>
    <row r="139" spans="1:9" x14ac:dyDescent="0.2">
      <c r="A139" s="62"/>
      <c r="B139" s="62"/>
      <c r="C139" s="62"/>
      <c r="D139" s="62"/>
      <c r="E139" s="11"/>
      <c r="F139" s="62"/>
      <c r="G139" s="62"/>
      <c r="H139" s="62"/>
      <c r="I139" s="62"/>
    </row>
    <row r="140" spans="1:9" x14ac:dyDescent="0.2">
      <c r="A140" s="62"/>
      <c r="B140" s="62"/>
      <c r="C140" s="62"/>
      <c r="D140" s="62"/>
      <c r="E140" s="11"/>
      <c r="F140" s="62"/>
      <c r="G140" s="62"/>
      <c r="H140" s="62"/>
      <c r="I140" s="62"/>
    </row>
    <row r="141" spans="1:9" x14ac:dyDescent="0.2">
      <c r="A141" s="62"/>
      <c r="B141" s="62"/>
      <c r="C141" s="62"/>
      <c r="D141" s="62"/>
      <c r="E141" s="11"/>
      <c r="F141" s="62"/>
      <c r="G141" s="62"/>
      <c r="H141" s="62"/>
      <c r="I141" s="62"/>
    </row>
    <row r="142" spans="1:9" x14ac:dyDescent="0.2">
      <c r="A142" s="62"/>
      <c r="B142" s="62"/>
      <c r="C142" s="62"/>
      <c r="D142" s="62"/>
      <c r="E142" s="11"/>
      <c r="F142" s="62"/>
      <c r="G142" s="62"/>
      <c r="H142" s="62"/>
      <c r="I142" s="62"/>
    </row>
    <row r="143" spans="1:9" x14ac:dyDescent="0.2">
      <c r="A143" s="62"/>
      <c r="B143" s="62"/>
      <c r="C143" s="62"/>
      <c r="D143" s="62"/>
      <c r="E143" s="11"/>
      <c r="F143" s="62"/>
      <c r="G143" s="62"/>
      <c r="H143" s="62"/>
      <c r="I143" s="62"/>
    </row>
    <row r="144" spans="1:9" x14ac:dyDescent="0.2">
      <c r="A144" s="62"/>
      <c r="B144" s="62"/>
      <c r="C144" s="62"/>
      <c r="D144" s="62"/>
      <c r="E144" s="11"/>
      <c r="F144" s="62"/>
      <c r="G144" s="62"/>
      <c r="H144" s="62"/>
      <c r="I144" s="62"/>
    </row>
    <row r="145" spans="1:9" x14ac:dyDescent="0.2">
      <c r="A145" s="62"/>
      <c r="B145" s="62"/>
      <c r="C145" s="62"/>
      <c r="D145" s="62"/>
      <c r="E145" s="11"/>
      <c r="F145" s="62"/>
      <c r="G145" s="62"/>
      <c r="H145" s="62"/>
      <c r="I145" s="62"/>
    </row>
    <row r="146" spans="1:9" x14ac:dyDescent="0.2">
      <c r="A146" s="62"/>
      <c r="B146" s="62"/>
      <c r="C146" s="62"/>
      <c r="D146" s="62"/>
      <c r="E146" s="11"/>
      <c r="F146" s="62"/>
      <c r="G146" s="62"/>
      <c r="H146" s="62"/>
      <c r="I146" s="62"/>
    </row>
    <row r="147" spans="1:9" x14ac:dyDescent="0.2">
      <c r="A147" s="62"/>
      <c r="B147" s="62"/>
      <c r="C147" s="62"/>
      <c r="D147" s="62"/>
      <c r="E147" s="11"/>
      <c r="F147" s="62"/>
      <c r="G147" s="62"/>
      <c r="H147" s="62"/>
      <c r="I147" s="62"/>
    </row>
    <row r="148" spans="1:9" x14ac:dyDescent="0.2">
      <c r="A148" s="62"/>
      <c r="B148" s="62"/>
      <c r="C148" s="62"/>
      <c r="D148" s="62"/>
      <c r="E148" s="11"/>
      <c r="F148" s="62"/>
      <c r="G148" s="62"/>
      <c r="H148" s="62"/>
      <c r="I148" s="62"/>
    </row>
    <row r="149" spans="1:9" x14ac:dyDescent="0.2">
      <c r="A149" s="62"/>
      <c r="B149" s="62"/>
      <c r="C149" s="62"/>
      <c r="D149" s="62"/>
      <c r="E149" s="11"/>
      <c r="F149" s="62"/>
      <c r="G149" s="62"/>
      <c r="H149" s="62"/>
      <c r="I149" s="62"/>
    </row>
    <row r="150" spans="1:9" x14ac:dyDescent="0.2">
      <c r="A150" s="62"/>
      <c r="B150" s="62"/>
      <c r="C150" s="62"/>
      <c r="D150" s="62"/>
      <c r="E150" s="11"/>
      <c r="F150" s="62"/>
      <c r="G150" s="62"/>
      <c r="H150" s="62"/>
      <c r="I150" s="62"/>
    </row>
    <row r="151" spans="1:9" x14ac:dyDescent="0.2">
      <c r="A151" s="62"/>
      <c r="B151" s="62"/>
      <c r="C151" s="62"/>
      <c r="D151" s="62"/>
      <c r="E151" s="11"/>
      <c r="F151" s="62"/>
      <c r="G151" s="62"/>
      <c r="H151" s="62"/>
      <c r="I151" s="62"/>
    </row>
    <row r="152" spans="1:9" x14ac:dyDescent="0.2">
      <c r="A152" s="62"/>
      <c r="B152" s="62"/>
      <c r="C152" s="62"/>
      <c r="D152" s="62"/>
      <c r="E152" s="11"/>
      <c r="F152" s="62"/>
      <c r="G152" s="62"/>
      <c r="H152" s="62"/>
      <c r="I152" s="62"/>
    </row>
    <row r="153" spans="1:9" x14ac:dyDescent="0.2">
      <c r="A153" s="62"/>
      <c r="B153" s="62"/>
      <c r="C153" s="62"/>
      <c r="D153" s="62"/>
      <c r="E153" s="11"/>
      <c r="F153" s="62"/>
      <c r="G153" s="62"/>
      <c r="H153" s="62"/>
      <c r="I153" s="62"/>
    </row>
    <row r="154" spans="1:9" x14ac:dyDescent="0.2">
      <c r="A154" s="62"/>
      <c r="B154" s="62"/>
      <c r="C154" s="62"/>
      <c r="D154" s="62"/>
      <c r="E154" s="11"/>
      <c r="F154" s="62"/>
      <c r="G154" s="62"/>
      <c r="H154" s="62"/>
      <c r="I154" s="62"/>
    </row>
    <row r="155" spans="1:9" x14ac:dyDescent="0.2">
      <c r="A155" s="62"/>
      <c r="B155" s="62"/>
      <c r="C155" s="62"/>
      <c r="D155" s="62"/>
      <c r="E155" s="11"/>
      <c r="F155" s="62"/>
      <c r="G155" s="62"/>
      <c r="H155" s="62"/>
      <c r="I155" s="62"/>
    </row>
    <row r="156" spans="1:9" x14ac:dyDescent="0.2">
      <c r="A156" s="62"/>
      <c r="B156" s="62"/>
      <c r="C156" s="62"/>
      <c r="D156" s="62"/>
      <c r="E156" s="11"/>
      <c r="F156" s="62"/>
      <c r="G156" s="62"/>
      <c r="H156" s="62"/>
      <c r="I156" s="62"/>
    </row>
    <row r="157" spans="1:9" x14ac:dyDescent="0.2">
      <c r="A157" s="62"/>
      <c r="B157" s="62"/>
      <c r="C157" s="62"/>
      <c r="D157" s="62"/>
      <c r="E157" s="11"/>
      <c r="F157" s="62"/>
      <c r="G157" s="62"/>
      <c r="H157" s="62"/>
      <c r="I157" s="62"/>
    </row>
    <row r="158" spans="1:9" x14ac:dyDescent="0.2">
      <c r="A158" s="62"/>
      <c r="B158" s="62"/>
      <c r="C158" s="62"/>
      <c r="D158" s="62"/>
      <c r="E158" s="11"/>
      <c r="F158" s="62"/>
      <c r="G158" s="62"/>
      <c r="H158" s="62"/>
      <c r="I158" s="62"/>
    </row>
    <row r="159" spans="1:9" x14ac:dyDescent="0.2">
      <c r="A159" s="62"/>
      <c r="B159" s="62"/>
      <c r="C159" s="62"/>
      <c r="D159" s="62"/>
      <c r="E159" s="11"/>
      <c r="F159" s="62"/>
      <c r="G159" s="62"/>
      <c r="H159" s="62"/>
      <c r="I159" s="62"/>
    </row>
    <row r="160" spans="1:9" x14ac:dyDescent="0.2">
      <c r="A160" s="62"/>
      <c r="B160" s="62"/>
      <c r="C160" s="62"/>
      <c r="D160" s="62"/>
      <c r="E160" s="11"/>
      <c r="F160" s="62"/>
      <c r="G160" s="62"/>
      <c r="H160" s="62"/>
      <c r="I160" s="62"/>
    </row>
    <row r="161" spans="1:9" x14ac:dyDescent="0.2">
      <c r="A161" s="62"/>
      <c r="B161" s="62"/>
      <c r="C161" s="62"/>
      <c r="D161" s="62"/>
      <c r="E161" s="11"/>
      <c r="F161" s="62"/>
      <c r="G161" s="62"/>
      <c r="H161" s="62"/>
      <c r="I161" s="62"/>
    </row>
    <row r="162" spans="1:9" x14ac:dyDescent="0.2">
      <c r="A162" s="62"/>
      <c r="B162" s="62"/>
      <c r="C162" s="62"/>
      <c r="D162" s="62"/>
      <c r="E162" s="11"/>
      <c r="F162" s="62"/>
      <c r="G162" s="62"/>
      <c r="H162" s="62"/>
      <c r="I162" s="62"/>
    </row>
    <row r="163" spans="1:9" x14ac:dyDescent="0.2">
      <c r="A163" s="62"/>
      <c r="B163" s="62"/>
      <c r="C163" s="62"/>
      <c r="D163" s="62"/>
      <c r="E163" s="11"/>
      <c r="F163" s="62"/>
      <c r="G163" s="62"/>
      <c r="H163" s="62"/>
      <c r="I163" s="62"/>
    </row>
    <row r="164" spans="1:9" x14ac:dyDescent="0.2">
      <c r="A164" s="62"/>
      <c r="B164" s="62"/>
      <c r="C164" s="62"/>
      <c r="D164" s="62"/>
      <c r="E164" s="11"/>
      <c r="F164" s="62"/>
      <c r="G164" s="62"/>
      <c r="H164" s="62"/>
      <c r="I164" s="62"/>
    </row>
    <row r="165" spans="1:9" x14ac:dyDescent="0.2">
      <c r="A165" s="62"/>
      <c r="B165" s="62"/>
      <c r="C165" s="62"/>
      <c r="D165" s="62"/>
      <c r="E165" s="11"/>
      <c r="F165" s="62"/>
      <c r="G165" s="62"/>
      <c r="H165" s="62"/>
      <c r="I165" s="62"/>
    </row>
    <row r="166" spans="1:9" x14ac:dyDescent="0.2">
      <c r="A166" s="62"/>
      <c r="B166" s="62"/>
      <c r="C166" s="62"/>
      <c r="D166" s="62"/>
      <c r="E166" s="11"/>
      <c r="F166" s="62"/>
      <c r="G166" s="62"/>
      <c r="H166" s="62"/>
      <c r="I166" s="62"/>
    </row>
    <row r="167" spans="1:9" x14ac:dyDescent="0.2">
      <c r="A167" s="62"/>
      <c r="B167" s="62"/>
      <c r="C167" s="62"/>
      <c r="D167" s="62"/>
      <c r="E167" s="11"/>
      <c r="F167" s="62"/>
      <c r="G167" s="62"/>
      <c r="H167" s="62"/>
      <c r="I167" s="62"/>
    </row>
    <row r="168" spans="1:9" x14ac:dyDescent="0.2">
      <c r="A168" s="62"/>
      <c r="B168" s="62"/>
      <c r="C168" s="62"/>
      <c r="D168" s="62"/>
      <c r="E168" s="11"/>
      <c r="F168" s="62"/>
      <c r="G168" s="62"/>
      <c r="H168" s="62"/>
      <c r="I168" s="62"/>
    </row>
    <row r="169" spans="1:9" x14ac:dyDescent="0.2">
      <c r="A169" s="62"/>
      <c r="B169" s="62"/>
      <c r="C169" s="62"/>
      <c r="D169" s="62"/>
      <c r="E169" s="11"/>
      <c r="F169" s="62"/>
      <c r="G169" s="62"/>
      <c r="H169" s="62"/>
      <c r="I169" s="62"/>
    </row>
    <row r="170" spans="1:9" x14ac:dyDescent="0.2">
      <c r="A170" s="62"/>
      <c r="B170" s="62"/>
      <c r="C170" s="62"/>
      <c r="D170" s="62"/>
      <c r="E170" s="11"/>
      <c r="F170" s="62"/>
      <c r="G170" s="62"/>
      <c r="H170" s="62"/>
      <c r="I170" s="62"/>
    </row>
    <row r="171" spans="1:9" x14ac:dyDescent="0.2">
      <c r="A171" s="62"/>
      <c r="B171" s="62"/>
      <c r="C171" s="62"/>
      <c r="D171" s="62"/>
      <c r="E171" s="11"/>
      <c r="F171" s="62"/>
      <c r="G171" s="62"/>
      <c r="H171" s="62"/>
      <c r="I171" s="62"/>
    </row>
    <row r="172" spans="1:9" x14ac:dyDescent="0.2">
      <c r="A172" s="62"/>
      <c r="B172" s="62"/>
      <c r="C172" s="62"/>
      <c r="D172" s="62"/>
      <c r="E172" s="11"/>
      <c r="F172" s="62"/>
      <c r="G172" s="62"/>
      <c r="H172" s="62"/>
      <c r="I172" s="62"/>
    </row>
    <row r="173" spans="1:9" x14ac:dyDescent="0.2">
      <c r="A173" s="62"/>
      <c r="B173" s="62"/>
      <c r="C173" s="62"/>
      <c r="D173" s="62"/>
      <c r="E173" s="11"/>
      <c r="F173" s="62"/>
      <c r="G173" s="62"/>
      <c r="H173" s="62"/>
      <c r="I173" s="62"/>
    </row>
    <row r="174" spans="1:9" x14ac:dyDescent="0.2">
      <c r="A174" s="62"/>
      <c r="B174" s="62"/>
      <c r="C174" s="62"/>
      <c r="D174" s="62"/>
      <c r="E174" s="11"/>
      <c r="F174" s="62"/>
      <c r="G174" s="62"/>
      <c r="H174" s="62"/>
      <c r="I174" s="62"/>
    </row>
    <row r="175" spans="1:9" x14ac:dyDescent="0.2">
      <c r="A175" s="62"/>
      <c r="B175" s="62"/>
      <c r="C175" s="62"/>
      <c r="D175" s="62"/>
      <c r="E175" s="11"/>
      <c r="F175" s="62"/>
      <c r="G175" s="62"/>
      <c r="H175" s="62"/>
      <c r="I175" s="62"/>
    </row>
    <row r="176" spans="1:9" x14ac:dyDescent="0.2">
      <c r="A176" s="62"/>
      <c r="B176" s="62"/>
      <c r="C176" s="62"/>
      <c r="D176" s="62"/>
      <c r="E176" s="11"/>
      <c r="F176" s="62"/>
      <c r="G176" s="62"/>
      <c r="H176" s="62"/>
      <c r="I176" s="62"/>
    </row>
    <row r="177" spans="1:9" x14ac:dyDescent="0.2">
      <c r="A177" s="62"/>
      <c r="B177" s="62"/>
      <c r="C177" s="62"/>
      <c r="D177" s="62"/>
      <c r="E177" s="11"/>
      <c r="F177" s="62"/>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row r="250" spans="1:9" x14ac:dyDescent="0.2">
      <c r="A250" s="62"/>
      <c r="B250" s="62"/>
      <c r="C250" s="62"/>
      <c r="D250" s="62"/>
      <c r="E250" s="11"/>
      <c r="G250" s="62"/>
      <c r="H250" s="62"/>
      <c r="I250" s="62"/>
    </row>
    <row r="251" spans="1:9" x14ac:dyDescent="0.2">
      <c r="A251" s="62"/>
      <c r="B251" s="62"/>
      <c r="C251" s="62"/>
      <c r="D251" s="62"/>
      <c r="E251" s="11"/>
      <c r="G251" s="62"/>
      <c r="H251" s="62"/>
      <c r="I251" s="62"/>
    </row>
    <row r="252" spans="1:9" x14ac:dyDescent="0.2">
      <c r="A252" s="62"/>
      <c r="B252" s="62"/>
      <c r="C252" s="62"/>
      <c r="D252" s="62"/>
      <c r="E252" s="11"/>
      <c r="G252" s="62"/>
      <c r="H252" s="62"/>
      <c r="I252" s="62"/>
    </row>
    <row r="253" spans="1:9" x14ac:dyDescent="0.2">
      <c r="A253" s="62"/>
      <c r="B253" s="62"/>
      <c r="C253" s="62"/>
      <c r="D253" s="62"/>
      <c r="E253" s="11"/>
      <c r="G253" s="62"/>
      <c r="H253" s="62"/>
      <c r="I253" s="62"/>
    </row>
    <row r="254" spans="1:9" x14ac:dyDescent="0.2">
      <c r="A254" s="62"/>
      <c r="B254" s="62"/>
      <c r="C254" s="62"/>
      <c r="D254" s="62"/>
      <c r="E254" s="11"/>
      <c r="G254" s="62"/>
      <c r="H254" s="62"/>
      <c r="I254" s="62"/>
    </row>
    <row r="255" spans="1:9" x14ac:dyDescent="0.2">
      <c r="A255" s="62"/>
      <c r="B255" s="62"/>
      <c r="C255" s="62"/>
      <c r="D255" s="62"/>
      <c r="E255" s="11"/>
      <c r="G255" s="62"/>
      <c r="H255" s="62"/>
      <c r="I255" s="62"/>
    </row>
    <row r="256" spans="1:9" x14ac:dyDescent="0.2">
      <c r="A256" s="62"/>
      <c r="B256" s="62"/>
      <c r="C256" s="62"/>
      <c r="D256" s="62"/>
      <c r="E256" s="11"/>
      <c r="G256" s="62"/>
      <c r="H256" s="62"/>
      <c r="I256" s="62"/>
    </row>
    <row r="257" spans="1:9" x14ac:dyDescent="0.2">
      <c r="A257" s="62"/>
      <c r="B257" s="62"/>
      <c r="C257" s="62"/>
      <c r="D257" s="62"/>
      <c r="E257" s="11"/>
      <c r="G257" s="62"/>
      <c r="H257" s="62"/>
      <c r="I257" s="62"/>
    </row>
    <row r="258" spans="1:9" x14ac:dyDescent="0.2">
      <c r="A258" s="62"/>
      <c r="B258" s="62"/>
      <c r="C258" s="62"/>
      <c r="D258" s="62"/>
      <c r="E258" s="11"/>
      <c r="G258" s="62"/>
      <c r="H258" s="62"/>
      <c r="I258" s="62"/>
    </row>
    <row r="259" spans="1:9" x14ac:dyDescent="0.2">
      <c r="A259" s="62"/>
      <c r="B259" s="62"/>
      <c r="C259" s="62"/>
      <c r="D259" s="62"/>
      <c r="E259" s="11"/>
      <c r="G259" s="62"/>
      <c r="H259" s="62"/>
      <c r="I259" s="62"/>
    </row>
    <row r="260" spans="1:9" x14ac:dyDescent="0.2">
      <c r="A260" s="62"/>
      <c r="B260" s="62"/>
      <c r="C260" s="62"/>
      <c r="D260" s="62"/>
      <c r="E260" s="11"/>
      <c r="G260" s="62"/>
      <c r="H260" s="62"/>
      <c r="I260" s="62"/>
    </row>
    <row r="261" spans="1:9" x14ac:dyDescent="0.2">
      <c r="A261" s="62"/>
      <c r="B261" s="62"/>
      <c r="C261" s="62"/>
      <c r="D261" s="62"/>
      <c r="E261" s="11"/>
      <c r="G261" s="62"/>
      <c r="H261" s="62"/>
      <c r="I261" s="62"/>
    </row>
    <row r="262" spans="1:9" x14ac:dyDescent="0.2">
      <c r="A262" s="62"/>
      <c r="B262" s="62"/>
      <c r="C262" s="62"/>
      <c r="D262" s="62"/>
      <c r="E262" s="11"/>
      <c r="G262" s="62"/>
      <c r="H262" s="62"/>
      <c r="I262" s="62"/>
    </row>
    <row r="263" spans="1:9" x14ac:dyDescent="0.2">
      <c r="A263" s="62"/>
      <c r="B263" s="62"/>
      <c r="C263" s="62"/>
      <c r="D263" s="62"/>
      <c r="E263" s="11"/>
      <c r="G263" s="62"/>
      <c r="H263" s="62"/>
      <c r="I263" s="62"/>
    </row>
    <row r="264" spans="1:9" x14ac:dyDescent="0.2">
      <c r="A264" s="62"/>
      <c r="B264" s="62"/>
      <c r="C264" s="62"/>
      <c r="D264" s="62"/>
      <c r="E264" s="11"/>
      <c r="G264" s="62"/>
      <c r="H264" s="62"/>
      <c r="I264" s="62"/>
    </row>
    <row r="265" spans="1:9" x14ac:dyDescent="0.2">
      <c r="A265" s="62"/>
      <c r="B265" s="62"/>
      <c r="C265" s="62"/>
      <c r="D265" s="62"/>
      <c r="E265" s="11"/>
      <c r="G265" s="62"/>
      <c r="H265" s="62"/>
      <c r="I265" s="62"/>
    </row>
    <row r="266" spans="1:9" x14ac:dyDescent="0.2">
      <c r="A266" s="62"/>
      <c r="B266" s="62"/>
      <c r="C266" s="62"/>
      <c r="D266" s="62"/>
      <c r="E266" s="11"/>
      <c r="G266" s="62"/>
      <c r="H266" s="62"/>
      <c r="I266" s="62"/>
    </row>
    <row r="267" spans="1:9" x14ac:dyDescent="0.2">
      <c r="A267" s="62"/>
      <c r="B267" s="62"/>
      <c r="C267" s="62"/>
      <c r="D267" s="62"/>
      <c r="E267" s="11"/>
      <c r="G267" s="62"/>
      <c r="H267" s="62"/>
      <c r="I267" s="62"/>
    </row>
    <row r="268" spans="1:9" x14ac:dyDescent="0.2">
      <c r="A268" s="62"/>
      <c r="B268" s="62"/>
      <c r="C268" s="62"/>
      <c r="D268" s="62"/>
      <c r="E268" s="11"/>
      <c r="G268" s="62"/>
      <c r="H268" s="62"/>
      <c r="I268" s="62"/>
    </row>
    <row r="269" spans="1:9" x14ac:dyDescent="0.2">
      <c r="A269" s="62"/>
      <c r="B269" s="62"/>
      <c r="C269" s="62"/>
      <c r="D269" s="62"/>
      <c r="E269" s="11"/>
      <c r="G269" s="62"/>
      <c r="H269" s="62"/>
      <c r="I269" s="62"/>
    </row>
    <row r="270" spans="1:9" x14ac:dyDescent="0.2">
      <c r="A270" s="62"/>
      <c r="B270" s="62"/>
      <c r="C270" s="62"/>
      <c r="D270" s="62"/>
      <c r="E270" s="11"/>
      <c r="G270" s="62"/>
      <c r="H270" s="62"/>
      <c r="I270" s="62"/>
    </row>
    <row r="271" spans="1:9" x14ac:dyDescent="0.2">
      <c r="A271" s="62"/>
      <c r="B271" s="62"/>
      <c r="C271" s="62"/>
      <c r="D271" s="62"/>
      <c r="E271" s="11"/>
      <c r="G271" s="62"/>
      <c r="H271" s="62"/>
      <c r="I271" s="62"/>
    </row>
    <row r="272" spans="1:9" x14ac:dyDescent="0.2">
      <c r="A272" s="62"/>
      <c r="B272" s="62"/>
      <c r="C272" s="62"/>
      <c r="D272" s="62"/>
      <c r="E272" s="11"/>
      <c r="G272" s="62"/>
      <c r="H272" s="62"/>
      <c r="I272" s="62"/>
    </row>
    <row r="273" spans="1:9" x14ac:dyDescent="0.2">
      <c r="A273" s="62"/>
      <c r="B273" s="62"/>
      <c r="C273" s="62"/>
      <c r="D273" s="62"/>
      <c r="E273" s="11"/>
      <c r="G273" s="62"/>
      <c r="H273" s="62"/>
      <c r="I273" s="62"/>
    </row>
    <row r="274" spans="1:9" x14ac:dyDescent="0.2">
      <c r="A274" s="62"/>
      <c r="B274" s="62"/>
      <c r="C274" s="62"/>
      <c r="D274" s="62"/>
      <c r="E274" s="11"/>
      <c r="G274" s="62"/>
      <c r="H274" s="62"/>
      <c r="I274" s="62"/>
    </row>
    <row r="275" spans="1:9" x14ac:dyDescent="0.2">
      <c r="A275" s="62"/>
      <c r="B275" s="62"/>
      <c r="C275" s="62"/>
      <c r="D275" s="62"/>
      <c r="E275" s="11"/>
      <c r="G275" s="62"/>
      <c r="H275" s="62"/>
      <c r="I275" s="62"/>
    </row>
    <row r="276" spans="1:9" x14ac:dyDescent="0.2">
      <c r="A276" s="62"/>
      <c r="B276" s="62"/>
      <c r="C276" s="62"/>
      <c r="D276" s="62"/>
      <c r="E276" s="11"/>
      <c r="G276" s="62"/>
      <c r="H276" s="62"/>
      <c r="I276" s="62"/>
    </row>
    <row r="277" spans="1:9" x14ac:dyDescent="0.2">
      <c r="A277" s="62"/>
      <c r="B277" s="62"/>
      <c r="C277" s="62"/>
      <c r="D277" s="62"/>
      <c r="E277" s="11"/>
      <c r="G277" s="62"/>
      <c r="H277" s="62"/>
      <c r="I277" s="62"/>
    </row>
    <row r="278" spans="1:9" x14ac:dyDescent="0.2">
      <c r="A278" s="62"/>
      <c r="B278" s="62"/>
      <c r="C278" s="62"/>
      <c r="D278" s="62"/>
      <c r="E278" s="11"/>
      <c r="G278" s="62"/>
      <c r="H278" s="62"/>
      <c r="I278" s="62"/>
    </row>
    <row r="279" spans="1:9" x14ac:dyDescent="0.2">
      <c r="A279" s="62"/>
      <c r="B279" s="62"/>
      <c r="C279" s="62"/>
      <c r="D279" s="62"/>
      <c r="E279" s="11"/>
      <c r="G279" s="62"/>
      <c r="H279" s="62"/>
      <c r="I279" s="62"/>
    </row>
  </sheetData>
  <mergeCells count="2">
    <mergeCell ref="A1:F1"/>
    <mergeCell ref="A40:C40"/>
  </mergeCells>
  <conditionalFormatting sqref="D19 E22:E24 F25:F41">
    <cfRule type="cellIs" dxfId="21" priority="4" stopIfTrue="1" operator="between">
      <formula>0.009</formula>
      <formula>-0.009</formula>
    </cfRule>
  </conditionalFormatting>
  <conditionalFormatting sqref="E5:E6">
    <cfRule type="cellIs" dxfId="20" priority="5" stopIfTrue="1" operator="between">
      <formula>0.009</formula>
      <formula>-0.009</formula>
    </cfRule>
  </conditionalFormatting>
  <conditionalFormatting sqref="E8:E20">
    <cfRule type="cellIs" dxfId="19" priority="3" stopIfTrue="1" operator="between">
      <formula>0.009</formula>
      <formula>-0.009</formula>
    </cfRule>
  </conditionalFormatting>
  <conditionalFormatting sqref="F2:F3">
    <cfRule type="cellIs" dxfId="18" priority="6" stopIfTrue="1" operator="between">
      <formula>0.009</formula>
      <formula>-0.009</formula>
    </cfRule>
  </conditionalFormatting>
  <conditionalFormatting sqref="F178:F65533">
    <cfRule type="cellIs" dxfId="1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77"/>
  <sheetViews>
    <sheetView workbookViewId="0">
      <selection sqref="A1:F1"/>
    </sheetView>
  </sheetViews>
  <sheetFormatPr defaultRowHeight="11.25" x14ac:dyDescent="0.2"/>
  <cols>
    <col min="1" max="1" width="31.7109375" style="7" bestFit="1" customWidth="1"/>
    <col min="2" max="2" width="61.140625" style="7" customWidth="1"/>
    <col min="3" max="3" width="24.7109375" style="7" bestFit="1" customWidth="1"/>
    <col min="4" max="4" width="26.42578125" style="7" customWidth="1"/>
    <col min="5" max="5" width="26.7109375" style="10" customWidth="1"/>
    <col min="6" max="6" width="14.7109375" style="11" bestFit="1" customWidth="1"/>
    <col min="7" max="16384" width="9.140625" style="7"/>
  </cols>
  <sheetData>
    <row r="1" spans="1:8" s="1" customFormat="1" ht="15" x14ac:dyDescent="0.2">
      <c r="A1" s="99" t="s">
        <v>932</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5.5" customHeight="1" x14ac:dyDescent="0.2">
      <c r="A4" s="6" t="s">
        <v>2</v>
      </c>
      <c r="B4" s="6" t="s">
        <v>0</v>
      </c>
      <c r="C4" s="13" t="s">
        <v>1</v>
      </c>
      <c r="D4" s="52" t="s">
        <v>6</v>
      </c>
      <c r="E4" s="12" t="s">
        <v>3</v>
      </c>
    </row>
    <row r="5" spans="1:8" x14ac:dyDescent="0.2">
      <c r="A5" s="16" t="s">
        <v>40</v>
      </c>
      <c r="B5" s="17"/>
      <c r="C5" s="17"/>
      <c r="D5" s="18"/>
      <c r="E5" s="19"/>
      <c r="F5" s="7"/>
    </row>
    <row r="6" spans="1:8" ht="22.5" x14ac:dyDescent="0.2">
      <c r="A6" s="21" t="s">
        <v>921</v>
      </c>
      <c r="B6" s="61" t="s">
        <v>920</v>
      </c>
      <c r="C6" s="24">
        <v>3360584.89</v>
      </c>
      <c r="D6" s="22">
        <v>60591.832849999999</v>
      </c>
      <c r="E6" s="23">
        <v>46.121480883978201</v>
      </c>
      <c r="F6" s="7"/>
    </row>
    <row r="7" spans="1:8" x14ac:dyDescent="0.2">
      <c r="A7" s="21" t="s">
        <v>915</v>
      </c>
      <c r="B7" s="61" t="s">
        <v>938</v>
      </c>
      <c r="C7" s="24">
        <v>51376526.559</v>
      </c>
      <c r="D7" s="22">
        <v>33674.281940000001</v>
      </c>
      <c r="E7" s="23">
        <v>25.6322952735601</v>
      </c>
      <c r="F7" s="7"/>
    </row>
    <row r="8" spans="1:8" x14ac:dyDescent="0.2">
      <c r="A8" s="21" t="s">
        <v>914</v>
      </c>
      <c r="B8" s="61" t="s">
        <v>937</v>
      </c>
      <c r="C8" s="24">
        <v>98570673.994000003</v>
      </c>
      <c r="D8" s="22">
        <v>33669.770819999998</v>
      </c>
      <c r="E8" s="23">
        <v>25.628861485125999</v>
      </c>
      <c r="F8" s="7"/>
    </row>
    <row r="9" spans="1:8" ht="22.5" x14ac:dyDescent="0.2">
      <c r="A9" s="21" t="s">
        <v>923</v>
      </c>
      <c r="B9" s="61" t="s">
        <v>922</v>
      </c>
      <c r="C9" s="24">
        <v>1483902.88</v>
      </c>
      <c r="D9" s="22">
        <v>1.48390288E-3</v>
      </c>
      <c r="E9" s="23">
        <v>1.1295218364334401E-6</v>
      </c>
      <c r="F9" s="7"/>
    </row>
    <row r="10" spans="1:8" ht="22.5" x14ac:dyDescent="0.2">
      <c r="A10" s="21" t="s">
        <v>919</v>
      </c>
      <c r="B10" s="61" t="s">
        <v>918</v>
      </c>
      <c r="C10" s="24">
        <v>1370528.45</v>
      </c>
      <c r="D10" s="22">
        <v>1.3705284499999999E-3</v>
      </c>
      <c r="E10" s="23">
        <v>1.04322313312599E-6</v>
      </c>
      <c r="F10" s="7"/>
    </row>
    <row r="11" spans="1:8" x14ac:dyDescent="0.2">
      <c r="A11" s="20" t="s">
        <v>28</v>
      </c>
      <c r="B11" s="20"/>
      <c r="C11" s="20"/>
      <c r="D11" s="25">
        <f>SUM(D6:D10)</f>
        <v>127935.88846443132</v>
      </c>
      <c r="E11" s="26">
        <f>SUM(E6:E10)</f>
        <v>97.382639815409263</v>
      </c>
      <c r="F11" s="14"/>
      <c r="G11" s="14"/>
      <c r="H11" s="14"/>
    </row>
    <row r="12" spans="1:8" x14ac:dyDescent="0.2">
      <c r="A12" s="21"/>
      <c r="B12" s="21"/>
      <c r="C12" s="21"/>
      <c r="D12" s="22"/>
      <c r="E12" s="23"/>
      <c r="F12" s="7"/>
    </row>
    <row r="13" spans="1:8" x14ac:dyDescent="0.2">
      <c r="A13" s="20" t="s">
        <v>41</v>
      </c>
      <c r="B13" s="20"/>
      <c r="C13" s="20"/>
      <c r="D13" s="25">
        <f>D11</f>
        <v>127935.88846443132</v>
      </c>
      <c r="E13" s="26">
        <f>E11</f>
        <v>97.382639815409263</v>
      </c>
      <c r="F13" s="14"/>
      <c r="G13" s="14"/>
      <c r="H13" s="14"/>
    </row>
    <row r="14" spans="1:8" x14ac:dyDescent="0.2">
      <c r="A14" s="20"/>
      <c r="B14" s="20"/>
      <c r="C14" s="20"/>
      <c r="D14" s="25"/>
      <c r="E14" s="26"/>
      <c r="F14" s="14"/>
      <c r="G14" s="14"/>
      <c r="H14" s="14"/>
    </row>
    <row r="15" spans="1:8" x14ac:dyDescent="0.2">
      <c r="A15" s="20" t="s">
        <v>43</v>
      </c>
      <c r="B15" s="20"/>
      <c r="C15" s="20"/>
      <c r="D15" s="25">
        <f>D17-(D11)</f>
        <v>3438.542036668674</v>
      </c>
      <c r="E15" s="26">
        <f>E17-(E11)</f>
        <v>2.617360184590737</v>
      </c>
      <c r="F15" s="14"/>
      <c r="G15" s="14"/>
      <c r="H15" s="14"/>
    </row>
    <row r="16" spans="1:8" x14ac:dyDescent="0.2">
      <c r="A16" s="20"/>
      <c r="B16" s="20"/>
      <c r="C16" s="20"/>
      <c r="D16" s="25"/>
      <c r="E16" s="26"/>
      <c r="F16" s="14"/>
      <c r="G16" s="14"/>
      <c r="H16" s="14"/>
    </row>
    <row r="17" spans="1:8" x14ac:dyDescent="0.2">
      <c r="A17" s="27" t="s">
        <v>42</v>
      </c>
      <c r="B17" s="27"/>
      <c r="C17" s="27"/>
      <c r="D17" s="28">
        <v>131374.4305011</v>
      </c>
      <c r="E17" s="29">
        <v>100</v>
      </c>
      <c r="F17" s="14"/>
      <c r="G17" s="14"/>
      <c r="H17" s="14"/>
    </row>
    <row r="18" spans="1:8" x14ac:dyDescent="0.2">
      <c r="E18" s="15" t="s">
        <v>907</v>
      </c>
    </row>
    <row r="19" spans="1:8" x14ac:dyDescent="0.2">
      <c r="F19" s="15"/>
    </row>
    <row r="20" spans="1:8" x14ac:dyDescent="0.2">
      <c r="A20" s="14" t="s">
        <v>45</v>
      </c>
    </row>
    <row r="21" spans="1:8" x14ac:dyDescent="0.2">
      <c r="A21" s="14" t="s">
        <v>46</v>
      </c>
    </row>
    <row r="22" spans="1:8" x14ac:dyDescent="0.2">
      <c r="A22" s="14" t="s">
        <v>47</v>
      </c>
      <c r="B22" s="14"/>
      <c r="C22" s="30" t="s">
        <v>49</v>
      </c>
      <c r="D22" s="30" t="s">
        <v>48</v>
      </c>
    </row>
    <row r="23" spans="1:8" x14ac:dyDescent="0.2">
      <c r="A23" s="7" t="s">
        <v>50</v>
      </c>
      <c r="C23" s="31">
        <v>159.2217</v>
      </c>
      <c r="D23" s="31">
        <v>163.53739999999999</v>
      </c>
    </row>
    <row r="24" spans="1:8" x14ac:dyDescent="0.2">
      <c r="A24" s="7" t="s">
        <v>51</v>
      </c>
      <c r="C24" s="31">
        <v>44.033799999999999</v>
      </c>
      <c r="D24" s="31">
        <v>43.457599999999999</v>
      </c>
    </row>
    <row r="25" spans="1:8" x14ac:dyDescent="0.2">
      <c r="A25" s="7" t="s">
        <v>52</v>
      </c>
      <c r="C25" s="31">
        <v>178.9539</v>
      </c>
      <c r="D25" s="31">
        <v>184.63489999999999</v>
      </c>
    </row>
    <row r="26" spans="1:8" x14ac:dyDescent="0.2">
      <c r="A26" s="7" t="s">
        <v>53</v>
      </c>
      <c r="C26" s="31">
        <v>51.805999999999997</v>
      </c>
      <c r="D26" s="31">
        <v>51.36</v>
      </c>
    </row>
    <row r="28" spans="1:8" x14ac:dyDescent="0.2">
      <c r="A28" s="14" t="s">
        <v>55</v>
      </c>
    </row>
    <row r="29" spans="1:8" x14ac:dyDescent="0.2">
      <c r="A29" s="101" t="s">
        <v>58</v>
      </c>
      <c r="B29" s="102"/>
      <c r="C29" s="33" t="s">
        <v>59</v>
      </c>
    </row>
    <row r="30" spans="1:8" x14ac:dyDescent="0.2">
      <c r="A30" s="97" t="s">
        <v>51</v>
      </c>
      <c r="B30" s="98"/>
      <c r="C30" s="34">
        <v>1.7</v>
      </c>
    </row>
    <row r="31" spans="1:8" x14ac:dyDescent="0.2">
      <c r="A31" s="97" t="s">
        <v>53</v>
      </c>
      <c r="B31" s="98"/>
      <c r="C31" s="34">
        <v>2</v>
      </c>
    </row>
    <row r="32" spans="1:8" x14ac:dyDescent="0.2">
      <c r="A32" s="7" t="s">
        <v>60</v>
      </c>
    </row>
    <row r="33" spans="1:9" x14ac:dyDescent="0.2">
      <c r="A33" s="7" t="s">
        <v>54</v>
      </c>
    </row>
    <row r="35" spans="1:9" x14ac:dyDescent="0.2">
      <c r="A35" s="14" t="s">
        <v>334</v>
      </c>
      <c r="D35" s="51">
        <v>0.14274058169826201</v>
      </c>
    </row>
    <row r="37" spans="1:9" x14ac:dyDescent="0.2">
      <c r="A37" s="105" t="s">
        <v>943</v>
      </c>
      <c r="B37" s="105"/>
      <c r="C37" s="105"/>
      <c r="D37" s="30" t="s">
        <v>56</v>
      </c>
    </row>
    <row r="39" spans="1:9" x14ac:dyDescent="0.2">
      <c r="A39" s="66" t="s">
        <v>944</v>
      </c>
      <c r="B39" s="62"/>
      <c r="C39" s="62"/>
      <c r="D39" s="62"/>
      <c r="E39" s="11"/>
      <c r="F39" s="62"/>
      <c r="G39" s="62"/>
      <c r="H39" s="62"/>
      <c r="I39" s="62"/>
    </row>
    <row r="40" spans="1:9" x14ac:dyDescent="0.2">
      <c r="A40" s="67"/>
      <c r="B40" s="62"/>
      <c r="C40" s="62"/>
      <c r="D40" s="62"/>
      <c r="E40" s="11"/>
      <c r="F40" s="62"/>
      <c r="G40" s="62"/>
      <c r="H40" s="62"/>
      <c r="I40" s="62"/>
    </row>
    <row r="41" spans="1:9" x14ac:dyDescent="0.2">
      <c r="A41" s="66" t="s">
        <v>948</v>
      </c>
      <c r="B41" s="62"/>
      <c r="C41" s="62"/>
      <c r="D41" s="62"/>
      <c r="E41" s="11"/>
      <c r="F41" s="62"/>
      <c r="G41" s="62"/>
      <c r="H41" s="62"/>
      <c r="I41" s="62"/>
    </row>
    <row r="42" spans="1:9" x14ac:dyDescent="0.2">
      <c r="A42" s="67"/>
      <c r="B42" s="62"/>
      <c r="C42" s="62"/>
      <c r="D42" s="62"/>
      <c r="E42" s="11"/>
      <c r="F42" s="62"/>
      <c r="G42" s="62"/>
      <c r="H42" s="62"/>
      <c r="I42" s="62"/>
    </row>
    <row r="43" spans="1:9" x14ac:dyDescent="0.2">
      <c r="A43" s="62"/>
      <c r="B43" s="62"/>
      <c r="C43" s="62"/>
      <c r="D43" s="62"/>
      <c r="E43" s="11"/>
      <c r="F43" s="62"/>
      <c r="G43" s="62"/>
      <c r="H43" s="62"/>
      <c r="I43" s="62"/>
    </row>
    <row r="44" spans="1:9" x14ac:dyDescent="0.2">
      <c r="A44" s="62"/>
      <c r="B44" s="62"/>
      <c r="C44" s="62"/>
      <c r="D44" s="62"/>
      <c r="E44" s="11"/>
      <c r="F44" s="62"/>
      <c r="G44" s="62"/>
      <c r="H44" s="62"/>
      <c r="I44" s="62"/>
    </row>
    <row r="45" spans="1:9" x14ac:dyDescent="0.2">
      <c r="A45" s="62"/>
      <c r="B45" s="62"/>
      <c r="C45" s="62"/>
      <c r="D45" s="62"/>
      <c r="E45" s="11"/>
      <c r="F45" s="62"/>
      <c r="G45" s="62"/>
      <c r="H45" s="62"/>
      <c r="I45" s="62"/>
    </row>
    <row r="46" spans="1:9" x14ac:dyDescent="0.2">
      <c r="A46" s="62"/>
      <c r="B46" s="62"/>
      <c r="C46" s="62"/>
      <c r="D46" s="62"/>
      <c r="E46" s="11"/>
      <c r="F46" s="62"/>
      <c r="G46" s="62"/>
      <c r="H46" s="62"/>
      <c r="I46" s="62"/>
    </row>
    <row r="47" spans="1:9" x14ac:dyDescent="0.2">
      <c r="A47" s="62"/>
      <c r="B47" s="62"/>
      <c r="C47" s="62"/>
      <c r="D47" s="62"/>
      <c r="E47" s="11"/>
      <c r="F47" s="62"/>
      <c r="G47" s="62"/>
      <c r="H47" s="62"/>
      <c r="I47" s="62"/>
    </row>
    <row r="48" spans="1:9" x14ac:dyDescent="0.2">
      <c r="A48" s="62"/>
      <c r="B48" s="62"/>
      <c r="C48" s="62"/>
      <c r="D48" s="62"/>
      <c r="E48" s="11"/>
      <c r="F48" s="62"/>
      <c r="G48" s="62"/>
      <c r="H48" s="62"/>
      <c r="I48" s="62"/>
    </row>
    <row r="49" spans="1:9" x14ac:dyDescent="0.2">
      <c r="A49" s="62"/>
      <c r="B49" s="62"/>
      <c r="C49" s="62"/>
      <c r="D49" s="62"/>
      <c r="E49" s="11"/>
      <c r="F49" s="62"/>
      <c r="G49" s="62"/>
      <c r="H49" s="62"/>
      <c r="I49" s="62"/>
    </row>
    <row r="50" spans="1:9" x14ac:dyDescent="0.2">
      <c r="A50" s="62"/>
      <c r="B50" s="62"/>
      <c r="C50" s="62"/>
      <c r="D50" s="62"/>
      <c r="E50" s="11"/>
      <c r="F50" s="62"/>
      <c r="G50" s="62"/>
      <c r="H50" s="62"/>
      <c r="I50" s="62"/>
    </row>
    <row r="51" spans="1:9" x14ac:dyDescent="0.2">
      <c r="A51" s="62"/>
      <c r="B51" s="62"/>
      <c r="C51" s="62"/>
      <c r="D51" s="62"/>
      <c r="E51" s="11"/>
      <c r="F51" s="62"/>
      <c r="G51" s="62"/>
      <c r="H51" s="62"/>
      <c r="I51" s="62"/>
    </row>
    <row r="52" spans="1:9" x14ac:dyDescent="0.2">
      <c r="A52" s="62"/>
      <c r="B52" s="62"/>
      <c r="C52" s="62"/>
      <c r="D52" s="62"/>
      <c r="E52" s="11"/>
      <c r="F52" s="62"/>
      <c r="G52" s="62"/>
      <c r="H52" s="62"/>
      <c r="I52" s="62"/>
    </row>
    <row r="53" spans="1:9" x14ac:dyDescent="0.2">
      <c r="A53" s="62"/>
      <c r="B53" s="62"/>
      <c r="C53" s="62"/>
      <c r="D53" s="62"/>
      <c r="E53" s="11"/>
      <c r="F53" s="62"/>
      <c r="G53" s="62"/>
      <c r="H53" s="62"/>
      <c r="I53" s="62"/>
    </row>
    <row r="54" spans="1:9" x14ac:dyDescent="0.2">
      <c r="A54" s="62"/>
      <c r="B54" s="62"/>
      <c r="C54" s="62"/>
      <c r="D54" s="62"/>
      <c r="E54" s="11"/>
      <c r="F54" s="62"/>
      <c r="G54" s="62"/>
      <c r="H54" s="62"/>
      <c r="I54" s="62"/>
    </row>
    <row r="55" spans="1:9" x14ac:dyDescent="0.2">
      <c r="A55" s="62"/>
      <c r="B55" s="62"/>
      <c r="C55" s="62"/>
      <c r="D55" s="62"/>
      <c r="E55" s="11"/>
      <c r="F55" s="62"/>
      <c r="G55" s="62"/>
      <c r="H55" s="62"/>
      <c r="I55" s="62"/>
    </row>
    <row r="56" spans="1:9" x14ac:dyDescent="0.2">
      <c r="A56" s="62"/>
      <c r="B56" s="62"/>
      <c r="C56" s="62"/>
      <c r="D56" s="62"/>
      <c r="E56" s="11"/>
      <c r="F56" s="62"/>
      <c r="G56" s="62"/>
      <c r="H56" s="62"/>
      <c r="I56" s="62"/>
    </row>
    <row r="57" spans="1:9" x14ac:dyDescent="0.2">
      <c r="A57" s="62"/>
      <c r="B57" s="62"/>
      <c r="C57" s="62"/>
      <c r="D57" s="62"/>
      <c r="E57" s="11"/>
      <c r="F57" s="62"/>
      <c r="G57" s="62"/>
      <c r="H57" s="62"/>
      <c r="I57" s="62"/>
    </row>
    <row r="58" spans="1:9" x14ac:dyDescent="0.2">
      <c r="A58" s="62"/>
      <c r="B58" s="62"/>
      <c r="C58" s="62"/>
      <c r="D58" s="62"/>
      <c r="E58" s="11"/>
      <c r="F58" s="62"/>
      <c r="G58" s="62"/>
      <c r="H58" s="62"/>
      <c r="I58" s="62"/>
    </row>
    <row r="59" spans="1:9" x14ac:dyDescent="0.2">
      <c r="A59" s="66" t="s">
        <v>975</v>
      </c>
      <c r="B59" s="62"/>
      <c r="C59" s="62"/>
      <c r="D59" s="62"/>
      <c r="E59" s="11"/>
      <c r="F59" s="62"/>
      <c r="G59" s="62"/>
      <c r="H59" s="62"/>
      <c r="I59" s="62"/>
    </row>
    <row r="60" spans="1:9" x14ac:dyDescent="0.2">
      <c r="A60" s="62"/>
      <c r="B60" s="62"/>
      <c r="C60" s="62"/>
      <c r="D60" s="62"/>
      <c r="E60" s="11"/>
      <c r="F60" s="62"/>
      <c r="G60" s="62"/>
      <c r="H60" s="62"/>
      <c r="I60" s="62"/>
    </row>
    <row r="61" spans="1:9" x14ac:dyDescent="0.2">
      <c r="A61" s="66" t="s">
        <v>949</v>
      </c>
      <c r="B61" s="62"/>
      <c r="C61" s="62"/>
      <c r="D61" s="62"/>
      <c r="E61" s="11"/>
      <c r="F61" s="62"/>
      <c r="G61" s="62"/>
      <c r="H61" s="62"/>
      <c r="I61" s="62"/>
    </row>
    <row r="62" spans="1:9" x14ac:dyDescent="0.2">
      <c r="A62" s="62"/>
      <c r="B62" s="62"/>
      <c r="C62" s="62"/>
      <c r="D62" s="62"/>
      <c r="E62" s="11"/>
      <c r="F62" s="62"/>
      <c r="G62" s="62"/>
      <c r="H62" s="62"/>
      <c r="I62" s="62"/>
    </row>
    <row r="63" spans="1:9" x14ac:dyDescent="0.2">
      <c r="A63" s="62"/>
      <c r="B63" s="62"/>
      <c r="C63" s="62"/>
      <c r="D63" s="62"/>
      <c r="E63" s="11"/>
      <c r="F63" s="62"/>
      <c r="G63" s="62"/>
      <c r="H63" s="62"/>
      <c r="I63" s="62"/>
    </row>
    <row r="64" spans="1:9" x14ac:dyDescent="0.2">
      <c r="A64" s="62"/>
      <c r="B64" s="62"/>
      <c r="C64" s="62"/>
      <c r="D64" s="62"/>
      <c r="E64" s="11"/>
      <c r="F64" s="62"/>
      <c r="G64" s="62"/>
      <c r="H64" s="62"/>
      <c r="I64" s="62"/>
    </row>
    <row r="65" spans="1:9" x14ac:dyDescent="0.2">
      <c r="A65" s="62"/>
      <c r="B65" s="62"/>
      <c r="C65" s="62"/>
      <c r="D65" s="62"/>
      <c r="E65" s="11"/>
      <c r="F65" s="62"/>
      <c r="G65" s="62"/>
      <c r="H65" s="62"/>
      <c r="I65" s="62"/>
    </row>
    <row r="66" spans="1:9" x14ac:dyDescent="0.2">
      <c r="A66" s="62"/>
      <c r="B66" s="62"/>
      <c r="C66" s="62"/>
      <c r="D66" s="62"/>
      <c r="E66" s="11"/>
      <c r="F66" s="62"/>
      <c r="G66" s="62"/>
      <c r="H66" s="62"/>
      <c r="I66" s="62"/>
    </row>
    <row r="67" spans="1:9" x14ac:dyDescent="0.2">
      <c r="A67" s="62"/>
      <c r="B67" s="62"/>
      <c r="C67" s="62"/>
      <c r="D67" s="62"/>
      <c r="E67" s="11"/>
      <c r="F67" s="62"/>
      <c r="G67" s="62"/>
      <c r="H67" s="62"/>
      <c r="I67" s="62"/>
    </row>
    <row r="68" spans="1:9" x14ac:dyDescent="0.2">
      <c r="A68" s="62"/>
      <c r="B68" s="62"/>
      <c r="C68" s="62"/>
      <c r="D68" s="62"/>
      <c r="E68" s="11"/>
      <c r="F68" s="62"/>
      <c r="G68" s="62"/>
      <c r="H68" s="62"/>
      <c r="I68" s="62"/>
    </row>
    <row r="69" spans="1:9" x14ac:dyDescent="0.2">
      <c r="A69" s="62"/>
      <c r="B69" s="62"/>
      <c r="C69" s="62"/>
      <c r="D69" s="62"/>
      <c r="E69" s="11"/>
      <c r="F69" s="62"/>
      <c r="G69" s="62"/>
      <c r="H69" s="62"/>
      <c r="I69" s="62"/>
    </row>
    <row r="70" spans="1:9" x14ac:dyDescent="0.2">
      <c r="A70" s="62"/>
      <c r="B70" s="62"/>
      <c r="C70" s="62"/>
      <c r="D70" s="62"/>
      <c r="E70" s="11"/>
      <c r="F70" s="62"/>
      <c r="G70" s="62"/>
      <c r="H70" s="62"/>
      <c r="I70" s="62"/>
    </row>
    <row r="71" spans="1:9" x14ac:dyDescent="0.2">
      <c r="A71" s="62"/>
      <c r="B71" s="62"/>
      <c r="C71" s="62"/>
      <c r="D71" s="62"/>
      <c r="E71" s="11"/>
      <c r="F71" s="62"/>
      <c r="G71" s="62"/>
      <c r="H71" s="62"/>
      <c r="I71" s="62"/>
    </row>
    <row r="72" spans="1:9" x14ac:dyDescent="0.2">
      <c r="A72" s="62"/>
      <c r="B72" s="62"/>
      <c r="C72" s="62"/>
      <c r="D72" s="62"/>
      <c r="E72" s="11"/>
      <c r="F72" s="62"/>
      <c r="G72" s="62"/>
      <c r="H72" s="62"/>
      <c r="I72" s="62"/>
    </row>
    <row r="73" spans="1:9" x14ac:dyDescent="0.2">
      <c r="A73" s="62"/>
      <c r="B73" s="70"/>
      <c r="C73" s="70"/>
      <c r="D73" s="70"/>
      <c r="E73" s="70"/>
      <c r="F73" s="62"/>
      <c r="G73" s="62"/>
      <c r="H73" s="62"/>
      <c r="I73" s="62"/>
    </row>
    <row r="74" spans="1:9" x14ac:dyDescent="0.2">
      <c r="A74" s="62"/>
      <c r="B74" s="62"/>
      <c r="C74" s="62"/>
      <c r="D74" s="62"/>
      <c r="E74" s="11"/>
      <c r="F74" s="62"/>
      <c r="G74" s="62"/>
      <c r="H74" s="62"/>
      <c r="I74" s="62"/>
    </row>
    <row r="75" spans="1:9" x14ac:dyDescent="0.2">
      <c r="A75" s="62"/>
      <c r="B75" s="62"/>
      <c r="C75" s="62"/>
      <c r="D75" s="62"/>
      <c r="E75" s="11"/>
      <c r="F75" s="62"/>
      <c r="G75" s="62"/>
      <c r="H75" s="62"/>
      <c r="I75" s="62"/>
    </row>
    <row r="76" spans="1:9" x14ac:dyDescent="0.2">
      <c r="A76" s="62"/>
      <c r="B76" s="62"/>
      <c r="C76" s="62"/>
      <c r="D76" s="62"/>
      <c r="E76" s="11"/>
      <c r="F76" s="62"/>
      <c r="G76" s="62"/>
      <c r="H76" s="62"/>
      <c r="I76" s="62"/>
    </row>
    <row r="77" spans="1:9" x14ac:dyDescent="0.2">
      <c r="A77" s="62"/>
      <c r="B77" s="62"/>
      <c r="C77" s="62"/>
      <c r="D77" s="62"/>
      <c r="E77" s="11"/>
      <c r="F77" s="62"/>
      <c r="G77" s="62"/>
      <c r="H77" s="62"/>
      <c r="I77" s="62"/>
    </row>
    <row r="78" spans="1:9" x14ac:dyDescent="0.2">
      <c r="A78" s="71" t="s">
        <v>976</v>
      </c>
      <c r="B78" s="62"/>
      <c r="C78" s="62"/>
      <c r="D78" s="62"/>
      <c r="E78" s="11"/>
      <c r="F78" s="62"/>
      <c r="G78" s="62"/>
      <c r="H78" s="62"/>
      <c r="I78" s="62"/>
    </row>
    <row r="79" spans="1:9" x14ac:dyDescent="0.2">
      <c r="A79" s="62"/>
      <c r="B79" s="62"/>
      <c r="C79" s="62"/>
      <c r="D79" s="62"/>
      <c r="E79" s="11"/>
      <c r="F79" s="62"/>
      <c r="G79" s="62"/>
      <c r="H79" s="62"/>
      <c r="I79" s="62"/>
    </row>
    <row r="80" spans="1:9" x14ac:dyDescent="0.2">
      <c r="A80" s="62" t="s">
        <v>947</v>
      </c>
      <c r="B80" s="62"/>
      <c r="C80" s="62"/>
      <c r="D80" s="62"/>
      <c r="E80" s="11"/>
      <c r="F80" s="62"/>
      <c r="G80" s="62"/>
      <c r="H80" s="62"/>
      <c r="I80" s="62"/>
    </row>
    <row r="81" spans="1:9" x14ac:dyDescent="0.2">
      <c r="A81" s="62"/>
      <c r="B81" s="62"/>
      <c r="C81" s="62"/>
      <c r="D81" s="62"/>
      <c r="E81" s="11"/>
      <c r="F81" s="62"/>
      <c r="G81" s="62"/>
      <c r="H81" s="62"/>
      <c r="I81" s="62"/>
    </row>
    <row r="82" spans="1:9" x14ac:dyDescent="0.2">
      <c r="A82" s="62"/>
      <c r="B82" s="62"/>
      <c r="C82" s="62"/>
      <c r="D82" s="62"/>
      <c r="E82" s="11"/>
      <c r="F82" s="62"/>
      <c r="G82" s="62"/>
      <c r="H82" s="62"/>
      <c r="I82" s="62"/>
    </row>
    <row r="83" spans="1:9" x14ac:dyDescent="0.2">
      <c r="A83" s="62"/>
      <c r="B83" s="62"/>
      <c r="C83" s="62"/>
      <c r="D83" s="62"/>
      <c r="E83" s="11"/>
      <c r="F83" s="62"/>
      <c r="G83" s="62"/>
      <c r="H83" s="62"/>
      <c r="I83" s="62"/>
    </row>
    <row r="84" spans="1:9" x14ac:dyDescent="0.2">
      <c r="A84" s="62"/>
      <c r="B84" s="62"/>
      <c r="C84" s="62"/>
      <c r="D84" s="62"/>
      <c r="E84" s="11"/>
      <c r="F84" s="62"/>
      <c r="G84" s="62"/>
      <c r="H84" s="62"/>
      <c r="I84" s="62"/>
    </row>
    <row r="85" spans="1:9" x14ac:dyDescent="0.2">
      <c r="A85" s="62"/>
      <c r="B85" s="62"/>
      <c r="C85" s="62"/>
      <c r="D85" s="62"/>
      <c r="E85" s="11"/>
      <c r="F85" s="62"/>
      <c r="G85" s="62"/>
      <c r="H85" s="62"/>
      <c r="I85" s="62"/>
    </row>
    <row r="86" spans="1:9" x14ac:dyDescent="0.2">
      <c r="A86" s="62"/>
      <c r="B86" s="62"/>
      <c r="C86" s="62"/>
      <c r="D86" s="62"/>
      <c r="E86" s="11"/>
      <c r="F86" s="62"/>
      <c r="G86" s="62"/>
      <c r="H86" s="62"/>
      <c r="I86" s="62"/>
    </row>
    <row r="87" spans="1:9" x14ac:dyDescent="0.2">
      <c r="A87" s="62"/>
      <c r="B87" s="62"/>
      <c r="C87" s="62"/>
      <c r="D87" s="62"/>
      <c r="E87" s="11"/>
      <c r="F87" s="62"/>
      <c r="G87" s="62"/>
      <c r="H87" s="62"/>
      <c r="I87" s="62"/>
    </row>
    <row r="88" spans="1:9" x14ac:dyDescent="0.2">
      <c r="A88" s="62"/>
      <c r="B88" s="62"/>
      <c r="C88" s="62"/>
      <c r="D88" s="62"/>
      <c r="E88" s="11"/>
      <c r="F88" s="62"/>
      <c r="G88" s="62"/>
      <c r="H88" s="62"/>
      <c r="I88" s="62"/>
    </row>
    <row r="89" spans="1:9" x14ac:dyDescent="0.2">
      <c r="A89" s="62"/>
      <c r="B89" s="62"/>
      <c r="C89" s="62"/>
      <c r="D89" s="62"/>
      <c r="E89" s="11"/>
      <c r="F89" s="62"/>
      <c r="G89" s="62"/>
      <c r="H89" s="62"/>
      <c r="I89" s="62"/>
    </row>
    <row r="90" spans="1:9" x14ac:dyDescent="0.2">
      <c r="A90" s="62"/>
      <c r="B90" s="62"/>
      <c r="C90" s="62"/>
      <c r="D90" s="62"/>
      <c r="E90" s="11"/>
      <c r="F90" s="62"/>
      <c r="G90" s="62"/>
      <c r="H90" s="62"/>
      <c r="I90" s="62"/>
    </row>
    <row r="91" spans="1:9" x14ac:dyDescent="0.2">
      <c r="A91" s="62"/>
      <c r="B91" s="62"/>
      <c r="C91" s="62"/>
      <c r="D91" s="62"/>
      <c r="E91" s="11"/>
      <c r="F91" s="62"/>
      <c r="G91" s="62"/>
      <c r="H91" s="62"/>
      <c r="I91" s="62"/>
    </row>
    <row r="92" spans="1:9" x14ac:dyDescent="0.2">
      <c r="A92" s="62"/>
      <c r="B92" s="62"/>
      <c r="C92" s="62"/>
      <c r="D92" s="62"/>
      <c r="E92" s="11"/>
      <c r="F92" s="62"/>
      <c r="G92" s="62"/>
      <c r="H92" s="62"/>
      <c r="I92" s="62"/>
    </row>
    <row r="93" spans="1:9" x14ac:dyDescent="0.2">
      <c r="A93" s="62"/>
      <c r="B93" s="62"/>
      <c r="C93" s="62"/>
      <c r="D93" s="62"/>
      <c r="E93" s="11"/>
      <c r="F93" s="62"/>
      <c r="G93" s="62"/>
      <c r="H93" s="62"/>
      <c r="I93" s="62"/>
    </row>
    <row r="94" spans="1:9" x14ac:dyDescent="0.2">
      <c r="A94" s="62"/>
      <c r="B94" s="62"/>
      <c r="C94" s="62"/>
      <c r="D94" s="62"/>
      <c r="E94" s="11"/>
      <c r="F94" s="62"/>
      <c r="G94" s="62"/>
      <c r="H94" s="62"/>
      <c r="I94" s="62"/>
    </row>
    <row r="95" spans="1:9" x14ac:dyDescent="0.2">
      <c r="A95" s="62"/>
      <c r="B95" s="62"/>
      <c r="C95" s="62"/>
      <c r="D95" s="62"/>
      <c r="E95" s="11"/>
      <c r="F95" s="62"/>
      <c r="G95" s="62"/>
      <c r="H95" s="62"/>
      <c r="I95" s="62"/>
    </row>
    <row r="96" spans="1:9" x14ac:dyDescent="0.2">
      <c r="A96" s="62"/>
      <c r="B96" s="62"/>
      <c r="C96" s="62"/>
      <c r="D96" s="62"/>
      <c r="E96" s="11"/>
      <c r="F96" s="62"/>
      <c r="G96" s="62"/>
      <c r="H96" s="62"/>
      <c r="I96" s="62"/>
    </row>
    <row r="97" spans="1:9" x14ac:dyDescent="0.2">
      <c r="A97" s="62"/>
      <c r="B97" s="62"/>
      <c r="C97" s="62"/>
      <c r="D97" s="62"/>
      <c r="E97" s="11"/>
      <c r="F97" s="62"/>
      <c r="G97" s="62"/>
      <c r="H97" s="62"/>
      <c r="I97" s="62"/>
    </row>
    <row r="98" spans="1:9" x14ac:dyDescent="0.2">
      <c r="A98" s="62"/>
      <c r="B98" s="62"/>
      <c r="C98" s="62"/>
      <c r="D98" s="62"/>
      <c r="E98" s="11"/>
      <c r="F98" s="62"/>
      <c r="G98" s="62"/>
      <c r="H98" s="62"/>
      <c r="I98" s="62"/>
    </row>
    <row r="99" spans="1:9" x14ac:dyDescent="0.2">
      <c r="A99" s="62"/>
      <c r="B99" s="62"/>
      <c r="C99" s="62"/>
      <c r="D99" s="62"/>
      <c r="E99" s="11"/>
      <c r="F99" s="62"/>
      <c r="G99" s="62"/>
      <c r="H99" s="62"/>
      <c r="I99" s="62"/>
    </row>
    <row r="100" spans="1:9" x14ac:dyDescent="0.2">
      <c r="A100" s="62"/>
      <c r="B100" s="62"/>
      <c r="C100" s="62"/>
      <c r="D100" s="62"/>
      <c r="E100" s="11"/>
      <c r="F100" s="62"/>
      <c r="G100" s="62"/>
      <c r="H100" s="62"/>
      <c r="I100" s="62"/>
    </row>
    <row r="101" spans="1:9" x14ac:dyDescent="0.2">
      <c r="A101" s="62"/>
      <c r="B101" s="62"/>
      <c r="C101" s="62"/>
      <c r="D101" s="62"/>
      <c r="E101" s="11"/>
      <c r="F101" s="62"/>
      <c r="G101" s="62"/>
      <c r="H101" s="62"/>
      <c r="I101" s="62"/>
    </row>
    <row r="102" spans="1:9" x14ac:dyDescent="0.2">
      <c r="A102" s="62"/>
      <c r="B102" s="62"/>
      <c r="C102" s="62"/>
      <c r="D102" s="62"/>
      <c r="E102" s="11"/>
      <c r="F102" s="62"/>
      <c r="G102" s="62"/>
      <c r="H102" s="62"/>
      <c r="I102" s="62"/>
    </row>
    <row r="103" spans="1:9" x14ac:dyDescent="0.2">
      <c r="A103" s="62"/>
      <c r="B103" s="62"/>
      <c r="C103" s="62"/>
      <c r="D103" s="62"/>
      <c r="E103" s="11"/>
      <c r="F103" s="62"/>
      <c r="G103" s="62"/>
      <c r="H103" s="62"/>
      <c r="I103" s="62"/>
    </row>
    <row r="104" spans="1:9" x14ac:dyDescent="0.2">
      <c r="A104" s="62"/>
      <c r="B104" s="62"/>
      <c r="C104" s="62"/>
      <c r="D104" s="62"/>
      <c r="E104" s="11"/>
      <c r="F104" s="62"/>
      <c r="G104" s="62"/>
      <c r="H104" s="62"/>
      <c r="I104" s="62"/>
    </row>
    <row r="105" spans="1:9" x14ac:dyDescent="0.2">
      <c r="A105" s="62"/>
      <c r="B105" s="62"/>
      <c r="C105" s="62"/>
      <c r="D105" s="62"/>
      <c r="E105" s="11"/>
      <c r="F105" s="62"/>
      <c r="G105" s="62"/>
      <c r="H105" s="62"/>
      <c r="I105" s="62"/>
    </row>
    <row r="106" spans="1:9" x14ac:dyDescent="0.2">
      <c r="A106" s="62"/>
      <c r="B106" s="62"/>
      <c r="C106" s="62"/>
      <c r="D106" s="62"/>
      <c r="E106" s="11"/>
      <c r="F106" s="62"/>
      <c r="G106" s="62"/>
      <c r="H106" s="62"/>
      <c r="I106" s="62"/>
    </row>
    <row r="107" spans="1:9" x14ac:dyDescent="0.2">
      <c r="A107" s="62"/>
      <c r="B107" s="62"/>
      <c r="C107" s="62"/>
      <c r="D107" s="62"/>
      <c r="E107" s="11"/>
      <c r="F107" s="62"/>
      <c r="G107" s="62"/>
      <c r="H107" s="62"/>
      <c r="I107" s="62"/>
    </row>
    <row r="108" spans="1:9" x14ac:dyDescent="0.2">
      <c r="A108" s="62"/>
      <c r="B108" s="62"/>
      <c r="C108" s="62"/>
      <c r="D108" s="62"/>
      <c r="E108" s="11"/>
      <c r="F108" s="62"/>
      <c r="G108" s="62"/>
      <c r="H108" s="62"/>
      <c r="I108" s="62"/>
    </row>
    <row r="109" spans="1:9" x14ac:dyDescent="0.2">
      <c r="A109" s="62"/>
      <c r="B109" s="62"/>
      <c r="C109" s="62"/>
      <c r="D109" s="62"/>
      <c r="E109" s="11"/>
      <c r="F109" s="62"/>
      <c r="G109" s="62"/>
      <c r="H109" s="62"/>
      <c r="I109" s="62"/>
    </row>
    <row r="110" spans="1:9" x14ac:dyDescent="0.2">
      <c r="A110" s="62"/>
      <c r="B110" s="62"/>
      <c r="C110" s="62"/>
      <c r="D110" s="62"/>
      <c r="E110" s="11"/>
      <c r="F110" s="62"/>
      <c r="G110" s="62"/>
      <c r="H110" s="62"/>
      <c r="I110" s="62"/>
    </row>
    <row r="111" spans="1:9" x14ac:dyDescent="0.2">
      <c r="A111" s="62"/>
      <c r="B111" s="62"/>
      <c r="C111" s="62"/>
      <c r="D111" s="62"/>
      <c r="E111" s="11"/>
      <c r="F111" s="62"/>
      <c r="G111" s="62"/>
      <c r="H111" s="62"/>
      <c r="I111" s="62"/>
    </row>
    <row r="112" spans="1:9" x14ac:dyDescent="0.2">
      <c r="A112" s="62"/>
      <c r="B112" s="62"/>
      <c r="C112" s="62"/>
      <c r="D112" s="62"/>
      <c r="E112" s="11"/>
      <c r="F112" s="62"/>
      <c r="G112" s="62"/>
      <c r="H112" s="62"/>
      <c r="I112" s="62"/>
    </row>
    <row r="113" spans="1:9" x14ac:dyDescent="0.2">
      <c r="A113" s="62"/>
      <c r="B113" s="62"/>
      <c r="C113" s="62"/>
      <c r="D113" s="62"/>
      <c r="E113" s="11"/>
      <c r="F113" s="62"/>
      <c r="G113" s="62"/>
      <c r="H113" s="62"/>
      <c r="I113" s="62"/>
    </row>
    <row r="114" spans="1:9" x14ac:dyDescent="0.2">
      <c r="A114" s="62"/>
      <c r="B114" s="62"/>
      <c r="C114" s="62"/>
      <c r="D114" s="62"/>
      <c r="E114" s="11"/>
      <c r="F114" s="62"/>
      <c r="G114" s="62"/>
      <c r="H114" s="62"/>
      <c r="I114" s="62"/>
    </row>
    <row r="115" spans="1:9" x14ac:dyDescent="0.2">
      <c r="A115" s="62"/>
      <c r="B115" s="62"/>
      <c r="C115" s="62"/>
      <c r="D115" s="62"/>
      <c r="E115" s="11"/>
      <c r="F115" s="62"/>
      <c r="G115" s="62"/>
      <c r="H115" s="62"/>
      <c r="I115" s="62"/>
    </row>
    <row r="116" spans="1:9" x14ac:dyDescent="0.2">
      <c r="A116" s="62"/>
      <c r="B116" s="62"/>
      <c r="C116" s="62"/>
      <c r="D116" s="62"/>
      <c r="E116" s="11"/>
      <c r="F116" s="62"/>
      <c r="G116" s="62"/>
      <c r="H116" s="62"/>
      <c r="I116" s="62"/>
    </row>
    <row r="117" spans="1:9" x14ac:dyDescent="0.2">
      <c r="A117" s="62"/>
      <c r="B117" s="62"/>
      <c r="C117" s="62"/>
      <c r="D117" s="62"/>
      <c r="E117" s="11"/>
      <c r="F117" s="62"/>
      <c r="G117" s="62"/>
      <c r="H117" s="62"/>
      <c r="I117" s="62"/>
    </row>
    <row r="118" spans="1:9" x14ac:dyDescent="0.2">
      <c r="A118" s="62"/>
      <c r="B118" s="62"/>
      <c r="C118" s="62"/>
      <c r="D118" s="62"/>
      <c r="E118" s="11"/>
      <c r="F118" s="62"/>
      <c r="G118" s="62"/>
      <c r="H118" s="62"/>
      <c r="I118" s="62"/>
    </row>
    <row r="119" spans="1:9" x14ac:dyDescent="0.2">
      <c r="A119" s="62"/>
      <c r="B119" s="62"/>
      <c r="C119" s="62"/>
      <c r="D119" s="62"/>
      <c r="E119" s="11"/>
      <c r="F119" s="62"/>
      <c r="G119" s="62"/>
      <c r="H119" s="62"/>
      <c r="I119" s="62"/>
    </row>
    <row r="120" spans="1:9" x14ac:dyDescent="0.2">
      <c r="A120" s="62"/>
      <c r="B120" s="62"/>
      <c r="C120" s="62"/>
      <c r="D120" s="62"/>
      <c r="E120" s="11"/>
      <c r="F120" s="62"/>
      <c r="G120" s="62"/>
      <c r="H120" s="62"/>
      <c r="I120" s="62"/>
    </row>
    <row r="121" spans="1:9" x14ac:dyDescent="0.2">
      <c r="A121" s="62"/>
      <c r="B121" s="62"/>
      <c r="C121" s="62"/>
      <c r="D121" s="62"/>
      <c r="E121" s="11"/>
      <c r="F121" s="62"/>
      <c r="G121" s="62"/>
      <c r="H121" s="62"/>
      <c r="I121" s="62"/>
    </row>
    <row r="122" spans="1:9" x14ac:dyDescent="0.2">
      <c r="A122" s="62"/>
      <c r="B122" s="62"/>
      <c r="C122" s="62"/>
      <c r="D122" s="62"/>
      <c r="E122" s="11"/>
      <c r="F122" s="62"/>
      <c r="G122" s="62"/>
      <c r="H122" s="62"/>
      <c r="I122" s="62"/>
    </row>
    <row r="123" spans="1:9" x14ac:dyDescent="0.2">
      <c r="A123" s="62"/>
      <c r="B123" s="62"/>
      <c r="C123" s="62"/>
      <c r="D123" s="62"/>
      <c r="E123" s="11"/>
      <c r="F123" s="62"/>
      <c r="G123" s="62"/>
      <c r="H123" s="62"/>
      <c r="I123" s="62"/>
    </row>
    <row r="124" spans="1:9" x14ac:dyDescent="0.2">
      <c r="A124" s="62"/>
      <c r="B124" s="62"/>
      <c r="C124" s="62"/>
      <c r="D124" s="62"/>
      <c r="E124" s="11"/>
      <c r="F124" s="62"/>
      <c r="G124" s="62"/>
      <c r="H124" s="62"/>
      <c r="I124" s="62"/>
    </row>
    <row r="125" spans="1:9" x14ac:dyDescent="0.2">
      <c r="A125" s="62"/>
      <c r="B125" s="62"/>
      <c r="C125" s="62"/>
      <c r="D125" s="62"/>
      <c r="E125" s="11"/>
      <c r="F125" s="62"/>
      <c r="G125" s="62"/>
      <c r="H125" s="62"/>
      <c r="I125" s="62"/>
    </row>
    <row r="126" spans="1:9" x14ac:dyDescent="0.2">
      <c r="A126" s="62"/>
      <c r="B126" s="62"/>
      <c r="C126" s="62"/>
      <c r="D126" s="62"/>
      <c r="E126" s="11"/>
      <c r="F126" s="62"/>
      <c r="G126" s="62"/>
      <c r="H126" s="62"/>
      <c r="I126" s="62"/>
    </row>
    <row r="127" spans="1:9" x14ac:dyDescent="0.2">
      <c r="A127" s="62"/>
      <c r="B127" s="62"/>
      <c r="C127" s="62"/>
      <c r="D127" s="62"/>
      <c r="E127" s="11"/>
      <c r="F127" s="62"/>
      <c r="G127" s="62"/>
      <c r="H127" s="62"/>
      <c r="I127" s="62"/>
    </row>
    <row r="128" spans="1:9" x14ac:dyDescent="0.2">
      <c r="A128" s="62"/>
      <c r="B128" s="62"/>
      <c r="C128" s="62"/>
      <c r="D128" s="62"/>
      <c r="E128" s="11"/>
      <c r="F128" s="62"/>
      <c r="G128" s="62"/>
      <c r="H128" s="62"/>
      <c r="I128" s="62"/>
    </row>
    <row r="129" spans="1:9" x14ac:dyDescent="0.2">
      <c r="A129" s="62"/>
      <c r="B129" s="62"/>
      <c r="C129" s="62"/>
      <c r="D129" s="62"/>
      <c r="E129" s="11"/>
      <c r="F129" s="62"/>
      <c r="G129" s="62"/>
      <c r="H129" s="62"/>
      <c r="I129" s="62"/>
    </row>
    <row r="130" spans="1:9" x14ac:dyDescent="0.2">
      <c r="A130" s="62"/>
      <c r="B130" s="62"/>
      <c r="C130" s="62"/>
      <c r="D130" s="62"/>
      <c r="E130" s="11"/>
      <c r="F130" s="62"/>
      <c r="G130" s="62"/>
      <c r="H130" s="62"/>
      <c r="I130" s="62"/>
    </row>
    <row r="131" spans="1:9" x14ac:dyDescent="0.2">
      <c r="A131" s="62"/>
      <c r="B131" s="62"/>
      <c r="C131" s="62"/>
      <c r="D131" s="62"/>
      <c r="E131" s="11"/>
      <c r="F131" s="62"/>
      <c r="G131" s="62"/>
      <c r="H131" s="62"/>
      <c r="I131" s="62"/>
    </row>
    <row r="132" spans="1:9" x14ac:dyDescent="0.2">
      <c r="A132" s="62"/>
      <c r="B132" s="62"/>
      <c r="C132" s="62"/>
      <c r="D132" s="62"/>
      <c r="E132" s="11"/>
      <c r="F132" s="62"/>
      <c r="G132" s="62"/>
      <c r="H132" s="62"/>
      <c r="I132" s="62"/>
    </row>
    <row r="133" spans="1:9" x14ac:dyDescent="0.2">
      <c r="A133" s="62"/>
      <c r="B133" s="62"/>
      <c r="C133" s="62"/>
      <c r="D133" s="62"/>
      <c r="E133" s="11"/>
      <c r="F133" s="62"/>
      <c r="G133" s="62"/>
      <c r="H133" s="62"/>
      <c r="I133" s="62"/>
    </row>
    <row r="134" spans="1:9" x14ac:dyDescent="0.2">
      <c r="A134" s="62"/>
      <c r="B134" s="62"/>
      <c r="C134" s="62"/>
      <c r="D134" s="62"/>
      <c r="E134" s="11"/>
      <c r="F134" s="62"/>
      <c r="G134" s="62"/>
      <c r="H134" s="62"/>
      <c r="I134" s="62"/>
    </row>
    <row r="135" spans="1:9" x14ac:dyDescent="0.2">
      <c r="A135" s="62"/>
      <c r="B135" s="62"/>
      <c r="C135" s="62"/>
      <c r="D135" s="62"/>
      <c r="E135" s="11"/>
      <c r="F135" s="62"/>
      <c r="G135" s="62"/>
      <c r="H135" s="62"/>
      <c r="I135" s="62"/>
    </row>
    <row r="136" spans="1:9" x14ac:dyDescent="0.2">
      <c r="A136" s="62"/>
      <c r="B136" s="62"/>
      <c r="C136" s="62"/>
      <c r="D136" s="62"/>
      <c r="E136" s="11"/>
      <c r="F136" s="62"/>
      <c r="G136" s="62"/>
      <c r="H136" s="62"/>
      <c r="I136" s="62"/>
    </row>
    <row r="137" spans="1:9" x14ac:dyDescent="0.2">
      <c r="A137" s="62"/>
      <c r="B137" s="62"/>
      <c r="C137" s="62"/>
      <c r="D137" s="62"/>
      <c r="E137" s="11"/>
      <c r="F137" s="62"/>
      <c r="G137" s="62"/>
      <c r="H137" s="62"/>
      <c r="I137" s="62"/>
    </row>
    <row r="138" spans="1:9" x14ac:dyDescent="0.2">
      <c r="A138" s="62"/>
      <c r="B138" s="62"/>
      <c r="C138" s="62"/>
      <c r="D138" s="62"/>
      <c r="E138" s="11"/>
      <c r="F138" s="62"/>
      <c r="G138" s="62"/>
      <c r="H138" s="62"/>
      <c r="I138" s="62"/>
    </row>
    <row r="139" spans="1:9" x14ac:dyDescent="0.2">
      <c r="A139" s="62"/>
      <c r="B139" s="62"/>
      <c r="C139" s="62"/>
      <c r="D139" s="62"/>
      <c r="E139" s="11"/>
      <c r="F139" s="62"/>
      <c r="G139" s="62"/>
      <c r="H139" s="62"/>
      <c r="I139" s="62"/>
    </row>
    <row r="140" spans="1:9" x14ac:dyDescent="0.2">
      <c r="A140" s="62"/>
      <c r="B140" s="62"/>
      <c r="C140" s="62"/>
      <c r="D140" s="62"/>
      <c r="E140" s="11"/>
      <c r="F140" s="62"/>
      <c r="G140" s="62"/>
      <c r="H140" s="62"/>
      <c r="I140" s="62"/>
    </row>
    <row r="141" spans="1:9" x14ac:dyDescent="0.2">
      <c r="A141" s="62"/>
      <c r="B141" s="62"/>
      <c r="C141" s="62"/>
      <c r="D141" s="62"/>
      <c r="E141" s="11"/>
      <c r="F141" s="62"/>
      <c r="G141" s="62"/>
      <c r="H141" s="62"/>
      <c r="I141" s="62"/>
    </row>
    <row r="142" spans="1:9" x14ac:dyDescent="0.2">
      <c r="A142" s="62"/>
      <c r="B142" s="62"/>
      <c r="C142" s="62"/>
      <c r="D142" s="62"/>
      <c r="E142" s="11"/>
      <c r="F142" s="62"/>
      <c r="G142" s="62"/>
      <c r="H142" s="62"/>
      <c r="I142" s="62"/>
    </row>
    <row r="143" spans="1:9" x14ac:dyDescent="0.2">
      <c r="A143" s="62"/>
      <c r="B143" s="62"/>
      <c r="C143" s="62"/>
      <c r="D143" s="62"/>
      <c r="E143" s="11"/>
      <c r="F143" s="62"/>
      <c r="G143" s="62"/>
      <c r="H143" s="62"/>
      <c r="I143" s="62"/>
    </row>
    <row r="144" spans="1:9" x14ac:dyDescent="0.2">
      <c r="A144" s="62"/>
      <c r="B144" s="62"/>
      <c r="C144" s="62"/>
      <c r="D144" s="62"/>
      <c r="E144" s="11"/>
      <c r="F144" s="62"/>
      <c r="G144" s="62"/>
      <c r="H144" s="62"/>
      <c r="I144" s="62"/>
    </row>
    <row r="145" spans="1:9" x14ac:dyDescent="0.2">
      <c r="A145" s="62"/>
      <c r="B145" s="62"/>
      <c r="C145" s="62"/>
      <c r="D145" s="62"/>
      <c r="E145" s="11"/>
      <c r="F145" s="62"/>
      <c r="G145" s="62"/>
      <c r="H145" s="62"/>
      <c r="I145" s="62"/>
    </row>
    <row r="146" spans="1:9" x14ac:dyDescent="0.2">
      <c r="A146" s="62"/>
      <c r="B146" s="62"/>
      <c r="C146" s="62"/>
      <c r="D146" s="62"/>
      <c r="E146" s="11"/>
      <c r="F146" s="62"/>
      <c r="G146" s="62"/>
      <c r="H146" s="62"/>
      <c r="I146" s="62"/>
    </row>
    <row r="147" spans="1:9" x14ac:dyDescent="0.2">
      <c r="A147" s="62"/>
      <c r="B147" s="62"/>
      <c r="C147" s="62"/>
      <c r="D147" s="62"/>
      <c r="E147" s="11"/>
      <c r="F147" s="62"/>
      <c r="G147" s="62"/>
      <c r="H147" s="62"/>
      <c r="I147" s="62"/>
    </row>
    <row r="148" spans="1:9" x14ac:dyDescent="0.2">
      <c r="A148" s="62"/>
      <c r="B148" s="62"/>
      <c r="C148" s="62"/>
      <c r="D148" s="62"/>
      <c r="E148" s="11"/>
      <c r="F148" s="62"/>
      <c r="G148" s="62"/>
      <c r="H148" s="62"/>
      <c r="I148" s="62"/>
    </row>
    <row r="149" spans="1:9" x14ac:dyDescent="0.2">
      <c r="A149" s="62"/>
      <c r="B149" s="62"/>
      <c r="C149" s="62"/>
      <c r="D149" s="62"/>
      <c r="E149" s="11"/>
      <c r="F149" s="62"/>
      <c r="G149" s="62"/>
      <c r="H149" s="62"/>
      <c r="I149" s="62"/>
    </row>
    <row r="150" spans="1:9" x14ac:dyDescent="0.2">
      <c r="A150" s="62"/>
      <c r="B150" s="62"/>
      <c r="C150" s="62"/>
      <c r="D150" s="62"/>
      <c r="E150" s="11"/>
      <c r="F150" s="62"/>
      <c r="G150" s="62"/>
      <c r="H150" s="62"/>
      <c r="I150" s="62"/>
    </row>
    <row r="151" spans="1:9" x14ac:dyDescent="0.2">
      <c r="A151" s="62"/>
      <c r="B151" s="62"/>
      <c r="C151" s="62"/>
      <c r="D151" s="62"/>
      <c r="E151" s="11"/>
      <c r="F151" s="62"/>
      <c r="G151" s="62"/>
      <c r="H151" s="62"/>
      <c r="I151" s="62"/>
    </row>
    <row r="152" spans="1:9" x14ac:dyDescent="0.2">
      <c r="A152" s="62"/>
      <c r="B152" s="62"/>
      <c r="C152" s="62"/>
      <c r="D152" s="62"/>
      <c r="E152" s="11"/>
      <c r="F152" s="62"/>
      <c r="G152" s="62"/>
      <c r="H152" s="62"/>
      <c r="I152" s="62"/>
    </row>
    <row r="153" spans="1:9" x14ac:dyDescent="0.2">
      <c r="A153" s="62"/>
      <c r="B153" s="62"/>
      <c r="C153" s="62"/>
      <c r="D153" s="62"/>
      <c r="E153" s="11"/>
      <c r="F153" s="62"/>
      <c r="G153" s="62"/>
      <c r="H153" s="62"/>
      <c r="I153" s="62"/>
    </row>
    <row r="154" spans="1:9" x14ac:dyDescent="0.2">
      <c r="A154" s="62"/>
      <c r="B154" s="62"/>
      <c r="C154" s="62"/>
      <c r="D154" s="62"/>
      <c r="E154" s="11"/>
      <c r="F154" s="62"/>
      <c r="G154" s="62"/>
      <c r="H154" s="62"/>
      <c r="I154" s="62"/>
    </row>
    <row r="155" spans="1:9" x14ac:dyDescent="0.2">
      <c r="A155" s="62"/>
      <c r="B155" s="62"/>
      <c r="C155" s="62"/>
      <c r="D155" s="62"/>
      <c r="E155" s="11"/>
      <c r="F155" s="62"/>
      <c r="G155" s="62"/>
      <c r="H155" s="62"/>
      <c r="I155" s="62"/>
    </row>
    <row r="156" spans="1:9" x14ac:dyDescent="0.2">
      <c r="A156" s="62"/>
      <c r="B156" s="62"/>
      <c r="C156" s="62"/>
      <c r="D156" s="62"/>
      <c r="E156" s="11"/>
      <c r="F156" s="62"/>
      <c r="G156" s="62"/>
      <c r="H156" s="62"/>
      <c r="I156" s="62"/>
    </row>
    <row r="157" spans="1:9" x14ac:dyDescent="0.2">
      <c r="A157" s="62"/>
      <c r="B157" s="62"/>
      <c r="C157" s="62"/>
      <c r="D157" s="62"/>
      <c r="E157" s="11"/>
      <c r="F157" s="62"/>
      <c r="G157" s="62"/>
      <c r="H157" s="62"/>
      <c r="I157" s="62"/>
    </row>
    <row r="158" spans="1:9" x14ac:dyDescent="0.2">
      <c r="A158" s="62"/>
      <c r="B158" s="62"/>
      <c r="C158" s="62"/>
      <c r="D158" s="62"/>
      <c r="E158" s="11"/>
      <c r="F158" s="62"/>
      <c r="G158" s="62"/>
      <c r="H158" s="62"/>
      <c r="I158" s="62"/>
    </row>
    <row r="159" spans="1:9" x14ac:dyDescent="0.2">
      <c r="A159" s="62"/>
      <c r="B159" s="62"/>
      <c r="C159" s="62"/>
      <c r="D159" s="62"/>
      <c r="E159" s="11"/>
      <c r="F159" s="62"/>
      <c r="G159" s="62"/>
      <c r="H159" s="62"/>
      <c r="I159" s="62"/>
    </row>
    <row r="160" spans="1:9" x14ac:dyDescent="0.2">
      <c r="A160" s="62"/>
      <c r="B160" s="62"/>
      <c r="C160" s="62"/>
      <c r="D160" s="62"/>
      <c r="E160" s="11"/>
      <c r="F160" s="62"/>
      <c r="G160" s="62"/>
      <c r="H160" s="62"/>
      <c r="I160" s="62"/>
    </row>
    <row r="161" spans="1:9" x14ac:dyDescent="0.2">
      <c r="A161" s="62"/>
      <c r="B161" s="62"/>
      <c r="C161" s="62"/>
      <c r="D161" s="62"/>
      <c r="E161" s="11"/>
      <c r="F161" s="62"/>
      <c r="G161" s="62"/>
      <c r="H161" s="62"/>
      <c r="I161" s="62"/>
    </row>
    <row r="162" spans="1:9" x14ac:dyDescent="0.2">
      <c r="A162" s="62"/>
      <c r="B162" s="62"/>
      <c r="C162" s="62"/>
      <c r="D162" s="62"/>
      <c r="E162" s="11"/>
      <c r="F162" s="62"/>
      <c r="G162" s="62"/>
      <c r="H162" s="62"/>
      <c r="I162" s="62"/>
    </row>
    <row r="163" spans="1:9" x14ac:dyDescent="0.2">
      <c r="A163" s="62"/>
      <c r="B163" s="62"/>
      <c r="C163" s="62"/>
      <c r="D163" s="62"/>
      <c r="E163" s="11"/>
      <c r="F163" s="62"/>
      <c r="G163" s="62"/>
      <c r="H163" s="62"/>
      <c r="I163" s="62"/>
    </row>
    <row r="164" spans="1:9" x14ac:dyDescent="0.2">
      <c r="A164" s="62"/>
      <c r="B164" s="62"/>
      <c r="C164" s="62"/>
      <c r="D164" s="62"/>
      <c r="E164" s="11"/>
      <c r="F164" s="62"/>
      <c r="G164" s="62"/>
      <c r="H164" s="62"/>
      <c r="I164" s="62"/>
    </row>
    <row r="165" spans="1:9" x14ac:dyDescent="0.2">
      <c r="A165" s="62"/>
      <c r="B165" s="62"/>
      <c r="C165" s="62"/>
      <c r="D165" s="62"/>
      <c r="E165" s="11"/>
      <c r="F165" s="62"/>
      <c r="G165" s="62"/>
      <c r="H165" s="62"/>
      <c r="I165" s="62"/>
    </row>
    <row r="166" spans="1:9" x14ac:dyDescent="0.2">
      <c r="A166" s="62"/>
      <c r="B166" s="62"/>
      <c r="C166" s="62"/>
      <c r="D166" s="62"/>
      <c r="E166" s="11"/>
      <c r="F166" s="62"/>
      <c r="G166" s="62"/>
      <c r="H166" s="62"/>
      <c r="I166" s="62"/>
    </row>
    <row r="167" spans="1:9" x14ac:dyDescent="0.2">
      <c r="A167" s="62"/>
      <c r="B167" s="62"/>
      <c r="C167" s="62"/>
      <c r="D167" s="62"/>
      <c r="E167" s="11"/>
      <c r="F167" s="62"/>
      <c r="G167" s="62"/>
      <c r="H167" s="62"/>
      <c r="I167" s="62"/>
    </row>
    <row r="168" spans="1:9" x14ac:dyDescent="0.2">
      <c r="A168" s="62"/>
      <c r="B168" s="62"/>
      <c r="C168" s="62"/>
      <c r="D168" s="62"/>
      <c r="E168" s="11"/>
      <c r="F168" s="62"/>
      <c r="G168" s="62"/>
      <c r="H168" s="62"/>
      <c r="I168" s="62"/>
    </row>
    <row r="169" spans="1:9" x14ac:dyDescent="0.2">
      <c r="A169" s="62"/>
      <c r="B169" s="62"/>
      <c r="C169" s="62"/>
      <c r="D169" s="62"/>
      <c r="E169" s="11"/>
      <c r="F169" s="62"/>
      <c r="G169" s="62"/>
      <c r="H169" s="62"/>
      <c r="I169" s="62"/>
    </row>
    <row r="170" spans="1:9" x14ac:dyDescent="0.2">
      <c r="A170" s="62"/>
      <c r="B170" s="62"/>
      <c r="C170" s="62"/>
      <c r="D170" s="62"/>
      <c r="E170" s="11"/>
      <c r="F170" s="62"/>
      <c r="G170" s="62"/>
      <c r="H170" s="62"/>
      <c r="I170" s="62"/>
    </row>
    <row r="171" spans="1:9" x14ac:dyDescent="0.2">
      <c r="A171" s="62"/>
      <c r="B171" s="62"/>
      <c r="C171" s="62"/>
      <c r="D171" s="62"/>
      <c r="E171" s="11"/>
      <c r="F171" s="62"/>
      <c r="G171" s="62"/>
      <c r="H171" s="62"/>
      <c r="I171" s="62"/>
    </row>
    <row r="172" spans="1:9" x14ac:dyDescent="0.2">
      <c r="A172" s="62"/>
      <c r="B172" s="62"/>
      <c r="C172" s="62"/>
      <c r="D172" s="62"/>
      <c r="E172" s="11"/>
      <c r="F172" s="62"/>
      <c r="G172" s="62"/>
      <c r="H172" s="62"/>
      <c r="I172" s="62"/>
    </row>
    <row r="173" spans="1:9" x14ac:dyDescent="0.2">
      <c r="A173" s="62"/>
      <c r="B173" s="62"/>
      <c r="C173" s="62"/>
      <c r="D173" s="62"/>
      <c r="E173" s="11"/>
      <c r="F173" s="62"/>
      <c r="G173" s="62"/>
      <c r="H173" s="62"/>
      <c r="I173" s="62"/>
    </row>
    <row r="174" spans="1:9" x14ac:dyDescent="0.2">
      <c r="A174" s="62"/>
      <c r="B174" s="62"/>
      <c r="C174" s="62"/>
      <c r="D174" s="62"/>
      <c r="E174" s="11"/>
      <c r="F174" s="62"/>
      <c r="G174" s="62"/>
      <c r="H174" s="62"/>
      <c r="I174" s="62"/>
    </row>
    <row r="175" spans="1:9" x14ac:dyDescent="0.2">
      <c r="A175" s="62"/>
      <c r="B175" s="62"/>
      <c r="C175" s="62"/>
      <c r="D175" s="62"/>
      <c r="E175" s="11"/>
      <c r="F175" s="62"/>
      <c r="G175" s="62"/>
      <c r="H175" s="62"/>
      <c r="I175" s="62"/>
    </row>
    <row r="176" spans="1:9" x14ac:dyDescent="0.2">
      <c r="A176" s="62"/>
      <c r="B176" s="62"/>
      <c r="C176" s="62"/>
      <c r="D176" s="62"/>
      <c r="E176" s="11"/>
      <c r="G176" s="62"/>
      <c r="H176" s="62"/>
      <c r="I176" s="62"/>
    </row>
    <row r="177" spans="1:9" x14ac:dyDescent="0.2">
      <c r="A177" s="62"/>
      <c r="B177" s="62"/>
      <c r="C177" s="62"/>
      <c r="D177" s="62"/>
      <c r="E177" s="11"/>
      <c r="G177" s="62"/>
      <c r="H177" s="62"/>
      <c r="I177" s="62"/>
    </row>
    <row r="178" spans="1:9" x14ac:dyDescent="0.2">
      <c r="A178" s="62"/>
      <c r="B178" s="62"/>
      <c r="C178" s="62"/>
      <c r="D178" s="62"/>
      <c r="E178" s="11"/>
      <c r="G178" s="62"/>
      <c r="H178" s="62"/>
      <c r="I178" s="62"/>
    </row>
    <row r="179" spans="1:9" x14ac:dyDescent="0.2">
      <c r="A179" s="62"/>
      <c r="B179" s="62"/>
      <c r="C179" s="62"/>
      <c r="D179" s="62"/>
      <c r="E179" s="11"/>
      <c r="G179" s="62"/>
      <c r="H179" s="62"/>
      <c r="I179" s="62"/>
    </row>
    <row r="180" spans="1:9" x14ac:dyDescent="0.2">
      <c r="A180" s="62"/>
      <c r="B180" s="62"/>
      <c r="C180" s="62"/>
      <c r="D180" s="62"/>
      <c r="E180" s="11"/>
      <c r="G180" s="62"/>
      <c r="H180" s="62"/>
      <c r="I180" s="62"/>
    </row>
    <row r="181" spans="1:9" x14ac:dyDescent="0.2">
      <c r="A181" s="62"/>
      <c r="B181" s="62"/>
      <c r="C181" s="62"/>
      <c r="D181" s="62"/>
      <c r="E181" s="11"/>
      <c r="G181" s="62"/>
      <c r="H181" s="62"/>
      <c r="I181" s="62"/>
    </row>
    <row r="182" spans="1:9" x14ac:dyDescent="0.2">
      <c r="A182" s="62"/>
      <c r="B182" s="62"/>
      <c r="C182" s="62"/>
      <c r="D182" s="62"/>
      <c r="E182" s="11"/>
      <c r="G182" s="62"/>
      <c r="H182" s="62"/>
      <c r="I182" s="62"/>
    </row>
    <row r="183" spans="1:9" x14ac:dyDescent="0.2">
      <c r="A183" s="62"/>
      <c r="B183" s="62"/>
      <c r="C183" s="62"/>
      <c r="D183" s="62"/>
      <c r="E183" s="11"/>
      <c r="G183" s="62"/>
      <c r="H183" s="62"/>
      <c r="I183" s="62"/>
    </row>
    <row r="184" spans="1:9" x14ac:dyDescent="0.2">
      <c r="A184" s="62"/>
      <c r="B184" s="62"/>
      <c r="C184" s="62"/>
      <c r="D184" s="62"/>
      <c r="E184" s="11"/>
      <c r="G184" s="62"/>
      <c r="H184" s="62"/>
      <c r="I184" s="62"/>
    </row>
    <row r="185" spans="1:9" x14ac:dyDescent="0.2">
      <c r="A185" s="62"/>
      <c r="B185" s="62"/>
      <c r="C185" s="62"/>
      <c r="D185" s="62"/>
      <c r="E185" s="11"/>
      <c r="G185" s="62"/>
      <c r="H185" s="62"/>
      <c r="I185" s="62"/>
    </row>
    <row r="186" spans="1:9" x14ac:dyDescent="0.2">
      <c r="A186" s="62"/>
      <c r="B186" s="62"/>
      <c r="C186" s="62"/>
      <c r="D186" s="62"/>
      <c r="E186" s="11"/>
      <c r="G186" s="62"/>
      <c r="H186" s="62"/>
      <c r="I186" s="62"/>
    </row>
    <row r="187" spans="1:9" x14ac:dyDescent="0.2">
      <c r="A187" s="62"/>
      <c r="B187" s="62"/>
      <c r="C187" s="62"/>
      <c r="D187" s="62"/>
      <c r="E187" s="11"/>
      <c r="G187" s="62"/>
      <c r="H187" s="62"/>
      <c r="I187" s="62"/>
    </row>
    <row r="188" spans="1:9" x14ac:dyDescent="0.2">
      <c r="A188" s="62"/>
      <c r="B188" s="62"/>
      <c r="C188" s="62"/>
      <c r="D188" s="62"/>
      <c r="E188" s="11"/>
      <c r="G188" s="62"/>
      <c r="H188" s="62"/>
      <c r="I188" s="62"/>
    </row>
    <row r="189" spans="1:9" x14ac:dyDescent="0.2">
      <c r="A189" s="62"/>
      <c r="B189" s="62"/>
      <c r="C189" s="62"/>
      <c r="D189" s="62"/>
      <c r="E189" s="11"/>
      <c r="G189" s="62"/>
      <c r="H189" s="62"/>
      <c r="I189" s="62"/>
    </row>
    <row r="190" spans="1:9" x14ac:dyDescent="0.2">
      <c r="A190" s="62"/>
      <c r="B190" s="62"/>
      <c r="C190" s="62"/>
      <c r="D190" s="62"/>
      <c r="E190" s="11"/>
      <c r="G190" s="62"/>
      <c r="H190" s="62"/>
      <c r="I190" s="62"/>
    </row>
    <row r="191" spans="1:9" x14ac:dyDescent="0.2">
      <c r="A191" s="62"/>
      <c r="B191" s="62"/>
      <c r="C191" s="62"/>
      <c r="D191" s="62"/>
      <c r="E191" s="11"/>
      <c r="G191" s="62"/>
      <c r="H191" s="62"/>
      <c r="I191" s="62"/>
    </row>
    <row r="192" spans="1:9" x14ac:dyDescent="0.2">
      <c r="A192" s="62"/>
      <c r="B192" s="62"/>
      <c r="C192" s="62"/>
      <c r="D192" s="62"/>
      <c r="E192" s="11"/>
      <c r="G192" s="62"/>
      <c r="H192" s="62"/>
      <c r="I192" s="62"/>
    </row>
    <row r="193" spans="1:9" x14ac:dyDescent="0.2">
      <c r="A193" s="62"/>
      <c r="B193" s="62"/>
      <c r="C193" s="62"/>
      <c r="D193" s="62"/>
      <c r="E193" s="11"/>
      <c r="G193" s="62"/>
      <c r="H193" s="62"/>
      <c r="I193" s="62"/>
    </row>
    <row r="194" spans="1:9" x14ac:dyDescent="0.2">
      <c r="A194" s="62"/>
      <c r="B194" s="62"/>
      <c r="C194" s="62"/>
      <c r="D194" s="62"/>
      <c r="E194" s="11"/>
      <c r="G194" s="62"/>
      <c r="H194" s="62"/>
      <c r="I194" s="62"/>
    </row>
    <row r="195" spans="1:9" x14ac:dyDescent="0.2">
      <c r="A195" s="62"/>
      <c r="B195" s="62"/>
      <c r="C195" s="62"/>
      <c r="D195" s="62"/>
      <c r="E195" s="11"/>
      <c r="G195" s="62"/>
      <c r="H195" s="62"/>
      <c r="I195" s="62"/>
    </row>
    <row r="196" spans="1:9" x14ac:dyDescent="0.2">
      <c r="A196" s="62"/>
      <c r="B196" s="62"/>
      <c r="C196" s="62"/>
      <c r="D196" s="62"/>
      <c r="E196" s="11"/>
      <c r="G196" s="62"/>
      <c r="H196" s="62"/>
      <c r="I196" s="62"/>
    </row>
    <row r="197" spans="1:9" x14ac:dyDescent="0.2">
      <c r="A197" s="62"/>
      <c r="B197" s="62"/>
      <c r="C197" s="62"/>
      <c r="D197" s="62"/>
      <c r="E197" s="11"/>
      <c r="G197" s="62"/>
      <c r="H197" s="62"/>
      <c r="I197" s="62"/>
    </row>
    <row r="198" spans="1:9" x14ac:dyDescent="0.2">
      <c r="A198" s="62"/>
      <c r="B198" s="62"/>
      <c r="C198" s="62"/>
      <c r="D198" s="62"/>
      <c r="E198" s="11"/>
      <c r="G198" s="62"/>
      <c r="H198" s="62"/>
      <c r="I198" s="62"/>
    </row>
    <row r="199" spans="1:9" x14ac:dyDescent="0.2">
      <c r="A199" s="62"/>
      <c r="B199" s="62"/>
      <c r="C199" s="62"/>
      <c r="D199" s="62"/>
      <c r="E199" s="11"/>
      <c r="G199" s="62"/>
      <c r="H199" s="62"/>
      <c r="I199" s="62"/>
    </row>
    <row r="200" spans="1:9" x14ac:dyDescent="0.2">
      <c r="A200" s="62"/>
      <c r="B200" s="62"/>
      <c r="C200" s="62"/>
      <c r="D200" s="62"/>
      <c r="E200" s="11"/>
      <c r="G200" s="62"/>
      <c r="H200" s="62"/>
      <c r="I200" s="62"/>
    </row>
    <row r="201" spans="1:9" x14ac:dyDescent="0.2">
      <c r="A201" s="62"/>
      <c r="B201" s="62"/>
      <c r="C201" s="62"/>
      <c r="D201" s="62"/>
      <c r="E201" s="11"/>
      <c r="G201" s="62"/>
      <c r="H201" s="62"/>
      <c r="I201" s="62"/>
    </row>
    <row r="202" spans="1:9" x14ac:dyDescent="0.2">
      <c r="A202" s="62"/>
      <c r="B202" s="62"/>
      <c r="C202" s="62"/>
      <c r="D202" s="62"/>
      <c r="E202" s="11"/>
      <c r="G202" s="62"/>
      <c r="H202" s="62"/>
      <c r="I202" s="62"/>
    </row>
    <row r="203" spans="1:9" x14ac:dyDescent="0.2">
      <c r="A203" s="62"/>
      <c r="B203" s="62"/>
      <c r="C203" s="62"/>
      <c r="D203" s="62"/>
      <c r="E203" s="11"/>
      <c r="G203" s="62"/>
      <c r="H203" s="62"/>
      <c r="I203" s="62"/>
    </row>
    <row r="204" spans="1:9" x14ac:dyDescent="0.2">
      <c r="A204" s="62"/>
      <c r="B204" s="62"/>
      <c r="C204" s="62"/>
      <c r="D204" s="62"/>
      <c r="E204" s="11"/>
      <c r="G204" s="62"/>
      <c r="H204" s="62"/>
      <c r="I204" s="62"/>
    </row>
    <row r="205" spans="1:9" x14ac:dyDescent="0.2">
      <c r="A205" s="62"/>
      <c r="B205" s="62"/>
      <c r="C205" s="62"/>
      <c r="D205" s="62"/>
      <c r="E205" s="11"/>
      <c r="G205" s="62"/>
      <c r="H205" s="62"/>
      <c r="I205" s="62"/>
    </row>
    <row r="206" spans="1:9" x14ac:dyDescent="0.2">
      <c r="A206" s="62"/>
      <c r="B206" s="62"/>
      <c r="C206" s="62"/>
      <c r="D206" s="62"/>
      <c r="E206" s="11"/>
      <c r="G206" s="62"/>
      <c r="H206" s="62"/>
      <c r="I206" s="62"/>
    </row>
    <row r="207" spans="1:9" x14ac:dyDescent="0.2">
      <c r="A207" s="62"/>
      <c r="B207" s="62"/>
      <c r="C207" s="62"/>
      <c r="D207" s="62"/>
      <c r="E207" s="11"/>
      <c r="G207" s="62"/>
      <c r="H207" s="62"/>
      <c r="I207" s="62"/>
    </row>
    <row r="208" spans="1:9" x14ac:dyDescent="0.2">
      <c r="A208" s="62"/>
      <c r="B208" s="62"/>
      <c r="C208" s="62"/>
      <c r="D208" s="62"/>
      <c r="E208" s="11"/>
      <c r="G208" s="62"/>
      <c r="H208" s="62"/>
      <c r="I208" s="62"/>
    </row>
    <row r="209" spans="1:9" x14ac:dyDescent="0.2">
      <c r="A209" s="62"/>
      <c r="B209" s="62"/>
      <c r="C209" s="62"/>
      <c r="D209" s="62"/>
      <c r="E209" s="11"/>
      <c r="G209" s="62"/>
      <c r="H209" s="62"/>
      <c r="I209" s="62"/>
    </row>
    <row r="210" spans="1:9" x14ac:dyDescent="0.2">
      <c r="A210" s="62"/>
      <c r="B210" s="62"/>
      <c r="C210" s="62"/>
      <c r="D210" s="62"/>
      <c r="E210" s="11"/>
      <c r="G210" s="62"/>
      <c r="H210" s="62"/>
      <c r="I210" s="62"/>
    </row>
    <row r="211" spans="1:9" x14ac:dyDescent="0.2">
      <c r="A211" s="62"/>
      <c r="B211" s="62"/>
      <c r="C211" s="62"/>
      <c r="D211" s="62"/>
      <c r="E211" s="11"/>
      <c r="G211" s="62"/>
      <c r="H211" s="62"/>
      <c r="I211" s="62"/>
    </row>
    <row r="212" spans="1:9" x14ac:dyDescent="0.2">
      <c r="A212" s="62"/>
      <c r="B212" s="62"/>
      <c r="C212" s="62"/>
      <c r="D212" s="62"/>
      <c r="E212" s="11"/>
      <c r="G212" s="62"/>
      <c r="H212" s="62"/>
      <c r="I212" s="62"/>
    </row>
    <row r="213" spans="1:9" x14ac:dyDescent="0.2">
      <c r="A213" s="62"/>
      <c r="B213" s="62"/>
      <c r="C213" s="62"/>
      <c r="D213" s="62"/>
      <c r="E213" s="11"/>
      <c r="G213" s="62"/>
      <c r="H213" s="62"/>
      <c r="I213" s="62"/>
    </row>
    <row r="214" spans="1:9" x14ac:dyDescent="0.2">
      <c r="A214" s="62"/>
      <c r="B214" s="62"/>
      <c r="C214" s="62"/>
      <c r="D214" s="62"/>
      <c r="E214" s="11"/>
      <c r="G214" s="62"/>
      <c r="H214" s="62"/>
      <c r="I214" s="62"/>
    </row>
    <row r="215" spans="1:9" x14ac:dyDescent="0.2">
      <c r="A215" s="62"/>
      <c r="B215" s="62"/>
      <c r="C215" s="62"/>
      <c r="D215" s="62"/>
      <c r="E215" s="11"/>
      <c r="G215" s="62"/>
      <c r="H215" s="62"/>
      <c r="I215" s="62"/>
    </row>
    <row r="216" spans="1:9" x14ac:dyDescent="0.2">
      <c r="A216" s="62"/>
      <c r="B216" s="62"/>
      <c r="C216" s="62"/>
      <c r="D216" s="62"/>
      <c r="E216" s="11"/>
      <c r="G216" s="62"/>
      <c r="H216" s="62"/>
      <c r="I216" s="62"/>
    </row>
    <row r="217" spans="1:9" x14ac:dyDescent="0.2">
      <c r="A217" s="62"/>
      <c r="B217" s="62"/>
      <c r="C217" s="62"/>
      <c r="D217" s="62"/>
      <c r="E217" s="11"/>
      <c r="G217" s="62"/>
      <c r="H217" s="62"/>
      <c r="I217" s="62"/>
    </row>
    <row r="218" spans="1:9" x14ac:dyDescent="0.2">
      <c r="A218" s="62"/>
      <c r="B218" s="62"/>
      <c r="C218" s="62"/>
      <c r="D218" s="62"/>
      <c r="E218" s="11"/>
      <c r="G218" s="62"/>
      <c r="H218" s="62"/>
      <c r="I218" s="62"/>
    </row>
    <row r="219" spans="1:9" x14ac:dyDescent="0.2">
      <c r="A219" s="62"/>
      <c r="B219" s="62"/>
      <c r="C219" s="62"/>
      <c r="D219" s="62"/>
      <c r="E219" s="11"/>
      <c r="G219" s="62"/>
      <c r="H219" s="62"/>
      <c r="I219" s="62"/>
    </row>
    <row r="220" spans="1:9" x14ac:dyDescent="0.2">
      <c r="A220" s="62"/>
      <c r="B220" s="62"/>
      <c r="C220" s="62"/>
      <c r="D220" s="62"/>
      <c r="E220" s="11"/>
      <c r="G220" s="62"/>
      <c r="H220" s="62"/>
      <c r="I220" s="62"/>
    </row>
    <row r="221" spans="1:9" x14ac:dyDescent="0.2">
      <c r="A221" s="62"/>
      <c r="B221" s="62"/>
      <c r="C221" s="62"/>
      <c r="D221" s="62"/>
      <c r="E221" s="11"/>
      <c r="G221" s="62"/>
      <c r="H221" s="62"/>
      <c r="I221" s="62"/>
    </row>
    <row r="222" spans="1:9" x14ac:dyDescent="0.2">
      <c r="A222" s="62"/>
      <c r="B222" s="62"/>
      <c r="C222" s="62"/>
      <c r="D222" s="62"/>
      <c r="E222" s="11"/>
      <c r="G222" s="62"/>
      <c r="H222" s="62"/>
      <c r="I222" s="62"/>
    </row>
    <row r="223" spans="1:9" x14ac:dyDescent="0.2">
      <c r="A223" s="62"/>
      <c r="B223" s="62"/>
      <c r="C223" s="62"/>
      <c r="D223" s="62"/>
      <c r="E223" s="11"/>
      <c r="G223" s="62"/>
      <c r="H223" s="62"/>
      <c r="I223" s="62"/>
    </row>
    <row r="224" spans="1:9" x14ac:dyDescent="0.2">
      <c r="A224" s="62"/>
      <c r="B224" s="62"/>
      <c r="C224" s="62"/>
      <c r="D224" s="62"/>
      <c r="E224" s="11"/>
      <c r="G224" s="62"/>
      <c r="H224" s="62"/>
      <c r="I224" s="62"/>
    </row>
    <row r="225" spans="1:9" x14ac:dyDescent="0.2">
      <c r="A225" s="62"/>
      <c r="B225" s="62"/>
      <c r="C225" s="62"/>
      <c r="D225" s="62"/>
      <c r="E225" s="11"/>
      <c r="G225" s="62"/>
      <c r="H225" s="62"/>
      <c r="I225" s="62"/>
    </row>
    <row r="226" spans="1:9" x14ac:dyDescent="0.2">
      <c r="A226" s="62"/>
      <c r="B226" s="62"/>
      <c r="C226" s="62"/>
      <c r="D226" s="62"/>
      <c r="E226" s="11"/>
      <c r="G226" s="62"/>
      <c r="H226" s="62"/>
      <c r="I226" s="62"/>
    </row>
    <row r="227" spans="1:9" x14ac:dyDescent="0.2">
      <c r="A227" s="62"/>
      <c r="B227" s="62"/>
      <c r="C227" s="62"/>
      <c r="D227" s="62"/>
      <c r="E227" s="11"/>
      <c r="G227" s="62"/>
      <c r="H227" s="62"/>
      <c r="I227" s="62"/>
    </row>
    <row r="228" spans="1:9" x14ac:dyDescent="0.2">
      <c r="A228" s="62"/>
      <c r="B228" s="62"/>
      <c r="C228" s="62"/>
      <c r="D228" s="62"/>
      <c r="E228" s="11"/>
      <c r="G228" s="62"/>
      <c r="H228" s="62"/>
      <c r="I228" s="62"/>
    </row>
    <row r="229" spans="1:9" x14ac:dyDescent="0.2">
      <c r="A229" s="62"/>
      <c r="B229" s="62"/>
      <c r="C229" s="62"/>
      <c r="D229" s="62"/>
      <c r="E229" s="11"/>
      <c r="G229" s="62"/>
      <c r="H229" s="62"/>
      <c r="I229" s="62"/>
    </row>
    <row r="230" spans="1:9" x14ac:dyDescent="0.2">
      <c r="A230" s="62"/>
      <c r="B230" s="62"/>
      <c r="C230" s="62"/>
      <c r="D230" s="62"/>
      <c r="E230" s="11"/>
      <c r="G230" s="62"/>
      <c r="H230" s="62"/>
      <c r="I230" s="62"/>
    </row>
    <row r="231" spans="1:9" x14ac:dyDescent="0.2">
      <c r="A231" s="62"/>
      <c r="B231" s="62"/>
      <c r="C231" s="62"/>
      <c r="D231" s="62"/>
      <c r="E231" s="11"/>
      <c r="G231" s="62"/>
      <c r="H231" s="62"/>
      <c r="I231" s="62"/>
    </row>
    <row r="232" spans="1:9" x14ac:dyDescent="0.2">
      <c r="A232" s="62"/>
      <c r="B232" s="62"/>
      <c r="C232" s="62"/>
      <c r="D232" s="62"/>
      <c r="E232" s="11"/>
      <c r="G232" s="62"/>
      <c r="H232" s="62"/>
      <c r="I232" s="62"/>
    </row>
    <row r="233" spans="1:9" x14ac:dyDescent="0.2">
      <c r="A233" s="62"/>
      <c r="B233" s="62"/>
      <c r="C233" s="62"/>
      <c r="D233" s="62"/>
      <c r="E233" s="11"/>
      <c r="G233" s="62"/>
      <c r="H233" s="62"/>
      <c r="I233" s="62"/>
    </row>
    <row r="234" spans="1:9" x14ac:dyDescent="0.2">
      <c r="A234" s="62"/>
      <c r="B234" s="62"/>
      <c r="C234" s="62"/>
      <c r="D234" s="62"/>
      <c r="E234" s="11"/>
      <c r="G234" s="62"/>
      <c r="H234" s="62"/>
      <c r="I234" s="62"/>
    </row>
    <row r="235" spans="1:9" x14ac:dyDescent="0.2">
      <c r="A235" s="62"/>
      <c r="B235" s="62"/>
      <c r="C235" s="62"/>
      <c r="D235" s="62"/>
      <c r="E235" s="11"/>
      <c r="G235" s="62"/>
      <c r="H235" s="62"/>
      <c r="I235" s="62"/>
    </row>
    <row r="236" spans="1:9" x14ac:dyDescent="0.2">
      <c r="A236" s="62"/>
      <c r="B236" s="62"/>
      <c r="C236" s="62"/>
      <c r="D236" s="62"/>
      <c r="E236" s="11"/>
      <c r="G236" s="62"/>
      <c r="H236" s="62"/>
      <c r="I236" s="62"/>
    </row>
    <row r="237" spans="1:9" x14ac:dyDescent="0.2">
      <c r="A237" s="62"/>
      <c r="B237" s="62"/>
      <c r="C237" s="62"/>
      <c r="D237" s="62"/>
      <c r="E237" s="11"/>
      <c r="G237" s="62"/>
      <c r="H237" s="62"/>
      <c r="I237" s="62"/>
    </row>
    <row r="238" spans="1:9" x14ac:dyDescent="0.2">
      <c r="A238" s="62"/>
      <c r="B238" s="62"/>
      <c r="C238" s="62"/>
      <c r="D238" s="62"/>
      <c r="E238" s="11"/>
      <c r="G238" s="62"/>
      <c r="H238" s="62"/>
      <c r="I238" s="62"/>
    </row>
    <row r="239" spans="1:9" x14ac:dyDescent="0.2">
      <c r="A239" s="62"/>
      <c r="B239" s="62"/>
      <c r="C239" s="62"/>
      <c r="D239" s="62"/>
      <c r="E239" s="11"/>
      <c r="G239" s="62"/>
      <c r="H239" s="62"/>
      <c r="I239" s="62"/>
    </row>
    <row r="240" spans="1:9" x14ac:dyDescent="0.2">
      <c r="A240" s="62"/>
      <c r="B240" s="62"/>
      <c r="C240" s="62"/>
      <c r="D240" s="62"/>
      <c r="E240" s="11"/>
      <c r="G240" s="62"/>
      <c r="H240" s="62"/>
      <c r="I240" s="62"/>
    </row>
    <row r="241" spans="1:9" x14ac:dyDescent="0.2">
      <c r="A241" s="62"/>
      <c r="B241" s="62"/>
      <c r="C241" s="62"/>
      <c r="D241" s="62"/>
      <c r="E241" s="11"/>
      <c r="G241" s="62"/>
      <c r="H241" s="62"/>
      <c r="I241" s="62"/>
    </row>
    <row r="242" spans="1:9" x14ac:dyDescent="0.2">
      <c r="A242" s="62"/>
      <c r="B242" s="62"/>
      <c r="C242" s="62"/>
      <c r="D242" s="62"/>
      <c r="E242" s="11"/>
      <c r="G242" s="62"/>
      <c r="H242" s="62"/>
      <c r="I242" s="62"/>
    </row>
    <row r="243" spans="1:9" x14ac:dyDescent="0.2">
      <c r="A243" s="62"/>
      <c r="B243" s="62"/>
      <c r="C243" s="62"/>
      <c r="D243" s="62"/>
      <c r="E243" s="11"/>
      <c r="G243" s="62"/>
      <c r="H243" s="62"/>
      <c r="I243" s="62"/>
    </row>
    <row r="244" spans="1:9" x14ac:dyDescent="0.2">
      <c r="A244" s="62"/>
      <c r="B244" s="62"/>
      <c r="C244" s="62"/>
      <c r="D244" s="62"/>
      <c r="E244" s="11"/>
      <c r="G244" s="62"/>
      <c r="H244" s="62"/>
      <c r="I244" s="62"/>
    </row>
    <row r="245" spans="1:9" x14ac:dyDescent="0.2">
      <c r="A245" s="62"/>
      <c r="B245" s="62"/>
      <c r="C245" s="62"/>
      <c r="D245" s="62"/>
      <c r="E245" s="11"/>
      <c r="G245" s="62"/>
      <c r="H245" s="62"/>
      <c r="I245" s="62"/>
    </row>
    <row r="246" spans="1:9" x14ac:dyDescent="0.2">
      <c r="A246" s="62"/>
      <c r="B246" s="62"/>
      <c r="C246" s="62"/>
      <c r="D246" s="62"/>
      <c r="E246" s="11"/>
      <c r="G246" s="62"/>
      <c r="H246" s="62"/>
      <c r="I246" s="62"/>
    </row>
    <row r="247" spans="1:9" x14ac:dyDescent="0.2">
      <c r="A247" s="62"/>
      <c r="B247" s="62"/>
      <c r="C247" s="62"/>
      <c r="D247" s="62"/>
      <c r="E247" s="11"/>
      <c r="G247" s="62"/>
      <c r="H247" s="62"/>
      <c r="I247" s="62"/>
    </row>
    <row r="248" spans="1:9" x14ac:dyDescent="0.2">
      <c r="A248" s="62"/>
      <c r="B248" s="62"/>
      <c r="C248" s="62"/>
      <c r="D248" s="62"/>
      <c r="E248" s="11"/>
      <c r="G248" s="62"/>
      <c r="H248" s="62"/>
      <c r="I248" s="62"/>
    </row>
    <row r="249" spans="1:9" x14ac:dyDescent="0.2">
      <c r="A249" s="62"/>
      <c r="B249" s="62"/>
      <c r="C249" s="62"/>
      <c r="D249" s="62"/>
      <c r="E249" s="11"/>
      <c r="G249" s="62"/>
      <c r="H249" s="62"/>
      <c r="I249" s="62"/>
    </row>
    <row r="250" spans="1:9" x14ac:dyDescent="0.2">
      <c r="A250" s="62"/>
      <c r="B250" s="62"/>
      <c r="C250" s="62"/>
      <c r="D250" s="62"/>
      <c r="E250" s="11"/>
      <c r="G250" s="62"/>
      <c r="H250" s="62"/>
      <c r="I250" s="62"/>
    </row>
    <row r="251" spans="1:9" x14ac:dyDescent="0.2">
      <c r="A251" s="62"/>
      <c r="B251" s="62"/>
      <c r="C251" s="62"/>
      <c r="D251" s="62"/>
      <c r="E251" s="11"/>
      <c r="G251" s="62"/>
      <c r="H251" s="62"/>
      <c r="I251" s="62"/>
    </row>
    <row r="252" spans="1:9" x14ac:dyDescent="0.2">
      <c r="A252" s="62"/>
      <c r="B252" s="62"/>
      <c r="C252" s="62"/>
      <c r="D252" s="62"/>
      <c r="E252" s="11"/>
      <c r="G252" s="62"/>
      <c r="H252" s="62"/>
      <c r="I252" s="62"/>
    </row>
    <row r="253" spans="1:9" x14ac:dyDescent="0.2">
      <c r="A253" s="62"/>
      <c r="B253" s="62"/>
      <c r="C253" s="62"/>
      <c r="D253" s="62"/>
      <c r="E253" s="11"/>
      <c r="G253" s="62"/>
      <c r="H253" s="62"/>
      <c r="I253" s="62"/>
    </row>
    <row r="254" spans="1:9" x14ac:dyDescent="0.2">
      <c r="A254" s="62"/>
      <c r="B254" s="62"/>
      <c r="C254" s="62"/>
      <c r="D254" s="62"/>
      <c r="E254" s="11"/>
      <c r="G254" s="62"/>
      <c r="H254" s="62"/>
      <c r="I254" s="62"/>
    </row>
    <row r="255" spans="1:9" x14ac:dyDescent="0.2">
      <c r="A255" s="62"/>
      <c r="B255" s="62"/>
      <c r="C255" s="62"/>
      <c r="D255" s="62"/>
      <c r="E255" s="11"/>
      <c r="G255" s="62"/>
      <c r="H255" s="62"/>
      <c r="I255" s="62"/>
    </row>
    <row r="256" spans="1:9" x14ac:dyDescent="0.2">
      <c r="A256" s="62"/>
      <c r="B256" s="62"/>
      <c r="C256" s="62"/>
      <c r="D256" s="62"/>
      <c r="E256" s="11"/>
      <c r="G256" s="62"/>
      <c r="H256" s="62"/>
      <c r="I256" s="62"/>
    </row>
    <row r="257" spans="1:9" x14ac:dyDescent="0.2">
      <c r="A257" s="62"/>
      <c r="B257" s="62"/>
      <c r="C257" s="62"/>
      <c r="D257" s="62"/>
      <c r="E257" s="11"/>
      <c r="G257" s="62"/>
      <c r="H257" s="62"/>
      <c r="I257" s="62"/>
    </row>
    <row r="258" spans="1:9" x14ac:dyDescent="0.2">
      <c r="A258" s="62"/>
      <c r="B258" s="62"/>
      <c r="C258" s="62"/>
      <c r="D258" s="62"/>
      <c r="E258" s="11"/>
      <c r="G258" s="62"/>
      <c r="H258" s="62"/>
      <c r="I258" s="62"/>
    </row>
    <row r="259" spans="1:9" x14ac:dyDescent="0.2">
      <c r="A259" s="62"/>
      <c r="B259" s="62"/>
      <c r="C259" s="62"/>
      <c r="D259" s="62"/>
      <c r="E259" s="11"/>
      <c r="G259" s="62"/>
      <c r="H259" s="62"/>
      <c r="I259" s="62"/>
    </row>
    <row r="260" spans="1:9" x14ac:dyDescent="0.2">
      <c r="A260" s="62"/>
      <c r="B260" s="62"/>
      <c r="C260" s="62"/>
      <c r="D260" s="62"/>
      <c r="E260" s="11"/>
      <c r="G260" s="62"/>
      <c r="H260" s="62"/>
      <c r="I260" s="62"/>
    </row>
    <row r="261" spans="1:9" x14ac:dyDescent="0.2">
      <c r="A261" s="62"/>
      <c r="B261" s="62"/>
      <c r="C261" s="62"/>
      <c r="D261" s="62"/>
      <c r="E261" s="11"/>
      <c r="G261" s="62"/>
      <c r="H261" s="62"/>
      <c r="I261" s="62"/>
    </row>
    <row r="262" spans="1:9" x14ac:dyDescent="0.2">
      <c r="A262" s="62"/>
      <c r="B262" s="62"/>
      <c r="C262" s="62"/>
      <c r="D262" s="62"/>
      <c r="E262" s="11"/>
      <c r="G262" s="62"/>
      <c r="H262" s="62"/>
      <c r="I262" s="62"/>
    </row>
    <row r="263" spans="1:9" x14ac:dyDescent="0.2">
      <c r="A263" s="62"/>
      <c r="B263" s="62"/>
      <c r="C263" s="62"/>
      <c r="D263" s="62"/>
      <c r="E263" s="11"/>
      <c r="G263" s="62"/>
      <c r="H263" s="62"/>
      <c r="I263" s="62"/>
    </row>
    <row r="264" spans="1:9" x14ac:dyDescent="0.2">
      <c r="A264" s="62"/>
      <c r="B264" s="62"/>
      <c r="C264" s="62"/>
      <c r="D264" s="62"/>
      <c r="E264" s="11"/>
      <c r="G264" s="62"/>
      <c r="H264" s="62"/>
      <c r="I264" s="62"/>
    </row>
    <row r="265" spans="1:9" x14ac:dyDescent="0.2">
      <c r="A265" s="62"/>
      <c r="B265" s="62"/>
      <c r="C265" s="62"/>
      <c r="D265" s="62"/>
      <c r="E265" s="11"/>
      <c r="G265" s="62"/>
      <c r="H265" s="62"/>
      <c r="I265" s="62"/>
    </row>
    <row r="266" spans="1:9" x14ac:dyDescent="0.2">
      <c r="A266" s="62"/>
      <c r="B266" s="62"/>
      <c r="C266" s="62"/>
      <c r="D266" s="62"/>
      <c r="E266" s="11"/>
      <c r="G266" s="62"/>
      <c r="H266" s="62"/>
      <c r="I266" s="62"/>
    </row>
    <row r="267" spans="1:9" x14ac:dyDescent="0.2">
      <c r="A267" s="62"/>
      <c r="B267" s="62"/>
      <c r="C267" s="62"/>
      <c r="D267" s="62"/>
      <c r="E267" s="11"/>
      <c r="G267" s="62"/>
      <c r="H267" s="62"/>
      <c r="I267" s="62"/>
    </row>
    <row r="268" spans="1:9" x14ac:dyDescent="0.2">
      <c r="A268" s="62"/>
      <c r="B268" s="62"/>
      <c r="C268" s="62"/>
      <c r="D268" s="62"/>
      <c r="E268" s="11"/>
      <c r="G268" s="62"/>
      <c r="H268" s="62"/>
      <c r="I268" s="62"/>
    </row>
    <row r="269" spans="1:9" x14ac:dyDescent="0.2">
      <c r="A269" s="62"/>
      <c r="B269" s="62"/>
      <c r="C269" s="62"/>
      <c r="D269" s="62"/>
      <c r="E269" s="11"/>
      <c r="G269" s="62"/>
      <c r="H269" s="62"/>
      <c r="I269" s="62"/>
    </row>
    <row r="270" spans="1:9" x14ac:dyDescent="0.2">
      <c r="A270" s="62"/>
      <c r="B270" s="62"/>
      <c r="C270" s="62"/>
      <c r="D270" s="62"/>
      <c r="E270" s="11"/>
      <c r="G270" s="62"/>
      <c r="H270" s="62"/>
      <c r="I270" s="62"/>
    </row>
    <row r="271" spans="1:9" x14ac:dyDescent="0.2">
      <c r="A271" s="62"/>
      <c r="B271" s="62"/>
      <c r="C271" s="62"/>
      <c r="D271" s="62"/>
      <c r="E271" s="11"/>
      <c r="G271" s="62"/>
      <c r="H271" s="62"/>
      <c r="I271" s="62"/>
    </row>
    <row r="272" spans="1:9" x14ac:dyDescent="0.2">
      <c r="A272" s="62"/>
      <c r="B272" s="62"/>
      <c r="C272" s="62"/>
      <c r="D272" s="62"/>
      <c r="E272" s="11"/>
      <c r="G272" s="62"/>
      <c r="H272" s="62"/>
      <c r="I272" s="62"/>
    </row>
    <row r="273" spans="1:9" x14ac:dyDescent="0.2">
      <c r="A273" s="62"/>
      <c r="B273" s="62"/>
      <c r="C273" s="62"/>
      <c r="D273" s="62"/>
      <c r="E273" s="11"/>
      <c r="G273" s="62"/>
      <c r="H273" s="62"/>
      <c r="I273" s="62"/>
    </row>
    <row r="274" spans="1:9" x14ac:dyDescent="0.2">
      <c r="A274" s="62"/>
      <c r="B274" s="62"/>
      <c r="C274" s="62"/>
      <c r="D274" s="62"/>
      <c r="E274" s="11"/>
      <c r="G274" s="62"/>
      <c r="H274" s="62"/>
      <c r="I274" s="62"/>
    </row>
    <row r="275" spans="1:9" x14ac:dyDescent="0.2">
      <c r="A275" s="62"/>
      <c r="B275" s="62"/>
      <c r="C275" s="62"/>
      <c r="D275" s="62"/>
      <c r="E275" s="11"/>
      <c r="G275" s="62"/>
      <c r="H275" s="62"/>
      <c r="I275" s="62"/>
    </row>
    <row r="276" spans="1:9" x14ac:dyDescent="0.2">
      <c r="A276" s="62"/>
      <c r="B276" s="62"/>
      <c r="C276" s="62"/>
      <c r="D276" s="62"/>
      <c r="E276" s="11"/>
      <c r="G276" s="62"/>
      <c r="H276" s="62"/>
      <c r="I276" s="62"/>
    </row>
    <row r="277" spans="1:9" x14ac:dyDescent="0.2">
      <c r="A277" s="62"/>
      <c r="B277" s="62"/>
      <c r="C277" s="62"/>
      <c r="D277" s="62"/>
      <c r="E277" s="11"/>
      <c r="G277" s="62"/>
      <c r="H277" s="62"/>
      <c r="I277" s="62"/>
    </row>
  </sheetData>
  <mergeCells count="5">
    <mergeCell ref="A37:C37"/>
    <mergeCell ref="A1:F1"/>
    <mergeCell ref="A29:B29"/>
    <mergeCell ref="A30:B30"/>
    <mergeCell ref="A31:B31"/>
  </mergeCells>
  <conditionalFormatting sqref="F2:F3 E5:E18 F19:F38">
    <cfRule type="cellIs" dxfId="16" priority="3" stopIfTrue="1" operator="between">
      <formula>0.009</formula>
      <formula>-0.009</formula>
    </cfRule>
  </conditionalFormatting>
  <conditionalFormatting sqref="F176:F65533">
    <cfRule type="cellIs" dxfId="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71"/>
  <sheetViews>
    <sheetView zoomScaleNormal="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5703125" style="10" customWidth="1"/>
    <col min="6" max="6" width="13.5703125" style="11" bestFit="1" customWidth="1"/>
    <col min="7" max="7" width="11" style="10" customWidth="1"/>
    <col min="8" max="8" width="9.42578125" style="7"/>
    <col min="9" max="9" width="9.42578125" style="7" customWidth="1"/>
    <col min="10" max="10" width="9" style="7" customWidth="1"/>
    <col min="11" max="13" width="9.42578125" style="7" customWidth="1"/>
    <col min="14" max="16384" width="9.42578125" style="7"/>
  </cols>
  <sheetData>
    <row r="1" spans="1:7" s="1" customFormat="1" ht="15" customHeight="1" x14ac:dyDescent="0.2">
      <c r="A1" s="99" t="s">
        <v>1353</v>
      </c>
      <c r="B1" s="100"/>
      <c r="C1" s="100"/>
      <c r="D1" s="100"/>
      <c r="E1" s="100"/>
      <c r="F1" s="100"/>
      <c r="G1" s="100"/>
    </row>
    <row r="2" spans="1:7" s="1" customFormat="1" ht="12" x14ac:dyDescent="0.2">
      <c r="A2" s="8" t="s">
        <v>7</v>
      </c>
      <c r="B2" s="7"/>
      <c r="C2" s="7"/>
      <c r="D2" s="7"/>
      <c r="E2" s="10"/>
      <c r="F2" s="11"/>
      <c r="G2" s="10"/>
    </row>
    <row r="3" spans="1:7" s="1" customFormat="1" ht="33.75" x14ac:dyDescent="0.2">
      <c r="A3" s="6" t="s">
        <v>2</v>
      </c>
      <c r="B3" s="6" t="s">
        <v>0</v>
      </c>
      <c r="C3" s="13" t="s">
        <v>981</v>
      </c>
      <c r="D3" s="13" t="s">
        <v>1</v>
      </c>
      <c r="E3" s="52" t="s">
        <v>6</v>
      </c>
      <c r="F3" s="12" t="s">
        <v>3</v>
      </c>
      <c r="G3" s="12" t="s">
        <v>5</v>
      </c>
    </row>
    <row r="4" spans="1:7" s="1" customFormat="1" ht="39.75" customHeight="1" x14ac:dyDescent="0.2">
      <c r="A4" s="16" t="s">
        <v>24</v>
      </c>
      <c r="B4" s="17"/>
      <c r="C4" s="17"/>
      <c r="D4" s="17"/>
      <c r="E4" s="18"/>
      <c r="F4" s="19"/>
      <c r="G4" s="18"/>
    </row>
    <row r="5" spans="1:7" x14ac:dyDescent="0.2">
      <c r="A5" s="20" t="s">
        <v>25</v>
      </c>
      <c r="B5" s="21"/>
      <c r="C5" s="21"/>
      <c r="D5" s="21"/>
      <c r="E5" s="22"/>
      <c r="F5" s="23"/>
      <c r="G5" s="22"/>
    </row>
    <row r="6" spans="1:7" x14ac:dyDescent="0.2">
      <c r="A6" s="21" t="s">
        <v>1354</v>
      </c>
      <c r="B6" s="21" t="s">
        <v>1355</v>
      </c>
      <c r="C6" s="61" t="s">
        <v>1356</v>
      </c>
      <c r="D6" s="24">
        <v>682</v>
      </c>
      <c r="E6" s="22">
        <v>0</v>
      </c>
      <c r="F6" s="23">
        <v>100</v>
      </c>
      <c r="G6" s="22">
        <v>0</v>
      </c>
    </row>
    <row r="7" spans="1:7" x14ac:dyDescent="0.2">
      <c r="A7" s="20" t="s">
        <v>28</v>
      </c>
      <c r="B7" s="20"/>
      <c r="C7" s="20"/>
      <c r="D7" s="20"/>
      <c r="E7" s="25">
        <v>0</v>
      </c>
      <c r="F7" s="26">
        <v>100</v>
      </c>
      <c r="G7" s="25"/>
    </row>
    <row r="8" spans="1:7" x14ac:dyDescent="0.2">
      <c r="A8" s="21"/>
      <c r="B8" s="21"/>
      <c r="C8" s="21"/>
      <c r="D8" s="21"/>
      <c r="E8" s="22"/>
      <c r="F8" s="23"/>
      <c r="G8" s="22"/>
    </row>
    <row r="9" spans="1:7" x14ac:dyDescent="0.2">
      <c r="A9" s="20" t="s">
        <v>41</v>
      </c>
      <c r="B9" s="20"/>
      <c r="C9" s="20"/>
      <c r="D9" s="20"/>
      <c r="E9" s="25">
        <v>0</v>
      </c>
      <c r="F9" s="26">
        <v>100</v>
      </c>
      <c r="G9" s="25"/>
    </row>
    <row r="10" spans="1:7" x14ac:dyDescent="0.2">
      <c r="A10" s="20"/>
      <c r="B10" s="20"/>
      <c r="C10" s="20"/>
      <c r="D10" s="20"/>
      <c r="E10" s="25"/>
      <c r="F10" s="26"/>
      <c r="G10" s="25"/>
    </row>
    <row r="11" spans="1:7" x14ac:dyDescent="0.2">
      <c r="A11" s="20" t="s">
        <v>43</v>
      </c>
      <c r="B11" s="20"/>
      <c r="C11" s="20"/>
      <c r="D11" s="20"/>
      <c r="E11" s="91">
        <v>0</v>
      </c>
      <c r="F11" s="91">
        <v>0</v>
      </c>
      <c r="G11" s="25"/>
    </row>
    <row r="12" spans="1:7" x14ac:dyDescent="0.2">
      <c r="A12" s="20"/>
      <c r="B12" s="20"/>
      <c r="C12" s="20"/>
      <c r="D12" s="20"/>
      <c r="E12" s="25"/>
      <c r="F12" s="26"/>
      <c r="G12" s="25"/>
    </row>
    <row r="13" spans="1:7" x14ac:dyDescent="0.2">
      <c r="A13" s="27" t="s">
        <v>42</v>
      </c>
      <c r="B13" s="27"/>
      <c r="C13" s="27"/>
      <c r="D13" s="27"/>
      <c r="E13" s="28">
        <v>0</v>
      </c>
      <c r="F13" s="29">
        <v>100</v>
      </c>
      <c r="G13" s="28"/>
    </row>
    <row r="15" spans="1:7" x14ac:dyDescent="0.2">
      <c r="A15" s="14" t="s">
        <v>44</v>
      </c>
    </row>
    <row r="16" spans="1:7" x14ac:dyDescent="0.2">
      <c r="A16" s="14" t="s">
        <v>1357</v>
      </c>
    </row>
    <row r="17" spans="1:7" ht="23.25" customHeight="1" x14ac:dyDescent="0.2">
      <c r="A17" s="106" t="s">
        <v>1358</v>
      </c>
      <c r="B17" s="106"/>
      <c r="C17" s="106"/>
      <c r="D17" s="106"/>
      <c r="E17" s="106"/>
      <c r="F17" s="106"/>
      <c r="G17" s="106"/>
    </row>
    <row r="19" spans="1:7" x14ac:dyDescent="0.2">
      <c r="A19" s="14" t="s">
        <v>45</v>
      </c>
    </row>
    <row r="20" spans="1:7" x14ac:dyDescent="0.2">
      <c r="A20" s="14" t="s">
        <v>46</v>
      </c>
    </row>
    <row r="21" spans="1:7" x14ac:dyDescent="0.2">
      <c r="A21" s="14" t="s">
        <v>47</v>
      </c>
      <c r="B21" s="14"/>
      <c r="C21" s="30" t="s">
        <v>49</v>
      </c>
      <c r="D21" s="14" t="s">
        <v>48</v>
      </c>
    </row>
    <row r="22" spans="1:7" x14ac:dyDescent="0.2">
      <c r="A22" s="7" t="s">
        <v>50</v>
      </c>
      <c r="C22" s="31">
        <v>0</v>
      </c>
      <c r="D22" s="31">
        <v>0</v>
      </c>
    </row>
    <row r="23" spans="1:7" x14ac:dyDescent="0.2">
      <c r="A23" s="7" t="s">
        <v>51</v>
      </c>
      <c r="C23" s="31">
        <v>0</v>
      </c>
      <c r="D23" s="31">
        <v>0</v>
      </c>
    </row>
    <row r="24" spans="1:7" x14ac:dyDescent="0.2">
      <c r="A24" s="7" t="s">
        <v>52</v>
      </c>
      <c r="C24" s="31">
        <v>0</v>
      </c>
      <c r="D24" s="31">
        <v>0</v>
      </c>
    </row>
    <row r="25" spans="1:7" ht="15" customHeight="1" x14ac:dyDescent="0.2">
      <c r="A25" s="7" t="s">
        <v>53</v>
      </c>
      <c r="C25" s="31">
        <v>0</v>
      </c>
      <c r="D25" s="31">
        <v>0</v>
      </c>
    </row>
    <row r="26" spans="1:7" x14ac:dyDescent="0.2">
      <c r="C26" s="31"/>
      <c r="D26" s="31"/>
    </row>
    <row r="27" spans="1:7" ht="12.6" customHeight="1" x14ac:dyDescent="0.2">
      <c r="A27" s="7" t="s">
        <v>54</v>
      </c>
    </row>
    <row r="29" spans="1:7" ht="15" x14ac:dyDescent="0.25">
      <c r="A29" s="107" t="s">
        <v>1382</v>
      </c>
      <c r="B29" s="108"/>
      <c r="C29" s="108"/>
      <c r="D29" s="30" t="s">
        <v>56</v>
      </c>
    </row>
    <row r="31" spans="1:7" ht="15" x14ac:dyDescent="0.25">
      <c r="A31" s="14" t="s">
        <v>1359</v>
      </c>
      <c r="B31"/>
      <c r="C31"/>
    </row>
    <row r="34" spans="1:7" ht="27" customHeight="1" x14ac:dyDescent="0.2"/>
    <row r="36" spans="1:7" ht="22.9" customHeight="1" x14ac:dyDescent="0.2"/>
    <row r="39" spans="1:7" ht="46.5" customHeight="1" x14ac:dyDescent="0.2"/>
    <row r="41" spans="1:7" ht="24.75" customHeight="1" x14ac:dyDescent="0.2"/>
    <row r="43" spans="1:7" s="1" customFormat="1" ht="12" x14ac:dyDescent="0.2">
      <c r="A43" s="7"/>
      <c r="B43" s="7"/>
      <c r="C43" s="7"/>
      <c r="D43" s="7"/>
      <c r="E43" s="10"/>
      <c r="F43" s="11"/>
      <c r="G43" s="10"/>
    </row>
    <row r="45" spans="1:7" s="1" customFormat="1" ht="12"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4" priority="3" stopIfTrue="1" operator="between">
      <formula>0.009</formula>
      <formula>-0.009</formula>
    </cfRule>
  </conditionalFormatting>
  <conditionalFormatting sqref="F4:F10">
    <cfRule type="cellIs" dxfId="13" priority="2" stopIfTrue="1" operator="between">
      <formula>0.009</formula>
      <formula>-0.009</formula>
    </cfRule>
  </conditionalFormatting>
  <conditionalFormatting sqref="F12:F16">
    <cfRule type="cellIs" dxfId="12"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96"/>
  <sheetViews>
    <sheetView workbookViewId="0">
      <selection sqref="A1:G1"/>
    </sheetView>
  </sheetViews>
  <sheetFormatPr defaultColWidth="9.425781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42578125" style="7"/>
  </cols>
  <sheetData>
    <row r="1" spans="1:9" s="1" customFormat="1" ht="15" x14ac:dyDescent="0.2">
      <c r="A1" s="99" t="s">
        <v>1360</v>
      </c>
      <c r="B1" s="100"/>
      <c r="C1" s="100"/>
      <c r="D1" s="100"/>
      <c r="E1" s="100"/>
      <c r="F1" s="100"/>
      <c r="G1" s="100"/>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981</v>
      </c>
      <c r="D4" s="13" t="s">
        <v>1</v>
      </c>
      <c r="E4" s="52" t="s">
        <v>6</v>
      </c>
      <c r="F4" s="12" t="s">
        <v>3</v>
      </c>
      <c r="G4" s="12" t="s">
        <v>5</v>
      </c>
    </row>
    <row r="5" spans="1:9" x14ac:dyDescent="0.2">
      <c r="A5" s="20" t="s">
        <v>43</v>
      </c>
      <c r="B5" s="20"/>
      <c r="C5" s="20"/>
      <c r="D5" s="20"/>
      <c r="E5" s="25">
        <v>0</v>
      </c>
      <c r="F5" s="26">
        <v>100</v>
      </c>
      <c r="G5" s="25"/>
      <c r="H5" s="14"/>
      <c r="I5" s="14"/>
    </row>
    <row r="6" spans="1:9" x14ac:dyDescent="0.2">
      <c r="A6" s="20"/>
      <c r="B6" s="20"/>
      <c r="C6" s="20"/>
      <c r="D6" s="20"/>
      <c r="E6" s="25"/>
      <c r="F6" s="26"/>
      <c r="G6" s="25"/>
      <c r="H6" s="14"/>
      <c r="I6" s="14"/>
    </row>
    <row r="7" spans="1:9" x14ac:dyDescent="0.2">
      <c r="A7" s="27" t="s">
        <v>42</v>
      </c>
      <c r="B7" s="27"/>
      <c r="C7" s="27"/>
      <c r="D7" s="27"/>
      <c r="E7" s="28">
        <v>0</v>
      </c>
      <c r="F7" s="29">
        <v>100</v>
      </c>
      <c r="G7" s="28"/>
      <c r="H7" s="14"/>
      <c r="I7" s="14"/>
    </row>
    <row r="8" spans="1:9" x14ac:dyDescent="0.2">
      <c r="F8" s="15"/>
    </row>
    <row r="9" spans="1:9" x14ac:dyDescent="0.2">
      <c r="A9" s="14" t="s">
        <v>45</v>
      </c>
    </row>
    <row r="10" spans="1:9" x14ac:dyDescent="0.2">
      <c r="A10" s="14" t="s">
        <v>46</v>
      </c>
    </row>
    <row r="11" spans="1:9" x14ac:dyDescent="0.2">
      <c r="A11" s="14" t="s">
        <v>47</v>
      </c>
      <c r="B11" s="14"/>
      <c r="C11" s="30" t="s">
        <v>49</v>
      </c>
      <c r="D11" s="14" t="s">
        <v>1361</v>
      </c>
    </row>
    <row r="12" spans="1:9" x14ac:dyDescent="0.2">
      <c r="A12" s="7" t="s">
        <v>1182</v>
      </c>
      <c r="C12" s="31">
        <v>5149.4098999999997</v>
      </c>
      <c r="D12" s="88">
        <v>15041.278399999999</v>
      </c>
    </row>
    <row r="13" spans="1:9" x14ac:dyDescent="0.2">
      <c r="A13" s="7" t="s">
        <v>1184</v>
      </c>
      <c r="C13" s="31">
        <v>1301.4838999999999</v>
      </c>
      <c r="D13" s="88">
        <v>3801.5971</v>
      </c>
    </row>
    <row r="14" spans="1:9" x14ac:dyDescent="0.2">
      <c r="A14" s="7" t="s">
        <v>1185</v>
      </c>
      <c r="C14" s="31">
        <v>1436.9029</v>
      </c>
      <c r="D14" s="88">
        <v>4197.152</v>
      </c>
    </row>
    <row r="15" spans="1:9" x14ac:dyDescent="0.2">
      <c r="A15" s="7" t="s">
        <v>1186</v>
      </c>
      <c r="C15" s="31">
        <v>1494.8231000000001</v>
      </c>
      <c r="D15" s="88">
        <v>4366.3353999999999</v>
      </c>
    </row>
    <row r="16" spans="1:9" x14ac:dyDescent="0.2">
      <c r="A16" s="7" t="s">
        <v>1362</v>
      </c>
      <c r="C16" s="31">
        <v>4256.4772999999996</v>
      </c>
      <c r="D16" s="88">
        <v>12430</v>
      </c>
    </row>
    <row r="17" spans="1:7" x14ac:dyDescent="0.2">
      <c r="A17" s="7" t="s">
        <v>1187</v>
      </c>
      <c r="C17" s="31">
        <v>5168.6697999999997</v>
      </c>
      <c r="D17" s="88">
        <v>15097.536</v>
      </c>
      <c r="F17" s="15"/>
    </row>
    <row r="18" spans="1:7" x14ac:dyDescent="0.2">
      <c r="A18" s="7" t="s">
        <v>1189</v>
      </c>
      <c r="C18" s="31">
        <v>1240.3343</v>
      </c>
      <c r="D18" s="88">
        <v>3622.9807999999998</v>
      </c>
    </row>
    <row r="19" spans="1:7" x14ac:dyDescent="0.2">
      <c r="A19" s="7" t="s">
        <v>1190</v>
      </c>
      <c r="C19" s="31">
        <v>1465.75</v>
      </c>
      <c r="D19" s="88">
        <v>4281.4139999999998</v>
      </c>
    </row>
    <row r="20" spans="1:7" x14ac:dyDescent="0.2">
      <c r="A20" s="7" t="s">
        <v>1191</v>
      </c>
      <c r="C20" s="31">
        <v>1526.9039</v>
      </c>
      <c r="D20" s="88">
        <v>4460.0425999999998</v>
      </c>
    </row>
    <row r="22" spans="1:7" x14ac:dyDescent="0.2">
      <c r="A22" s="7" t="s">
        <v>54</v>
      </c>
    </row>
    <row r="23" spans="1:7" x14ac:dyDescent="0.2">
      <c r="A23" s="7" t="s">
        <v>1363</v>
      </c>
    </row>
    <row r="25" spans="1:7" x14ac:dyDescent="0.2">
      <c r="A25" s="14" t="s">
        <v>55</v>
      </c>
      <c r="D25" s="30" t="s">
        <v>56</v>
      </c>
    </row>
    <row r="27" spans="1:7" x14ac:dyDescent="0.2">
      <c r="A27" s="14" t="s">
        <v>1070</v>
      </c>
      <c r="D27" s="92" t="s">
        <v>1328</v>
      </c>
    </row>
    <row r="28" spans="1:7" ht="15" customHeight="1" x14ac:dyDescent="0.2">
      <c r="A28" s="7" t="s">
        <v>1364</v>
      </c>
    </row>
    <row r="29" spans="1:7" ht="30" customHeight="1" x14ac:dyDescent="0.25">
      <c r="A29" s="107" t="s">
        <v>943</v>
      </c>
      <c r="B29" s="108"/>
      <c r="C29" s="108"/>
      <c r="D29" s="30" t="s">
        <v>56</v>
      </c>
    </row>
    <row r="30" spans="1:7" ht="15" x14ac:dyDescent="0.25">
      <c r="A30" s="93" t="s">
        <v>1365</v>
      </c>
    </row>
    <row r="32" spans="1:7" ht="25.5" customHeight="1" x14ac:dyDescent="0.25">
      <c r="A32" s="109" t="s">
        <v>1366</v>
      </c>
      <c r="B32" s="110"/>
      <c r="C32" s="110"/>
      <c r="D32" s="110"/>
      <c r="E32" s="110"/>
      <c r="F32" s="110"/>
      <c r="G32" s="110"/>
    </row>
    <row r="34" spans="1:7" ht="55.5" customHeight="1" x14ac:dyDescent="0.2">
      <c r="A34" s="111" t="s">
        <v>1367</v>
      </c>
      <c r="B34" s="111"/>
      <c r="C34" s="111"/>
      <c r="D34" s="111"/>
      <c r="E34" s="111"/>
      <c r="F34" s="111"/>
      <c r="G34" s="111"/>
    </row>
    <row r="35" spans="1:7" x14ac:dyDescent="0.2">
      <c r="A35" s="94" t="s">
        <v>1368</v>
      </c>
    </row>
    <row r="36" spans="1:7" x14ac:dyDescent="0.2">
      <c r="A36" s="94" t="s">
        <v>1365</v>
      </c>
    </row>
    <row r="37" spans="1:7" x14ac:dyDescent="0.2">
      <c r="A37" s="94"/>
    </row>
    <row r="38" spans="1:7" ht="69" customHeight="1" x14ac:dyDescent="0.25">
      <c r="A38" s="109" t="s">
        <v>1369</v>
      </c>
      <c r="B38" s="110"/>
      <c r="C38" s="110"/>
      <c r="D38" s="110"/>
      <c r="E38" s="110"/>
      <c r="F38" s="110"/>
      <c r="G38" s="110"/>
    </row>
    <row r="40" spans="1:7" ht="46.15" customHeight="1" x14ac:dyDescent="0.25">
      <c r="A40" s="109" t="s">
        <v>1370</v>
      </c>
      <c r="B40" s="110"/>
      <c r="C40" s="110"/>
      <c r="D40" s="110"/>
      <c r="E40" s="110"/>
      <c r="F40" s="110"/>
      <c r="G40" s="110"/>
    </row>
    <row r="41" spans="1:7" x14ac:dyDescent="0.2">
      <c r="A41" s="94" t="s">
        <v>1371</v>
      </c>
    </row>
    <row r="43" spans="1:7" ht="25.5" customHeight="1" x14ac:dyDescent="0.25">
      <c r="A43" s="109" t="s">
        <v>1372</v>
      </c>
      <c r="B43" s="110"/>
      <c r="C43" s="110"/>
      <c r="D43" s="110"/>
      <c r="E43" s="110"/>
      <c r="F43" s="110"/>
      <c r="G43" s="110"/>
    </row>
    <row r="45" spans="1:7" ht="33.75" customHeight="1" x14ac:dyDescent="0.25">
      <c r="A45" s="109" t="s">
        <v>1373</v>
      </c>
      <c r="B45" s="110"/>
      <c r="C45" s="110"/>
      <c r="D45" s="110"/>
      <c r="E45" s="110"/>
      <c r="F45" s="110"/>
      <c r="G45" s="110"/>
    </row>
    <row r="46" spans="1:7" x14ac:dyDescent="0.2">
      <c r="A46" s="14"/>
    </row>
    <row r="47" spans="1:7" x14ac:dyDescent="0.2">
      <c r="A47" s="14" t="s">
        <v>1374</v>
      </c>
    </row>
    <row r="48" spans="1:7" x14ac:dyDescent="0.2">
      <c r="A48" s="14"/>
    </row>
    <row r="49" spans="1:7" x14ac:dyDescent="0.2">
      <c r="A49" s="66"/>
    </row>
    <row r="50" spans="1:7" ht="51.6" customHeight="1" x14ac:dyDescent="0.2">
      <c r="A50" s="112" t="s">
        <v>1375</v>
      </c>
      <c r="B50" s="112"/>
      <c r="C50" s="112"/>
      <c r="D50" s="112"/>
      <c r="E50" s="112"/>
      <c r="F50" s="112"/>
      <c r="G50" s="112"/>
    </row>
    <row r="51" spans="1:7" x14ac:dyDescent="0.2">
      <c r="A51" s="62"/>
    </row>
    <row r="52" spans="1:7" x14ac:dyDescent="0.2">
      <c r="A52" s="62"/>
    </row>
    <row r="53" spans="1:7" x14ac:dyDescent="0.2">
      <c r="A53" s="62"/>
    </row>
    <row r="54" spans="1:7" x14ac:dyDescent="0.2">
      <c r="A54" s="7" t="s">
        <v>947</v>
      </c>
    </row>
    <row r="55" spans="1:7" x14ac:dyDescent="0.2">
      <c r="A55" s="62"/>
    </row>
    <row r="56" spans="1:7" x14ac:dyDescent="0.2">
      <c r="A56" s="62"/>
    </row>
    <row r="57" spans="1:7" x14ac:dyDescent="0.2">
      <c r="A57" s="67"/>
    </row>
    <row r="58" spans="1:7" x14ac:dyDescent="0.2">
      <c r="A58" s="67"/>
    </row>
    <row r="59" spans="1:7" ht="37.5" customHeight="1" x14ac:dyDescent="0.2">
      <c r="A59" s="105" t="s">
        <v>935</v>
      </c>
      <c r="B59" s="105"/>
      <c r="C59" s="105"/>
      <c r="D59" s="105"/>
      <c r="E59" s="105"/>
      <c r="F59" s="105"/>
      <c r="G59" s="105"/>
    </row>
    <row r="60" spans="1:7" x14ac:dyDescent="0.2">
      <c r="A60" s="14"/>
    </row>
    <row r="61" spans="1:7" s="1" customFormat="1" ht="15" x14ac:dyDescent="0.2">
      <c r="A61" s="99" t="s">
        <v>1376</v>
      </c>
      <c r="B61" s="100"/>
      <c r="C61" s="100"/>
      <c r="D61" s="100"/>
      <c r="E61" s="100"/>
      <c r="F61" s="100"/>
      <c r="G61" s="100"/>
    </row>
    <row r="62" spans="1:7" x14ac:dyDescent="0.2">
      <c r="A62" s="8" t="s">
        <v>7</v>
      </c>
    </row>
    <row r="63" spans="1:7" s="1" customFormat="1" ht="33.75" x14ac:dyDescent="0.2">
      <c r="A63" s="6" t="s">
        <v>2</v>
      </c>
      <c r="B63" s="6" t="s">
        <v>0</v>
      </c>
      <c r="C63" s="13" t="s">
        <v>981</v>
      </c>
      <c r="D63" s="13" t="s">
        <v>1</v>
      </c>
      <c r="E63" s="52" t="s">
        <v>6</v>
      </c>
      <c r="F63" s="12" t="s">
        <v>3</v>
      </c>
      <c r="G63" s="12" t="s">
        <v>5</v>
      </c>
    </row>
    <row r="64" spans="1:7" x14ac:dyDescent="0.2">
      <c r="A64" s="16" t="s">
        <v>24</v>
      </c>
      <c r="B64" s="17"/>
      <c r="C64" s="17"/>
      <c r="D64" s="17"/>
      <c r="E64" s="18"/>
      <c r="F64" s="19"/>
      <c r="G64" s="18"/>
    </row>
    <row r="65" spans="1:9" x14ac:dyDescent="0.2">
      <c r="A65" s="20" t="s">
        <v>25</v>
      </c>
      <c r="B65" s="21"/>
      <c r="C65" s="21"/>
      <c r="D65" s="21"/>
      <c r="E65" s="22"/>
      <c r="F65" s="23"/>
      <c r="G65" s="22"/>
    </row>
    <row r="66" spans="1:9" x14ac:dyDescent="0.2">
      <c r="A66" s="21" t="s">
        <v>1354</v>
      </c>
      <c r="B66" s="21" t="s">
        <v>1355</v>
      </c>
      <c r="C66" s="61" t="s">
        <v>1356</v>
      </c>
      <c r="D66" s="24">
        <v>3523</v>
      </c>
      <c r="E66" s="22">
        <v>0</v>
      </c>
      <c r="F66" s="23">
        <v>100</v>
      </c>
      <c r="G66" s="22"/>
    </row>
    <row r="67" spans="1:9" x14ac:dyDescent="0.2">
      <c r="A67" s="20" t="s">
        <v>28</v>
      </c>
      <c r="B67" s="20"/>
      <c r="C67" s="20"/>
      <c r="D67" s="20"/>
      <c r="E67" s="25">
        <f>SUM(E65:E66)</f>
        <v>0</v>
      </c>
      <c r="F67" s="26">
        <f>SUM(F65:F66)</f>
        <v>100</v>
      </c>
      <c r="G67" s="25"/>
      <c r="H67" s="14"/>
      <c r="I67" s="14"/>
    </row>
    <row r="68" spans="1:9" x14ac:dyDescent="0.2">
      <c r="A68" s="21"/>
      <c r="B68" s="21"/>
      <c r="C68" s="21"/>
      <c r="D68" s="21"/>
      <c r="E68" s="22"/>
      <c r="F68" s="23"/>
      <c r="G68" s="22"/>
    </row>
    <row r="69" spans="1:9" x14ac:dyDescent="0.2">
      <c r="A69" s="20" t="s">
        <v>41</v>
      </c>
      <c r="B69" s="20"/>
      <c r="C69" s="20"/>
      <c r="D69" s="20"/>
      <c r="E69" s="25">
        <f>E67</f>
        <v>0</v>
      </c>
      <c r="F69" s="26">
        <f>F67</f>
        <v>100</v>
      </c>
      <c r="G69" s="25"/>
      <c r="H69" s="14"/>
      <c r="I69" s="14"/>
    </row>
    <row r="70" spans="1:9" x14ac:dyDescent="0.2">
      <c r="A70" s="20"/>
      <c r="B70" s="20"/>
      <c r="C70" s="20"/>
      <c r="D70" s="20"/>
      <c r="E70" s="25"/>
      <c r="F70" s="26"/>
      <c r="G70" s="25"/>
      <c r="H70" s="14"/>
      <c r="I70" s="14"/>
    </row>
    <row r="71" spans="1:9" x14ac:dyDescent="0.2">
      <c r="A71" s="20" t="s">
        <v>43</v>
      </c>
      <c r="B71" s="20"/>
      <c r="C71" s="20"/>
      <c r="D71" s="20"/>
      <c r="E71" s="91">
        <v>0</v>
      </c>
      <c r="F71" s="91">
        <v>0</v>
      </c>
      <c r="G71" s="25"/>
      <c r="H71" s="14"/>
      <c r="I71" s="14"/>
    </row>
    <row r="72" spans="1:9" x14ac:dyDescent="0.2">
      <c r="A72" s="20"/>
      <c r="B72" s="20"/>
      <c r="C72" s="20"/>
      <c r="D72" s="20"/>
      <c r="E72" s="25"/>
      <c r="F72" s="26"/>
      <c r="G72" s="25"/>
      <c r="H72" s="14"/>
      <c r="I72" s="14"/>
    </row>
    <row r="73" spans="1:9" x14ac:dyDescent="0.2">
      <c r="A73" s="27" t="s">
        <v>42</v>
      </c>
      <c r="B73" s="27"/>
      <c r="C73" s="27"/>
      <c r="D73" s="27"/>
      <c r="E73" s="28">
        <v>8.9999999999999996E-7</v>
      </c>
      <c r="F73" s="29">
        <v>100</v>
      </c>
      <c r="G73" s="28"/>
      <c r="H73" s="14"/>
      <c r="I73" s="14"/>
    </row>
    <row r="75" spans="1:9" x14ac:dyDescent="0.2">
      <c r="A75" s="14" t="s">
        <v>44</v>
      </c>
    </row>
    <row r="76" spans="1:9" x14ac:dyDescent="0.2">
      <c r="A76" s="14" t="s">
        <v>1357</v>
      </c>
    </row>
    <row r="77" spans="1:9" ht="25.5" customHeight="1" x14ac:dyDescent="0.25">
      <c r="A77" s="107" t="s">
        <v>1358</v>
      </c>
      <c r="B77" s="108"/>
      <c r="C77" s="108"/>
      <c r="D77" s="108"/>
      <c r="E77" s="108"/>
      <c r="F77" s="108"/>
      <c r="G77" s="108"/>
    </row>
    <row r="79" spans="1:9" x14ac:dyDescent="0.2">
      <c r="A79" s="14" t="s">
        <v>45</v>
      </c>
    </row>
    <row r="80" spans="1:9" x14ac:dyDescent="0.2">
      <c r="A80" s="14" t="s">
        <v>46</v>
      </c>
    </row>
    <row r="81" spans="1:9" x14ac:dyDescent="0.2">
      <c r="A81" s="14" t="s">
        <v>47</v>
      </c>
      <c r="B81" s="14"/>
      <c r="C81" s="30" t="s">
        <v>1377</v>
      </c>
      <c r="D81" s="14" t="s">
        <v>1378</v>
      </c>
    </row>
    <row r="82" spans="1:9" x14ac:dyDescent="0.2">
      <c r="A82" s="7" t="s">
        <v>1182</v>
      </c>
      <c r="C82" s="31">
        <v>0</v>
      </c>
      <c r="D82" s="31">
        <v>0</v>
      </c>
    </row>
    <row r="83" spans="1:9" x14ac:dyDescent="0.2">
      <c r="A83" s="7" t="s">
        <v>1184</v>
      </c>
      <c r="C83" s="31">
        <v>0</v>
      </c>
      <c r="D83" s="31">
        <v>0</v>
      </c>
    </row>
    <row r="84" spans="1:9" x14ac:dyDescent="0.2">
      <c r="A84" s="7" t="s">
        <v>1185</v>
      </c>
      <c r="C84" s="31">
        <v>0</v>
      </c>
      <c r="D84" s="31">
        <v>0</v>
      </c>
    </row>
    <row r="85" spans="1:9" s="10" customFormat="1" x14ac:dyDescent="0.2">
      <c r="A85" s="7" t="s">
        <v>1186</v>
      </c>
      <c r="B85" s="7"/>
      <c r="C85" s="31">
        <v>0</v>
      </c>
      <c r="D85" s="31">
        <v>0</v>
      </c>
      <c r="F85" s="11"/>
      <c r="H85" s="7"/>
      <c r="I85" s="7"/>
    </row>
    <row r="86" spans="1:9" s="10" customFormat="1" x14ac:dyDescent="0.2">
      <c r="A86" s="7" t="s">
        <v>1362</v>
      </c>
      <c r="B86" s="7"/>
      <c r="C86" s="31">
        <v>0</v>
      </c>
      <c r="D86" s="31">
        <v>0</v>
      </c>
      <c r="F86" s="11"/>
      <c r="H86" s="7"/>
      <c r="I86" s="7"/>
    </row>
    <row r="87" spans="1:9" s="10" customFormat="1" x14ac:dyDescent="0.2">
      <c r="A87" s="7" t="s">
        <v>1187</v>
      </c>
      <c r="B87" s="7"/>
      <c r="C87" s="31">
        <v>0</v>
      </c>
      <c r="D87" s="31">
        <v>0</v>
      </c>
      <c r="F87" s="11"/>
      <c r="H87" s="7"/>
      <c r="I87" s="7"/>
    </row>
    <row r="88" spans="1:9" s="10" customFormat="1" x14ac:dyDescent="0.2">
      <c r="A88" s="7" t="s">
        <v>1189</v>
      </c>
      <c r="B88" s="7"/>
      <c r="C88" s="31">
        <v>0</v>
      </c>
      <c r="D88" s="31">
        <v>0</v>
      </c>
      <c r="F88" s="11"/>
      <c r="H88" s="7"/>
      <c r="I88" s="7"/>
    </row>
    <row r="89" spans="1:9" s="10" customFormat="1" x14ac:dyDescent="0.2">
      <c r="A89" s="7" t="s">
        <v>1190</v>
      </c>
      <c r="B89" s="7"/>
      <c r="C89" s="31">
        <v>0</v>
      </c>
      <c r="D89" s="31">
        <v>0</v>
      </c>
      <c r="F89" s="11"/>
      <c r="H89" s="7"/>
      <c r="I89" s="7"/>
    </row>
    <row r="90" spans="1:9" s="10" customFormat="1" x14ac:dyDescent="0.2">
      <c r="A90" s="7" t="s">
        <v>1191</v>
      </c>
      <c r="B90" s="7"/>
      <c r="C90" s="31">
        <v>0</v>
      </c>
      <c r="D90" s="31">
        <v>0</v>
      </c>
      <c r="F90" s="11"/>
      <c r="H90" s="7"/>
      <c r="I90" s="7"/>
    </row>
    <row r="92" spans="1:9" s="10" customFormat="1" x14ac:dyDescent="0.2">
      <c r="A92" s="7" t="s">
        <v>54</v>
      </c>
      <c r="B92" s="7"/>
      <c r="C92" s="7"/>
      <c r="D92" s="7"/>
      <c r="F92" s="11"/>
      <c r="H92" s="7"/>
      <c r="I92" s="7"/>
    </row>
    <row r="95" spans="1:9" s="10" customFormat="1" ht="15" customHeight="1" x14ac:dyDescent="0.25">
      <c r="A95" s="107" t="s">
        <v>1382</v>
      </c>
      <c r="B95" s="108"/>
      <c r="C95" s="108"/>
      <c r="D95" s="30" t="s">
        <v>56</v>
      </c>
      <c r="F95" s="11"/>
      <c r="H95" s="7"/>
      <c r="I95" s="7"/>
    </row>
    <row r="96" spans="1:9" ht="15" x14ac:dyDescent="0.25">
      <c r="A96" s="93"/>
    </row>
  </sheetData>
  <mergeCells count="13">
    <mergeCell ref="A95:C95"/>
    <mergeCell ref="A43:G43"/>
    <mergeCell ref="A45:G45"/>
    <mergeCell ref="A50:G50"/>
    <mergeCell ref="A59:G59"/>
    <mergeCell ref="A61:G61"/>
    <mergeCell ref="A77:G77"/>
    <mergeCell ref="A40:G40"/>
    <mergeCell ref="A1:G1"/>
    <mergeCell ref="A29:C29"/>
    <mergeCell ref="A32:G32"/>
    <mergeCell ref="A34:G34"/>
    <mergeCell ref="A38:G38"/>
  </mergeCells>
  <conditionalFormatting sqref="F2:F3 F46:F49 F51:F58 F60 F62">
    <cfRule type="cellIs" dxfId="11" priority="9" stopIfTrue="1" operator="between">
      <formula>0.009</formula>
      <formula>-0.009</formula>
    </cfRule>
  </conditionalFormatting>
  <conditionalFormatting sqref="F5:F31">
    <cfRule type="cellIs" dxfId="10" priority="2" stopIfTrue="1" operator="between">
      <formula>0.009</formula>
      <formula>-0.009</formula>
    </cfRule>
  </conditionalFormatting>
  <conditionalFormatting sqref="F33 F39">
    <cfRule type="cellIs" dxfId="9" priority="7" stopIfTrue="1" operator="between">
      <formula>0.009</formula>
      <formula>-0.009</formula>
    </cfRule>
  </conditionalFormatting>
  <conditionalFormatting sqref="F35:F37">
    <cfRule type="cellIs" dxfId="8" priority="1" stopIfTrue="1" operator="between">
      <formula>0.009</formula>
      <formula>-0.009</formula>
    </cfRule>
  </conditionalFormatting>
  <conditionalFormatting sqref="F41:F42">
    <cfRule type="cellIs" dxfId="7" priority="6" stopIfTrue="1" operator="between">
      <formula>0.009</formula>
      <formula>-0.009</formula>
    </cfRule>
  </conditionalFormatting>
  <conditionalFormatting sqref="F44">
    <cfRule type="cellIs" dxfId="6" priority="8" stopIfTrue="1" operator="between">
      <formula>0.009</formula>
      <formula>-0.009</formula>
    </cfRule>
  </conditionalFormatting>
  <conditionalFormatting sqref="F64:F70">
    <cfRule type="cellIs" dxfId="5" priority="5" stopIfTrue="1" operator="between">
      <formula>0.009</formula>
      <formula>-0.009</formula>
    </cfRule>
  </conditionalFormatting>
  <conditionalFormatting sqref="F72:F76">
    <cfRule type="cellIs" dxfId="4" priority="4" stopIfTrue="1" operator="between">
      <formula>0.009</formula>
      <formula>-0.009</formula>
    </cfRule>
  </conditionalFormatting>
  <conditionalFormatting sqref="F78:F65511">
    <cfRule type="cellIs" dxfId="3" priority="3"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xr:uid="{00000000-0004-0000-2500-000000000000}"/>
    <hyperlink ref="A30" r:id="rId2" xr:uid="{00000000-0004-0000-2500-000001000000}"/>
    <hyperlink ref="A35" r:id="rId3" tooltip="https://www.franklintempletonindia.com/download/en-in/latest%20updates/189ea834-ae3f-48eb-9d73-a9cc9cd9317e/franklin-templeton-update-on-reliance-broadcast-july-23-2020-kcg9m1gq-en-in.pdf" xr:uid="{00000000-0004-0000-2500-000002000000}"/>
    <hyperlink ref="A36" r:id="rId4" xr:uid="{00000000-0004-0000-2500-000003000000}"/>
  </hyperlinks>
  <pageMargins left="0.7" right="0.7" top="0.75" bottom="0.75" header="0.3" footer="0.3"/>
  <pageSetup orientation="portrait" horizontalDpi="90" verticalDpi="90" r:id="rId5"/>
  <headerFooter>
    <oddFooter>&amp;C&amp;1#&amp;"Calibri"&amp;10&amp;K000000PUBLIC</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72"/>
  <sheetViews>
    <sheetView zoomScaleNormal="100" workbookViewId="0">
      <selection sqref="A1:G1"/>
    </sheetView>
  </sheetViews>
  <sheetFormatPr defaultColWidth="9.425781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5703125" style="10" customWidth="1"/>
    <col min="6" max="6" width="13.5703125" style="11" bestFit="1" customWidth="1"/>
    <col min="7" max="7" width="11" style="10" customWidth="1"/>
    <col min="8" max="16384" width="9.42578125" style="7"/>
  </cols>
  <sheetData>
    <row r="1" spans="1:7" s="1" customFormat="1" ht="15" x14ac:dyDescent="0.2">
      <c r="A1" s="99" t="s">
        <v>1379</v>
      </c>
      <c r="B1" s="100"/>
      <c r="C1" s="100"/>
      <c r="D1" s="100"/>
      <c r="E1" s="100"/>
      <c r="F1" s="100"/>
      <c r="G1" s="100"/>
    </row>
    <row r="2" spans="1:7" s="1" customFormat="1" ht="12" x14ac:dyDescent="0.2">
      <c r="A2" s="8" t="s">
        <v>7</v>
      </c>
      <c r="B2" s="7"/>
      <c r="C2" s="7"/>
      <c r="D2" s="7"/>
      <c r="E2" s="10"/>
      <c r="F2" s="11"/>
      <c r="G2" s="10"/>
    </row>
    <row r="3" spans="1:7" s="1" customFormat="1" ht="33.75" x14ac:dyDescent="0.2">
      <c r="A3" s="6" t="s">
        <v>2</v>
      </c>
      <c r="B3" s="6" t="s">
        <v>0</v>
      </c>
      <c r="C3" s="13" t="s">
        <v>981</v>
      </c>
      <c r="D3" s="13" t="s">
        <v>1</v>
      </c>
      <c r="E3" s="95" t="s">
        <v>6</v>
      </c>
      <c r="F3" s="12" t="s">
        <v>3</v>
      </c>
      <c r="G3" s="12" t="s">
        <v>5</v>
      </c>
    </row>
    <row r="4" spans="1:7" s="1" customFormat="1" ht="39.75" customHeight="1" x14ac:dyDescent="0.2">
      <c r="A4" s="16" t="s">
        <v>24</v>
      </c>
      <c r="B4" s="17"/>
      <c r="C4" s="17"/>
      <c r="D4" s="17"/>
      <c r="E4" s="18"/>
      <c r="F4" s="19"/>
      <c r="G4" s="18"/>
    </row>
    <row r="5" spans="1:7" s="1" customFormat="1" ht="13.9" customHeight="1" x14ac:dyDescent="0.2">
      <c r="A5" s="20" t="s">
        <v>25</v>
      </c>
      <c r="B5" s="21"/>
      <c r="C5" s="21"/>
      <c r="D5" s="21"/>
      <c r="E5" s="22"/>
      <c r="F5" s="23"/>
      <c r="G5" s="22"/>
    </row>
    <row r="6" spans="1:7" s="1" customFormat="1" ht="12" x14ac:dyDescent="0.2">
      <c r="A6" s="21" t="s">
        <v>1354</v>
      </c>
      <c r="B6" s="21" t="s">
        <v>1355</v>
      </c>
      <c r="C6" s="61" t="s">
        <v>1356</v>
      </c>
      <c r="D6" s="24">
        <v>1695</v>
      </c>
      <c r="E6" s="22">
        <v>0</v>
      </c>
      <c r="F6" s="23">
        <v>100</v>
      </c>
      <c r="G6" s="22">
        <v>0</v>
      </c>
    </row>
    <row r="7" spans="1:7" x14ac:dyDescent="0.2">
      <c r="A7" s="20" t="s">
        <v>28</v>
      </c>
      <c r="B7" s="20"/>
      <c r="C7" s="20"/>
      <c r="D7" s="20"/>
      <c r="E7" s="25">
        <f>SUM(E5:E6)</f>
        <v>0</v>
      </c>
      <c r="F7" s="26">
        <f>SUM(F5:F6)</f>
        <v>100</v>
      </c>
      <c r="G7" s="25"/>
    </row>
    <row r="8" spans="1:7" x14ac:dyDescent="0.2">
      <c r="A8" s="21"/>
      <c r="B8" s="21"/>
      <c r="C8" s="21"/>
      <c r="D8" s="21"/>
      <c r="E8" s="22"/>
      <c r="F8" s="23"/>
      <c r="G8" s="22"/>
    </row>
    <row r="9" spans="1:7" x14ac:dyDescent="0.2">
      <c r="A9" s="20" t="s">
        <v>41</v>
      </c>
      <c r="B9" s="20"/>
      <c r="C9" s="20"/>
      <c r="D9" s="20"/>
      <c r="E9" s="25">
        <f>E7</f>
        <v>0</v>
      </c>
      <c r="F9" s="26">
        <f>F7</f>
        <v>100</v>
      </c>
      <c r="G9" s="25"/>
    </row>
    <row r="10" spans="1:7" x14ac:dyDescent="0.2">
      <c r="A10" s="20"/>
      <c r="B10" s="20"/>
      <c r="C10" s="20"/>
      <c r="D10" s="20"/>
      <c r="E10" s="25"/>
      <c r="F10" s="26"/>
      <c r="G10" s="25"/>
    </row>
    <row r="11" spans="1:7" x14ac:dyDescent="0.2">
      <c r="A11" s="20" t="s">
        <v>43</v>
      </c>
      <c r="B11" s="20"/>
      <c r="C11" s="20"/>
      <c r="D11" s="20"/>
      <c r="E11" s="91">
        <v>0</v>
      </c>
      <c r="F11" s="91">
        <v>0</v>
      </c>
      <c r="G11" s="25"/>
    </row>
    <row r="12" spans="1:7" x14ac:dyDescent="0.2">
      <c r="A12" s="20"/>
      <c r="B12" s="20"/>
      <c r="C12" s="20"/>
      <c r="D12" s="20"/>
      <c r="E12" s="25"/>
      <c r="F12" s="26"/>
      <c r="G12" s="25"/>
    </row>
    <row r="13" spans="1:7" x14ac:dyDescent="0.2">
      <c r="A13" s="27" t="s">
        <v>42</v>
      </c>
      <c r="B13" s="27"/>
      <c r="C13" s="27"/>
      <c r="D13" s="27"/>
      <c r="E13" s="28">
        <v>3.9999999999999998E-7</v>
      </c>
      <c r="F13" s="29">
        <v>100</v>
      </c>
      <c r="G13" s="28"/>
    </row>
    <row r="15" spans="1:7" x14ac:dyDescent="0.2">
      <c r="A15" s="14" t="s">
        <v>44</v>
      </c>
    </row>
    <row r="16" spans="1:7" x14ac:dyDescent="0.2">
      <c r="A16" s="14" t="s">
        <v>1357</v>
      </c>
    </row>
    <row r="17" spans="1:7" x14ac:dyDescent="0.2">
      <c r="A17" s="113" t="s">
        <v>1358</v>
      </c>
      <c r="B17" s="113"/>
      <c r="C17" s="113"/>
      <c r="D17" s="113"/>
      <c r="E17" s="113"/>
      <c r="F17" s="113"/>
      <c r="G17" s="113"/>
    </row>
    <row r="18" spans="1:7" x14ac:dyDescent="0.2">
      <c r="A18" s="96"/>
      <c r="B18" s="96"/>
      <c r="C18" s="96"/>
      <c r="D18" s="96"/>
      <c r="E18" s="96"/>
      <c r="F18" s="96"/>
      <c r="G18" s="96"/>
    </row>
    <row r="19" spans="1:7" x14ac:dyDescent="0.2">
      <c r="A19" s="14" t="s">
        <v>45</v>
      </c>
    </row>
    <row r="20" spans="1:7" x14ac:dyDescent="0.2">
      <c r="A20" s="14" t="s">
        <v>46</v>
      </c>
    </row>
    <row r="21" spans="1:7" x14ac:dyDescent="0.2">
      <c r="A21" s="14" t="s">
        <v>47</v>
      </c>
      <c r="B21" s="14"/>
      <c r="C21" s="30" t="s">
        <v>49</v>
      </c>
      <c r="D21" s="14" t="s">
        <v>48</v>
      </c>
    </row>
    <row r="22" spans="1:7" x14ac:dyDescent="0.2">
      <c r="A22" s="7" t="s">
        <v>50</v>
      </c>
      <c r="C22" s="31">
        <v>0</v>
      </c>
      <c r="D22" s="31">
        <v>0</v>
      </c>
    </row>
    <row r="23" spans="1:7" x14ac:dyDescent="0.2">
      <c r="A23" s="7" t="s">
        <v>51</v>
      </c>
      <c r="C23" s="31">
        <v>0</v>
      </c>
      <c r="D23" s="31">
        <v>0</v>
      </c>
    </row>
    <row r="24" spans="1:7" x14ac:dyDescent="0.2">
      <c r="A24" s="7" t="s">
        <v>52</v>
      </c>
      <c r="C24" s="31">
        <v>0</v>
      </c>
      <c r="D24" s="31">
        <v>0</v>
      </c>
    </row>
    <row r="25" spans="1:7" x14ac:dyDescent="0.2">
      <c r="A25" s="7" t="s">
        <v>53</v>
      </c>
      <c r="C25" s="31">
        <v>0</v>
      </c>
      <c r="D25" s="31">
        <v>0</v>
      </c>
    </row>
    <row r="27" spans="1:7" ht="24.75" customHeight="1" x14ac:dyDescent="0.2">
      <c r="A27" s="7" t="s">
        <v>54</v>
      </c>
    </row>
    <row r="29" spans="1:7" ht="15" x14ac:dyDescent="0.25">
      <c r="A29" s="107" t="s">
        <v>1382</v>
      </c>
      <c r="B29" s="108"/>
      <c r="C29" s="108"/>
      <c r="D29" s="30" t="s">
        <v>56</v>
      </c>
    </row>
    <row r="31" spans="1:7" x14ac:dyDescent="0.2">
      <c r="A31" s="14" t="s">
        <v>1380</v>
      </c>
    </row>
    <row r="34" spans="1:7" ht="24" customHeight="1" x14ac:dyDescent="0.2"/>
    <row r="36" spans="1:7" ht="28.15" customHeight="1" x14ac:dyDescent="0.2"/>
    <row r="38" spans="1:7" ht="13.9" customHeight="1" x14ac:dyDescent="0.2"/>
    <row r="39" spans="1:7" ht="10.5" customHeight="1" x14ac:dyDescent="0.2"/>
    <row r="40" spans="1:7" ht="26.25" customHeight="1" x14ac:dyDescent="0.2"/>
    <row r="42" spans="1:7" ht="29.1" customHeight="1" x14ac:dyDescent="0.2"/>
    <row r="44" spans="1:7" s="1" customFormat="1" ht="12"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4"/>
  <sheetViews>
    <sheetView workbookViewId="0">
      <selection sqref="A1:G1"/>
    </sheetView>
  </sheetViews>
  <sheetFormatPr defaultColWidth="9.140625" defaultRowHeight="11.25" x14ac:dyDescent="0.2"/>
  <cols>
    <col min="1" max="1" width="38.7109375" style="7" bestFit="1" customWidth="1"/>
    <col min="2" max="2" width="36.5703125"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1194</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78</v>
      </c>
      <c r="B7" s="21" t="s">
        <v>77</v>
      </c>
      <c r="C7" s="21" t="s">
        <v>26</v>
      </c>
      <c r="D7" s="24">
        <v>2000</v>
      </c>
      <c r="E7" s="22">
        <v>2180.4545753000002</v>
      </c>
      <c r="F7" s="23">
        <v>6.4705015228865301</v>
      </c>
      <c r="G7" s="22">
        <v>7.6150000000000002</v>
      </c>
    </row>
    <row r="8" spans="1:9" x14ac:dyDescent="0.2">
      <c r="A8" s="21" t="s">
        <v>80</v>
      </c>
      <c r="B8" s="21" t="s">
        <v>79</v>
      </c>
      <c r="C8" s="21" t="s">
        <v>81</v>
      </c>
      <c r="D8" s="24">
        <v>2000</v>
      </c>
      <c r="E8" s="22">
        <v>2101.3332329</v>
      </c>
      <c r="F8" s="23">
        <v>6.2357088460330896</v>
      </c>
      <c r="G8" s="22">
        <v>7.3837000000000002</v>
      </c>
    </row>
    <row r="9" spans="1:9" x14ac:dyDescent="0.2">
      <c r="A9" s="21" t="s">
        <v>62</v>
      </c>
      <c r="B9" s="21" t="s">
        <v>61</v>
      </c>
      <c r="C9" s="21" t="s">
        <v>26</v>
      </c>
      <c r="D9" s="24">
        <v>2000</v>
      </c>
      <c r="E9" s="22">
        <v>2063.5020548000002</v>
      </c>
      <c r="F9" s="23">
        <v>6.1234447804196304</v>
      </c>
      <c r="G9" s="22">
        <v>7.1050000000000004</v>
      </c>
    </row>
    <row r="10" spans="1:9" x14ac:dyDescent="0.2">
      <c r="A10" s="21" t="s">
        <v>83</v>
      </c>
      <c r="B10" s="21" t="s">
        <v>82</v>
      </c>
      <c r="C10" s="21" t="s">
        <v>64</v>
      </c>
      <c r="D10" s="24">
        <v>150</v>
      </c>
      <c r="E10" s="22">
        <v>1542.9840534</v>
      </c>
      <c r="F10" s="23">
        <v>4.5788069975916299</v>
      </c>
      <c r="G10" s="22">
        <v>6.7024999999999997</v>
      </c>
    </row>
    <row r="11" spans="1:9" x14ac:dyDescent="0.2">
      <c r="A11" s="21" t="s">
        <v>85</v>
      </c>
      <c r="B11" s="21" t="s">
        <v>84</v>
      </c>
      <c r="C11" s="21" t="s">
        <v>27</v>
      </c>
      <c r="D11" s="24">
        <v>150</v>
      </c>
      <c r="E11" s="22">
        <v>1538.3659932</v>
      </c>
      <c r="F11" s="23">
        <v>4.5651028985035902</v>
      </c>
      <c r="G11" s="22">
        <v>6.82</v>
      </c>
    </row>
    <row r="12" spans="1:9" x14ac:dyDescent="0.2">
      <c r="A12" s="21" t="s">
        <v>70</v>
      </c>
      <c r="B12" s="21" t="s">
        <v>69</v>
      </c>
      <c r="C12" s="21" t="s">
        <v>27</v>
      </c>
      <c r="D12" s="24">
        <v>1000</v>
      </c>
      <c r="E12" s="22">
        <v>1009.7183562</v>
      </c>
      <c r="F12" s="23">
        <v>2.9963404124480202</v>
      </c>
      <c r="G12" s="22">
        <v>7.6380999999999997</v>
      </c>
    </row>
    <row r="13" spans="1:9" x14ac:dyDescent="0.2">
      <c r="A13" s="20" t="s">
        <v>28</v>
      </c>
      <c r="B13" s="20"/>
      <c r="C13" s="20"/>
      <c r="D13" s="20"/>
      <c r="E13" s="25">
        <f>SUM(E6:E12)</f>
        <v>10436.358265800001</v>
      </c>
      <c r="F13" s="26">
        <f>SUM(F6:F12)</f>
        <v>30.969905457882493</v>
      </c>
      <c r="G13" s="25"/>
      <c r="H13" s="14"/>
      <c r="I13" s="14"/>
    </row>
    <row r="14" spans="1:9" x14ac:dyDescent="0.2">
      <c r="A14" s="21"/>
      <c r="B14" s="21"/>
      <c r="C14" s="21"/>
      <c r="D14" s="21"/>
      <c r="E14" s="22"/>
      <c r="F14" s="23"/>
      <c r="G14" s="22"/>
    </row>
    <row r="15" spans="1:9" x14ac:dyDescent="0.2">
      <c r="A15" s="20" t="s">
        <v>29</v>
      </c>
      <c r="B15" s="21"/>
      <c r="C15" s="21"/>
      <c r="D15" s="21"/>
      <c r="E15" s="22"/>
      <c r="F15" s="23"/>
      <c r="G15" s="22"/>
    </row>
    <row r="16" spans="1:9" x14ac:dyDescent="0.2">
      <c r="A16" s="20" t="s">
        <v>30</v>
      </c>
      <c r="B16" s="21"/>
      <c r="C16" s="21"/>
      <c r="D16" s="21"/>
      <c r="E16" s="22"/>
      <c r="F16" s="23"/>
      <c r="G16" s="22"/>
    </row>
    <row r="17" spans="1:9" x14ac:dyDescent="0.2">
      <c r="A17" s="21" t="s">
        <v>1195</v>
      </c>
      <c r="B17" s="21" t="s">
        <v>1196</v>
      </c>
      <c r="C17" s="21" t="s">
        <v>1012</v>
      </c>
      <c r="D17" s="24">
        <v>500</v>
      </c>
      <c r="E17" s="22">
        <v>2398.2600000000002</v>
      </c>
      <c r="F17" s="23">
        <v>7.1168393774691703</v>
      </c>
      <c r="G17" s="22">
        <v>6.4249999999999998</v>
      </c>
    </row>
    <row r="18" spans="1:9" x14ac:dyDescent="0.2">
      <c r="A18" s="21" t="s">
        <v>1142</v>
      </c>
      <c r="B18" s="21" t="s">
        <v>1143</v>
      </c>
      <c r="C18" s="21" t="s">
        <v>996</v>
      </c>
      <c r="D18" s="24">
        <v>500</v>
      </c>
      <c r="E18" s="22">
        <v>2380.8825000000002</v>
      </c>
      <c r="F18" s="23">
        <v>7.0652716257316701</v>
      </c>
      <c r="G18" s="22">
        <v>6.3851000000000004</v>
      </c>
    </row>
    <row r="19" spans="1:9" x14ac:dyDescent="0.2">
      <c r="A19" s="21" t="s">
        <v>1132</v>
      </c>
      <c r="B19" s="21" t="s">
        <v>1133</v>
      </c>
      <c r="C19" s="21" t="s">
        <v>31</v>
      </c>
      <c r="D19" s="24">
        <v>100</v>
      </c>
      <c r="E19" s="22">
        <v>475.726</v>
      </c>
      <c r="F19" s="23">
        <v>1.4117174658652101</v>
      </c>
      <c r="G19" s="22">
        <v>6.4001000000000001</v>
      </c>
    </row>
    <row r="20" spans="1:9" x14ac:dyDescent="0.2">
      <c r="A20" s="20" t="s">
        <v>28</v>
      </c>
      <c r="B20" s="20"/>
      <c r="C20" s="20"/>
      <c r="D20" s="20"/>
      <c r="E20" s="25">
        <f>SUM(E16:E19)</f>
        <v>5254.8684999999996</v>
      </c>
      <c r="F20" s="26">
        <f>SUM(F16:F19)</f>
        <v>15.593828469066052</v>
      </c>
      <c r="G20" s="25"/>
      <c r="H20" s="14"/>
      <c r="I20" s="14"/>
    </row>
    <row r="21" spans="1:9" x14ac:dyDescent="0.2">
      <c r="A21" s="21"/>
      <c r="B21" s="21"/>
      <c r="C21" s="21"/>
      <c r="D21" s="21"/>
      <c r="E21" s="22"/>
      <c r="F21" s="23"/>
      <c r="G21" s="22"/>
    </row>
    <row r="22" spans="1:9" x14ac:dyDescent="0.2">
      <c r="A22" s="20" t="s">
        <v>36</v>
      </c>
      <c r="B22" s="21"/>
      <c r="C22" s="21"/>
      <c r="D22" s="21"/>
      <c r="E22" s="22"/>
      <c r="F22" s="23"/>
      <c r="G22" s="22"/>
    </row>
    <row r="23" spans="1:9" x14ac:dyDescent="0.2">
      <c r="A23" s="21" t="s">
        <v>1197</v>
      </c>
      <c r="B23" s="21" t="s">
        <v>1198</v>
      </c>
      <c r="C23" s="21" t="s">
        <v>37</v>
      </c>
      <c r="D23" s="24">
        <v>7500000</v>
      </c>
      <c r="E23" s="22">
        <v>7898.4541667000003</v>
      </c>
      <c r="F23" s="23">
        <v>23.438672051698301</v>
      </c>
      <c r="G23" s="22">
        <v>7.41448070549907</v>
      </c>
    </row>
    <row r="24" spans="1:9" x14ac:dyDescent="0.2">
      <c r="A24" s="21" t="s">
        <v>1199</v>
      </c>
      <c r="B24" s="21" t="s">
        <v>1200</v>
      </c>
      <c r="C24" s="21" t="s">
        <v>37</v>
      </c>
      <c r="D24" s="24">
        <v>2500000</v>
      </c>
      <c r="E24" s="22">
        <v>2614.8359722</v>
      </c>
      <c r="F24" s="23">
        <v>7.7595288303085699</v>
      </c>
      <c r="G24" s="22">
        <v>6.3730648251124897</v>
      </c>
    </row>
    <row r="25" spans="1:9" x14ac:dyDescent="0.2">
      <c r="A25" s="21" t="s">
        <v>1201</v>
      </c>
      <c r="B25" s="21" t="s">
        <v>1202</v>
      </c>
      <c r="C25" s="21" t="s">
        <v>37</v>
      </c>
      <c r="D25" s="24">
        <v>2500000</v>
      </c>
      <c r="E25" s="22">
        <v>2611.3016667000002</v>
      </c>
      <c r="F25" s="23">
        <v>7.7490407745704903</v>
      </c>
      <c r="G25" s="22">
        <v>6.4198361249999998</v>
      </c>
    </row>
    <row r="26" spans="1:9" x14ac:dyDescent="0.2">
      <c r="A26" s="21" t="s">
        <v>1203</v>
      </c>
      <c r="B26" s="21" t="s">
        <v>1204</v>
      </c>
      <c r="C26" s="21" t="s">
        <v>37</v>
      </c>
      <c r="D26" s="24">
        <v>2000000</v>
      </c>
      <c r="E26" s="22">
        <v>2118.9563333000001</v>
      </c>
      <c r="F26" s="23">
        <v>6.28800541724714</v>
      </c>
      <c r="G26" s="22">
        <v>7.1624788027430704</v>
      </c>
    </row>
    <row r="27" spans="1:9" x14ac:dyDescent="0.2">
      <c r="A27" s="21" t="s">
        <v>1205</v>
      </c>
      <c r="B27" s="21" t="s">
        <v>1206</v>
      </c>
      <c r="C27" s="21" t="s">
        <v>37</v>
      </c>
      <c r="D27" s="24">
        <v>1500000</v>
      </c>
      <c r="E27" s="22">
        <v>1539.9045000000001</v>
      </c>
      <c r="F27" s="23">
        <v>4.5696684192464403</v>
      </c>
      <c r="G27" s="22">
        <v>6.80886379642374</v>
      </c>
    </row>
    <row r="28" spans="1:9" x14ac:dyDescent="0.2">
      <c r="A28" s="21" t="s">
        <v>87</v>
      </c>
      <c r="B28" s="21" t="s">
        <v>86</v>
      </c>
      <c r="C28" s="21" t="s">
        <v>37</v>
      </c>
      <c r="D28" s="24">
        <v>454700</v>
      </c>
      <c r="E28" s="22">
        <v>474.07370600000002</v>
      </c>
      <c r="F28" s="23">
        <v>1.40681428147221</v>
      </c>
      <c r="G28" s="22">
        <v>6.8190994586124898</v>
      </c>
    </row>
    <row r="29" spans="1:9" x14ac:dyDescent="0.2">
      <c r="A29" s="21" t="s">
        <v>76</v>
      </c>
      <c r="B29" s="21" t="s">
        <v>75</v>
      </c>
      <c r="C29" s="21" t="s">
        <v>37</v>
      </c>
      <c r="D29" s="24">
        <v>83300</v>
      </c>
      <c r="E29" s="22">
        <v>86.715568399999995</v>
      </c>
      <c r="F29" s="23">
        <v>0.25732855146178502</v>
      </c>
      <c r="G29" s="22">
        <v>6.9374374060499999</v>
      </c>
    </row>
    <row r="30" spans="1:9" x14ac:dyDescent="0.2">
      <c r="A30" s="20" t="s">
        <v>28</v>
      </c>
      <c r="B30" s="20"/>
      <c r="C30" s="20"/>
      <c r="D30" s="20"/>
      <c r="E30" s="25">
        <f>SUM(E23:E29)</f>
        <v>17344.2419133</v>
      </c>
      <c r="F30" s="26">
        <f>SUM(F23:F29)</f>
        <v>51.469058326004934</v>
      </c>
      <c r="G30" s="25"/>
      <c r="H30" s="14"/>
      <c r="I30" s="14"/>
    </row>
    <row r="31" spans="1:9" x14ac:dyDescent="0.2">
      <c r="A31" s="21"/>
      <c r="B31" s="21"/>
      <c r="C31" s="21"/>
      <c r="D31" s="21"/>
      <c r="E31" s="22"/>
      <c r="F31" s="23"/>
      <c r="G31" s="22"/>
    </row>
    <row r="32" spans="1:9" x14ac:dyDescent="0.2">
      <c r="A32" s="20" t="s">
        <v>1047</v>
      </c>
      <c r="B32" s="21"/>
      <c r="C32" s="21"/>
      <c r="D32" s="21"/>
      <c r="E32" s="22"/>
      <c r="F32" s="23"/>
      <c r="G32" s="22"/>
    </row>
    <row r="33" spans="1:9" x14ac:dyDescent="0.2">
      <c r="A33" s="21" t="s">
        <v>1048</v>
      </c>
      <c r="B33" s="21" t="s">
        <v>1049</v>
      </c>
      <c r="C33" s="21" t="s">
        <v>1050</v>
      </c>
      <c r="D33" s="24">
        <v>789.46100000000001</v>
      </c>
      <c r="E33" s="22">
        <v>88.335312000000002</v>
      </c>
      <c r="F33" s="23">
        <v>0.262135142504409</v>
      </c>
      <c r="G33" s="22">
        <v>5.71</v>
      </c>
    </row>
    <row r="34" spans="1:9" x14ac:dyDescent="0.2">
      <c r="A34" s="20" t="s">
        <v>28</v>
      </c>
      <c r="B34" s="20"/>
      <c r="C34" s="20"/>
      <c r="D34" s="20"/>
      <c r="E34" s="25">
        <f>SUM(E33:E33)</f>
        <v>88.335312000000002</v>
      </c>
      <c r="F34" s="26">
        <f>SUM(F33:F33)</f>
        <v>0.262135142504409</v>
      </c>
      <c r="G34" s="25"/>
      <c r="H34" s="14"/>
      <c r="I34" s="14"/>
    </row>
    <row r="35" spans="1:9" x14ac:dyDescent="0.2">
      <c r="A35" s="21"/>
      <c r="B35" s="21"/>
      <c r="C35" s="21"/>
      <c r="D35" s="21"/>
      <c r="E35" s="22"/>
      <c r="F35" s="23"/>
      <c r="G35" s="22"/>
    </row>
    <row r="36" spans="1:9" x14ac:dyDescent="0.2">
      <c r="A36" s="20" t="s">
        <v>41</v>
      </c>
      <c r="B36" s="20"/>
      <c r="C36" s="20"/>
      <c r="D36" s="20"/>
      <c r="E36" s="25">
        <f>E13+E20+E30+E34</f>
        <v>33123.803991100001</v>
      </c>
      <c r="F36" s="26">
        <f>F13+F20+F30+F34</f>
        <v>98.294927395457876</v>
      </c>
      <c r="G36" s="25"/>
      <c r="H36" s="14"/>
      <c r="I36" s="14"/>
    </row>
    <row r="37" spans="1:9" x14ac:dyDescent="0.2">
      <c r="A37" s="20"/>
      <c r="B37" s="20"/>
      <c r="C37" s="20"/>
      <c r="D37" s="20"/>
      <c r="E37" s="25"/>
      <c r="F37" s="26"/>
      <c r="G37" s="25"/>
      <c r="H37" s="14"/>
      <c r="I37" s="14"/>
    </row>
    <row r="38" spans="1:9" x14ac:dyDescent="0.2">
      <c r="A38" s="20" t="s">
        <v>313</v>
      </c>
      <c r="B38" s="20"/>
      <c r="C38" s="20"/>
      <c r="D38" s="20"/>
      <c r="E38" s="25">
        <v>2.1271783499999999</v>
      </c>
      <c r="F38" s="26">
        <f>E38/$E$42*$F$42</f>
        <v>6.3124042614978743E-3</v>
      </c>
      <c r="G38" s="25"/>
      <c r="H38" s="14"/>
      <c r="I38" s="14"/>
    </row>
    <row r="39" spans="1:9" x14ac:dyDescent="0.2">
      <c r="A39" s="20"/>
      <c r="B39" s="20"/>
      <c r="C39" s="20"/>
      <c r="D39" s="20"/>
      <c r="E39" s="25"/>
      <c r="F39" s="26"/>
      <c r="G39" s="25"/>
      <c r="H39" s="14"/>
      <c r="I39" s="14"/>
    </row>
    <row r="40" spans="1:9" x14ac:dyDescent="0.2">
      <c r="A40" s="20" t="s">
        <v>43</v>
      </c>
      <c r="B40" s="20"/>
      <c r="C40" s="20"/>
      <c r="D40" s="20"/>
      <c r="E40" s="25">
        <f>E42-(E13+E20+E30+E34+E38)</f>
        <v>572.45476844999939</v>
      </c>
      <c r="F40" s="26">
        <f>F42-(F13+F20+F30+F34+F38)</f>
        <v>1.6987602002806312</v>
      </c>
      <c r="G40" s="25"/>
      <c r="H40" s="14"/>
      <c r="I40" s="14"/>
    </row>
    <row r="41" spans="1:9" x14ac:dyDescent="0.2">
      <c r="A41" s="20"/>
      <c r="B41" s="20"/>
      <c r="C41" s="20"/>
      <c r="D41" s="20"/>
      <c r="E41" s="25"/>
      <c r="F41" s="26"/>
      <c r="G41" s="25"/>
      <c r="H41" s="14"/>
      <c r="I41" s="14"/>
    </row>
    <row r="42" spans="1:9" x14ac:dyDescent="0.2">
      <c r="A42" s="27" t="s">
        <v>42</v>
      </c>
      <c r="B42" s="27"/>
      <c r="C42" s="27"/>
      <c r="D42" s="27"/>
      <c r="E42" s="28">
        <v>33698.385937899999</v>
      </c>
      <c r="F42" s="29">
        <v>100</v>
      </c>
      <c r="G42" s="28"/>
      <c r="H42" s="14"/>
      <c r="I42" s="14"/>
    </row>
    <row r="43" spans="1:9" x14ac:dyDescent="0.2">
      <c r="A43" s="14"/>
      <c r="B43" s="14"/>
      <c r="C43" s="14"/>
      <c r="D43" s="14"/>
      <c r="E43" s="74"/>
      <c r="F43" s="11" t="s">
        <v>1207</v>
      </c>
      <c r="G43" s="74"/>
      <c r="H43" s="14"/>
      <c r="I43" s="14"/>
    </row>
    <row r="44" spans="1:9" x14ac:dyDescent="0.2">
      <c r="A44" s="75" t="s">
        <v>1208</v>
      </c>
      <c r="B44" s="75"/>
      <c r="C44" s="75"/>
      <c r="D44" s="75"/>
      <c r="E44" s="76"/>
      <c r="F44" s="76"/>
      <c r="G44" s="76"/>
    </row>
    <row r="45" spans="1:9" x14ac:dyDescent="0.2">
      <c r="A45" s="64"/>
      <c r="B45" s="64"/>
      <c r="C45" s="64"/>
      <c r="D45" s="64"/>
      <c r="E45" s="26"/>
      <c r="F45" s="26"/>
      <c r="G45" s="26"/>
    </row>
    <row r="46" spans="1:9" x14ac:dyDescent="0.2">
      <c r="A46" s="77" t="s">
        <v>1209</v>
      </c>
      <c r="B46" s="78"/>
      <c r="C46" s="78"/>
      <c r="D46" s="64"/>
      <c r="E46" s="79" t="s">
        <v>1210</v>
      </c>
      <c r="F46" s="77" t="s">
        <v>3</v>
      </c>
      <c r="G46" s="26"/>
    </row>
    <row r="47" spans="1:9" x14ac:dyDescent="0.2">
      <c r="A47" s="78" t="s">
        <v>1211</v>
      </c>
      <c r="B47" s="78"/>
      <c r="C47" s="78"/>
      <c r="D47" s="64"/>
      <c r="E47" s="80">
        <v>3000</v>
      </c>
      <c r="F47" s="81">
        <f>E47/$E$42*100</f>
        <v>8.9025035369007135</v>
      </c>
      <c r="G47" s="26"/>
    </row>
    <row r="48" spans="1:9" x14ac:dyDescent="0.2">
      <c r="A48" s="78" t="s">
        <v>1211</v>
      </c>
      <c r="B48" s="78"/>
      <c r="C48" s="78"/>
      <c r="D48" s="64"/>
      <c r="E48" s="80">
        <v>2500</v>
      </c>
      <c r="F48" s="81">
        <f>E48/$E$42*100</f>
        <v>7.4187529474172607</v>
      </c>
      <c r="G48" s="26"/>
    </row>
    <row r="49" spans="1:7" x14ac:dyDescent="0.2">
      <c r="A49" s="78" t="s">
        <v>1211</v>
      </c>
      <c r="B49" s="78"/>
      <c r="C49" s="78"/>
      <c r="D49" s="64"/>
      <c r="E49" s="80">
        <v>3000</v>
      </c>
      <c r="F49" s="81">
        <f>E49/$E$42*100</f>
        <v>8.9025035369007135</v>
      </c>
      <c r="G49" s="26"/>
    </row>
    <row r="50" spans="1:7" x14ac:dyDescent="0.2">
      <c r="A50" s="82" t="s">
        <v>1212</v>
      </c>
      <c r="B50" s="83"/>
      <c r="C50" s="83"/>
      <c r="D50" s="82"/>
      <c r="E50" s="84">
        <f>SUM(E47:E49)</f>
        <v>8500</v>
      </c>
      <c r="F50" s="84">
        <f>SUM(F47:F49)</f>
        <v>25.223760021218688</v>
      </c>
      <c r="G50" s="29"/>
    </row>
    <row r="52" spans="1:7" x14ac:dyDescent="0.2">
      <c r="A52" s="14" t="s">
        <v>44</v>
      </c>
    </row>
    <row r="53" spans="1:7" x14ac:dyDescent="0.2">
      <c r="A53" s="14" t="s">
        <v>1052</v>
      </c>
    </row>
    <row r="54" spans="1:7" x14ac:dyDescent="0.2">
      <c r="A54" s="14" t="s">
        <v>1213</v>
      </c>
    </row>
    <row r="55" spans="1:7" x14ac:dyDescent="0.2">
      <c r="A55" s="14"/>
    </row>
    <row r="56" spans="1:7" ht="33.75" customHeight="1" x14ac:dyDescent="0.2">
      <c r="A56" s="103" t="s">
        <v>1214</v>
      </c>
      <c r="B56" s="103"/>
      <c r="C56" s="103"/>
      <c r="D56" s="103"/>
      <c r="E56" s="103"/>
      <c r="F56" s="103"/>
      <c r="G56" s="103"/>
    </row>
    <row r="57" spans="1:7" x14ac:dyDescent="0.2">
      <c r="A57" s="14"/>
    </row>
    <row r="58" spans="1:7" x14ac:dyDescent="0.2">
      <c r="A58" s="14" t="s">
        <v>45</v>
      </c>
    </row>
    <row r="59" spans="1:7" x14ac:dyDescent="0.2">
      <c r="A59" s="14" t="s">
        <v>46</v>
      </c>
    </row>
    <row r="60" spans="1:7" x14ac:dyDescent="0.2">
      <c r="A60" s="14" t="s">
        <v>47</v>
      </c>
      <c r="B60" s="14"/>
      <c r="C60" s="30" t="s">
        <v>49</v>
      </c>
      <c r="D60" s="14" t="s">
        <v>48</v>
      </c>
    </row>
    <row r="61" spans="1:7" x14ac:dyDescent="0.2">
      <c r="A61" s="7" t="s">
        <v>50</v>
      </c>
      <c r="C61" s="31">
        <v>38.779499999999999</v>
      </c>
      <c r="D61" s="31">
        <v>40.796799999999998</v>
      </c>
    </row>
    <row r="62" spans="1:7" x14ac:dyDescent="0.2">
      <c r="A62" s="7" t="s">
        <v>1078</v>
      </c>
      <c r="C62" s="31">
        <v>10.2651</v>
      </c>
      <c r="D62" s="31">
        <v>10.37</v>
      </c>
    </row>
    <row r="63" spans="1:7" x14ac:dyDescent="0.2">
      <c r="A63" s="7" t="s">
        <v>52</v>
      </c>
      <c r="C63" s="31">
        <v>42.154899999999998</v>
      </c>
      <c r="D63" s="31">
        <v>44.506100000000004</v>
      </c>
    </row>
    <row r="64" spans="1:7" x14ac:dyDescent="0.2">
      <c r="A64" s="7" t="s">
        <v>1080</v>
      </c>
      <c r="C64" s="31">
        <v>10.1623</v>
      </c>
      <c r="D64" s="31">
        <v>10.266299999999999</v>
      </c>
    </row>
    <row r="66" spans="1:5" x14ac:dyDescent="0.2">
      <c r="A66" s="14" t="s">
        <v>55</v>
      </c>
    </row>
    <row r="67" spans="1:5" x14ac:dyDescent="0.2">
      <c r="A67" s="101" t="s">
        <v>58</v>
      </c>
      <c r="B67" s="102"/>
      <c r="C67" s="33" t="s">
        <v>59</v>
      </c>
    </row>
    <row r="68" spans="1:5" x14ac:dyDescent="0.2">
      <c r="A68" s="97" t="s">
        <v>1078</v>
      </c>
      <c r="B68" s="98"/>
      <c r="C68" s="34">
        <v>0.41757963999999997</v>
      </c>
    </row>
    <row r="69" spans="1:5" x14ac:dyDescent="0.2">
      <c r="A69" s="97" t="s">
        <v>1080</v>
      </c>
      <c r="B69" s="98"/>
      <c r="C69" s="34">
        <v>0.44203700000000001</v>
      </c>
    </row>
    <row r="70" spans="1:5" x14ac:dyDescent="0.2">
      <c r="A70" s="7" t="s">
        <v>60</v>
      </c>
    </row>
    <row r="71" spans="1:5" x14ac:dyDescent="0.2">
      <c r="A71" s="7" t="s">
        <v>54</v>
      </c>
    </row>
    <row r="73" spans="1:5" x14ac:dyDescent="0.2">
      <c r="A73" s="66" t="s">
        <v>1215</v>
      </c>
    </row>
    <row r="74" spans="1:5" x14ac:dyDescent="0.2">
      <c r="A74" s="66"/>
    </row>
    <row r="75" spans="1:5" x14ac:dyDescent="0.2">
      <c r="A75" s="62" t="s">
        <v>1216</v>
      </c>
    </row>
    <row r="76" spans="1:5" x14ac:dyDescent="0.2">
      <c r="A76" s="62" t="s">
        <v>1217</v>
      </c>
    </row>
    <row r="77" spans="1:5" x14ac:dyDescent="0.2">
      <c r="A77" s="62"/>
    </row>
    <row r="78" spans="1:5" x14ac:dyDescent="0.2">
      <c r="A78" s="14" t="s">
        <v>335</v>
      </c>
      <c r="D78" s="32">
        <v>5.4769393138568399</v>
      </c>
      <c r="E78" s="10" t="s">
        <v>57</v>
      </c>
    </row>
    <row r="80" spans="1:5" x14ac:dyDescent="0.2">
      <c r="A80" s="14" t="s">
        <v>336</v>
      </c>
      <c r="D80" s="30" t="s">
        <v>56</v>
      </c>
    </row>
    <row r="82" spans="1:9" x14ac:dyDescent="0.2">
      <c r="A82" s="66" t="s">
        <v>1218</v>
      </c>
      <c r="B82" s="62"/>
      <c r="C82" s="62"/>
      <c r="D82" s="62"/>
      <c r="E82" s="11"/>
      <c r="G82" s="11"/>
      <c r="H82" s="62"/>
      <c r="I82" s="62"/>
    </row>
    <row r="83" spans="1:9" ht="15" x14ac:dyDescent="0.25">
      <c r="A83" s="85"/>
      <c r="B83" s="62"/>
      <c r="C83" s="62"/>
      <c r="D83" s="62"/>
      <c r="E83" s="11"/>
      <c r="G83" s="11"/>
      <c r="H83" s="62"/>
      <c r="I83" s="62"/>
    </row>
    <row r="84" spans="1:9" x14ac:dyDescent="0.2">
      <c r="A84" s="66" t="s">
        <v>948</v>
      </c>
      <c r="B84" s="62"/>
      <c r="C84" s="62"/>
      <c r="D84" s="62"/>
      <c r="E84" s="11"/>
      <c r="G84" s="11"/>
      <c r="H84" s="62"/>
      <c r="I84" s="62"/>
    </row>
    <row r="85" spans="1:9" x14ac:dyDescent="0.2">
      <c r="A85" s="62"/>
      <c r="B85" s="62"/>
      <c r="C85" s="62"/>
      <c r="D85" s="62"/>
      <c r="E85" s="11"/>
      <c r="G85" s="11"/>
      <c r="H85" s="62"/>
      <c r="I85" s="62"/>
    </row>
    <row r="86" spans="1:9" x14ac:dyDescent="0.2">
      <c r="A86" s="62"/>
      <c r="B86" s="62"/>
      <c r="C86" s="62"/>
      <c r="D86" s="62"/>
      <c r="E86" s="11"/>
      <c r="G86" s="11"/>
      <c r="H86" s="62"/>
      <c r="I86" s="62"/>
    </row>
    <row r="87" spans="1:9" x14ac:dyDescent="0.2">
      <c r="A87" s="62"/>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6" t="s">
        <v>1219</v>
      </c>
      <c r="B100" s="62"/>
      <c r="C100" s="62"/>
      <c r="D100" s="62"/>
      <c r="E100" s="11"/>
      <c r="G100" s="11"/>
      <c r="H100" s="62"/>
      <c r="I100" s="62"/>
    </row>
    <row r="101" spans="1:9" x14ac:dyDescent="0.2">
      <c r="A101" s="62"/>
      <c r="B101" s="62"/>
      <c r="C101" s="62"/>
      <c r="D101" s="62"/>
      <c r="E101" s="11"/>
      <c r="G101" s="11"/>
      <c r="H101" s="62"/>
      <c r="I101" s="62"/>
    </row>
    <row r="102" spans="1:9" x14ac:dyDescent="0.2">
      <c r="A102" s="66" t="s">
        <v>949</v>
      </c>
      <c r="B102" s="62"/>
      <c r="C102" s="62"/>
      <c r="D102" s="62"/>
      <c r="E102" s="11"/>
      <c r="G102" s="11"/>
      <c r="H102" s="62"/>
      <c r="I102" s="62"/>
    </row>
    <row r="103" spans="1:9" x14ac:dyDescent="0.2">
      <c r="A103" s="62"/>
      <c r="B103" s="62"/>
      <c r="C103" s="62"/>
      <c r="D103" s="62"/>
      <c r="E103" s="11"/>
      <c r="G103" s="11"/>
      <c r="H103" s="62"/>
      <c r="I103" s="62"/>
    </row>
    <row r="104" spans="1:9" x14ac:dyDescent="0.2">
      <c r="A104" s="62"/>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t="s">
        <v>947</v>
      </c>
      <c r="B117" s="62"/>
      <c r="C117" s="62"/>
      <c r="D117" s="62"/>
      <c r="E117" s="11"/>
      <c r="G117" s="11"/>
      <c r="H117" s="62"/>
      <c r="I117" s="62"/>
    </row>
    <row r="118" spans="1:9" x14ac:dyDescent="0.2">
      <c r="A118" s="67"/>
      <c r="B118" s="62"/>
      <c r="C118" s="62"/>
      <c r="D118" s="62"/>
      <c r="E118" s="11"/>
      <c r="G118" s="11"/>
      <c r="H118" s="62"/>
      <c r="I118" s="62"/>
    </row>
    <row r="119" spans="1:9" x14ac:dyDescent="0.2">
      <c r="A119" s="62"/>
      <c r="B119" s="62"/>
      <c r="C119" s="62"/>
      <c r="D119" s="62"/>
      <c r="E119" s="11"/>
      <c r="G119" s="11"/>
      <c r="H119" s="62"/>
      <c r="I119" s="62"/>
    </row>
    <row r="120" spans="1:9" x14ac:dyDescent="0.2">
      <c r="A120" s="67"/>
      <c r="B120" s="62"/>
      <c r="C120" s="62"/>
      <c r="D120" s="62"/>
      <c r="E120" s="11"/>
      <c r="G120" s="11"/>
      <c r="H120" s="62"/>
      <c r="I120" s="62"/>
    </row>
    <row r="121" spans="1:9" x14ac:dyDescent="0.2">
      <c r="A121" s="67"/>
      <c r="B121" s="62"/>
      <c r="C121" s="62"/>
      <c r="D121" s="62"/>
      <c r="E121" s="11"/>
      <c r="G121" s="11"/>
      <c r="H121" s="62"/>
      <c r="I121" s="62"/>
    </row>
    <row r="122" spans="1:9" x14ac:dyDescent="0.2">
      <c r="A122" s="67"/>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sheetData>
  <mergeCells count="5">
    <mergeCell ref="A1:G1"/>
    <mergeCell ref="A56:G56"/>
    <mergeCell ref="A67:B67"/>
    <mergeCell ref="A68:B68"/>
    <mergeCell ref="A69:B69"/>
  </mergeCells>
  <conditionalFormatting sqref="F2:F3 F51:F55">
    <cfRule type="cellIs" dxfId="116" priority="3" stopIfTrue="1" operator="between">
      <formula>0.009</formula>
      <formula>-0.009</formula>
    </cfRule>
  </conditionalFormatting>
  <conditionalFormatting sqref="F5:F37 F39:F49">
    <cfRule type="cellIs" dxfId="115" priority="2" stopIfTrue="1" operator="between">
      <formula>0.009</formula>
      <formula>-0.009</formula>
    </cfRule>
  </conditionalFormatting>
  <conditionalFormatting sqref="F57:F65536">
    <cfRule type="cellIs" dxfId="11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44"/>
  <sheetViews>
    <sheetView workbookViewId="0">
      <selection sqref="A1:G1"/>
    </sheetView>
  </sheetViews>
  <sheetFormatPr defaultColWidth="9.140625" defaultRowHeight="11.25" x14ac:dyDescent="0.2"/>
  <cols>
    <col min="1" max="1" width="38.7109375" style="7" bestFit="1" customWidth="1"/>
    <col min="2" max="2" width="60.42578125"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7" s="1" customFormat="1" ht="15" x14ac:dyDescent="0.2">
      <c r="A1" s="99" t="s">
        <v>1220</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32.25" customHeight="1" x14ac:dyDescent="0.2">
      <c r="A4" s="6" t="s">
        <v>2</v>
      </c>
      <c r="B4" s="6" t="s">
        <v>0</v>
      </c>
      <c r="C4" s="13" t="s">
        <v>981</v>
      </c>
      <c r="D4" s="13" t="s">
        <v>1</v>
      </c>
      <c r="E4" s="52"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89</v>
      </c>
      <c r="B7" s="21" t="s">
        <v>88</v>
      </c>
      <c r="C7" s="21" t="s">
        <v>27</v>
      </c>
      <c r="D7" s="24">
        <v>5000</v>
      </c>
      <c r="E7" s="22">
        <v>5248.4350684999999</v>
      </c>
      <c r="F7" s="23">
        <v>6.2295189577952899</v>
      </c>
      <c r="G7" s="22">
        <v>6.9749999999999996</v>
      </c>
    </row>
    <row r="8" spans="1:7" x14ac:dyDescent="0.2">
      <c r="A8" s="21" t="s">
        <v>91</v>
      </c>
      <c r="B8" s="21" t="s">
        <v>90</v>
      </c>
      <c r="C8" s="21" t="s">
        <v>27</v>
      </c>
      <c r="D8" s="24">
        <v>5000</v>
      </c>
      <c r="E8" s="22">
        <v>5242.8949315</v>
      </c>
      <c r="F8" s="23">
        <v>6.2229432094017501</v>
      </c>
      <c r="G8" s="22">
        <v>7.15</v>
      </c>
    </row>
    <row r="9" spans="1:7" x14ac:dyDescent="0.2">
      <c r="A9" s="21" t="s">
        <v>93</v>
      </c>
      <c r="B9" s="21" t="s">
        <v>92</v>
      </c>
      <c r="C9" s="21" t="s">
        <v>64</v>
      </c>
      <c r="D9" s="24">
        <v>5000</v>
      </c>
      <c r="E9" s="22">
        <v>5238.8995205000001</v>
      </c>
      <c r="F9" s="23">
        <v>6.2182009408504904</v>
      </c>
      <c r="G9" s="22">
        <v>6.65</v>
      </c>
    </row>
    <row r="10" spans="1:7" x14ac:dyDescent="0.2">
      <c r="A10" s="21" t="s">
        <v>95</v>
      </c>
      <c r="B10" s="21" t="s">
        <v>94</v>
      </c>
      <c r="C10" s="21" t="s">
        <v>64</v>
      </c>
      <c r="D10" s="24">
        <v>5000</v>
      </c>
      <c r="E10" s="22">
        <v>5179.3696575000004</v>
      </c>
      <c r="F10" s="23">
        <v>6.1475432294996901</v>
      </c>
      <c r="G10" s="22">
        <v>7.0235000000000003</v>
      </c>
    </row>
    <row r="11" spans="1:7" x14ac:dyDescent="0.2">
      <c r="A11" s="21" t="s">
        <v>1221</v>
      </c>
      <c r="B11" s="21" t="s">
        <v>1222</v>
      </c>
      <c r="C11" s="21" t="s">
        <v>27</v>
      </c>
      <c r="D11" s="24">
        <v>500</v>
      </c>
      <c r="E11" s="22">
        <v>5035.0716437999999</v>
      </c>
      <c r="F11" s="23">
        <v>5.9762717552060698</v>
      </c>
      <c r="G11" s="22">
        <v>6.7249999999999996</v>
      </c>
    </row>
    <row r="12" spans="1:7" x14ac:dyDescent="0.2">
      <c r="A12" s="21" t="s">
        <v>97</v>
      </c>
      <c r="B12" s="21" t="s">
        <v>96</v>
      </c>
      <c r="C12" s="21" t="s">
        <v>27</v>
      </c>
      <c r="D12" s="24">
        <v>5000</v>
      </c>
      <c r="E12" s="22">
        <v>5031.3450684999998</v>
      </c>
      <c r="F12" s="23">
        <v>5.9718485755008803</v>
      </c>
      <c r="G12" s="22">
        <v>7.2702</v>
      </c>
    </row>
    <row r="13" spans="1:7" x14ac:dyDescent="0.2">
      <c r="A13" s="21" t="s">
        <v>99</v>
      </c>
      <c r="B13" s="21" t="s">
        <v>98</v>
      </c>
      <c r="C13" s="21" t="s">
        <v>27</v>
      </c>
      <c r="D13" s="24">
        <v>9000</v>
      </c>
      <c r="E13" s="22">
        <v>5017.6440000000002</v>
      </c>
      <c r="F13" s="23">
        <v>5.9555863821329798</v>
      </c>
      <c r="G13" s="22">
        <v>6.3936000000000002</v>
      </c>
    </row>
    <row r="14" spans="1:7" x14ac:dyDescent="0.2">
      <c r="A14" s="21" t="s">
        <v>85</v>
      </c>
      <c r="B14" s="21" t="s">
        <v>84</v>
      </c>
      <c r="C14" s="21" t="s">
        <v>27</v>
      </c>
      <c r="D14" s="24">
        <v>300</v>
      </c>
      <c r="E14" s="22">
        <v>3076.7319862999998</v>
      </c>
      <c r="F14" s="23">
        <v>3.65186193342557</v>
      </c>
      <c r="G14" s="22">
        <v>6.82</v>
      </c>
    </row>
    <row r="15" spans="1:7" x14ac:dyDescent="0.2">
      <c r="A15" s="21" t="s">
        <v>80</v>
      </c>
      <c r="B15" s="21" t="s">
        <v>79</v>
      </c>
      <c r="C15" s="21" t="s">
        <v>81</v>
      </c>
      <c r="D15" s="24">
        <v>2500</v>
      </c>
      <c r="E15" s="22">
        <v>2626.6665410999999</v>
      </c>
      <c r="F15" s="23">
        <v>3.11766627576199</v>
      </c>
      <c r="G15" s="22">
        <v>7.3837000000000002</v>
      </c>
    </row>
    <row r="16" spans="1:7" x14ac:dyDescent="0.2">
      <c r="A16" s="21" t="s">
        <v>101</v>
      </c>
      <c r="B16" s="21" t="s">
        <v>100</v>
      </c>
      <c r="C16" s="21" t="s">
        <v>63</v>
      </c>
      <c r="D16" s="24">
        <v>2500</v>
      </c>
      <c r="E16" s="22">
        <v>2598.2205478999999</v>
      </c>
      <c r="F16" s="23">
        <v>3.0839029059955898</v>
      </c>
      <c r="G16" s="22">
        <v>6.61</v>
      </c>
    </row>
    <row r="17" spans="1:9" x14ac:dyDescent="0.2">
      <c r="A17" s="21" t="s">
        <v>1223</v>
      </c>
      <c r="B17" s="21" t="s">
        <v>1224</v>
      </c>
      <c r="C17" s="21" t="s">
        <v>81</v>
      </c>
      <c r="D17" s="24">
        <v>2500</v>
      </c>
      <c r="E17" s="22">
        <v>2590.3469863</v>
      </c>
      <c r="F17" s="23">
        <v>3.0745575486438401</v>
      </c>
      <c r="G17" s="22">
        <v>6.5730000000000004</v>
      </c>
    </row>
    <row r="18" spans="1:9" x14ac:dyDescent="0.2">
      <c r="A18" s="21" t="s">
        <v>1225</v>
      </c>
      <c r="B18" s="21" t="s">
        <v>1226</v>
      </c>
      <c r="C18" s="21" t="s">
        <v>27</v>
      </c>
      <c r="D18" s="24">
        <v>2500</v>
      </c>
      <c r="E18" s="22">
        <v>2560.4498629999998</v>
      </c>
      <c r="F18" s="23">
        <v>3.03907179070836</v>
      </c>
      <c r="G18" s="22">
        <v>6.6767000000000003</v>
      </c>
    </row>
    <row r="19" spans="1:9" x14ac:dyDescent="0.2">
      <c r="A19" s="21" t="s">
        <v>1227</v>
      </c>
      <c r="B19" s="21" t="s">
        <v>1228</v>
      </c>
      <c r="C19" s="21" t="s">
        <v>27</v>
      </c>
      <c r="D19" s="24">
        <v>2500</v>
      </c>
      <c r="E19" s="22">
        <v>2556.5949589000002</v>
      </c>
      <c r="F19" s="23">
        <v>3.0344962938491999</v>
      </c>
      <c r="G19" s="22">
        <v>7.3049999999999997</v>
      </c>
    </row>
    <row r="20" spans="1:9" x14ac:dyDescent="0.2">
      <c r="A20" s="21" t="s">
        <v>1229</v>
      </c>
      <c r="B20" s="21" t="s">
        <v>1230</v>
      </c>
      <c r="C20" s="21" t="s">
        <v>63</v>
      </c>
      <c r="D20" s="24">
        <v>2500</v>
      </c>
      <c r="E20" s="22">
        <v>2541.7789041000001</v>
      </c>
      <c r="F20" s="23">
        <v>3.0169106910834702</v>
      </c>
      <c r="G20" s="22">
        <v>6.7190000000000003</v>
      </c>
    </row>
    <row r="21" spans="1:9" x14ac:dyDescent="0.2">
      <c r="A21" s="21" t="s">
        <v>103</v>
      </c>
      <c r="B21" s="21" t="s">
        <v>102</v>
      </c>
      <c r="C21" s="21" t="s">
        <v>27</v>
      </c>
      <c r="D21" s="24">
        <v>2500</v>
      </c>
      <c r="E21" s="22">
        <v>2523.1314041000001</v>
      </c>
      <c r="F21" s="23">
        <v>2.9947774355035999</v>
      </c>
      <c r="G21" s="22">
        <v>7.5831</v>
      </c>
    </row>
    <row r="22" spans="1:9" x14ac:dyDescent="0.2">
      <c r="A22" s="21" t="s">
        <v>1231</v>
      </c>
      <c r="B22" s="21" t="s">
        <v>1232</v>
      </c>
      <c r="C22" s="21" t="s">
        <v>26</v>
      </c>
      <c r="D22" s="24">
        <v>2000</v>
      </c>
      <c r="E22" s="22">
        <v>2246.3599451999999</v>
      </c>
      <c r="F22" s="23">
        <v>2.6662694083123699</v>
      </c>
      <c r="G22" s="22">
        <v>7.7713000000000001</v>
      </c>
    </row>
    <row r="23" spans="1:9" x14ac:dyDescent="0.2">
      <c r="A23" s="21" t="s">
        <v>1233</v>
      </c>
      <c r="B23" s="21" t="s">
        <v>1234</v>
      </c>
      <c r="C23" s="21" t="s">
        <v>63</v>
      </c>
      <c r="D23" s="24">
        <v>2050</v>
      </c>
      <c r="E23" s="22">
        <v>2163.8348151</v>
      </c>
      <c r="F23" s="23">
        <v>2.5683179512127201</v>
      </c>
      <c r="G23" s="22">
        <v>6.6965000000000003</v>
      </c>
    </row>
    <row r="24" spans="1:9" x14ac:dyDescent="0.2">
      <c r="A24" s="21" t="s">
        <v>1235</v>
      </c>
      <c r="B24" s="21" t="s">
        <v>1236</v>
      </c>
      <c r="C24" s="21" t="s">
        <v>26</v>
      </c>
      <c r="D24" s="24">
        <v>2000</v>
      </c>
      <c r="E24" s="22">
        <v>2160.2485753000001</v>
      </c>
      <c r="F24" s="23">
        <v>2.5640613397600198</v>
      </c>
      <c r="G24" s="22">
        <v>7.6775000000000002</v>
      </c>
    </row>
    <row r="25" spans="1:9" x14ac:dyDescent="0.2">
      <c r="A25" s="21" t="s">
        <v>1237</v>
      </c>
      <c r="B25" s="21" t="s">
        <v>1238</v>
      </c>
      <c r="C25" s="21" t="s">
        <v>64</v>
      </c>
      <c r="D25" s="24">
        <v>2050</v>
      </c>
      <c r="E25" s="22">
        <v>2151.9411644000002</v>
      </c>
      <c r="F25" s="23">
        <v>2.5542010341610601</v>
      </c>
      <c r="G25" s="22">
        <v>6.5692000000000004</v>
      </c>
    </row>
    <row r="26" spans="1:9" x14ac:dyDescent="0.2">
      <c r="A26" s="21" t="s">
        <v>105</v>
      </c>
      <c r="B26" s="21" t="s">
        <v>104</v>
      </c>
      <c r="C26" s="21" t="s">
        <v>27</v>
      </c>
      <c r="D26" s="24">
        <v>150</v>
      </c>
      <c r="E26" s="22">
        <v>1633.3904589000001</v>
      </c>
      <c r="F26" s="23">
        <v>1.93871824580037</v>
      </c>
      <c r="G26" s="22">
        <v>6.5167999999999999</v>
      </c>
    </row>
    <row r="27" spans="1:9" x14ac:dyDescent="0.2">
      <c r="A27" s="21" t="s">
        <v>1239</v>
      </c>
      <c r="B27" s="21" t="s">
        <v>1240</v>
      </c>
      <c r="C27" s="21" t="s">
        <v>27</v>
      </c>
      <c r="D27" s="24">
        <v>1500</v>
      </c>
      <c r="E27" s="22">
        <v>1609.8675822</v>
      </c>
      <c r="F27" s="23">
        <v>1.9107982649999999</v>
      </c>
      <c r="G27" s="22">
        <v>6.62</v>
      </c>
    </row>
    <row r="28" spans="1:9" x14ac:dyDescent="0.2">
      <c r="A28" s="21" t="s">
        <v>107</v>
      </c>
      <c r="B28" s="21" t="s">
        <v>106</v>
      </c>
      <c r="C28" s="21" t="s">
        <v>27</v>
      </c>
      <c r="D28" s="24">
        <v>1000</v>
      </c>
      <c r="E28" s="22">
        <v>1100.594126</v>
      </c>
      <c r="F28" s="23">
        <v>1.30632691140726</v>
      </c>
      <c r="G28" s="22">
        <v>7.1999000000000004</v>
      </c>
    </row>
    <row r="29" spans="1:9" x14ac:dyDescent="0.2">
      <c r="A29" s="21" t="s">
        <v>1241</v>
      </c>
      <c r="B29" s="21" t="s">
        <v>1242</v>
      </c>
      <c r="C29" s="21" t="s">
        <v>27</v>
      </c>
      <c r="D29" s="24">
        <v>50</v>
      </c>
      <c r="E29" s="22">
        <v>531.17588360000002</v>
      </c>
      <c r="F29" s="23">
        <v>0.63046797638206498</v>
      </c>
      <c r="G29" s="22">
        <v>6.7123999999999997</v>
      </c>
    </row>
    <row r="30" spans="1:9" x14ac:dyDescent="0.2">
      <c r="A30" s="20" t="s">
        <v>28</v>
      </c>
      <c r="B30" s="20"/>
      <c r="C30" s="20"/>
      <c r="D30" s="20"/>
      <c r="E30" s="25">
        <f>SUM(E6:E29)</f>
        <v>70664.993632699989</v>
      </c>
      <c r="F30" s="26">
        <f>SUM(F6:F29)</f>
        <v>83.874319057394615</v>
      </c>
      <c r="G30" s="25"/>
      <c r="H30" s="14"/>
      <c r="I30" s="14"/>
    </row>
    <row r="31" spans="1:9" x14ac:dyDescent="0.2">
      <c r="A31" s="21"/>
      <c r="B31" s="21"/>
      <c r="C31" s="21"/>
      <c r="D31" s="21"/>
      <c r="E31" s="22"/>
      <c r="F31" s="23"/>
      <c r="G31" s="22"/>
    </row>
    <row r="32" spans="1:9" x14ac:dyDescent="0.2">
      <c r="A32" s="20" t="s">
        <v>36</v>
      </c>
      <c r="B32" s="21"/>
      <c r="C32" s="21"/>
      <c r="D32" s="21"/>
      <c r="E32" s="22"/>
      <c r="F32" s="23"/>
      <c r="G32" s="22"/>
    </row>
    <row r="33" spans="1:9" x14ac:dyDescent="0.2">
      <c r="A33" s="21" t="s">
        <v>66</v>
      </c>
      <c r="B33" s="21" t="s">
        <v>65</v>
      </c>
      <c r="C33" s="21" t="s">
        <v>37</v>
      </c>
      <c r="D33" s="24">
        <v>4587800</v>
      </c>
      <c r="E33" s="22">
        <v>4658.2640199999996</v>
      </c>
      <c r="F33" s="23">
        <v>5.5290279186590396</v>
      </c>
      <c r="G33" s="22">
        <v>6.9669979876124897</v>
      </c>
    </row>
    <row r="34" spans="1:9" x14ac:dyDescent="0.2">
      <c r="A34" s="21" t="s">
        <v>1199</v>
      </c>
      <c r="B34" s="21" t="s">
        <v>1200</v>
      </c>
      <c r="C34" s="21" t="s">
        <v>37</v>
      </c>
      <c r="D34" s="24">
        <v>2500000</v>
      </c>
      <c r="E34" s="22">
        <v>2614.8359722</v>
      </c>
      <c r="F34" s="23">
        <v>3.10362423231815</v>
      </c>
      <c r="G34" s="22">
        <v>6.3730648251124897</v>
      </c>
    </row>
    <row r="35" spans="1:9" x14ac:dyDescent="0.2">
      <c r="A35" s="21" t="s">
        <v>1205</v>
      </c>
      <c r="B35" s="21" t="s">
        <v>1206</v>
      </c>
      <c r="C35" s="21" t="s">
        <v>37</v>
      </c>
      <c r="D35" s="24">
        <v>1500000</v>
      </c>
      <c r="E35" s="22">
        <v>1539.9045000000001</v>
      </c>
      <c r="F35" s="23">
        <v>1.82775706486656</v>
      </c>
      <c r="G35" s="22">
        <v>6.80886379642374</v>
      </c>
    </row>
    <row r="36" spans="1:9" x14ac:dyDescent="0.2">
      <c r="A36" s="21" t="s">
        <v>72</v>
      </c>
      <c r="B36" s="21" t="s">
        <v>71</v>
      </c>
      <c r="C36" s="21" t="s">
        <v>37</v>
      </c>
      <c r="D36" s="24">
        <v>52560</v>
      </c>
      <c r="E36" s="22">
        <v>56.077280199999997</v>
      </c>
      <c r="F36" s="23">
        <v>6.6559741246324994E-2</v>
      </c>
      <c r="G36" s="22">
        <v>6.8139494586124902</v>
      </c>
    </row>
    <row r="37" spans="1:9" x14ac:dyDescent="0.2">
      <c r="A37" s="21" t="s">
        <v>74</v>
      </c>
      <c r="B37" s="21" t="s">
        <v>73</v>
      </c>
      <c r="C37" s="21" t="s">
        <v>37</v>
      </c>
      <c r="D37" s="24">
        <v>50000</v>
      </c>
      <c r="E37" s="22">
        <v>53.182166700000003</v>
      </c>
      <c r="F37" s="23">
        <v>6.3123447532516405E-2</v>
      </c>
      <c r="G37" s="22">
        <v>6.8845605000000001</v>
      </c>
    </row>
    <row r="38" spans="1:9" x14ac:dyDescent="0.2">
      <c r="A38" s="21" t="s">
        <v>76</v>
      </c>
      <c r="B38" s="21" t="s">
        <v>75</v>
      </c>
      <c r="C38" s="21" t="s">
        <v>37</v>
      </c>
      <c r="D38" s="24">
        <v>41700</v>
      </c>
      <c r="E38" s="22">
        <v>43.409834400000001</v>
      </c>
      <c r="F38" s="23">
        <v>5.1524384472730202E-2</v>
      </c>
      <c r="G38" s="22">
        <v>6.9374374060499999</v>
      </c>
    </row>
    <row r="39" spans="1:9" x14ac:dyDescent="0.2">
      <c r="A39" s="20" t="s">
        <v>28</v>
      </c>
      <c r="B39" s="20"/>
      <c r="C39" s="20"/>
      <c r="D39" s="20"/>
      <c r="E39" s="25">
        <f>SUM(E33:E38)</f>
        <v>8965.6737734999988</v>
      </c>
      <c r="F39" s="26">
        <f>SUM(F33:F38)</f>
        <v>10.641616789095321</v>
      </c>
      <c r="G39" s="25"/>
      <c r="H39" s="14"/>
      <c r="I39" s="14"/>
    </row>
    <row r="40" spans="1:9" x14ac:dyDescent="0.2">
      <c r="A40" s="21"/>
      <c r="B40" s="21"/>
      <c r="C40" s="21"/>
      <c r="D40" s="21"/>
      <c r="E40" s="22"/>
      <c r="F40" s="23"/>
      <c r="G40" s="22"/>
    </row>
    <row r="41" spans="1:9" x14ac:dyDescent="0.2">
      <c r="A41" s="20" t="s">
        <v>1047</v>
      </c>
      <c r="B41" s="21"/>
      <c r="C41" s="21"/>
      <c r="D41" s="21"/>
      <c r="E41" s="22"/>
      <c r="F41" s="23"/>
      <c r="G41" s="22"/>
    </row>
    <row r="42" spans="1:9" x14ac:dyDescent="0.2">
      <c r="A42" s="21" t="s">
        <v>1048</v>
      </c>
      <c r="B42" s="21" t="s">
        <v>1049</v>
      </c>
      <c r="C42" s="21" t="s">
        <v>1050</v>
      </c>
      <c r="D42" s="24">
        <v>1954.4390000000001</v>
      </c>
      <c r="E42" s="22">
        <v>218.6884202</v>
      </c>
      <c r="F42" s="23">
        <v>0.25956759333131102</v>
      </c>
      <c r="G42" s="22">
        <v>5.71</v>
      </c>
    </row>
    <row r="43" spans="1:9" x14ac:dyDescent="0.2">
      <c r="A43" s="20" t="s">
        <v>28</v>
      </c>
      <c r="B43" s="20"/>
      <c r="C43" s="20"/>
      <c r="D43" s="20"/>
      <c r="E43" s="25">
        <f>SUM(E42:E42)</f>
        <v>218.6884202</v>
      </c>
      <c r="F43" s="26">
        <f>SUM(F42:F42)</f>
        <v>0.25956759333131102</v>
      </c>
      <c r="G43" s="25"/>
      <c r="H43" s="14"/>
      <c r="I43" s="14"/>
    </row>
    <row r="44" spans="1:9" x14ac:dyDescent="0.2">
      <c r="A44" s="21"/>
      <c r="B44" s="21"/>
      <c r="C44" s="21"/>
      <c r="D44" s="21"/>
      <c r="E44" s="22"/>
      <c r="F44" s="23"/>
      <c r="G44" s="22"/>
    </row>
    <row r="45" spans="1:9" x14ac:dyDescent="0.2">
      <c r="A45" s="20" t="s">
        <v>41</v>
      </c>
      <c r="B45" s="20"/>
      <c r="C45" s="20"/>
      <c r="D45" s="20"/>
      <c r="E45" s="25">
        <f>E30+E39+E43</f>
        <v>79849.355826399988</v>
      </c>
      <c r="F45" s="26">
        <f>F30+F39+F43</f>
        <v>94.77550343982125</v>
      </c>
      <c r="G45" s="25"/>
      <c r="H45" s="14"/>
      <c r="I45" s="14"/>
    </row>
    <row r="46" spans="1:9" x14ac:dyDescent="0.2">
      <c r="A46" s="20"/>
      <c r="B46" s="20"/>
      <c r="C46" s="20"/>
      <c r="D46" s="20"/>
      <c r="E46" s="25"/>
      <c r="F46" s="26"/>
      <c r="G46" s="25"/>
      <c r="H46" s="14"/>
      <c r="I46" s="14"/>
    </row>
    <row r="47" spans="1:9" x14ac:dyDescent="0.2">
      <c r="A47" s="20" t="s">
        <v>313</v>
      </c>
      <c r="B47" s="20"/>
      <c r="C47" s="20"/>
      <c r="D47" s="20"/>
      <c r="E47" s="25">
        <v>10.685419555000003</v>
      </c>
      <c r="F47" s="26">
        <f>E47/$E$51*$F$51</f>
        <v>1.2682832657943741E-2</v>
      </c>
      <c r="G47" s="25"/>
      <c r="H47" s="14"/>
      <c r="I47" s="14"/>
    </row>
    <row r="48" spans="1:9" x14ac:dyDescent="0.2">
      <c r="A48" s="20"/>
      <c r="B48" s="20"/>
      <c r="C48" s="20"/>
      <c r="D48" s="20"/>
      <c r="E48" s="25"/>
      <c r="F48" s="26"/>
      <c r="G48" s="25"/>
      <c r="H48" s="14"/>
      <c r="I48" s="14"/>
    </row>
    <row r="49" spans="1:9" x14ac:dyDescent="0.2">
      <c r="A49" s="20" t="s">
        <v>43</v>
      </c>
      <c r="B49" s="20"/>
      <c r="C49" s="20"/>
      <c r="D49" s="20"/>
      <c r="E49" s="25">
        <f>E51-(E30+E39+E43+E47)</f>
        <v>4391.0077364450117</v>
      </c>
      <c r="F49" s="25">
        <f>F51-(F30+F39+F43+F47)</f>
        <v>5.2118137275208056</v>
      </c>
      <c r="G49" s="25"/>
      <c r="H49" s="14"/>
      <c r="I49" s="14"/>
    </row>
    <row r="50" spans="1:9" x14ac:dyDescent="0.2">
      <c r="A50" s="20"/>
      <c r="B50" s="20"/>
      <c r="C50" s="20"/>
      <c r="D50" s="20"/>
      <c r="E50" s="25"/>
      <c r="F50" s="26"/>
      <c r="G50" s="25"/>
      <c r="H50" s="14"/>
      <c r="I50" s="14"/>
    </row>
    <row r="51" spans="1:9" x14ac:dyDescent="0.2">
      <c r="A51" s="27" t="s">
        <v>42</v>
      </c>
      <c r="B51" s="27"/>
      <c r="C51" s="27"/>
      <c r="D51" s="27"/>
      <c r="E51" s="28">
        <v>84251.048982399996</v>
      </c>
      <c r="F51" s="29">
        <v>100</v>
      </c>
      <c r="G51" s="28"/>
      <c r="H51" s="14"/>
      <c r="I51" s="14"/>
    </row>
    <row r="53" spans="1:9" x14ac:dyDescent="0.2">
      <c r="A53" s="75" t="s">
        <v>1208</v>
      </c>
      <c r="B53" s="75"/>
      <c r="C53" s="75"/>
      <c r="D53" s="75"/>
      <c r="E53" s="76"/>
      <c r="F53" s="76"/>
      <c r="G53" s="76"/>
    </row>
    <row r="54" spans="1:9" x14ac:dyDescent="0.2">
      <c r="A54" s="64"/>
      <c r="B54" s="64"/>
      <c r="C54" s="64"/>
      <c r="D54" s="64"/>
      <c r="E54" s="26"/>
      <c r="F54" s="26"/>
      <c r="G54" s="26"/>
    </row>
    <row r="55" spans="1:9" x14ac:dyDescent="0.2">
      <c r="A55" s="77" t="s">
        <v>1209</v>
      </c>
      <c r="B55" s="78"/>
      <c r="C55" s="78"/>
      <c r="D55" s="64"/>
      <c r="E55" s="79" t="s">
        <v>1210</v>
      </c>
      <c r="F55" s="77" t="s">
        <v>3</v>
      </c>
      <c r="G55" s="26"/>
    </row>
    <row r="56" spans="1:9" x14ac:dyDescent="0.2">
      <c r="A56" s="78" t="s">
        <v>1243</v>
      </c>
      <c r="B56" s="78"/>
      <c r="C56" s="78"/>
      <c r="D56" s="64"/>
      <c r="E56" s="80">
        <v>2500</v>
      </c>
      <c r="F56" s="81">
        <f>E56/$E$51*100</f>
        <v>2.9673221048229901</v>
      </c>
      <c r="G56" s="26"/>
    </row>
    <row r="57" spans="1:9" x14ac:dyDescent="0.2">
      <c r="A57" s="78" t="s">
        <v>1243</v>
      </c>
      <c r="B57" s="78"/>
      <c r="C57" s="78"/>
      <c r="D57" s="64"/>
      <c r="E57" s="80">
        <v>2500</v>
      </c>
      <c r="F57" s="81">
        <f>E57/$E$51*100</f>
        <v>2.9673221048229901</v>
      </c>
      <c r="G57" s="26"/>
    </row>
    <row r="58" spans="1:9" x14ac:dyDescent="0.2">
      <c r="A58" s="78" t="s">
        <v>1243</v>
      </c>
      <c r="B58" s="78"/>
      <c r="C58" s="78"/>
      <c r="D58" s="64"/>
      <c r="E58" s="80">
        <v>6500</v>
      </c>
      <c r="F58" s="81">
        <f>E58/$E$51*100</f>
        <v>7.715037472539775</v>
      </c>
      <c r="G58" s="26"/>
    </row>
    <row r="59" spans="1:9" x14ac:dyDescent="0.2">
      <c r="A59" s="82" t="s">
        <v>1212</v>
      </c>
      <c r="B59" s="83"/>
      <c r="C59" s="83"/>
      <c r="D59" s="82"/>
      <c r="E59" s="84">
        <f>SUM(E56:E58)</f>
        <v>11500</v>
      </c>
      <c r="F59" s="84">
        <f>SUM(F56:F58)</f>
        <v>13.649681682185754</v>
      </c>
      <c r="G59" s="29"/>
    </row>
    <row r="61" spans="1:9" x14ac:dyDescent="0.2">
      <c r="A61" s="14" t="s">
        <v>44</v>
      </c>
    </row>
    <row r="62" spans="1:9" x14ac:dyDescent="0.2">
      <c r="A62" s="14" t="s">
        <v>1052</v>
      </c>
    </row>
    <row r="63" spans="1:9" x14ac:dyDescent="0.2">
      <c r="A63" s="14" t="s">
        <v>1213</v>
      </c>
    </row>
    <row r="64" spans="1:9" x14ac:dyDescent="0.2">
      <c r="A64" s="14"/>
    </row>
    <row r="65" spans="1:7" ht="33.75" customHeight="1" x14ac:dyDescent="0.2">
      <c r="A65" s="103" t="s">
        <v>1214</v>
      </c>
      <c r="B65" s="103"/>
      <c r="C65" s="103"/>
      <c r="D65" s="103"/>
      <c r="E65" s="103"/>
      <c r="F65" s="103"/>
      <c r="G65" s="103"/>
    </row>
    <row r="67" spans="1:7" x14ac:dyDescent="0.2">
      <c r="A67" s="14" t="s">
        <v>45</v>
      </c>
    </row>
    <row r="68" spans="1:7" x14ac:dyDescent="0.2">
      <c r="A68" s="14" t="s">
        <v>46</v>
      </c>
    </row>
    <row r="69" spans="1:7" x14ac:dyDescent="0.2">
      <c r="A69" s="14" t="s">
        <v>47</v>
      </c>
      <c r="B69" s="14"/>
      <c r="C69" s="30" t="s">
        <v>49</v>
      </c>
      <c r="D69" s="14" t="s">
        <v>48</v>
      </c>
    </row>
    <row r="70" spans="1:7" x14ac:dyDescent="0.2">
      <c r="A70" s="7" t="s">
        <v>50</v>
      </c>
      <c r="C70" s="31">
        <v>93.785200000000003</v>
      </c>
      <c r="D70" s="31">
        <v>99.709800000000001</v>
      </c>
    </row>
    <row r="71" spans="1:7" x14ac:dyDescent="0.2">
      <c r="A71" s="7" t="s">
        <v>108</v>
      </c>
      <c r="C71" s="31">
        <v>15.020200000000001</v>
      </c>
      <c r="D71" s="31">
        <v>15.466100000000001</v>
      </c>
    </row>
    <row r="72" spans="1:7" x14ac:dyDescent="0.2">
      <c r="A72" s="7" t="s">
        <v>109</v>
      </c>
      <c r="C72" s="31">
        <v>12.0054</v>
      </c>
      <c r="D72" s="31">
        <v>12.291600000000001</v>
      </c>
    </row>
    <row r="73" spans="1:7" x14ac:dyDescent="0.2">
      <c r="A73" s="7" t="s">
        <v>1244</v>
      </c>
      <c r="C73" s="31">
        <v>12.591100000000001</v>
      </c>
      <c r="D73" s="31">
        <v>12.8665</v>
      </c>
    </row>
    <row r="74" spans="1:7" x14ac:dyDescent="0.2">
      <c r="A74" s="7" t="s">
        <v>1245</v>
      </c>
      <c r="C74" s="31">
        <v>17.037199999999999</v>
      </c>
      <c r="D74" s="31">
        <v>17.021599999999999</v>
      </c>
    </row>
    <row r="75" spans="1:7" x14ac:dyDescent="0.2">
      <c r="A75" s="7" t="s">
        <v>52</v>
      </c>
      <c r="C75" s="31">
        <v>101.21810000000001</v>
      </c>
      <c r="D75" s="31">
        <v>107.9228</v>
      </c>
    </row>
    <row r="76" spans="1:7" x14ac:dyDescent="0.2">
      <c r="A76" s="7" t="s">
        <v>110</v>
      </c>
      <c r="C76" s="31">
        <v>16.8353</v>
      </c>
      <c r="D76" s="31">
        <v>17.385000000000002</v>
      </c>
    </row>
    <row r="77" spans="1:7" x14ac:dyDescent="0.2">
      <c r="A77" s="7" t="s">
        <v>111</v>
      </c>
      <c r="C77" s="31">
        <v>13.6175</v>
      </c>
      <c r="D77" s="31">
        <v>13.984</v>
      </c>
    </row>
    <row r="78" spans="1:7" x14ac:dyDescent="0.2">
      <c r="A78" s="7" t="s">
        <v>1246</v>
      </c>
      <c r="C78" s="31">
        <v>14.723000000000001</v>
      </c>
      <c r="D78" s="31">
        <v>15.148099999999999</v>
      </c>
    </row>
    <row r="79" spans="1:7" x14ac:dyDescent="0.2">
      <c r="A79" s="7" t="s">
        <v>1247</v>
      </c>
      <c r="C79" s="31">
        <v>19.135899999999999</v>
      </c>
      <c r="D79" s="31">
        <v>19.102799999999998</v>
      </c>
    </row>
    <row r="81" spans="1:3" x14ac:dyDescent="0.2">
      <c r="A81" s="14" t="s">
        <v>55</v>
      </c>
    </row>
    <row r="82" spans="1:3" x14ac:dyDescent="0.2">
      <c r="A82" s="101" t="s">
        <v>58</v>
      </c>
      <c r="B82" s="102"/>
      <c r="C82" s="33" t="s">
        <v>59</v>
      </c>
    </row>
    <row r="83" spans="1:3" x14ac:dyDescent="0.2">
      <c r="A83" s="97" t="s">
        <v>108</v>
      </c>
      <c r="B83" s="98"/>
      <c r="C83" s="34">
        <v>0.48499999999999999</v>
      </c>
    </row>
    <row r="84" spans="1:3" x14ac:dyDescent="0.2">
      <c r="A84" s="97" t="s">
        <v>109</v>
      </c>
      <c r="B84" s="98"/>
      <c r="C84" s="34">
        <v>0.45</v>
      </c>
    </row>
    <row r="85" spans="1:3" x14ac:dyDescent="0.2">
      <c r="A85" s="97" t="s">
        <v>1244</v>
      </c>
      <c r="B85" s="98"/>
      <c r="C85" s="34">
        <v>0.5</v>
      </c>
    </row>
    <row r="86" spans="1:3" x14ac:dyDescent="0.2">
      <c r="A86" s="97" t="s">
        <v>1245</v>
      </c>
      <c r="B86" s="98"/>
      <c r="C86" s="34">
        <v>1.05</v>
      </c>
    </row>
    <row r="87" spans="1:3" x14ac:dyDescent="0.2">
      <c r="A87" s="97" t="s">
        <v>110</v>
      </c>
      <c r="B87" s="98"/>
      <c r="C87" s="34">
        <v>0.54500000000000004</v>
      </c>
    </row>
    <row r="88" spans="1:3" x14ac:dyDescent="0.2">
      <c r="A88" s="97" t="s">
        <v>111</v>
      </c>
      <c r="B88" s="98"/>
      <c r="C88" s="34">
        <v>0.51</v>
      </c>
    </row>
    <row r="89" spans="1:3" x14ac:dyDescent="0.2">
      <c r="A89" s="97" t="s">
        <v>1246</v>
      </c>
      <c r="B89" s="98"/>
      <c r="C89" s="34">
        <v>0.53</v>
      </c>
    </row>
    <row r="90" spans="1:3" x14ac:dyDescent="0.2">
      <c r="A90" s="97" t="s">
        <v>1247</v>
      </c>
      <c r="B90" s="98"/>
      <c r="C90" s="34">
        <v>1.25</v>
      </c>
    </row>
    <row r="91" spans="1:3" x14ac:dyDescent="0.2">
      <c r="A91" s="7" t="s">
        <v>60</v>
      </c>
    </row>
    <row r="92" spans="1:3" x14ac:dyDescent="0.2">
      <c r="A92" s="7" t="s">
        <v>54</v>
      </c>
    </row>
    <row r="94" spans="1:3" x14ac:dyDescent="0.2">
      <c r="A94" s="66" t="s">
        <v>1215</v>
      </c>
    </row>
    <row r="95" spans="1:3" x14ac:dyDescent="0.2">
      <c r="A95" s="66"/>
    </row>
    <row r="96" spans="1:3" x14ac:dyDescent="0.2">
      <c r="A96" s="62" t="s">
        <v>1248</v>
      </c>
    </row>
    <row r="97" spans="1:9" x14ac:dyDescent="0.2">
      <c r="A97" s="62" t="s">
        <v>1249</v>
      </c>
    </row>
    <row r="98" spans="1:9" x14ac:dyDescent="0.2">
      <c r="A98" s="62"/>
    </row>
    <row r="99" spans="1:9" x14ac:dyDescent="0.2">
      <c r="A99" s="14" t="s">
        <v>335</v>
      </c>
      <c r="D99" s="32">
        <v>5.9824114202613901</v>
      </c>
      <c r="E99" s="10" t="s">
        <v>57</v>
      </c>
    </row>
    <row r="101" spans="1:9" x14ac:dyDescent="0.2">
      <c r="A101" s="14" t="s">
        <v>336</v>
      </c>
      <c r="D101" s="30" t="s">
        <v>56</v>
      </c>
    </row>
    <row r="103" spans="1:9" x14ac:dyDescent="0.2">
      <c r="A103" s="66" t="s">
        <v>1218</v>
      </c>
      <c r="B103" s="62"/>
      <c r="C103" s="62"/>
      <c r="D103" s="62"/>
      <c r="E103" s="11"/>
      <c r="G103" s="11"/>
      <c r="H103" s="62"/>
      <c r="I103" s="62"/>
    </row>
    <row r="104" spans="1:9" x14ac:dyDescent="0.2">
      <c r="A104" s="66"/>
      <c r="B104" s="62"/>
      <c r="C104" s="62"/>
      <c r="D104" s="62"/>
      <c r="E104" s="11"/>
      <c r="G104" s="11"/>
      <c r="H104" s="62"/>
      <c r="I104" s="62"/>
    </row>
    <row r="105" spans="1:9" x14ac:dyDescent="0.2">
      <c r="A105" s="66" t="s">
        <v>948</v>
      </c>
      <c r="B105" s="62"/>
      <c r="C105" s="62"/>
      <c r="D105" s="62"/>
      <c r="E105" s="11"/>
      <c r="G105" s="11"/>
      <c r="H105" s="62"/>
      <c r="I105" s="62"/>
    </row>
    <row r="106" spans="1:9" x14ac:dyDescent="0.2">
      <c r="A106" s="67"/>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6" t="s">
        <v>1250</v>
      </c>
      <c r="B121" s="62"/>
      <c r="C121" s="62"/>
      <c r="D121" s="62"/>
      <c r="E121" s="11"/>
      <c r="G121" s="11"/>
      <c r="H121" s="62"/>
      <c r="I121" s="62"/>
    </row>
    <row r="122" spans="1:9" x14ac:dyDescent="0.2">
      <c r="A122" s="62"/>
      <c r="B122" s="62"/>
      <c r="C122" s="62"/>
      <c r="D122" s="62"/>
      <c r="E122" s="11"/>
      <c r="G122" s="11"/>
      <c r="H122" s="62"/>
      <c r="I122" s="62"/>
    </row>
    <row r="123" spans="1:9" x14ac:dyDescent="0.2">
      <c r="A123" s="66" t="s">
        <v>949</v>
      </c>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t="s">
        <v>947</v>
      </c>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7"/>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sheetData>
  <mergeCells count="11">
    <mergeCell ref="A86:B86"/>
    <mergeCell ref="A87:B87"/>
    <mergeCell ref="A88:B88"/>
    <mergeCell ref="A89:B89"/>
    <mergeCell ref="A90:B90"/>
    <mergeCell ref="A85:B85"/>
    <mergeCell ref="A1:G1"/>
    <mergeCell ref="A65:G65"/>
    <mergeCell ref="A82:B82"/>
    <mergeCell ref="A83:B83"/>
    <mergeCell ref="A84:B84"/>
  </mergeCells>
  <conditionalFormatting sqref="F2:F3 F60:F64">
    <cfRule type="cellIs" dxfId="113" priority="3" stopIfTrue="1" operator="between">
      <formula>0.009</formula>
      <formula>-0.009</formula>
    </cfRule>
  </conditionalFormatting>
  <conditionalFormatting sqref="F5:F48 F50:F58">
    <cfRule type="cellIs" dxfId="112" priority="2" stopIfTrue="1" operator="between">
      <formula>0.009</formula>
      <formula>-0.009</formula>
    </cfRule>
  </conditionalFormatting>
  <conditionalFormatting sqref="F66:F65536">
    <cfRule type="cellIs" dxfId="11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32"/>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8" s="1" customFormat="1" ht="15" x14ac:dyDescent="0.2">
      <c r="A1" s="99" t="s">
        <v>1251</v>
      </c>
      <c r="B1" s="100"/>
      <c r="C1" s="100"/>
      <c r="D1" s="100"/>
      <c r="E1" s="100"/>
      <c r="F1" s="100"/>
      <c r="G1" s="100"/>
    </row>
    <row r="2" spans="1:8" s="1" customFormat="1" ht="12" x14ac:dyDescent="0.2">
      <c r="E2" s="5"/>
      <c r="F2" s="9"/>
      <c r="G2" s="10"/>
    </row>
    <row r="3" spans="1:8" s="1" customFormat="1" ht="12" x14ac:dyDescent="0.2">
      <c r="A3" s="8" t="s">
        <v>7</v>
      </c>
      <c r="B3" s="2"/>
      <c r="C3" s="3"/>
      <c r="D3" s="3"/>
      <c r="E3" s="4"/>
      <c r="F3" s="9"/>
      <c r="G3" s="10"/>
    </row>
    <row r="4" spans="1:8" s="1" customFormat="1" ht="32.25" customHeight="1" x14ac:dyDescent="0.2">
      <c r="A4" s="6" t="s">
        <v>2</v>
      </c>
      <c r="B4" s="6" t="s">
        <v>0</v>
      </c>
      <c r="C4" s="13" t="s">
        <v>981</v>
      </c>
      <c r="D4" s="13" t="s">
        <v>1</v>
      </c>
      <c r="E4" s="52" t="s">
        <v>6</v>
      </c>
      <c r="F4" s="12" t="s">
        <v>3</v>
      </c>
      <c r="G4" s="12" t="s">
        <v>5</v>
      </c>
      <c r="H4" s="12" t="s">
        <v>1252</v>
      </c>
    </row>
    <row r="5" spans="1:8" x14ac:dyDescent="0.2">
      <c r="A5" s="16" t="s">
        <v>24</v>
      </c>
      <c r="B5" s="17"/>
      <c r="C5" s="17"/>
      <c r="D5" s="17"/>
      <c r="E5" s="18"/>
      <c r="F5" s="19"/>
      <c r="G5" s="18"/>
      <c r="H5" s="18"/>
    </row>
    <row r="6" spans="1:8" x14ac:dyDescent="0.2">
      <c r="A6" s="20" t="s">
        <v>25</v>
      </c>
      <c r="B6" s="21"/>
      <c r="C6" s="21"/>
      <c r="D6" s="21"/>
      <c r="E6" s="22"/>
      <c r="F6" s="23"/>
      <c r="G6" s="22"/>
      <c r="H6" s="22"/>
    </row>
    <row r="7" spans="1:8" x14ac:dyDescent="0.2">
      <c r="A7" s="21" t="s">
        <v>1253</v>
      </c>
      <c r="B7" s="21" t="s">
        <v>1254</v>
      </c>
      <c r="C7" s="21" t="s">
        <v>81</v>
      </c>
      <c r="D7" s="24">
        <v>5000</v>
      </c>
      <c r="E7" s="22">
        <v>5213.4059588999999</v>
      </c>
      <c r="F7" s="23">
        <v>9.4867047405036597</v>
      </c>
      <c r="G7" s="22">
        <v>6.72</v>
      </c>
      <c r="H7" s="22"/>
    </row>
    <row r="8" spans="1:8" x14ac:dyDescent="0.2">
      <c r="A8" s="21" t="s">
        <v>93</v>
      </c>
      <c r="B8" s="21" t="s">
        <v>92</v>
      </c>
      <c r="C8" s="21" t="s">
        <v>64</v>
      </c>
      <c r="D8" s="24">
        <v>4000</v>
      </c>
      <c r="E8" s="22">
        <v>4191.1196164000003</v>
      </c>
      <c r="F8" s="23">
        <v>7.6264757907532896</v>
      </c>
      <c r="G8" s="22">
        <v>6.65</v>
      </c>
      <c r="H8" s="22"/>
    </row>
    <row r="9" spans="1:8" x14ac:dyDescent="0.2">
      <c r="A9" s="21" t="s">
        <v>99</v>
      </c>
      <c r="B9" s="21" t="s">
        <v>98</v>
      </c>
      <c r="C9" s="21" t="s">
        <v>27</v>
      </c>
      <c r="D9" s="24">
        <v>6000</v>
      </c>
      <c r="E9" s="22">
        <v>3345.096</v>
      </c>
      <c r="F9" s="23">
        <v>6.0869877256471199</v>
      </c>
      <c r="G9" s="22">
        <v>6.3936000000000002</v>
      </c>
      <c r="H9" s="22"/>
    </row>
    <row r="10" spans="1:8" x14ac:dyDescent="0.2">
      <c r="A10" s="21" t="s">
        <v>1255</v>
      </c>
      <c r="B10" s="21" t="s">
        <v>1256</v>
      </c>
      <c r="C10" s="21" t="s">
        <v>64</v>
      </c>
      <c r="D10" s="24">
        <v>300</v>
      </c>
      <c r="E10" s="22">
        <v>3160.6389451999999</v>
      </c>
      <c r="F10" s="23">
        <v>5.7513358255292699</v>
      </c>
      <c r="G10" s="22">
        <v>6.758</v>
      </c>
      <c r="H10" s="22"/>
    </row>
    <row r="11" spans="1:8" x14ac:dyDescent="0.2">
      <c r="A11" s="21" t="s">
        <v>1233</v>
      </c>
      <c r="B11" s="21" t="s">
        <v>1234</v>
      </c>
      <c r="C11" s="21" t="s">
        <v>63</v>
      </c>
      <c r="D11" s="24">
        <v>2500</v>
      </c>
      <c r="E11" s="22">
        <v>2638.8229452</v>
      </c>
      <c r="F11" s="23">
        <v>4.8018002704820404</v>
      </c>
      <c r="G11" s="22">
        <v>6.6965000000000003</v>
      </c>
      <c r="H11" s="22"/>
    </row>
    <row r="12" spans="1:8" x14ac:dyDescent="0.2">
      <c r="A12" s="21" t="s">
        <v>80</v>
      </c>
      <c r="B12" s="21" t="s">
        <v>79</v>
      </c>
      <c r="C12" s="21" t="s">
        <v>81</v>
      </c>
      <c r="D12" s="24">
        <v>2500</v>
      </c>
      <c r="E12" s="22">
        <v>2626.6665410999999</v>
      </c>
      <c r="F12" s="23">
        <v>4.7796795652631996</v>
      </c>
      <c r="G12" s="22">
        <v>7.3837000000000002</v>
      </c>
      <c r="H12" s="86"/>
    </row>
    <row r="13" spans="1:8" x14ac:dyDescent="0.2">
      <c r="A13" s="21" t="s">
        <v>1257</v>
      </c>
      <c r="B13" s="21" t="s">
        <v>1258</v>
      </c>
      <c r="C13" s="21" t="s">
        <v>27</v>
      </c>
      <c r="D13" s="24">
        <v>250</v>
      </c>
      <c r="E13" s="22">
        <v>2609.4566095999999</v>
      </c>
      <c r="F13" s="23">
        <v>4.7483630823282601</v>
      </c>
      <c r="G13" s="22">
        <v>6.2149999999999999</v>
      </c>
      <c r="H13" s="87">
        <v>5.7576999999999998</v>
      </c>
    </row>
    <row r="14" spans="1:8" x14ac:dyDescent="0.2">
      <c r="A14" s="21" t="s">
        <v>1259</v>
      </c>
      <c r="B14" s="21" t="s">
        <v>1260</v>
      </c>
      <c r="C14" s="21" t="s">
        <v>81</v>
      </c>
      <c r="D14" s="24">
        <v>2500</v>
      </c>
      <c r="E14" s="22">
        <v>2600.8876712000001</v>
      </c>
      <c r="F14" s="23">
        <v>4.7327703989306498</v>
      </c>
      <c r="G14" s="22">
        <v>6.5972</v>
      </c>
      <c r="H14" s="86"/>
    </row>
    <row r="15" spans="1:8" x14ac:dyDescent="0.2">
      <c r="A15" s="21" t="s">
        <v>1261</v>
      </c>
      <c r="B15" s="21" t="s">
        <v>1262</v>
      </c>
      <c r="C15" s="21" t="s">
        <v>63</v>
      </c>
      <c r="D15" s="24">
        <v>2500</v>
      </c>
      <c r="E15" s="22">
        <v>2547.8620547999999</v>
      </c>
      <c r="F15" s="23">
        <v>4.6362810078424204</v>
      </c>
      <c r="G15" s="22">
        <v>6.55</v>
      </c>
      <c r="H15" s="86"/>
    </row>
    <row r="16" spans="1:8" x14ac:dyDescent="0.2">
      <c r="A16" s="21" t="s">
        <v>1229</v>
      </c>
      <c r="B16" s="21" t="s">
        <v>1230</v>
      </c>
      <c r="C16" s="21" t="s">
        <v>63</v>
      </c>
      <c r="D16" s="24">
        <v>2500</v>
      </c>
      <c r="E16" s="22">
        <v>2541.7789041000001</v>
      </c>
      <c r="F16" s="23">
        <v>4.6252116502980698</v>
      </c>
      <c r="G16" s="22">
        <v>6.7190000000000003</v>
      </c>
      <c r="H16" s="86"/>
    </row>
    <row r="17" spans="1:9" x14ac:dyDescent="0.2">
      <c r="A17" s="21" t="s">
        <v>78</v>
      </c>
      <c r="B17" s="21" t="s">
        <v>77</v>
      </c>
      <c r="C17" s="21" t="s">
        <v>26</v>
      </c>
      <c r="D17" s="24">
        <v>2000</v>
      </c>
      <c r="E17" s="22">
        <v>2180.4545753000002</v>
      </c>
      <c r="F17" s="23">
        <v>3.9677187848068298</v>
      </c>
      <c r="G17" s="22">
        <v>7.6150000000000002</v>
      </c>
      <c r="H17" s="22"/>
    </row>
    <row r="18" spans="1:9" x14ac:dyDescent="0.2">
      <c r="A18" s="21" t="s">
        <v>1263</v>
      </c>
      <c r="B18" s="21" t="s">
        <v>1264</v>
      </c>
      <c r="C18" s="21" t="s">
        <v>27</v>
      </c>
      <c r="D18" s="24">
        <v>20</v>
      </c>
      <c r="E18" s="22">
        <v>2036.7836164</v>
      </c>
      <c r="F18" s="23">
        <v>3.70628432571919</v>
      </c>
      <c r="G18" s="22">
        <v>6.7248999999999999</v>
      </c>
      <c r="H18" s="86"/>
    </row>
    <row r="19" spans="1:9" x14ac:dyDescent="0.2">
      <c r="A19" s="21" t="s">
        <v>1265</v>
      </c>
      <c r="B19" s="21" t="s">
        <v>1266</v>
      </c>
      <c r="C19" s="21" t="s">
        <v>64</v>
      </c>
      <c r="D19" s="24">
        <v>1500</v>
      </c>
      <c r="E19" s="22">
        <v>1635.0778766999999</v>
      </c>
      <c r="F19" s="23">
        <v>2.9753104143946998</v>
      </c>
      <c r="G19" s="22">
        <v>6.55</v>
      </c>
      <c r="H19" s="86"/>
    </row>
    <row r="20" spans="1:9" x14ac:dyDescent="0.2">
      <c r="A20" s="21" t="s">
        <v>113</v>
      </c>
      <c r="B20" s="21" t="s">
        <v>112</v>
      </c>
      <c r="C20" s="21" t="s">
        <v>27</v>
      </c>
      <c r="D20" s="24">
        <v>1500</v>
      </c>
      <c r="E20" s="22">
        <v>1577.3123425000001</v>
      </c>
      <c r="F20" s="23">
        <v>2.8701959131544199</v>
      </c>
      <c r="G20" s="22">
        <v>6.61</v>
      </c>
      <c r="H20" s="22"/>
    </row>
    <row r="21" spans="1:9" x14ac:dyDescent="0.2">
      <c r="A21" s="21" t="s">
        <v>1267</v>
      </c>
      <c r="B21" s="21" t="s">
        <v>1268</v>
      </c>
      <c r="C21" s="21" t="s">
        <v>27</v>
      </c>
      <c r="D21" s="24">
        <v>1500</v>
      </c>
      <c r="E21" s="22">
        <v>1511.8095616000001</v>
      </c>
      <c r="F21" s="23">
        <v>2.7510021371509699</v>
      </c>
      <c r="G21" s="22">
        <v>6.6</v>
      </c>
      <c r="H21" s="22"/>
    </row>
    <row r="22" spans="1:9" x14ac:dyDescent="0.2">
      <c r="A22" s="21" t="s">
        <v>1239</v>
      </c>
      <c r="B22" s="21" t="s">
        <v>1240</v>
      </c>
      <c r="C22" s="21" t="s">
        <v>27</v>
      </c>
      <c r="D22" s="24">
        <v>1000</v>
      </c>
      <c r="E22" s="22">
        <v>1073.2450547999999</v>
      </c>
      <c r="F22" s="23">
        <v>1.9529572470204299</v>
      </c>
      <c r="G22" s="22">
        <v>6.62</v>
      </c>
      <c r="H22" s="22"/>
    </row>
    <row r="23" spans="1:9" x14ac:dyDescent="0.2">
      <c r="A23" s="21" t="s">
        <v>115</v>
      </c>
      <c r="B23" s="21" t="s">
        <v>114</v>
      </c>
      <c r="C23" s="21" t="s">
        <v>27</v>
      </c>
      <c r="D23" s="24">
        <v>1000</v>
      </c>
      <c r="E23" s="22">
        <v>1035.8921233000001</v>
      </c>
      <c r="F23" s="23">
        <v>1.88498704958591</v>
      </c>
      <c r="G23" s="22">
        <v>6.5774999999999997</v>
      </c>
      <c r="H23" s="22"/>
    </row>
    <row r="24" spans="1:9" x14ac:dyDescent="0.2">
      <c r="A24" s="21" t="s">
        <v>1269</v>
      </c>
      <c r="B24" s="21" t="s">
        <v>1270</v>
      </c>
      <c r="C24" s="21" t="s">
        <v>27</v>
      </c>
      <c r="D24" s="24">
        <v>1000</v>
      </c>
      <c r="E24" s="22">
        <v>1022.0719452</v>
      </c>
      <c r="F24" s="23">
        <v>1.8598388163331301</v>
      </c>
      <c r="G24" s="22">
        <v>6.4649999999999999</v>
      </c>
      <c r="H24" s="22"/>
    </row>
    <row r="25" spans="1:9" x14ac:dyDescent="0.2">
      <c r="A25" s="21" t="s">
        <v>1271</v>
      </c>
      <c r="B25" s="21" t="s">
        <v>1272</v>
      </c>
      <c r="C25" s="21" t="s">
        <v>63</v>
      </c>
      <c r="D25" s="24">
        <v>1000</v>
      </c>
      <c r="E25" s="22">
        <v>1020.5326301</v>
      </c>
      <c r="F25" s="23">
        <v>1.85703776305406</v>
      </c>
      <c r="G25" s="22">
        <v>6.5545999999999998</v>
      </c>
      <c r="H25" s="22"/>
    </row>
    <row r="26" spans="1:9" x14ac:dyDescent="0.2">
      <c r="A26" s="21" t="s">
        <v>1273</v>
      </c>
      <c r="B26" s="21" t="s">
        <v>1274</v>
      </c>
      <c r="C26" s="21" t="s">
        <v>27</v>
      </c>
      <c r="D26" s="24">
        <v>5</v>
      </c>
      <c r="E26" s="22">
        <v>514.74739729999999</v>
      </c>
      <c r="F26" s="23">
        <v>0.936672995087106</v>
      </c>
      <c r="G26" s="22">
        <v>6.8158000000000003</v>
      </c>
      <c r="H26" s="22"/>
    </row>
    <row r="27" spans="1:9" x14ac:dyDescent="0.2">
      <c r="A27" s="20" t="s">
        <v>28</v>
      </c>
      <c r="B27" s="20"/>
      <c r="C27" s="20"/>
      <c r="D27" s="20"/>
      <c r="E27" s="25">
        <f>SUM(E6:E26)</f>
        <v>45083.662369700003</v>
      </c>
      <c r="F27" s="26">
        <f>SUM(F6:F26)</f>
        <v>82.037615503884737</v>
      </c>
      <c r="G27" s="25"/>
      <c r="H27" s="22"/>
      <c r="I27" s="14"/>
    </row>
    <row r="28" spans="1:9" x14ac:dyDescent="0.2">
      <c r="A28" s="21"/>
      <c r="B28" s="21"/>
      <c r="C28" s="21"/>
      <c r="D28" s="21"/>
      <c r="E28" s="22"/>
      <c r="F28" s="23"/>
      <c r="G28" s="22"/>
      <c r="H28" s="22"/>
    </row>
    <row r="29" spans="1:9" x14ac:dyDescent="0.2">
      <c r="A29" s="20" t="s">
        <v>29</v>
      </c>
      <c r="B29" s="21"/>
      <c r="C29" s="21"/>
      <c r="D29" s="21"/>
      <c r="E29" s="22"/>
      <c r="F29" s="23"/>
      <c r="G29" s="22"/>
      <c r="H29" s="22"/>
    </row>
    <row r="30" spans="1:9" x14ac:dyDescent="0.2">
      <c r="A30" s="20" t="s">
        <v>30</v>
      </c>
      <c r="B30" s="21"/>
      <c r="C30" s="21"/>
      <c r="D30" s="21"/>
      <c r="E30" s="22"/>
      <c r="F30" s="23"/>
      <c r="G30" s="22"/>
      <c r="H30" s="22"/>
    </row>
    <row r="31" spans="1:9" x14ac:dyDescent="0.2">
      <c r="A31" s="21" t="s">
        <v>1122</v>
      </c>
      <c r="B31" s="21" t="s">
        <v>1123</v>
      </c>
      <c r="C31" s="21" t="s">
        <v>32</v>
      </c>
      <c r="D31" s="24">
        <v>600</v>
      </c>
      <c r="E31" s="22">
        <v>2877.93</v>
      </c>
      <c r="F31" s="23">
        <v>5.2368974119940397</v>
      </c>
      <c r="G31" s="22">
        <v>6.3974000000000002</v>
      </c>
      <c r="H31" s="22"/>
    </row>
    <row r="32" spans="1:9" x14ac:dyDescent="0.2">
      <c r="A32" s="20" t="s">
        <v>28</v>
      </c>
      <c r="B32" s="20"/>
      <c r="C32" s="20"/>
      <c r="D32" s="20"/>
      <c r="E32" s="25">
        <f>SUM(E30:E31)</f>
        <v>2877.93</v>
      </c>
      <c r="F32" s="26">
        <f>SUM(F30:F31)</f>
        <v>5.2368974119940397</v>
      </c>
      <c r="G32" s="25"/>
      <c r="H32" s="22"/>
      <c r="I32" s="14"/>
    </row>
    <row r="33" spans="1:9" x14ac:dyDescent="0.2">
      <c r="A33" s="21"/>
      <c r="B33" s="21"/>
      <c r="C33" s="21"/>
      <c r="D33" s="21"/>
      <c r="E33" s="22"/>
      <c r="F33" s="23"/>
      <c r="G33" s="22"/>
      <c r="H33" s="25"/>
    </row>
    <row r="34" spans="1:9" x14ac:dyDescent="0.2">
      <c r="A34" s="20" t="s">
        <v>36</v>
      </c>
      <c r="B34" s="21"/>
      <c r="C34" s="21"/>
      <c r="D34" s="21"/>
      <c r="E34" s="22"/>
      <c r="F34" s="23"/>
      <c r="G34" s="22"/>
      <c r="H34" s="22"/>
    </row>
    <row r="35" spans="1:9" x14ac:dyDescent="0.2">
      <c r="A35" s="21" t="s">
        <v>66</v>
      </c>
      <c r="B35" s="21" t="s">
        <v>65</v>
      </c>
      <c r="C35" s="21" t="s">
        <v>37</v>
      </c>
      <c r="D35" s="24">
        <v>3087900</v>
      </c>
      <c r="E35" s="22">
        <v>3135.3270564999998</v>
      </c>
      <c r="F35" s="23">
        <v>5.7052764132344196</v>
      </c>
      <c r="G35" s="22">
        <v>6.9669979876124897</v>
      </c>
      <c r="H35" s="22"/>
    </row>
    <row r="36" spans="1:9" x14ac:dyDescent="0.2">
      <c r="A36" s="21" t="s">
        <v>1199</v>
      </c>
      <c r="B36" s="21" t="s">
        <v>1200</v>
      </c>
      <c r="C36" s="21" t="s">
        <v>37</v>
      </c>
      <c r="D36" s="24">
        <v>2500000</v>
      </c>
      <c r="E36" s="22">
        <v>2614.8359722</v>
      </c>
      <c r="F36" s="23">
        <v>4.7581517742276898</v>
      </c>
      <c r="G36" s="22">
        <v>6.3730648251124897</v>
      </c>
      <c r="H36" s="22"/>
    </row>
    <row r="37" spans="1:9" x14ac:dyDescent="0.2">
      <c r="A37" s="21" t="s">
        <v>72</v>
      </c>
      <c r="B37" s="21" t="s">
        <v>71</v>
      </c>
      <c r="C37" s="21" t="s">
        <v>37</v>
      </c>
      <c r="D37" s="24">
        <v>52560</v>
      </c>
      <c r="E37" s="22">
        <v>56.077280199999997</v>
      </c>
      <c r="F37" s="23">
        <v>0.102042427561144</v>
      </c>
      <c r="G37" s="22">
        <v>6.8139494586124902</v>
      </c>
      <c r="H37" s="25"/>
    </row>
    <row r="38" spans="1:9" x14ac:dyDescent="0.2">
      <c r="A38" s="21" t="s">
        <v>74</v>
      </c>
      <c r="B38" s="21" t="s">
        <v>73</v>
      </c>
      <c r="C38" s="21" t="s">
        <v>37</v>
      </c>
      <c r="D38" s="24">
        <v>50000</v>
      </c>
      <c r="E38" s="22">
        <v>53.182166700000003</v>
      </c>
      <c r="F38" s="23">
        <v>9.6774261762956504E-2</v>
      </c>
      <c r="G38" s="22">
        <v>6.8845605000000001</v>
      </c>
      <c r="H38" s="22"/>
    </row>
    <row r="39" spans="1:9" x14ac:dyDescent="0.2">
      <c r="A39" s="21" t="s">
        <v>76</v>
      </c>
      <c r="B39" s="21" t="s">
        <v>75</v>
      </c>
      <c r="C39" s="21" t="s">
        <v>37</v>
      </c>
      <c r="D39" s="24">
        <v>41700</v>
      </c>
      <c r="E39" s="22">
        <v>43.409834400000001</v>
      </c>
      <c r="F39" s="23">
        <v>7.8991792512135395E-2</v>
      </c>
      <c r="G39" s="22">
        <v>6.9374374060499999</v>
      </c>
      <c r="H39" s="22"/>
    </row>
    <row r="40" spans="1:9" x14ac:dyDescent="0.2">
      <c r="A40" s="20" t="s">
        <v>28</v>
      </c>
      <c r="B40" s="20"/>
      <c r="C40" s="20"/>
      <c r="D40" s="20"/>
      <c r="E40" s="25">
        <f>SUM(E35:E39)</f>
        <v>5902.8323100000007</v>
      </c>
      <c r="F40" s="26">
        <f>SUM(F35:F39)</f>
        <v>10.741236669298347</v>
      </c>
      <c r="G40" s="25"/>
      <c r="H40" s="22"/>
      <c r="I40" s="14"/>
    </row>
    <row r="41" spans="1:9" x14ac:dyDescent="0.2">
      <c r="A41" s="21"/>
      <c r="B41" s="21"/>
      <c r="C41" s="21"/>
      <c r="D41" s="21"/>
      <c r="E41" s="22"/>
      <c r="F41" s="23"/>
      <c r="G41" s="22"/>
      <c r="H41" s="25"/>
    </row>
    <row r="42" spans="1:9" x14ac:dyDescent="0.2">
      <c r="A42" s="20" t="s">
        <v>1047</v>
      </c>
      <c r="B42" s="21"/>
      <c r="C42" s="21"/>
      <c r="D42" s="21"/>
      <c r="E42" s="22"/>
      <c r="F42" s="23"/>
      <c r="G42" s="22"/>
      <c r="H42" s="22"/>
    </row>
    <row r="43" spans="1:9" x14ac:dyDescent="0.2">
      <c r="A43" s="21" t="s">
        <v>1048</v>
      </c>
      <c r="B43" s="21" t="s">
        <v>1049</v>
      </c>
      <c r="C43" s="21" t="s">
        <v>1050</v>
      </c>
      <c r="D43" s="24">
        <v>1762.3119999999999</v>
      </c>
      <c r="E43" s="22">
        <v>197.1907167</v>
      </c>
      <c r="F43" s="23">
        <v>0.35882302695182999</v>
      </c>
      <c r="G43" s="22">
        <v>5.71</v>
      </c>
      <c r="H43" s="22"/>
    </row>
    <row r="44" spans="1:9" x14ac:dyDescent="0.2">
      <c r="A44" s="20" t="s">
        <v>28</v>
      </c>
      <c r="B44" s="20"/>
      <c r="C44" s="20"/>
      <c r="D44" s="20"/>
      <c r="E44" s="25">
        <f>SUM(E43:E43)</f>
        <v>197.1907167</v>
      </c>
      <c r="F44" s="26">
        <f>SUM(F43:F43)</f>
        <v>0.35882302695182999</v>
      </c>
      <c r="G44" s="25"/>
      <c r="H44" s="20"/>
      <c r="I44" s="14"/>
    </row>
    <row r="45" spans="1:9" x14ac:dyDescent="0.2">
      <c r="A45" s="21"/>
      <c r="B45" s="21"/>
      <c r="C45" s="21"/>
      <c r="D45" s="21"/>
      <c r="E45" s="22"/>
      <c r="F45" s="23"/>
      <c r="G45" s="22"/>
      <c r="H45" s="20"/>
    </row>
    <row r="46" spans="1:9" x14ac:dyDescent="0.2">
      <c r="A46" s="20" t="s">
        <v>41</v>
      </c>
      <c r="B46" s="20"/>
      <c r="C46" s="20"/>
      <c r="D46" s="20"/>
      <c r="E46" s="25">
        <f>E27+E32+E40+E44</f>
        <v>54061.615396400004</v>
      </c>
      <c r="F46" s="26">
        <f>F27+F32+F40+F44</f>
        <v>98.374572612128944</v>
      </c>
      <c r="G46" s="25"/>
      <c r="H46" s="20"/>
      <c r="I46" s="14"/>
    </row>
    <row r="47" spans="1:9" x14ac:dyDescent="0.2">
      <c r="A47" s="20"/>
      <c r="B47" s="20"/>
      <c r="C47" s="20"/>
      <c r="D47" s="20"/>
      <c r="E47" s="25"/>
      <c r="F47" s="26"/>
      <c r="G47" s="25"/>
      <c r="H47" s="20"/>
      <c r="I47" s="14"/>
    </row>
    <row r="48" spans="1:9" x14ac:dyDescent="0.2">
      <c r="A48" s="20" t="s">
        <v>313</v>
      </c>
      <c r="B48" s="20"/>
      <c r="C48" s="20"/>
      <c r="D48" s="20"/>
      <c r="E48" s="25">
        <v>7.85193136</v>
      </c>
      <c r="F48" s="26">
        <f>E48/$E$52*$F$52</f>
        <v>1.4287963577411134E-2</v>
      </c>
      <c r="G48" s="25"/>
      <c r="H48" s="20"/>
      <c r="I48" s="14"/>
    </row>
    <row r="49" spans="1:9" x14ac:dyDescent="0.2">
      <c r="A49" s="20"/>
      <c r="B49" s="20"/>
      <c r="C49" s="20"/>
      <c r="D49" s="20"/>
      <c r="E49" s="25"/>
      <c r="F49" s="26"/>
      <c r="G49" s="25"/>
      <c r="H49" s="20"/>
      <c r="I49" s="14"/>
    </row>
    <row r="50" spans="1:9" x14ac:dyDescent="0.2">
      <c r="A50" s="20" t="s">
        <v>43</v>
      </c>
      <c r="B50" s="20"/>
      <c r="C50" s="20"/>
      <c r="D50" s="20"/>
      <c r="E50" s="25">
        <f>E52-(E27+E32+E40+E44+E48)</f>
        <v>885.39952543999971</v>
      </c>
      <c r="F50" s="25">
        <f>F52-(F27+F32+F40+F44+F48)</f>
        <v>1.6111394242936399</v>
      </c>
      <c r="G50" s="25"/>
      <c r="H50" s="20"/>
      <c r="I50" s="14"/>
    </row>
    <row r="51" spans="1:9" x14ac:dyDescent="0.2">
      <c r="A51" s="20"/>
      <c r="B51" s="20"/>
      <c r="C51" s="20"/>
      <c r="D51" s="20"/>
      <c r="E51" s="25"/>
      <c r="F51" s="26"/>
      <c r="G51" s="25"/>
      <c r="H51" s="20"/>
      <c r="I51" s="14"/>
    </row>
    <row r="52" spans="1:9" x14ac:dyDescent="0.2">
      <c r="A52" s="27" t="s">
        <v>42</v>
      </c>
      <c r="B52" s="27"/>
      <c r="C52" s="27"/>
      <c r="D52" s="27"/>
      <c r="E52" s="28">
        <v>54954.866853200001</v>
      </c>
      <c r="F52" s="29">
        <v>100</v>
      </c>
      <c r="G52" s="28"/>
      <c r="H52" s="20"/>
      <c r="I52" s="14"/>
    </row>
    <row r="53" spans="1:9" x14ac:dyDescent="0.2">
      <c r="H53" s="20"/>
    </row>
    <row r="54" spans="1:9" x14ac:dyDescent="0.2">
      <c r="A54" s="75" t="s">
        <v>1208</v>
      </c>
      <c r="B54" s="75"/>
      <c r="C54" s="75"/>
      <c r="D54" s="75"/>
      <c r="E54" s="76"/>
      <c r="F54" s="76"/>
      <c r="G54" s="76"/>
      <c r="H54" s="20"/>
    </row>
    <row r="55" spans="1:9" x14ac:dyDescent="0.2">
      <c r="A55" s="64"/>
      <c r="B55" s="64"/>
      <c r="C55" s="64"/>
      <c r="D55" s="64"/>
      <c r="E55" s="26"/>
      <c r="F55" s="26"/>
      <c r="G55" s="26"/>
      <c r="H55" s="20"/>
    </row>
    <row r="56" spans="1:9" x14ac:dyDescent="0.2">
      <c r="A56" s="77" t="s">
        <v>1209</v>
      </c>
      <c r="B56" s="78"/>
      <c r="C56" s="78"/>
      <c r="D56" s="64"/>
      <c r="E56" s="79" t="s">
        <v>1210</v>
      </c>
      <c r="F56" s="77" t="s">
        <v>3</v>
      </c>
      <c r="G56" s="26"/>
      <c r="H56" s="20"/>
    </row>
    <row r="57" spans="1:9" x14ac:dyDescent="0.2">
      <c r="A57" s="78" t="s">
        <v>1243</v>
      </c>
      <c r="B57" s="78"/>
      <c r="C57" s="78"/>
      <c r="D57" s="64"/>
      <c r="E57" s="80">
        <v>2500</v>
      </c>
      <c r="F57" s="81">
        <f>E57/$E$52*100</f>
        <v>4.5491876209584996</v>
      </c>
      <c r="G57" s="26"/>
      <c r="H57" s="20"/>
    </row>
    <row r="58" spans="1:9" x14ac:dyDescent="0.2">
      <c r="A58" s="78" t="s">
        <v>1243</v>
      </c>
      <c r="B58" s="78"/>
      <c r="C58" s="78"/>
      <c r="D58" s="64"/>
      <c r="E58" s="80">
        <v>3500</v>
      </c>
      <c r="F58" s="81">
        <f>E58/$E$52*100</f>
        <v>6.3688626693418984</v>
      </c>
      <c r="G58" s="26"/>
      <c r="H58" s="20"/>
    </row>
    <row r="59" spans="1:9" x14ac:dyDescent="0.2">
      <c r="A59" s="78" t="s">
        <v>1243</v>
      </c>
      <c r="B59" s="78"/>
      <c r="C59" s="78"/>
      <c r="D59" s="64"/>
      <c r="E59" s="80">
        <v>2500</v>
      </c>
      <c r="F59" s="81">
        <f>E59/$E$52*100</f>
        <v>4.5491876209584996</v>
      </c>
      <c r="G59" s="26"/>
      <c r="H59" s="20"/>
    </row>
    <row r="60" spans="1:9" x14ac:dyDescent="0.2">
      <c r="A60" s="82" t="s">
        <v>1212</v>
      </c>
      <c r="B60" s="83"/>
      <c r="C60" s="83"/>
      <c r="D60" s="82"/>
      <c r="E60" s="84">
        <f>SUM(E57:E59)</f>
        <v>8500</v>
      </c>
      <c r="F60" s="84">
        <f>SUM(F57:F59)</f>
        <v>15.467237911258898</v>
      </c>
      <c r="G60" s="29"/>
      <c r="H60" s="27"/>
    </row>
    <row r="61" spans="1:9" x14ac:dyDescent="0.2">
      <c r="H61" s="14"/>
    </row>
    <row r="62" spans="1:9" x14ac:dyDescent="0.2">
      <c r="A62" s="14" t="s">
        <v>44</v>
      </c>
      <c r="H62" s="14"/>
    </row>
    <row r="63" spans="1:9" x14ac:dyDescent="0.2">
      <c r="A63" s="14" t="s">
        <v>1052</v>
      </c>
    </row>
    <row r="65" spans="1:4" x14ac:dyDescent="0.2">
      <c r="A65" s="14" t="s">
        <v>45</v>
      </c>
    </row>
    <row r="66" spans="1:4" x14ac:dyDescent="0.2">
      <c r="A66" s="14" t="s">
        <v>46</v>
      </c>
    </row>
    <row r="67" spans="1:4" x14ac:dyDescent="0.2">
      <c r="A67" s="14" t="s">
        <v>47</v>
      </c>
      <c r="B67" s="14"/>
      <c r="C67" s="30" t="s">
        <v>49</v>
      </c>
      <c r="D67" s="14" t="s">
        <v>48</v>
      </c>
    </row>
    <row r="68" spans="1:4" x14ac:dyDescent="0.2">
      <c r="A68" s="7" t="s">
        <v>50</v>
      </c>
      <c r="C68" s="31">
        <v>21.3704</v>
      </c>
      <c r="D68" s="31">
        <v>22.474399999999999</v>
      </c>
    </row>
    <row r="69" spans="1:4" x14ac:dyDescent="0.2">
      <c r="A69" s="7" t="s">
        <v>51</v>
      </c>
      <c r="C69" s="31">
        <v>10.7179</v>
      </c>
      <c r="D69" s="31">
        <v>10.9863</v>
      </c>
    </row>
    <row r="70" spans="1:4" x14ac:dyDescent="0.2">
      <c r="A70" s="7" t="s">
        <v>52</v>
      </c>
      <c r="C70" s="31">
        <v>22.281199999999998</v>
      </c>
      <c r="D70" s="31">
        <v>23.471900000000002</v>
      </c>
    </row>
    <row r="71" spans="1:4" x14ac:dyDescent="0.2">
      <c r="A71" s="7" t="s">
        <v>53</v>
      </c>
      <c r="C71" s="31">
        <v>11.3192</v>
      </c>
      <c r="D71" s="31">
        <v>11.614699999999999</v>
      </c>
    </row>
    <row r="73" spans="1:4" x14ac:dyDescent="0.2">
      <c r="A73" s="14" t="s">
        <v>55</v>
      </c>
    </row>
    <row r="74" spans="1:4" x14ac:dyDescent="0.2">
      <c r="A74" s="101" t="s">
        <v>58</v>
      </c>
      <c r="B74" s="102"/>
      <c r="C74" s="33" t="s">
        <v>59</v>
      </c>
    </row>
    <row r="75" spans="1:4" x14ac:dyDescent="0.2">
      <c r="A75" s="97" t="s">
        <v>51</v>
      </c>
      <c r="B75" s="98"/>
      <c r="C75" s="34">
        <v>0.27500000000000002</v>
      </c>
    </row>
    <row r="76" spans="1:4" x14ac:dyDescent="0.2">
      <c r="A76" s="97" t="s">
        <v>53</v>
      </c>
      <c r="B76" s="98"/>
      <c r="C76" s="34">
        <v>0.29499999999999998</v>
      </c>
    </row>
    <row r="77" spans="1:4" x14ac:dyDescent="0.2">
      <c r="A77" s="7" t="s">
        <v>60</v>
      </c>
    </row>
    <row r="78" spans="1:4" x14ac:dyDescent="0.2">
      <c r="A78" s="7" t="s">
        <v>54</v>
      </c>
    </row>
    <row r="80" spans="1:4" x14ac:dyDescent="0.2">
      <c r="A80" s="66" t="s">
        <v>1215</v>
      </c>
    </row>
    <row r="81" spans="1:9" x14ac:dyDescent="0.2">
      <c r="A81" s="66"/>
    </row>
    <row r="82" spans="1:9" x14ac:dyDescent="0.2">
      <c r="A82" s="62" t="s">
        <v>1216</v>
      </c>
    </row>
    <row r="83" spans="1:9" x14ac:dyDescent="0.2">
      <c r="A83" s="62" t="s">
        <v>1275</v>
      </c>
    </row>
    <row r="85" spans="1:9" x14ac:dyDescent="0.2">
      <c r="A85" s="14" t="s">
        <v>335</v>
      </c>
      <c r="D85" s="32">
        <v>6.1580346808136399</v>
      </c>
      <c r="E85" s="10" t="s">
        <v>57</v>
      </c>
    </row>
    <row r="87" spans="1:9" x14ac:dyDescent="0.2">
      <c r="A87" s="14" t="s">
        <v>336</v>
      </c>
      <c r="D87" s="30" t="s">
        <v>56</v>
      </c>
    </row>
    <row r="89" spans="1:9" x14ac:dyDescent="0.2">
      <c r="A89" s="66" t="s">
        <v>1218</v>
      </c>
      <c r="B89" s="62"/>
      <c r="C89" s="62"/>
      <c r="D89" s="62"/>
      <c r="E89" s="11"/>
      <c r="G89" s="11"/>
      <c r="H89" s="11"/>
      <c r="I89" s="62"/>
    </row>
    <row r="90" spans="1:9" ht="15" x14ac:dyDescent="0.25">
      <c r="A90" s="85"/>
      <c r="B90" s="62"/>
      <c r="C90" s="62"/>
      <c r="D90" s="62"/>
      <c r="E90" s="11"/>
      <c r="G90" s="11"/>
      <c r="H90" s="11"/>
      <c r="I90" s="62"/>
    </row>
    <row r="91" spans="1:9" x14ac:dyDescent="0.2">
      <c r="A91" s="66" t="s">
        <v>948</v>
      </c>
      <c r="B91" s="62"/>
      <c r="C91" s="62"/>
      <c r="D91" s="62"/>
      <c r="E91" s="11"/>
      <c r="G91" s="11"/>
      <c r="H91" s="11"/>
      <c r="I91" s="62"/>
    </row>
    <row r="92" spans="1:9" x14ac:dyDescent="0.2">
      <c r="A92" s="67"/>
      <c r="B92" s="62"/>
      <c r="C92" s="62"/>
      <c r="D92" s="62"/>
      <c r="E92" s="11"/>
      <c r="G92" s="11"/>
      <c r="H92" s="11"/>
      <c r="I92" s="62"/>
    </row>
    <row r="93" spans="1:9" x14ac:dyDescent="0.2">
      <c r="A93" s="62"/>
      <c r="B93" s="62"/>
      <c r="C93" s="62"/>
      <c r="D93" s="62"/>
      <c r="E93" s="11"/>
      <c r="G93" s="11"/>
      <c r="H93" s="11"/>
      <c r="I93" s="62"/>
    </row>
    <row r="94" spans="1:9" x14ac:dyDescent="0.2">
      <c r="A94" s="62"/>
      <c r="B94" s="62"/>
      <c r="C94" s="62"/>
      <c r="D94" s="62"/>
      <c r="E94" s="11"/>
      <c r="G94" s="11"/>
      <c r="H94" s="11"/>
      <c r="I94" s="62"/>
    </row>
    <row r="95" spans="1:9" x14ac:dyDescent="0.2">
      <c r="A95" s="62"/>
      <c r="B95" s="62"/>
      <c r="C95" s="62"/>
      <c r="D95" s="62"/>
      <c r="E95" s="11"/>
      <c r="G95" s="11"/>
      <c r="H95" s="11"/>
      <c r="I95" s="62"/>
    </row>
    <row r="96" spans="1:9" x14ac:dyDescent="0.2">
      <c r="A96" s="62"/>
      <c r="B96" s="62"/>
      <c r="C96" s="62"/>
      <c r="D96" s="62"/>
      <c r="E96" s="11"/>
      <c r="G96" s="11"/>
      <c r="H96" s="11"/>
      <c r="I96" s="62"/>
    </row>
    <row r="97" spans="1:9" x14ac:dyDescent="0.2">
      <c r="A97" s="62"/>
      <c r="B97" s="62"/>
      <c r="C97" s="62"/>
      <c r="D97" s="62"/>
      <c r="E97" s="11"/>
      <c r="G97" s="11"/>
      <c r="H97" s="11"/>
      <c r="I97" s="62"/>
    </row>
    <row r="98" spans="1:9" x14ac:dyDescent="0.2">
      <c r="A98" s="62"/>
      <c r="B98" s="62"/>
      <c r="C98" s="62"/>
      <c r="D98" s="62"/>
      <c r="E98" s="11"/>
      <c r="G98" s="11"/>
      <c r="H98" s="11"/>
      <c r="I98" s="62"/>
    </row>
    <row r="99" spans="1:9" x14ac:dyDescent="0.2">
      <c r="A99" s="62"/>
      <c r="B99" s="62"/>
      <c r="C99" s="62"/>
      <c r="D99" s="62"/>
      <c r="E99" s="11"/>
      <c r="G99" s="11"/>
      <c r="H99" s="11"/>
      <c r="I99" s="62"/>
    </row>
    <row r="100" spans="1:9" x14ac:dyDescent="0.2">
      <c r="A100" s="62"/>
      <c r="B100" s="62"/>
      <c r="C100" s="62"/>
      <c r="D100" s="62"/>
      <c r="E100" s="11"/>
      <c r="G100" s="11"/>
      <c r="H100" s="11"/>
      <c r="I100" s="62"/>
    </row>
    <row r="101" spans="1:9" x14ac:dyDescent="0.2">
      <c r="A101" s="62"/>
      <c r="B101" s="62"/>
      <c r="C101" s="62"/>
      <c r="D101" s="62"/>
      <c r="E101" s="11"/>
      <c r="G101" s="11"/>
      <c r="H101" s="11"/>
      <c r="I101" s="62"/>
    </row>
    <row r="102" spans="1:9" x14ac:dyDescent="0.2">
      <c r="A102" s="62"/>
      <c r="B102" s="62"/>
      <c r="C102" s="62"/>
      <c r="D102" s="62"/>
      <c r="E102" s="11"/>
      <c r="G102" s="11"/>
      <c r="H102" s="11"/>
      <c r="I102" s="62"/>
    </row>
    <row r="103" spans="1:9" x14ac:dyDescent="0.2">
      <c r="A103" s="62"/>
      <c r="B103" s="62"/>
      <c r="C103" s="62"/>
      <c r="D103" s="62"/>
      <c r="E103" s="11"/>
      <c r="G103" s="11"/>
      <c r="H103" s="11"/>
      <c r="I103" s="62"/>
    </row>
    <row r="104" spans="1:9" x14ac:dyDescent="0.2">
      <c r="A104" s="62"/>
      <c r="B104" s="62"/>
      <c r="C104" s="62"/>
      <c r="D104" s="62"/>
      <c r="E104" s="11"/>
      <c r="G104" s="11"/>
      <c r="H104" s="11"/>
      <c r="I104" s="62"/>
    </row>
    <row r="105" spans="1:9" x14ac:dyDescent="0.2">
      <c r="A105" s="62"/>
      <c r="B105" s="62"/>
      <c r="C105" s="62"/>
      <c r="D105" s="62"/>
      <c r="E105" s="11"/>
      <c r="G105" s="11"/>
      <c r="H105" s="11"/>
      <c r="I105" s="62"/>
    </row>
    <row r="106" spans="1:9" x14ac:dyDescent="0.2">
      <c r="A106" s="62"/>
      <c r="B106" s="62"/>
      <c r="C106" s="62"/>
      <c r="D106" s="62"/>
      <c r="E106" s="11"/>
      <c r="G106" s="11"/>
      <c r="H106" s="11"/>
      <c r="I106" s="62"/>
    </row>
    <row r="107" spans="1:9" x14ac:dyDescent="0.2">
      <c r="A107" s="62"/>
      <c r="B107" s="62"/>
      <c r="C107" s="62"/>
      <c r="D107" s="62"/>
      <c r="E107" s="11"/>
      <c r="G107" s="11"/>
      <c r="H107" s="11"/>
      <c r="I107" s="62"/>
    </row>
    <row r="108" spans="1:9" x14ac:dyDescent="0.2">
      <c r="A108" s="66" t="s">
        <v>1276</v>
      </c>
      <c r="B108" s="62"/>
      <c r="C108" s="62"/>
      <c r="D108" s="62"/>
      <c r="E108" s="11"/>
      <c r="G108" s="11"/>
      <c r="H108" s="11"/>
      <c r="I108" s="62"/>
    </row>
    <row r="109" spans="1:9" x14ac:dyDescent="0.2">
      <c r="A109" s="62"/>
      <c r="B109" s="62"/>
      <c r="C109" s="62"/>
      <c r="D109" s="62"/>
      <c r="E109" s="11"/>
      <c r="G109" s="11"/>
      <c r="H109" s="11"/>
      <c r="I109" s="62"/>
    </row>
    <row r="110" spans="1:9" x14ac:dyDescent="0.2">
      <c r="A110" s="66" t="s">
        <v>949</v>
      </c>
      <c r="B110" s="62"/>
      <c r="C110" s="62"/>
      <c r="D110" s="62"/>
      <c r="E110" s="11"/>
      <c r="G110" s="11"/>
      <c r="H110" s="11"/>
      <c r="I110" s="62"/>
    </row>
    <row r="111" spans="1:9" x14ac:dyDescent="0.2">
      <c r="A111" s="62"/>
      <c r="B111" s="62"/>
      <c r="C111" s="62"/>
      <c r="D111" s="62"/>
      <c r="E111" s="11"/>
      <c r="G111" s="11"/>
      <c r="H111" s="11"/>
      <c r="I111" s="62"/>
    </row>
    <row r="112" spans="1:9" x14ac:dyDescent="0.2">
      <c r="A112" s="62"/>
      <c r="B112" s="62"/>
      <c r="C112" s="62"/>
      <c r="D112" s="62"/>
      <c r="E112" s="11"/>
      <c r="G112" s="11"/>
      <c r="H112" s="11"/>
      <c r="I112" s="62"/>
    </row>
    <row r="113" spans="1:9" x14ac:dyDescent="0.2">
      <c r="A113" s="62"/>
      <c r="B113" s="62"/>
      <c r="C113" s="62"/>
      <c r="D113" s="62"/>
      <c r="E113" s="11"/>
      <c r="G113" s="11"/>
      <c r="H113" s="11"/>
      <c r="I113" s="62"/>
    </row>
    <row r="114" spans="1:9" x14ac:dyDescent="0.2">
      <c r="A114" s="62"/>
      <c r="B114" s="62"/>
      <c r="C114" s="62"/>
      <c r="D114" s="62"/>
      <c r="E114" s="11"/>
      <c r="G114" s="11"/>
      <c r="H114" s="11"/>
      <c r="I114" s="62"/>
    </row>
    <row r="115" spans="1:9" x14ac:dyDescent="0.2">
      <c r="A115" s="62"/>
      <c r="B115" s="62"/>
      <c r="C115" s="62"/>
      <c r="D115" s="62"/>
      <c r="E115" s="11"/>
      <c r="G115" s="11"/>
      <c r="H115" s="11"/>
      <c r="I115" s="62"/>
    </row>
    <row r="116" spans="1:9" x14ac:dyDescent="0.2">
      <c r="A116" s="62"/>
      <c r="B116" s="62"/>
      <c r="C116" s="62"/>
      <c r="D116" s="62"/>
      <c r="E116" s="11"/>
      <c r="G116" s="11"/>
      <c r="H116" s="11"/>
      <c r="I116" s="62"/>
    </row>
    <row r="117" spans="1:9" x14ac:dyDescent="0.2">
      <c r="A117" s="62"/>
      <c r="B117" s="62"/>
      <c r="C117" s="62"/>
      <c r="D117" s="62"/>
      <c r="E117" s="11"/>
      <c r="G117" s="11"/>
      <c r="H117" s="11"/>
      <c r="I117" s="62"/>
    </row>
    <row r="118" spans="1:9" x14ac:dyDescent="0.2">
      <c r="A118" s="62"/>
      <c r="B118" s="62"/>
      <c r="C118" s="62"/>
      <c r="D118" s="62"/>
      <c r="E118" s="11"/>
      <c r="G118" s="11"/>
      <c r="H118" s="11"/>
      <c r="I118" s="62"/>
    </row>
    <row r="119" spans="1:9" x14ac:dyDescent="0.2">
      <c r="A119" s="62"/>
      <c r="B119" s="62"/>
      <c r="C119" s="62"/>
      <c r="D119" s="62"/>
      <c r="E119" s="11"/>
      <c r="G119" s="11"/>
      <c r="H119" s="11"/>
      <c r="I119" s="62"/>
    </row>
    <row r="120" spans="1:9" x14ac:dyDescent="0.2">
      <c r="A120" s="62"/>
      <c r="B120" s="62"/>
      <c r="C120" s="62"/>
      <c r="D120" s="62"/>
      <c r="E120" s="11"/>
      <c r="G120" s="11"/>
      <c r="H120" s="11"/>
      <c r="I120" s="62"/>
    </row>
    <row r="121" spans="1:9" x14ac:dyDescent="0.2">
      <c r="A121" s="62"/>
      <c r="B121" s="62"/>
      <c r="C121" s="62"/>
      <c r="D121" s="62"/>
      <c r="E121" s="11"/>
      <c r="G121" s="11"/>
      <c r="H121" s="11"/>
      <c r="I121" s="62"/>
    </row>
    <row r="122" spans="1:9" x14ac:dyDescent="0.2">
      <c r="A122" s="62"/>
      <c r="B122" s="62"/>
      <c r="C122" s="62"/>
      <c r="D122" s="62"/>
      <c r="E122" s="11"/>
      <c r="G122" s="11"/>
      <c r="H122" s="11"/>
      <c r="I122" s="62"/>
    </row>
    <row r="123" spans="1:9" x14ac:dyDescent="0.2">
      <c r="A123" s="62"/>
      <c r="B123" s="62"/>
      <c r="C123" s="62"/>
      <c r="D123" s="62"/>
      <c r="E123" s="11"/>
      <c r="G123" s="11"/>
      <c r="H123" s="11"/>
      <c r="I123" s="62"/>
    </row>
    <row r="124" spans="1:9" x14ac:dyDescent="0.2">
      <c r="A124" s="62"/>
      <c r="B124" s="62"/>
      <c r="C124" s="62"/>
      <c r="D124" s="62"/>
      <c r="E124" s="11"/>
      <c r="G124" s="11"/>
      <c r="H124" s="11"/>
      <c r="I124" s="62"/>
    </row>
    <row r="125" spans="1:9" x14ac:dyDescent="0.2">
      <c r="A125" s="62" t="s">
        <v>947</v>
      </c>
      <c r="B125" s="62"/>
      <c r="C125" s="62"/>
      <c r="D125" s="62"/>
      <c r="E125" s="11"/>
      <c r="G125" s="11"/>
      <c r="H125" s="11"/>
      <c r="I125" s="62"/>
    </row>
    <row r="126" spans="1:9" x14ac:dyDescent="0.2">
      <c r="A126" s="62"/>
      <c r="B126" s="62"/>
      <c r="C126" s="62"/>
      <c r="D126" s="62"/>
      <c r="E126" s="11"/>
      <c r="G126" s="11"/>
      <c r="H126" s="11"/>
      <c r="I126" s="62"/>
    </row>
    <row r="127" spans="1:9" x14ac:dyDescent="0.2">
      <c r="A127" s="62"/>
      <c r="B127" s="62"/>
      <c r="C127" s="62"/>
      <c r="D127" s="62"/>
      <c r="E127" s="11"/>
      <c r="G127" s="11"/>
      <c r="H127" s="11"/>
      <c r="I127" s="62"/>
    </row>
    <row r="128" spans="1:9" x14ac:dyDescent="0.2">
      <c r="A128" s="62"/>
      <c r="B128" s="62"/>
      <c r="C128" s="62"/>
      <c r="D128" s="62"/>
      <c r="E128" s="11"/>
      <c r="G128" s="11"/>
      <c r="H128" s="11"/>
      <c r="I128" s="62"/>
    </row>
    <row r="129" spans="1:9" x14ac:dyDescent="0.2">
      <c r="A129" s="67"/>
      <c r="B129" s="62"/>
      <c r="C129" s="62"/>
      <c r="D129" s="62"/>
      <c r="E129" s="11"/>
      <c r="G129" s="11"/>
      <c r="H129" s="11"/>
      <c r="I129" s="62"/>
    </row>
    <row r="130" spans="1:9" x14ac:dyDescent="0.2">
      <c r="A130" s="62"/>
      <c r="B130" s="62"/>
      <c r="C130" s="62"/>
      <c r="D130" s="62"/>
      <c r="E130" s="11"/>
      <c r="G130" s="11"/>
      <c r="H130" s="11"/>
      <c r="I130" s="62"/>
    </row>
    <row r="131" spans="1:9" x14ac:dyDescent="0.2">
      <c r="A131" s="62"/>
      <c r="B131" s="62"/>
      <c r="C131" s="62"/>
      <c r="D131" s="62"/>
      <c r="E131" s="11"/>
      <c r="G131" s="11"/>
      <c r="H131" s="11"/>
      <c r="I131" s="62"/>
    </row>
    <row r="132" spans="1:9" x14ac:dyDescent="0.2">
      <c r="A132" s="62"/>
      <c r="B132" s="62"/>
      <c r="C132" s="62"/>
      <c r="D132" s="62"/>
      <c r="E132" s="11"/>
      <c r="G132" s="11"/>
      <c r="H132" s="11"/>
      <c r="I132" s="62"/>
    </row>
    <row r="133" spans="1:9" x14ac:dyDescent="0.2">
      <c r="A133" s="62"/>
      <c r="B133" s="62"/>
      <c r="C133" s="62"/>
      <c r="D133" s="62"/>
      <c r="E133" s="11"/>
      <c r="G133" s="11"/>
      <c r="H133" s="11"/>
      <c r="I133" s="62"/>
    </row>
    <row r="134" spans="1:9" x14ac:dyDescent="0.2">
      <c r="A134" s="62"/>
      <c r="B134" s="62"/>
      <c r="C134" s="62"/>
      <c r="D134" s="62"/>
      <c r="E134" s="11"/>
      <c r="G134" s="11"/>
      <c r="H134" s="11"/>
      <c r="I134" s="62"/>
    </row>
    <row r="135" spans="1:9" x14ac:dyDescent="0.2">
      <c r="A135" s="62"/>
      <c r="B135" s="62"/>
      <c r="C135" s="62"/>
      <c r="D135" s="62"/>
      <c r="E135" s="11"/>
      <c r="G135" s="11"/>
      <c r="H135" s="11"/>
      <c r="I135" s="62"/>
    </row>
    <row r="136" spans="1:9" x14ac:dyDescent="0.2">
      <c r="A136" s="62"/>
      <c r="B136" s="62"/>
      <c r="C136" s="62"/>
      <c r="D136" s="62"/>
      <c r="E136" s="11"/>
      <c r="G136" s="11"/>
      <c r="H136" s="11"/>
      <c r="I136" s="62"/>
    </row>
    <row r="137" spans="1:9" x14ac:dyDescent="0.2">
      <c r="A137" s="62"/>
      <c r="B137" s="62"/>
      <c r="C137" s="62"/>
      <c r="D137" s="62"/>
      <c r="E137" s="11"/>
      <c r="G137" s="11"/>
      <c r="H137" s="11"/>
      <c r="I137" s="62"/>
    </row>
    <row r="138" spans="1:9" x14ac:dyDescent="0.2">
      <c r="A138" s="62"/>
      <c r="B138" s="62"/>
      <c r="C138" s="62"/>
      <c r="D138" s="62"/>
      <c r="E138" s="11"/>
      <c r="G138" s="11"/>
      <c r="H138" s="11"/>
      <c r="I138" s="62"/>
    </row>
    <row r="139" spans="1:9" x14ac:dyDescent="0.2">
      <c r="A139" s="62"/>
      <c r="B139" s="62"/>
      <c r="C139" s="62"/>
      <c r="D139" s="62"/>
      <c r="E139" s="11"/>
      <c r="G139" s="11"/>
      <c r="H139" s="11"/>
      <c r="I139" s="62"/>
    </row>
    <row r="140" spans="1:9" x14ac:dyDescent="0.2">
      <c r="A140" s="62"/>
      <c r="B140" s="62"/>
      <c r="C140" s="62"/>
      <c r="D140" s="62"/>
      <c r="E140" s="11"/>
      <c r="G140" s="11"/>
      <c r="H140" s="11"/>
      <c r="I140" s="62"/>
    </row>
    <row r="141" spans="1:9" x14ac:dyDescent="0.2">
      <c r="A141" s="62"/>
      <c r="B141" s="62"/>
      <c r="C141" s="62"/>
      <c r="D141" s="62"/>
      <c r="E141" s="11"/>
      <c r="G141" s="11"/>
      <c r="H141" s="11"/>
      <c r="I141" s="62"/>
    </row>
    <row r="142" spans="1:9" x14ac:dyDescent="0.2">
      <c r="A142" s="62"/>
      <c r="B142" s="62"/>
      <c r="C142" s="62"/>
      <c r="D142" s="62"/>
      <c r="E142" s="11"/>
      <c r="G142" s="11"/>
      <c r="H142" s="11"/>
      <c r="I142" s="62"/>
    </row>
    <row r="143" spans="1:9" x14ac:dyDescent="0.2">
      <c r="A143" s="62"/>
      <c r="B143" s="62"/>
      <c r="C143" s="62"/>
      <c r="D143" s="62"/>
      <c r="E143" s="11"/>
      <c r="G143" s="11"/>
      <c r="H143" s="11"/>
      <c r="I143" s="62"/>
    </row>
    <row r="144" spans="1:9" x14ac:dyDescent="0.2">
      <c r="A144" s="62"/>
      <c r="B144" s="62"/>
      <c r="C144" s="62"/>
      <c r="D144" s="62"/>
      <c r="E144" s="11"/>
      <c r="G144" s="11"/>
      <c r="H144" s="11"/>
      <c r="I144" s="62"/>
    </row>
    <row r="145" spans="1:9" x14ac:dyDescent="0.2">
      <c r="A145" s="62"/>
      <c r="B145" s="62"/>
      <c r="C145" s="62"/>
      <c r="D145" s="62"/>
      <c r="E145" s="11"/>
      <c r="G145" s="11"/>
      <c r="H145" s="11"/>
      <c r="I145" s="62"/>
    </row>
    <row r="146" spans="1:9" x14ac:dyDescent="0.2">
      <c r="A146" s="62"/>
      <c r="B146" s="62"/>
      <c r="C146" s="62"/>
      <c r="D146" s="62"/>
      <c r="E146" s="11"/>
      <c r="G146" s="11"/>
      <c r="H146" s="11"/>
      <c r="I146" s="62"/>
    </row>
    <row r="147" spans="1:9" x14ac:dyDescent="0.2">
      <c r="A147" s="62"/>
      <c r="B147" s="62"/>
      <c r="C147" s="62"/>
      <c r="D147" s="62"/>
      <c r="E147" s="11"/>
      <c r="G147" s="11"/>
      <c r="H147" s="11"/>
      <c r="I147" s="62"/>
    </row>
    <row r="148" spans="1:9" x14ac:dyDescent="0.2">
      <c r="A148" s="62"/>
      <c r="B148" s="62"/>
      <c r="C148" s="62"/>
      <c r="D148" s="62"/>
      <c r="E148" s="11"/>
      <c r="G148" s="11"/>
      <c r="H148" s="11"/>
      <c r="I148" s="62"/>
    </row>
    <row r="149" spans="1:9" x14ac:dyDescent="0.2">
      <c r="A149" s="62"/>
      <c r="B149" s="62"/>
      <c r="C149" s="62"/>
      <c r="D149" s="62"/>
      <c r="E149" s="11"/>
      <c r="G149" s="11"/>
      <c r="H149" s="11"/>
      <c r="I149" s="62"/>
    </row>
    <row r="150" spans="1:9" x14ac:dyDescent="0.2">
      <c r="A150" s="62"/>
      <c r="B150" s="62"/>
      <c r="C150" s="62"/>
      <c r="D150" s="62"/>
      <c r="E150" s="11"/>
      <c r="G150" s="11"/>
      <c r="H150" s="11"/>
      <c r="I150" s="62"/>
    </row>
    <row r="151" spans="1:9" x14ac:dyDescent="0.2">
      <c r="A151" s="62"/>
      <c r="B151" s="62"/>
      <c r="C151" s="62"/>
      <c r="D151" s="62"/>
      <c r="E151" s="11"/>
      <c r="G151" s="11"/>
      <c r="H151" s="11"/>
      <c r="I151" s="62"/>
    </row>
    <row r="152" spans="1:9" x14ac:dyDescent="0.2">
      <c r="A152" s="62"/>
      <c r="B152" s="62"/>
      <c r="C152" s="62"/>
      <c r="D152" s="62"/>
      <c r="E152" s="11"/>
      <c r="G152" s="11"/>
      <c r="H152" s="11"/>
      <c r="I152" s="62"/>
    </row>
    <row r="153" spans="1:9" x14ac:dyDescent="0.2">
      <c r="A153" s="62"/>
      <c r="B153" s="62"/>
      <c r="C153" s="62"/>
      <c r="D153" s="62"/>
      <c r="E153" s="11"/>
      <c r="G153" s="11"/>
      <c r="H153" s="11"/>
      <c r="I153" s="62"/>
    </row>
    <row r="154" spans="1:9" x14ac:dyDescent="0.2">
      <c r="A154" s="62"/>
      <c r="B154" s="62"/>
      <c r="C154" s="62"/>
      <c r="D154" s="62"/>
      <c r="E154" s="11"/>
      <c r="G154" s="11"/>
      <c r="H154" s="11"/>
      <c r="I154" s="62"/>
    </row>
    <row r="155" spans="1:9" x14ac:dyDescent="0.2">
      <c r="A155" s="62"/>
      <c r="B155" s="62"/>
      <c r="C155" s="62"/>
      <c r="D155" s="62"/>
      <c r="E155" s="11"/>
      <c r="G155" s="11"/>
      <c r="H155" s="11"/>
      <c r="I155" s="62"/>
    </row>
    <row r="156" spans="1:9" x14ac:dyDescent="0.2">
      <c r="A156" s="62"/>
      <c r="B156" s="62"/>
      <c r="C156" s="62"/>
      <c r="D156" s="62"/>
      <c r="E156" s="11"/>
      <c r="G156" s="11"/>
      <c r="H156" s="11"/>
      <c r="I156" s="62"/>
    </row>
    <row r="157" spans="1:9" x14ac:dyDescent="0.2">
      <c r="A157" s="62"/>
      <c r="B157" s="62"/>
      <c r="C157" s="62"/>
      <c r="D157" s="62"/>
      <c r="E157" s="11"/>
      <c r="G157" s="11"/>
      <c r="H157" s="11"/>
      <c r="I157" s="62"/>
    </row>
    <row r="158" spans="1:9" x14ac:dyDescent="0.2">
      <c r="A158" s="62"/>
      <c r="B158" s="62"/>
      <c r="C158" s="62"/>
      <c r="D158" s="62"/>
      <c r="E158" s="11"/>
      <c r="G158" s="11"/>
      <c r="H158" s="11"/>
      <c r="I158" s="62"/>
    </row>
    <row r="159" spans="1:9" x14ac:dyDescent="0.2">
      <c r="A159" s="62"/>
      <c r="B159" s="62"/>
      <c r="C159" s="62"/>
      <c r="D159" s="62"/>
      <c r="E159" s="11"/>
      <c r="G159" s="11"/>
      <c r="H159" s="11"/>
      <c r="I159" s="62"/>
    </row>
    <row r="160" spans="1:9" x14ac:dyDescent="0.2">
      <c r="A160" s="62"/>
      <c r="B160" s="62"/>
      <c r="C160" s="62"/>
      <c r="D160" s="62"/>
      <c r="E160" s="11"/>
      <c r="G160" s="11"/>
      <c r="H160" s="11"/>
      <c r="I160" s="62"/>
    </row>
    <row r="161" spans="1:9" x14ac:dyDescent="0.2">
      <c r="A161" s="62"/>
      <c r="B161" s="62"/>
      <c r="C161" s="62"/>
      <c r="D161" s="62"/>
      <c r="E161" s="11"/>
      <c r="G161" s="11"/>
      <c r="H161" s="11"/>
      <c r="I161" s="62"/>
    </row>
    <row r="162" spans="1:9" x14ac:dyDescent="0.2">
      <c r="A162" s="62"/>
      <c r="B162" s="62"/>
      <c r="C162" s="62"/>
      <c r="D162" s="62"/>
      <c r="E162" s="11"/>
      <c r="G162" s="11"/>
      <c r="H162" s="11"/>
      <c r="I162" s="62"/>
    </row>
    <row r="163" spans="1:9" x14ac:dyDescent="0.2">
      <c r="A163" s="62"/>
      <c r="B163" s="62"/>
      <c r="C163" s="62"/>
      <c r="D163" s="62"/>
      <c r="E163" s="11"/>
      <c r="G163" s="11"/>
      <c r="H163" s="11"/>
      <c r="I163" s="62"/>
    </row>
    <row r="164" spans="1:9" x14ac:dyDescent="0.2">
      <c r="A164" s="62"/>
      <c r="B164" s="62"/>
      <c r="C164" s="62"/>
      <c r="D164" s="62"/>
      <c r="E164" s="11"/>
      <c r="G164" s="11"/>
      <c r="H164" s="11"/>
      <c r="I164" s="62"/>
    </row>
    <row r="165" spans="1:9" x14ac:dyDescent="0.2">
      <c r="A165" s="62"/>
      <c r="B165" s="62"/>
      <c r="C165" s="62"/>
      <c r="D165" s="62"/>
      <c r="E165" s="11"/>
      <c r="G165" s="11"/>
      <c r="H165" s="11"/>
      <c r="I165" s="62"/>
    </row>
    <row r="166" spans="1:9" x14ac:dyDescent="0.2">
      <c r="A166" s="62"/>
      <c r="B166" s="62"/>
      <c r="C166" s="62"/>
      <c r="D166" s="62"/>
      <c r="E166" s="11"/>
      <c r="G166" s="11"/>
      <c r="H166" s="11"/>
      <c r="I166" s="62"/>
    </row>
    <row r="167" spans="1:9" x14ac:dyDescent="0.2">
      <c r="A167" s="62"/>
      <c r="B167" s="62"/>
      <c r="C167" s="62"/>
      <c r="D167" s="62"/>
      <c r="E167" s="11"/>
      <c r="G167" s="11"/>
      <c r="H167" s="11"/>
      <c r="I167" s="62"/>
    </row>
    <row r="168" spans="1:9" x14ac:dyDescent="0.2">
      <c r="A168" s="62"/>
      <c r="B168" s="62"/>
      <c r="C168" s="62"/>
      <c r="D168" s="62"/>
      <c r="E168" s="11"/>
      <c r="G168" s="11"/>
      <c r="H168" s="11"/>
      <c r="I168" s="62"/>
    </row>
    <row r="169" spans="1:9" x14ac:dyDescent="0.2">
      <c r="A169" s="62"/>
      <c r="B169" s="62"/>
      <c r="C169" s="62"/>
      <c r="D169" s="62"/>
      <c r="E169" s="11"/>
      <c r="G169" s="11"/>
      <c r="H169" s="11"/>
      <c r="I169" s="62"/>
    </row>
    <row r="170" spans="1:9" x14ac:dyDescent="0.2">
      <c r="A170" s="62"/>
      <c r="B170" s="62"/>
      <c r="C170" s="62"/>
      <c r="D170" s="62"/>
      <c r="E170" s="11"/>
      <c r="G170" s="11"/>
      <c r="H170" s="11"/>
      <c r="I170" s="62"/>
    </row>
    <row r="171" spans="1:9" x14ac:dyDescent="0.2">
      <c r="A171" s="62"/>
      <c r="B171" s="62"/>
      <c r="C171" s="62"/>
      <c r="D171" s="62"/>
      <c r="E171" s="11"/>
      <c r="G171" s="11"/>
      <c r="H171" s="11"/>
      <c r="I171" s="62"/>
    </row>
    <row r="172" spans="1:9" x14ac:dyDescent="0.2">
      <c r="A172" s="62"/>
      <c r="B172" s="62"/>
      <c r="C172" s="62"/>
      <c r="D172" s="62"/>
      <c r="E172" s="11"/>
      <c r="G172" s="11"/>
      <c r="H172" s="11"/>
      <c r="I172" s="62"/>
    </row>
    <row r="173" spans="1:9" x14ac:dyDescent="0.2">
      <c r="A173" s="62"/>
      <c r="B173" s="62"/>
      <c r="C173" s="62"/>
      <c r="D173" s="62"/>
      <c r="E173" s="11"/>
      <c r="G173" s="11"/>
      <c r="H173" s="11"/>
      <c r="I173" s="62"/>
    </row>
    <row r="174" spans="1:9" x14ac:dyDescent="0.2">
      <c r="A174" s="62"/>
      <c r="B174" s="62"/>
      <c r="C174" s="62"/>
      <c r="D174" s="62"/>
      <c r="E174" s="11"/>
      <c r="G174" s="11"/>
      <c r="H174" s="11"/>
      <c r="I174" s="62"/>
    </row>
    <row r="175" spans="1:9" x14ac:dyDescent="0.2">
      <c r="A175" s="62"/>
      <c r="B175" s="62"/>
      <c r="C175" s="62"/>
      <c r="D175" s="62"/>
      <c r="E175" s="11"/>
      <c r="G175" s="11"/>
      <c r="H175" s="11"/>
      <c r="I175" s="62"/>
    </row>
    <row r="176" spans="1:9" x14ac:dyDescent="0.2">
      <c r="A176" s="62"/>
      <c r="B176" s="62"/>
      <c r="C176" s="62"/>
      <c r="D176" s="62"/>
      <c r="E176" s="11"/>
      <c r="G176" s="11"/>
      <c r="H176" s="11"/>
      <c r="I176" s="62"/>
    </row>
    <row r="177" spans="1:9" x14ac:dyDescent="0.2">
      <c r="A177" s="62"/>
      <c r="B177" s="62"/>
      <c r="C177" s="62"/>
      <c r="D177" s="62"/>
      <c r="E177" s="11"/>
      <c r="G177" s="11"/>
      <c r="H177" s="11"/>
      <c r="I177" s="62"/>
    </row>
    <row r="178" spans="1:9" x14ac:dyDescent="0.2">
      <c r="A178" s="62"/>
      <c r="B178" s="62"/>
      <c r="C178" s="62"/>
      <c r="D178" s="62"/>
      <c r="E178" s="11"/>
      <c r="G178" s="11"/>
      <c r="H178" s="11"/>
      <c r="I178" s="62"/>
    </row>
    <row r="179" spans="1:9" x14ac:dyDescent="0.2">
      <c r="A179" s="62"/>
      <c r="B179" s="62"/>
      <c r="C179" s="62"/>
      <c r="D179" s="62"/>
      <c r="E179" s="11"/>
      <c r="G179" s="11"/>
      <c r="H179" s="11"/>
      <c r="I179" s="62"/>
    </row>
    <row r="180" spans="1:9" x14ac:dyDescent="0.2">
      <c r="A180" s="62"/>
      <c r="B180" s="62"/>
      <c r="C180" s="62"/>
      <c r="D180" s="62"/>
      <c r="E180" s="11"/>
      <c r="G180" s="11"/>
      <c r="H180" s="11"/>
      <c r="I180" s="62"/>
    </row>
    <row r="181" spans="1:9" x14ac:dyDescent="0.2">
      <c r="A181" s="62"/>
      <c r="B181" s="62"/>
      <c r="C181" s="62"/>
      <c r="D181" s="62"/>
      <c r="E181" s="11"/>
      <c r="G181" s="11"/>
      <c r="H181" s="11"/>
      <c r="I181" s="62"/>
    </row>
    <row r="182" spans="1:9" x14ac:dyDescent="0.2">
      <c r="A182" s="62"/>
      <c r="B182" s="62"/>
      <c r="C182" s="62"/>
      <c r="D182" s="62"/>
      <c r="E182" s="11"/>
      <c r="G182" s="11"/>
      <c r="H182" s="11"/>
      <c r="I182" s="62"/>
    </row>
    <row r="183" spans="1:9" x14ac:dyDescent="0.2">
      <c r="A183" s="62"/>
      <c r="B183" s="62"/>
      <c r="C183" s="62"/>
      <c r="D183" s="62"/>
      <c r="E183" s="11"/>
      <c r="G183" s="11"/>
      <c r="H183" s="11"/>
      <c r="I183" s="62"/>
    </row>
    <row r="184" spans="1:9" x14ac:dyDescent="0.2">
      <c r="A184" s="62"/>
      <c r="B184" s="62"/>
      <c r="C184" s="62"/>
      <c r="D184" s="62"/>
      <c r="E184" s="11"/>
      <c r="G184" s="11"/>
      <c r="H184" s="11"/>
      <c r="I184" s="62"/>
    </row>
    <row r="185" spans="1:9" x14ac:dyDescent="0.2">
      <c r="A185" s="62"/>
      <c r="B185" s="62"/>
      <c r="C185" s="62"/>
      <c r="D185" s="62"/>
      <c r="E185" s="11"/>
      <c r="G185" s="11"/>
      <c r="H185" s="11"/>
      <c r="I185" s="62"/>
    </row>
    <row r="186" spans="1:9" x14ac:dyDescent="0.2">
      <c r="A186" s="62"/>
      <c r="B186" s="62"/>
      <c r="C186" s="62"/>
      <c r="D186" s="62"/>
      <c r="E186" s="11"/>
      <c r="G186" s="11"/>
      <c r="H186" s="11"/>
      <c r="I186" s="62"/>
    </row>
    <row r="187" spans="1:9" x14ac:dyDescent="0.2">
      <c r="A187" s="62"/>
      <c r="B187" s="62"/>
      <c r="C187" s="62"/>
      <c r="D187" s="62"/>
      <c r="E187" s="11"/>
      <c r="G187" s="11"/>
      <c r="H187" s="11"/>
      <c r="I187" s="62"/>
    </row>
    <row r="188" spans="1:9" x14ac:dyDescent="0.2">
      <c r="A188" s="62"/>
      <c r="B188" s="62"/>
      <c r="C188" s="62"/>
      <c r="D188" s="62"/>
      <c r="E188" s="11"/>
      <c r="G188" s="11"/>
      <c r="H188" s="11"/>
      <c r="I188" s="62"/>
    </row>
    <row r="189" spans="1:9" x14ac:dyDescent="0.2">
      <c r="A189" s="62"/>
      <c r="B189" s="62"/>
      <c r="C189" s="62"/>
      <c r="D189" s="62"/>
      <c r="E189" s="11"/>
      <c r="G189" s="11"/>
      <c r="H189" s="11"/>
      <c r="I189" s="62"/>
    </row>
    <row r="190" spans="1:9" x14ac:dyDescent="0.2">
      <c r="A190" s="62"/>
      <c r="B190" s="62"/>
      <c r="C190" s="62"/>
      <c r="D190" s="62"/>
      <c r="E190" s="11"/>
      <c r="G190" s="11"/>
      <c r="H190" s="11"/>
      <c r="I190" s="62"/>
    </row>
    <row r="191" spans="1:9" x14ac:dyDescent="0.2">
      <c r="A191" s="62"/>
      <c r="B191" s="62"/>
      <c r="C191" s="62"/>
      <c r="D191" s="62"/>
      <c r="E191" s="11"/>
      <c r="G191" s="11"/>
      <c r="H191" s="11"/>
      <c r="I191" s="62"/>
    </row>
    <row r="192" spans="1:9" x14ac:dyDescent="0.2">
      <c r="A192" s="62"/>
      <c r="B192" s="62"/>
      <c r="C192" s="62"/>
      <c r="D192" s="62"/>
      <c r="E192" s="11"/>
      <c r="G192" s="11"/>
      <c r="H192" s="11"/>
      <c r="I192" s="62"/>
    </row>
    <row r="193" spans="1:9" x14ac:dyDescent="0.2">
      <c r="A193" s="62"/>
      <c r="B193" s="62"/>
      <c r="C193" s="62"/>
      <c r="D193" s="62"/>
      <c r="E193" s="11"/>
      <c r="G193" s="11"/>
      <c r="H193" s="11"/>
      <c r="I193" s="62"/>
    </row>
    <row r="194" spans="1:9" x14ac:dyDescent="0.2">
      <c r="A194" s="62"/>
      <c r="B194" s="62"/>
      <c r="C194" s="62"/>
      <c r="D194" s="62"/>
      <c r="E194" s="11"/>
      <c r="G194" s="11"/>
      <c r="H194" s="11"/>
      <c r="I194" s="62"/>
    </row>
    <row r="195" spans="1:9" x14ac:dyDescent="0.2">
      <c r="A195" s="62"/>
      <c r="B195" s="62"/>
      <c r="C195" s="62"/>
      <c r="D195" s="62"/>
      <c r="E195" s="11"/>
      <c r="G195" s="11"/>
      <c r="H195" s="11"/>
      <c r="I195" s="62"/>
    </row>
    <row r="196" spans="1:9" x14ac:dyDescent="0.2">
      <c r="A196" s="62"/>
      <c r="B196" s="62"/>
      <c r="C196" s="62"/>
      <c r="D196" s="62"/>
      <c r="E196" s="11"/>
      <c r="G196" s="11"/>
      <c r="H196" s="11"/>
      <c r="I196" s="62"/>
    </row>
    <row r="197" spans="1:9" x14ac:dyDescent="0.2">
      <c r="A197" s="62"/>
      <c r="B197" s="62"/>
      <c r="C197" s="62"/>
      <c r="D197" s="62"/>
      <c r="E197" s="11"/>
      <c r="G197" s="11"/>
      <c r="H197" s="11"/>
      <c r="I197" s="62"/>
    </row>
    <row r="198" spans="1:9" x14ac:dyDescent="0.2">
      <c r="A198" s="62"/>
      <c r="B198" s="62"/>
      <c r="C198" s="62"/>
      <c r="D198" s="62"/>
      <c r="E198" s="11"/>
      <c r="G198" s="11"/>
      <c r="H198" s="11"/>
      <c r="I198" s="62"/>
    </row>
    <row r="199" spans="1:9" x14ac:dyDescent="0.2">
      <c r="A199" s="62"/>
      <c r="B199" s="62"/>
      <c r="C199" s="62"/>
      <c r="D199" s="62"/>
      <c r="E199" s="11"/>
      <c r="G199" s="11"/>
      <c r="H199" s="11"/>
      <c r="I199" s="62"/>
    </row>
    <row r="200" spans="1:9" x14ac:dyDescent="0.2">
      <c r="A200" s="62"/>
      <c r="B200" s="62"/>
      <c r="C200" s="62"/>
      <c r="D200" s="62"/>
      <c r="E200" s="11"/>
      <c r="G200" s="11"/>
      <c r="H200" s="11"/>
      <c r="I200" s="62"/>
    </row>
    <row r="201" spans="1:9" x14ac:dyDescent="0.2">
      <c r="A201" s="62"/>
      <c r="B201" s="62"/>
      <c r="C201" s="62"/>
      <c r="D201" s="62"/>
      <c r="E201" s="11"/>
      <c r="G201" s="11"/>
      <c r="H201" s="11"/>
      <c r="I201" s="62"/>
    </row>
    <row r="202" spans="1:9" x14ac:dyDescent="0.2">
      <c r="A202" s="62"/>
      <c r="B202" s="62"/>
      <c r="C202" s="62"/>
      <c r="D202" s="62"/>
      <c r="E202" s="11"/>
      <c r="G202" s="11"/>
      <c r="H202" s="11"/>
      <c r="I202" s="62"/>
    </row>
    <row r="203" spans="1:9" x14ac:dyDescent="0.2">
      <c r="A203" s="62"/>
      <c r="B203" s="62"/>
      <c r="C203" s="62"/>
      <c r="D203" s="62"/>
      <c r="E203" s="11"/>
      <c r="G203" s="11"/>
      <c r="H203" s="11"/>
      <c r="I203" s="62"/>
    </row>
    <row r="204" spans="1:9" x14ac:dyDescent="0.2">
      <c r="A204" s="62"/>
      <c r="B204" s="62"/>
      <c r="C204" s="62"/>
      <c r="D204" s="62"/>
      <c r="E204" s="11"/>
      <c r="G204" s="11"/>
      <c r="H204" s="11"/>
      <c r="I204" s="62"/>
    </row>
    <row r="205" spans="1:9" x14ac:dyDescent="0.2">
      <c r="A205" s="62"/>
      <c r="B205" s="62"/>
      <c r="C205" s="62"/>
      <c r="D205" s="62"/>
      <c r="E205" s="11"/>
      <c r="G205" s="11"/>
      <c r="H205" s="11"/>
      <c r="I205" s="62"/>
    </row>
    <row r="206" spans="1:9" x14ac:dyDescent="0.2">
      <c r="A206" s="62"/>
      <c r="B206" s="62"/>
      <c r="C206" s="62"/>
      <c r="D206" s="62"/>
      <c r="E206" s="11"/>
      <c r="G206" s="11"/>
      <c r="H206" s="11"/>
      <c r="I206" s="62"/>
    </row>
    <row r="207" spans="1:9" x14ac:dyDescent="0.2">
      <c r="A207" s="62"/>
      <c r="B207" s="62"/>
      <c r="C207" s="62"/>
      <c r="D207" s="62"/>
      <c r="E207" s="11"/>
      <c r="G207" s="11"/>
      <c r="H207" s="11"/>
      <c r="I207" s="62"/>
    </row>
    <row r="208" spans="1:9" x14ac:dyDescent="0.2">
      <c r="A208" s="62"/>
      <c r="B208" s="62"/>
      <c r="C208" s="62"/>
      <c r="D208" s="62"/>
      <c r="E208" s="11"/>
      <c r="G208" s="11"/>
      <c r="H208" s="11"/>
      <c r="I208" s="62"/>
    </row>
    <row r="209" spans="1:9" x14ac:dyDescent="0.2">
      <c r="A209" s="62"/>
      <c r="B209" s="62"/>
      <c r="C209" s="62"/>
      <c r="D209" s="62"/>
      <c r="E209" s="11"/>
      <c r="G209" s="11"/>
      <c r="H209" s="11"/>
      <c r="I209" s="62"/>
    </row>
    <row r="210" spans="1:9" x14ac:dyDescent="0.2">
      <c r="A210" s="62"/>
      <c r="B210" s="62"/>
      <c r="C210" s="62"/>
      <c r="D210" s="62"/>
      <c r="E210" s="11"/>
      <c r="G210" s="11"/>
      <c r="H210" s="11"/>
      <c r="I210" s="62"/>
    </row>
    <row r="211" spans="1:9" x14ac:dyDescent="0.2">
      <c r="A211" s="62"/>
      <c r="B211" s="62"/>
      <c r="C211" s="62"/>
      <c r="D211" s="62"/>
      <c r="E211" s="11"/>
      <c r="G211" s="11"/>
      <c r="H211" s="11"/>
      <c r="I211" s="62"/>
    </row>
    <row r="212" spans="1:9" x14ac:dyDescent="0.2">
      <c r="A212" s="62"/>
      <c r="B212" s="62"/>
      <c r="C212" s="62"/>
      <c r="D212" s="62"/>
      <c r="E212" s="11"/>
      <c r="G212" s="11"/>
      <c r="H212" s="11"/>
      <c r="I212" s="62"/>
    </row>
    <row r="213" spans="1:9" x14ac:dyDescent="0.2">
      <c r="A213" s="62"/>
      <c r="B213" s="62"/>
      <c r="C213" s="62"/>
      <c r="D213" s="62"/>
      <c r="E213" s="11"/>
      <c r="G213" s="11"/>
      <c r="H213" s="11"/>
      <c r="I213" s="62"/>
    </row>
    <row r="214" spans="1:9" x14ac:dyDescent="0.2">
      <c r="A214" s="62"/>
      <c r="B214" s="62"/>
      <c r="C214" s="62"/>
      <c r="D214" s="62"/>
      <c r="E214" s="11"/>
      <c r="G214" s="11"/>
      <c r="H214" s="11"/>
      <c r="I214" s="62"/>
    </row>
    <row r="215" spans="1:9" x14ac:dyDescent="0.2">
      <c r="A215" s="62"/>
      <c r="B215" s="62"/>
      <c r="C215" s="62"/>
      <c r="D215" s="62"/>
      <c r="E215" s="11"/>
      <c r="G215" s="11"/>
      <c r="H215" s="11"/>
      <c r="I215" s="62"/>
    </row>
    <row r="216" spans="1:9" x14ac:dyDescent="0.2">
      <c r="A216" s="62"/>
      <c r="B216" s="62"/>
      <c r="C216" s="62"/>
      <c r="D216" s="62"/>
      <c r="E216" s="11"/>
      <c r="G216" s="11"/>
      <c r="H216" s="11"/>
      <c r="I216" s="62"/>
    </row>
    <row r="217" spans="1:9" x14ac:dyDescent="0.2">
      <c r="A217" s="62"/>
      <c r="B217" s="62"/>
      <c r="C217" s="62"/>
      <c r="D217" s="62"/>
      <c r="E217" s="11"/>
      <c r="G217" s="11"/>
      <c r="H217" s="11"/>
      <c r="I217" s="62"/>
    </row>
    <row r="218" spans="1:9" x14ac:dyDescent="0.2">
      <c r="A218" s="62"/>
      <c r="B218" s="62"/>
      <c r="C218" s="62"/>
      <c r="D218" s="62"/>
      <c r="E218" s="11"/>
      <c r="G218" s="11"/>
      <c r="H218" s="11"/>
      <c r="I218" s="62"/>
    </row>
    <row r="219" spans="1:9" x14ac:dyDescent="0.2">
      <c r="A219" s="62"/>
      <c r="B219" s="62"/>
      <c r="C219" s="62"/>
      <c r="D219" s="62"/>
      <c r="E219" s="11"/>
      <c r="G219" s="11"/>
      <c r="H219" s="11"/>
      <c r="I219" s="62"/>
    </row>
    <row r="220" spans="1:9" x14ac:dyDescent="0.2">
      <c r="A220" s="62"/>
      <c r="B220" s="62"/>
      <c r="C220" s="62"/>
      <c r="D220" s="62"/>
      <c r="E220" s="11"/>
      <c r="G220" s="11"/>
      <c r="H220" s="11"/>
      <c r="I220" s="62"/>
    </row>
    <row r="221" spans="1:9" x14ac:dyDescent="0.2">
      <c r="A221" s="62"/>
      <c r="B221" s="62"/>
      <c r="C221" s="62"/>
      <c r="D221" s="62"/>
      <c r="E221" s="11"/>
      <c r="G221" s="11"/>
      <c r="H221" s="11"/>
      <c r="I221" s="62"/>
    </row>
    <row r="222" spans="1:9" x14ac:dyDescent="0.2">
      <c r="A222" s="62"/>
      <c r="B222" s="62"/>
      <c r="C222" s="62"/>
      <c r="D222" s="62"/>
      <c r="E222" s="11"/>
      <c r="G222" s="11"/>
      <c r="H222" s="11"/>
      <c r="I222" s="62"/>
    </row>
    <row r="223" spans="1:9" x14ac:dyDescent="0.2">
      <c r="A223" s="62"/>
      <c r="B223" s="62"/>
      <c r="C223" s="62"/>
      <c r="D223" s="62"/>
      <c r="E223" s="11"/>
      <c r="G223" s="11"/>
      <c r="H223" s="11"/>
      <c r="I223" s="62"/>
    </row>
    <row r="224" spans="1:9" x14ac:dyDescent="0.2">
      <c r="A224" s="62"/>
      <c r="B224" s="62"/>
      <c r="C224" s="62"/>
      <c r="D224" s="62"/>
      <c r="E224" s="11"/>
      <c r="G224" s="11"/>
      <c r="H224" s="11"/>
      <c r="I224" s="62"/>
    </row>
    <row r="225" spans="1:9" x14ac:dyDescent="0.2">
      <c r="A225" s="62"/>
      <c r="B225" s="62"/>
      <c r="C225" s="62"/>
      <c r="D225" s="62"/>
      <c r="E225" s="11"/>
      <c r="G225" s="11"/>
      <c r="H225" s="11"/>
      <c r="I225" s="62"/>
    </row>
    <row r="226" spans="1:9" x14ac:dyDescent="0.2">
      <c r="A226" s="62"/>
      <c r="B226" s="62"/>
      <c r="C226" s="62"/>
      <c r="D226" s="62"/>
      <c r="E226" s="11"/>
      <c r="G226" s="11"/>
      <c r="H226" s="11"/>
      <c r="I226" s="62"/>
    </row>
    <row r="227" spans="1:9" x14ac:dyDescent="0.2">
      <c r="A227" s="62"/>
      <c r="B227" s="62"/>
      <c r="C227" s="62"/>
      <c r="D227" s="62"/>
      <c r="E227" s="11"/>
      <c r="G227" s="11"/>
      <c r="H227" s="11"/>
      <c r="I227" s="62"/>
    </row>
    <row r="228" spans="1:9" x14ac:dyDescent="0.2">
      <c r="A228" s="62"/>
      <c r="B228" s="62"/>
      <c r="C228" s="62"/>
      <c r="D228" s="62"/>
      <c r="E228" s="11"/>
      <c r="G228" s="11"/>
      <c r="H228" s="11"/>
      <c r="I228" s="62"/>
    </row>
    <row r="229" spans="1:9" x14ac:dyDescent="0.2">
      <c r="A229" s="62"/>
      <c r="B229" s="62"/>
      <c r="C229" s="62"/>
      <c r="D229" s="62"/>
      <c r="E229" s="11"/>
      <c r="G229" s="11"/>
      <c r="H229" s="11"/>
      <c r="I229" s="62"/>
    </row>
    <row r="230" spans="1:9" x14ac:dyDescent="0.2">
      <c r="A230" s="62"/>
      <c r="B230" s="62"/>
      <c r="C230" s="62"/>
      <c r="D230" s="62"/>
      <c r="E230" s="11"/>
      <c r="G230" s="11"/>
      <c r="H230" s="11"/>
      <c r="I230" s="62"/>
    </row>
    <row r="231" spans="1:9" x14ac:dyDescent="0.2">
      <c r="A231" s="62"/>
      <c r="B231" s="62"/>
      <c r="C231" s="62"/>
      <c r="D231" s="62"/>
      <c r="E231" s="11"/>
      <c r="G231" s="11"/>
      <c r="H231" s="62"/>
      <c r="I231" s="62"/>
    </row>
    <row r="232" spans="1:9" x14ac:dyDescent="0.2">
      <c r="A232" s="62"/>
      <c r="B232" s="62"/>
      <c r="C232" s="62"/>
      <c r="D232" s="62"/>
      <c r="E232" s="11"/>
      <c r="G232" s="11"/>
      <c r="H232" s="62"/>
      <c r="I232" s="62"/>
    </row>
    <row r="233" spans="1:9" x14ac:dyDescent="0.2">
      <c r="A233" s="62"/>
      <c r="B233" s="62"/>
      <c r="C233" s="62"/>
      <c r="D233" s="62"/>
      <c r="E233" s="11"/>
      <c r="G233" s="11"/>
      <c r="H233" s="62"/>
      <c r="I233" s="62"/>
    </row>
    <row r="234" spans="1:9" x14ac:dyDescent="0.2">
      <c r="A234" s="62"/>
      <c r="B234" s="62"/>
      <c r="C234" s="62"/>
      <c r="D234" s="62"/>
      <c r="E234" s="11"/>
      <c r="G234" s="11"/>
      <c r="H234" s="62"/>
      <c r="I234" s="62"/>
    </row>
    <row r="235" spans="1:9" x14ac:dyDescent="0.2">
      <c r="A235" s="62"/>
      <c r="B235" s="62"/>
      <c r="C235" s="62"/>
      <c r="D235" s="62"/>
      <c r="E235" s="11"/>
      <c r="G235" s="11"/>
      <c r="H235" s="62"/>
      <c r="I235" s="62"/>
    </row>
    <row r="236" spans="1:9" x14ac:dyDescent="0.2">
      <c r="A236" s="62"/>
      <c r="B236" s="62"/>
      <c r="C236" s="62"/>
      <c r="D236" s="62"/>
      <c r="E236" s="11"/>
      <c r="G236" s="11"/>
      <c r="H236" s="62"/>
      <c r="I236" s="62"/>
    </row>
    <row r="237" spans="1:9" x14ac:dyDescent="0.2">
      <c r="A237" s="62"/>
      <c r="B237" s="62"/>
      <c r="C237" s="62"/>
      <c r="D237" s="62"/>
      <c r="E237" s="11"/>
      <c r="G237" s="11"/>
      <c r="H237" s="62"/>
      <c r="I237" s="62"/>
    </row>
    <row r="238" spans="1:9" x14ac:dyDescent="0.2">
      <c r="A238" s="62"/>
      <c r="B238" s="62"/>
      <c r="C238" s="62"/>
      <c r="D238" s="62"/>
      <c r="E238" s="11"/>
      <c r="G238" s="11"/>
      <c r="H238" s="62"/>
      <c r="I238" s="62"/>
    </row>
    <row r="239" spans="1:9" x14ac:dyDescent="0.2">
      <c r="A239" s="62"/>
      <c r="B239" s="62"/>
      <c r="C239" s="62"/>
      <c r="D239" s="62"/>
      <c r="E239" s="11"/>
      <c r="G239" s="11"/>
      <c r="H239" s="62"/>
      <c r="I239" s="62"/>
    </row>
    <row r="240" spans="1:9" x14ac:dyDescent="0.2">
      <c r="A240" s="62"/>
      <c r="B240" s="62"/>
      <c r="C240" s="62"/>
      <c r="D240" s="62"/>
      <c r="E240" s="11"/>
      <c r="G240" s="11"/>
      <c r="H240" s="62"/>
      <c r="I240" s="62"/>
    </row>
    <row r="241" spans="1:9" x14ac:dyDescent="0.2">
      <c r="A241" s="62"/>
      <c r="B241" s="62"/>
      <c r="C241" s="62"/>
      <c r="D241" s="62"/>
      <c r="E241" s="11"/>
      <c r="G241" s="11"/>
      <c r="H241" s="62"/>
      <c r="I241" s="62"/>
    </row>
    <row r="242" spans="1:9" x14ac:dyDescent="0.2">
      <c r="A242" s="62"/>
      <c r="B242" s="62"/>
      <c r="C242" s="62"/>
      <c r="D242" s="62"/>
      <c r="E242" s="11"/>
      <c r="G242" s="11"/>
      <c r="H242" s="62"/>
      <c r="I242" s="62"/>
    </row>
    <row r="243" spans="1:9" x14ac:dyDescent="0.2">
      <c r="A243" s="62"/>
      <c r="B243" s="62"/>
      <c r="C243" s="62"/>
      <c r="D243" s="62"/>
      <c r="E243" s="11"/>
      <c r="G243" s="11"/>
      <c r="H243" s="62"/>
      <c r="I243" s="62"/>
    </row>
    <row r="244" spans="1:9" x14ac:dyDescent="0.2">
      <c r="A244" s="62"/>
      <c r="B244" s="62"/>
      <c r="C244" s="62"/>
      <c r="D244" s="62"/>
      <c r="E244" s="11"/>
      <c r="G244" s="11"/>
      <c r="H244" s="62"/>
      <c r="I244" s="62"/>
    </row>
    <row r="245" spans="1:9" x14ac:dyDescent="0.2">
      <c r="A245" s="62"/>
      <c r="B245" s="62"/>
      <c r="C245" s="62"/>
      <c r="D245" s="62"/>
      <c r="E245" s="11"/>
      <c r="G245" s="11"/>
      <c r="H245" s="62"/>
      <c r="I245" s="62"/>
    </row>
    <row r="246" spans="1:9" x14ac:dyDescent="0.2">
      <c r="A246" s="62"/>
      <c r="B246" s="62"/>
      <c r="C246" s="62"/>
      <c r="D246" s="62"/>
      <c r="E246" s="11"/>
      <c r="G246" s="11"/>
      <c r="H246" s="62"/>
      <c r="I246" s="62"/>
    </row>
    <row r="247" spans="1:9" x14ac:dyDescent="0.2">
      <c r="A247" s="62"/>
      <c r="B247" s="62"/>
      <c r="C247" s="62"/>
      <c r="D247" s="62"/>
      <c r="E247" s="11"/>
      <c r="G247" s="11"/>
      <c r="H247" s="62"/>
      <c r="I247" s="62"/>
    </row>
    <row r="248" spans="1:9" x14ac:dyDescent="0.2">
      <c r="A248" s="62"/>
      <c r="B248" s="62"/>
      <c r="C248" s="62"/>
      <c r="D248" s="62"/>
      <c r="E248" s="11"/>
      <c r="G248" s="11"/>
      <c r="H248" s="62"/>
      <c r="I248" s="62"/>
    </row>
    <row r="249" spans="1:9" x14ac:dyDescent="0.2">
      <c r="A249" s="62"/>
      <c r="B249" s="62"/>
      <c r="C249" s="62"/>
      <c r="D249" s="62"/>
      <c r="E249" s="11"/>
      <c r="G249" s="11"/>
      <c r="H249" s="62"/>
      <c r="I249" s="62"/>
    </row>
    <row r="250" spans="1:9" x14ac:dyDescent="0.2">
      <c r="A250" s="62"/>
      <c r="B250" s="62"/>
      <c r="C250" s="62"/>
      <c r="D250" s="62"/>
      <c r="E250" s="11"/>
      <c r="G250" s="11"/>
      <c r="H250" s="62"/>
      <c r="I250" s="62"/>
    </row>
    <row r="251" spans="1:9" x14ac:dyDescent="0.2">
      <c r="A251" s="62"/>
      <c r="B251" s="62"/>
      <c r="C251" s="62"/>
      <c r="D251" s="62"/>
      <c r="E251" s="11"/>
      <c r="G251" s="11"/>
      <c r="H251" s="62"/>
      <c r="I251" s="62"/>
    </row>
    <row r="252" spans="1:9" x14ac:dyDescent="0.2">
      <c r="A252" s="62"/>
      <c r="B252" s="62"/>
      <c r="C252" s="62"/>
      <c r="D252" s="62"/>
      <c r="E252" s="11"/>
      <c r="G252" s="11"/>
      <c r="H252" s="62"/>
      <c r="I252" s="62"/>
    </row>
    <row r="253" spans="1:9" x14ac:dyDescent="0.2">
      <c r="A253" s="62"/>
      <c r="B253" s="62"/>
      <c r="C253" s="62"/>
      <c r="D253" s="62"/>
      <c r="E253" s="11"/>
      <c r="G253" s="11"/>
      <c r="H253" s="62"/>
      <c r="I253" s="62"/>
    </row>
    <row r="254" spans="1:9" x14ac:dyDescent="0.2">
      <c r="A254" s="62"/>
      <c r="B254" s="62"/>
      <c r="C254" s="62"/>
      <c r="D254" s="62"/>
      <c r="E254" s="11"/>
      <c r="G254" s="11"/>
      <c r="H254" s="62"/>
      <c r="I254" s="62"/>
    </row>
    <row r="255" spans="1:9" x14ac:dyDescent="0.2">
      <c r="A255" s="62"/>
      <c r="B255" s="62"/>
      <c r="C255" s="62"/>
      <c r="D255" s="62"/>
      <c r="E255" s="11"/>
      <c r="G255" s="11"/>
      <c r="H255" s="62"/>
      <c r="I255" s="62"/>
    </row>
    <row r="256" spans="1:9" x14ac:dyDescent="0.2">
      <c r="A256" s="62"/>
      <c r="B256" s="62"/>
      <c r="C256" s="62"/>
      <c r="D256" s="62"/>
      <c r="E256" s="11"/>
      <c r="G256" s="11"/>
      <c r="H256" s="62"/>
      <c r="I256" s="62"/>
    </row>
    <row r="257" spans="1:9" x14ac:dyDescent="0.2">
      <c r="A257" s="62"/>
      <c r="B257" s="62"/>
      <c r="C257" s="62"/>
      <c r="D257" s="62"/>
      <c r="E257" s="11"/>
      <c r="G257" s="11"/>
      <c r="H257" s="62"/>
      <c r="I257" s="62"/>
    </row>
    <row r="258" spans="1:9" x14ac:dyDescent="0.2">
      <c r="A258" s="62"/>
      <c r="B258" s="62"/>
      <c r="C258" s="62"/>
      <c r="D258" s="62"/>
      <c r="E258" s="11"/>
      <c r="G258" s="11"/>
      <c r="H258" s="62"/>
      <c r="I258" s="62"/>
    </row>
    <row r="259" spans="1:9" x14ac:dyDescent="0.2">
      <c r="A259" s="62"/>
      <c r="B259" s="62"/>
      <c r="C259" s="62"/>
      <c r="D259" s="62"/>
      <c r="E259" s="11"/>
      <c r="G259" s="11"/>
      <c r="H259" s="62"/>
      <c r="I259" s="62"/>
    </row>
    <row r="260" spans="1:9" x14ac:dyDescent="0.2">
      <c r="A260" s="62"/>
      <c r="B260" s="62"/>
      <c r="C260" s="62"/>
      <c r="D260" s="62"/>
      <c r="E260" s="11"/>
      <c r="G260" s="11"/>
      <c r="H260" s="62"/>
      <c r="I260" s="62"/>
    </row>
    <row r="261" spans="1:9" x14ac:dyDescent="0.2">
      <c r="A261" s="62"/>
      <c r="B261" s="62"/>
      <c r="C261" s="62"/>
      <c r="D261" s="62"/>
      <c r="E261" s="11"/>
      <c r="G261" s="11"/>
      <c r="H261" s="62"/>
      <c r="I261" s="62"/>
    </row>
    <row r="262" spans="1:9" x14ac:dyDescent="0.2">
      <c r="A262" s="62"/>
      <c r="B262" s="62"/>
      <c r="C262" s="62"/>
      <c r="D262" s="62"/>
      <c r="E262" s="11"/>
      <c r="G262" s="11"/>
      <c r="H262" s="62"/>
      <c r="I262" s="62"/>
    </row>
    <row r="263" spans="1:9" x14ac:dyDescent="0.2">
      <c r="A263" s="62"/>
      <c r="B263" s="62"/>
      <c r="C263" s="62"/>
      <c r="D263" s="62"/>
      <c r="E263" s="11"/>
      <c r="G263" s="11"/>
      <c r="H263" s="62"/>
      <c r="I263" s="62"/>
    </row>
    <row r="264" spans="1:9" x14ac:dyDescent="0.2">
      <c r="A264" s="62"/>
      <c r="B264" s="62"/>
      <c r="C264" s="62"/>
      <c r="D264" s="62"/>
      <c r="E264" s="11"/>
      <c r="G264" s="11"/>
      <c r="H264" s="62"/>
      <c r="I264" s="62"/>
    </row>
    <row r="265" spans="1:9" x14ac:dyDescent="0.2">
      <c r="A265" s="62"/>
      <c r="B265" s="62"/>
      <c r="C265" s="62"/>
      <c r="D265" s="62"/>
      <c r="E265" s="11"/>
      <c r="G265" s="11"/>
      <c r="H265" s="62"/>
      <c r="I265" s="62"/>
    </row>
    <row r="266" spans="1:9" x14ac:dyDescent="0.2">
      <c r="A266" s="62"/>
      <c r="B266" s="62"/>
      <c r="C266" s="62"/>
      <c r="D266" s="62"/>
      <c r="E266" s="11"/>
      <c r="G266" s="11"/>
      <c r="H266" s="62"/>
      <c r="I266" s="62"/>
    </row>
    <row r="267" spans="1:9" x14ac:dyDescent="0.2">
      <c r="A267" s="62"/>
      <c r="B267" s="62"/>
      <c r="C267" s="62"/>
      <c r="D267" s="62"/>
      <c r="E267" s="11"/>
      <c r="G267" s="11"/>
      <c r="H267" s="62"/>
      <c r="I267" s="62"/>
    </row>
    <row r="268" spans="1:9" x14ac:dyDescent="0.2">
      <c r="A268" s="62"/>
      <c r="B268" s="62"/>
      <c r="C268" s="62"/>
      <c r="D268" s="62"/>
      <c r="E268" s="11"/>
      <c r="G268" s="11"/>
      <c r="H268" s="62"/>
      <c r="I268" s="62"/>
    </row>
    <row r="269" spans="1:9" x14ac:dyDescent="0.2">
      <c r="A269" s="62"/>
      <c r="B269" s="62"/>
      <c r="C269" s="62"/>
      <c r="D269" s="62"/>
      <c r="E269" s="11"/>
      <c r="G269" s="11"/>
      <c r="H269" s="62"/>
      <c r="I269" s="62"/>
    </row>
    <row r="270" spans="1:9" x14ac:dyDescent="0.2">
      <c r="A270" s="62"/>
      <c r="B270" s="62"/>
      <c r="C270" s="62"/>
      <c r="D270" s="62"/>
      <c r="E270" s="11"/>
      <c r="G270" s="11"/>
      <c r="H270" s="62"/>
      <c r="I270" s="62"/>
    </row>
    <row r="271" spans="1:9" x14ac:dyDescent="0.2">
      <c r="A271" s="62"/>
      <c r="B271" s="62"/>
      <c r="C271" s="62"/>
      <c r="D271" s="62"/>
      <c r="E271" s="11"/>
      <c r="G271" s="11"/>
      <c r="H271" s="62"/>
      <c r="I271" s="62"/>
    </row>
    <row r="272" spans="1:9" x14ac:dyDescent="0.2">
      <c r="A272" s="62"/>
      <c r="B272" s="62"/>
      <c r="C272" s="62"/>
      <c r="D272" s="62"/>
      <c r="E272" s="11"/>
      <c r="G272" s="11"/>
      <c r="H272" s="62"/>
      <c r="I272" s="62"/>
    </row>
    <row r="273" spans="1:9" x14ac:dyDescent="0.2">
      <c r="A273" s="62"/>
      <c r="B273" s="62"/>
      <c r="C273" s="62"/>
      <c r="D273" s="62"/>
      <c r="E273" s="11"/>
      <c r="G273" s="11"/>
      <c r="H273" s="62"/>
      <c r="I273" s="62"/>
    </row>
    <row r="274" spans="1:9" x14ac:dyDescent="0.2">
      <c r="A274" s="62"/>
      <c r="B274" s="62"/>
      <c r="C274" s="62"/>
      <c r="D274" s="62"/>
      <c r="E274" s="11"/>
      <c r="G274" s="11"/>
      <c r="H274" s="62"/>
      <c r="I274" s="62"/>
    </row>
    <row r="275" spans="1:9" x14ac:dyDescent="0.2">
      <c r="A275" s="62"/>
      <c r="B275" s="62"/>
      <c r="C275" s="62"/>
      <c r="D275" s="62"/>
      <c r="E275" s="11"/>
      <c r="G275" s="11"/>
      <c r="H275" s="62"/>
      <c r="I275" s="62"/>
    </row>
    <row r="276" spans="1:9" x14ac:dyDescent="0.2">
      <c r="A276" s="62"/>
      <c r="B276" s="62"/>
      <c r="C276" s="62"/>
      <c r="D276" s="62"/>
      <c r="E276" s="11"/>
      <c r="G276" s="11"/>
      <c r="H276" s="62"/>
      <c r="I276" s="62"/>
    </row>
    <row r="277" spans="1:9" x14ac:dyDescent="0.2">
      <c r="A277" s="62"/>
      <c r="B277" s="62"/>
      <c r="C277" s="62"/>
      <c r="D277" s="62"/>
      <c r="E277" s="11"/>
      <c r="G277" s="11"/>
      <c r="H277" s="62"/>
      <c r="I277" s="62"/>
    </row>
    <row r="278" spans="1:9" x14ac:dyDescent="0.2">
      <c r="A278" s="62"/>
      <c r="B278" s="62"/>
      <c r="C278" s="62"/>
      <c r="D278" s="62"/>
      <c r="E278" s="11"/>
      <c r="G278" s="11"/>
      <c r="H278" s="62"/>
      <c r="I278" s="62"/>
    </row>
    <row r="279" spans="1:9" x14ac:dyDescent="0.2">
      <c r="A279" s="62"/>
      <c r="B279" s="62"/>
      <c r="C279" s="62"/>
      <c r="D279" s="62"/>
      <c r="E279" s="11"/>
      <c r="G279" s="11"/>
      <c r="H279" s="62"/>
      <c r="I279" s="62"/>
    </row>
    <row r="280" spans="1:9" x14ac:dyDescent="0.2">
      <c r="A280" s="62"/>
      <c r="B280" s="62"/>
      <c r="C280" s="62"/>
      <c r="D280" s="62"/>
      <c r="E280" s="11"/>
      <c r="G280" s="11"/>
      <c r="H280" s="62"/>
      <c r="I280" s="62"/>
    </row>
    <row r="281" spans="1:9" x14ac:dyDescent="0.2">
      <c r="A281" s="62"/>
      <c r="B281" s="62"/>
      <c r="C281" s="62"/>
      <c r="D281" s="62"/>
      <c r="E281" s="11"/>
      <c r="G281" s="11"/>
      <c r="H281" s="62"/>
      <c r="I281" s="62"/>
    </row>
    <row r="282" spans="1:9" x14ac:dyDescent="0.2">
      <c r="A282" s="62"/>
      <c r="B282" s="62"/>
      <c r="C282" s="62"/>
      <c r="D282" s="62"/>
      <c r="E282" s="11"/>
      <c r="G282" s="11"/>
      <c r="H282" s="62"/>
      <c r="I282" s="62"/>
    </row>
    <row r="283" spans="1:9" x14ac:dyDescent="0.2">
      <c r="A283" s="62"/>
      <c r="B283" s="62"/>
      <c r="C283" s="62"/>
      <c r="D283" s="62"/>
      <c r="E283" s="11"/>
      <c r="G283" s="11"/>
      <c r="H283" s="62"/>
      <c r="I283" s="62"/>
    </row>
    <row r="284" spans="1:9" x14ac:dyDescent="0.2">
      <c r="A284" s="62"/>
      <c r="B284" s="62"/>
      <c r="C284" s="62"/>
      <c r="D284" s="62"/>
      <c r="E284" s="11"/>
      <c r="G284" s="11"/>
      <c r="H284" s="62"/>
      <c r="I284" s="62"/>
    </row>
    <row r="285" spans="1:9" x14ac:dyDescent="0.2">
      <c r="A285" s="62"/>
      <c r="B285" s="62"/>
      <c r="C285" s="62"/>
      <c r="D285" s="62"/>
      <c r="E285" s="11"/>
      <c r="G285" s="11"/>
      <c r="H285" s="62"/>
      <c r="I285" s="62"/>
    </row>
    <row r="286" spans="1:9" x14ac:dyDescent="0.2">
      <c r="A286" s="62"/>
      <c r="B286" s="62"/>
      <c r="C286" s="62"/>
      <c r="D286" s="62"/>
      <c r="E286" s="11"/>
      <c r="G286" s="11"/>
      <c r="H286" s="62"/>
      <c r="I286" s="62"/>
    </row>
    <row r="287" spans="1:9" x14ac:dyDescent="0.2">
      <c r="A287" s="62"/>
      <c r="B287" s="62"/>
      <c r="C287" s="62"/>
      <c r="D287" s="62"/>
      <c r="E287" s="11"/>
      <c r="G287" s="11"/>
      <c r="H287" s="62"/>
      <c r="I287" s="62"/>
    </row>
    <row r="288" spans="1:9" x14ac:dyDescent="0.2">
      <c r="A288" s="62"/>
      <c r="B288" s="62"/>
      <c r="C288" s="62"/>
      <c r="D288" s="62"/>
      <c r="E288" s="11"/>
      <c r="G288" s="11"/>
      <c r="H288" s="62"/>
      <c r="I288" s="62"/>
    </row>
    <row r="289" spans="1:9" x14ac:dyDescent="0.2">
      <c r="A289" s="62"/>
      <c r="B289" s="62"/>
      <c r="C289" s="62"/>
      <c r="D289" s="62"/>
      <c r="E289" s="11"/>
      <c r="G289" s="11"/>
      <c r="H289" s="62"/>
      <c r="I289" s="62"/>
    </row>
    <row r="290" spans="1:9" x14ac:dyDescent="0.2">
      <c r="A290" s="62"/>
      <c r="B290" s="62"/>
      <c r="C290" s="62"/>
      <c r="D290" s="62"/>
      <c r="E290" s="11"/>
      <c r="G290" s="11"/>
      <c r="H290" s="62"/>
      <c r="I290" s="62"/>
    </row>
    <row r="291" spans="1:9" x14ac:dyDescent="0.2">
      <c r="A291" s="62"/>
      <c r="B291" s="62"/>
      <c r="C291" s="62"/>
      <c r="D291" s="62"/>
      <c r="E291" s="11"/>
      <c r="G291" s="11"/>
      <c r="H291" s="62"/>
      <c r="I291" s="62"/>
    </row>
    <row r="292" spans="1:9" x14ac:dyDescent="0.2">
      <c r="A292" s="62"/>
      <c r="B292" s="62"/>
      <c r="C292" s="62"/>
      <c r="D292" s="62"/>
      <c r="E292" s="11"/>
      <c r="G292" s="11"/>
      <c r="H292" s="62"/>
      <c r="I292" s="62"/>
    </row>
    <row r="293" spans="1:9" x14ac:dyDescent="0.2">
      <c r="A293" s="62"/>
      <c r="B293" s="62"/>
      <c r="C293" s="62"/>
      <c r="D293" s="62"/>
      <c r="E293" s="11"/>
      <c r="G293" s="11"/>
      <c r="H293" s="62"/>
      <c r="I293" s="62"/>
    </row>
    <row r="294" spans="1:9" x14ac:dyDescent="0.2">
      <c r="A294" s="62"/>
      <c r="B294" s="62"/>
      <c r="C294" s="62"/>
      <c r="D294" s="62"/>
      <c r="E294" s="11"/>
      <c r="G294" s="11"/>
      <c r="H294" s="62"/>
      <c r="I294" s="62"/>
    </row>
    <row r="295" spans="1:9" x14ac:dyDescent="0.2">
      <c r="A295" s="62"/>
      <c r="B295" s="62"/>
      <c r="C295" s="62"/>
      <c r="D295" s="62"/>
      <c r="E295" s="11"/>
      <c r="G295" s="11"/>
      <c r="H295" s="62"/>
      <c r="I295" s="62"/>
    </row>
    <row r="296" spans="1:9" x14ac:dyDescent="0.2">
      <c r="A296" s="62"/>
      <c r="B296" s="62"/>
      <c r="C296" s="62"/>
      <c r="D296" s="62"/>
      <c r="E296" s="11"/>
      <c r="G296" s="11"/>
      <c r="H296" s="62"/>
      <c r="I296" s="62"/>
    </row>
    <row r="297" spans="1:9" x14ac:dyDescent="0.2">
      <c r="A297" s="62"/>
      <c r="B297" s="62"/>
      <c r="C297" s="62"/>
      <c r="D297" s="62"/>
      <c r="E297" s="11"/>
      <c r="G297" s="11"/>
      <c r="H297" s="62"/>
      <c r="I297" s="62"/>
    </row>
    <row r="298" spans="1:9" x14ac:dyDescent="0.2">
      <c r="A298" s="62"/>
      <c r="B298" s="62"/>
      <c r="C298" s="62"/>
      <c r="D298" s="62"/>
      <c r="E298" s="11"/>
      <c r="G298" s="11"/>
      <c r="H298" s="62"/>
      <c r="I298" s="62"/>
    </row>
    <row r="299" spans="1:9" x14ac:dyDescent="0.2">
      <c r="A299" s="62"/>
      <c r="B299" s="62"/>
      <c r="C299" s="62"/>
      <c r="D299" s="62"/>
      <c r="E299" s="11"/>
      <c r="G299" s="11"/>
      <c r="H299" s="62"/>
      <c r="I299" s="62"/>
    </row>
    <row r="300" spans="1:9" x14ac:dyDescent="0.2">
      <c r="A300" s="62"/>
      <c r="B300" s="62"/>
      <c r="C300" s="62"/>
      <c r="D300" s="62"/>
      <c r="E300" s="11"/>
      <c r="G300" s="11"/>
      <c r="H300" s="62"/>
      <c r="I300" s="62"/>
    </row>
    <row r="301" spans="1:9" x14ac:dyDescent="0.2">
      <c r="A301" s="62"/>
      <c r="B301" s="62"/>
      <c r="C301" s="62"/>
      <c r="D301" s="62"/>
      <c r="E301" s="11"/>
      <c r="G301" s="11"/>
      <c r="H301" s="62"/>
      <c r="I301" s="62"/>
    </row>
    <row r="302" spans="1:9" x14ac:dyDescent="0.2">
      <c r="A302" s="62"/>
      <c r="B302" s="62"/>
      <c r="C302" s="62"/>
      <c r="D302" s="62"/>
      <c r="E302" s="11"/>
      <c r="G302" s="11"/>
      <c r="H302" s="62"/>
      <c r="I302" s="62"/>
    </row>
    <row r="303" spans="1:9" x14ac:dyDescent="0.2">
      <c r="A303" s="62"/>
      <c r="B303" s="62"/>
      <c r="C303" s="62"/>
      <c r="D303" s="62"/>
      <c r="E303" s="11"/>
      <c r="G303" s="11"/>
      <c r="H303" s="62"/>
      <c r="I303" s="62"/>
    </row>
    <row r="304" spans="1:9" x14ac:dyDescent="0.2">
      <c r="A304" s="62"/>
      <c r="B304" s="62"/>
      <c r="C304" s="62"/>
      <c r="D304" s="62"/>
      <c r="E304" s="11"/>
      <c r="G304" s="11"/>
      <c r="H304" s="62"/>
      <c r="I304" s="62"/>
    </row>
    <row r="305" spans="1:9" x14ac:dyDescent="0.2">
      <c r="A305" s="62"/>
      <c r="B305" s="62"/>
      <c r="C305" s="62"/>
      <c r="D305" s="62"/>
      <c r="E305" s="11"/>
      <c r="G305" s="11"/>
      <c r="H305" s="62"/>
      <c r="I305" s="62"/>
    </row>
    <row r="306" spans="1:9" x14ac:dyDescent="0.2">
      <c r="A306" s="62"/>
      <c r="B306" s="62"/>
      <c r="C306" s="62"/>
      <c r="D306" s="62"/>
      <c r="E306" s="11"/>
      <c r="G306" s="11"/>
      <c r="H306" s="62"/>
      <c r="I306" s="62"/>
    </row>
    <row r="307" spans="1:9" x14ac:dyDescent="0.2">
      <c r="A307" s="62"/>
      <c r="B307" s="62"/>
      <c r="C307" s="62"/>
      <c r="D307" s="62"/>
      <c r="E307" s="11"/>
      <c r="G307" s="11"/>
      <c r="H307" s="62"/>
      <c r="I307" s="62"/>
    </row>
    <row r="308" spans="1:9" x14ac:dyDescent="0.2">
      <c r="A308" s="62"/>
      <c r="B308" s="62"/>
      <c r="C308" s="62"/>
      <c r="D308" s="62"/>
      <c r="E308" s="11"/>
      <c r="G308" s="11"/>
      <c r="H308" s="62"/>
      <c r="I308" s="62"/>
    </row>
    <row r="309" spans="1:9" x14ac:dyDescent="0.2">
      <c r="A309" s="62"/>
      <c r="B309" s="62"/>
      <c r="C309" s="62"/>
      <c r="D309" s="62"/>
      <c r="E309" s="11"/>
      <c r="G309" s="11"/>
      <c r="H309" s="62"/>
      <c r="I309" s="62"/>
    </row>
    <row r="310" spans="1:9" x14ac:dyDescent="0.2">
      <c r="A310" s="62"/>
      <c r="B310" s="62"/>
      <c r="C310" s="62"/>
      <c r="D310" s="62"/>
      <c r="E310" s="11"/>
      <c r="G310" s="11"/>
      <c r="H310" s="62"/>
      <c r="I310" s="62"/>
    </row>
    <row r="311" spans="1:9" x14ac:dyDescent="0.2">
      <c r="A311" s="62"/>
      <c r="B311" s="62"/>
      <c r="C311" s="62"/>
      <c r="D311" s="62"/>
      <c r="E311" s="11"/>
      <c r="G311" s="11"/>
      <c r="H311" s="62"/>
      <c r="I311" s="62"/>
    </row>
    <row r="312" spans="1:9" x14ac:dyDescent="0.2">
      <c r="A312" s="62"/>
      <c r="B312" s="62"/>
      <c r="C312" s="62"/>
      <c r="D312" s="62"/>
      <c r="E312" s="11"/>
      <c r="G312" s="11"/>
      <c r="H312" s="62"/>
      <c r="I312" s="62"/>
    </row>
    <row r="313" spans="1:9" x14ac:dyDescent="0.2">
      <c r="A313" s="62"/>
      <c r="B313" s="62"/>
      <c r="C313" s="62"/>
      <c r="D313" s="62"/>
      <c r="E313" s="11"/>
      <c r="G313" s="11"/>
      <c r="H313" s="62"/>
      <c r="I313" s="62"/>
    </row>
    <row r="314" spans="1:9" x14ac:dyDescent="0.2">
      <c r="A314" s="62"/>
      <c r="B314" s="62"/>
      <c r="C314" s="62"/>
      <c r="D314" s="62"/>
      <c r="E314" s="11"/>
      <c r="G314" s="11"/>
      <c r="H314" s="62"/>
      <c r="I314" s="62"/>
    </row>
    <row r="315" spans="1:9" x14ac:dyDescent="0.2">
      <c r="A315" s="62"/>
      <c r="B315" s="62"/>
      <c r="C315" s="62"/>
      <c r="D315" s="62"/>
      <c r="E315" s="11"/>
      <c r="G315" s="11"/>
      <c r="H315" s="62"/>
      <c r="I315" s="62"/>
    </row>
    <row r="316" spans="1:9" x14ac:dyDescent="0.2">
      <c r="A316" s="62"/>
      <c r="B316" s="62"/>
      <c r="C316" s="62"/>
      <c r="D316" s="62"/>
      <c r="E316" s="11"/>
      <c r="G316" s="11"/>
      <c r="H316" s="62"/>
      <c r="I316" s="62"/>
    </row>
    <row r="317" spans="1:9" x14ac:dyDescent="0.2">
      <c r="A317" s="62"/>
      <c r="B317" s="62"/>
      <c r="C317" s="62"/>
      <c r="D317" s="62"/>
      <c r="E317" s="11"/>
      <c r="G317" s="11"/>
      <c r="H317" s="62"/>
      <c r="I317" s="62"/>
    </row>
    <row r="318" spans="1:9" x14ac:dyDescent="0.2">
      <c r="A318" s="62"/>
      <c r="B318" s="62"/>
      <c r="C318" s="62"/>
      <c r="D318" s="62"/>
      <c r="E318" s="11"/>
      <c r="G318" s="11"/>
      <c r="H318" s="62"/>
      <c r="I318" s="62"/>
    </row>
    <row r="319" spans="1:9" x14ac:dyDescent="0.2">
      <c r="A319" s="62"/>
      <c r="B319" s="62"/>
      <c r="C319" s="62"/>
      <c r="D319" s="62"/>
      <c r="E319" s="11"/>
      <c r="G319" s="11"/>
      <c r="H319" s="62"/>
      <c r="I319" s="62"/>
    </row>
    <row r="320" spans="1:9" x14ac:dyDescent="0.2">
      <c r="A320" s="62"/>
      <c r="B320" s="62"/>
      <c r="C320" s="62"/>
      <c r="D320" s="62"/>
      <c r="E320" s="11"/>
      <c r="G320" s="11"/>
      <c r="H320" s="62"/>
      <c r="I320" s="62"/>
    </row>
    <row r="321" spans="1:9" x14ac:dyDescent="0.2">
      <c r="A321" s="62"/>
      <c r="B321" s="62"/>
      <c r="C321" s="62"/>
      <c r="D321" s="62"/>
      <c r="E321" s="11"/>
      <c r="G321" s="11"/>
      <c r="H321" s="62"/>
      <c r="I321" s="62"/>
    </row>
    <row r="322" spans="1:9" x14ac:dyDescent="0.2">
      <c r="A322" s="62"/>
      <c r="B322" s="62"/>
      <c r="C322" s="62"/>
      <c r="D322" s="62"/>
      <c r="E322" s="11"/>
      <c r="G322" s="11"/>
      <c r="H322" s="62"/>
      <c r="I322" s="62"/>
    </row>
    <row r="323" spans="1:9" x14ac:dyDescent="0.2">
      <c r="A323" s="62"/>
      <c r="B323" s="62"/>
      <c r="C323" s="62"/>
      <c r="D323" s="62"/>
      <c r="E323" s="11"/>
      <c r="G323" s="11"/>
      <c r="H323" s="62"/>
      <c r="I323" s="62"/>
    </row>
    <row r="324" spans="1:9" x14ac:dyDescent="0.2">
      <c r="A324" s="62"/>
      <c r="B324" s="62"/>
      <c r="C324" s="62"/>
      <c r="D324" s="62"/>
      <c r="E324" s="11"/>
      <c r="G324" s="11"/>
      <c r="H324" s="62"/>
      <c r="I324" s="62"/>
    </row>
    <row r="325" spans="1:9" x14ac:dyDescent="0.2">
      <c r="A325" s="62"/>
      <c r="B325" s="62"/>
      <c r="C325" s="62"/>
      <c r="D325" s="62"/>
      <c r="E325" s="11"/>
      <c r="G325" s="11"/>
      <c r="H325" s="62"/>
      <c r="I325" s="62"/>
    </row>
    <row r="326" spans="1:9" x14ac:dyDescent="0.2">
      <c r="A326" s="62"/>
      <c r="B326" s="62"/>
      <c r="C326" s="62"/>
      <c r="D326" s="62"/>
      <c r="E326" s="11"/>
      <c r="G326" s="11"/>
      <c r="H326" s="62"/>
      <c r="I326" s="62"/>
    </row>
    <row r="327" spans="1:9" x14ac:dyDescent="0.2">
      <c r="A327" s="62"/>
      <c r="B327" s="62"/>
      <c r="C327" s="62"/>
      <c r="D327" s="62"/>
      <c r="E327" s="11"/>
      <c r="G327" s="11"/>
      <c r="H327" s="62"/>
      <c r="I327" s="62"/>
    </row>
    <row r="328" spans="1:9" x14ac:dyDescent="0.2">
      <c r="A328" s="62"/>
      <c r="B328" s="62"/>
      <c r="C328" s="62"/>
      <c r="D328" s="62"/>
      <c r="E328" s="11"/>
      <c r="G328" s="11"/>
      <c r="H328" s="62"/>
      <c r="I328" s="62"/>
    </row>
    <row r="329" spans="1:9" x14ac:dyDescent="0.2">
      <c r="A329" s="62"/>
      <c r="B329" s="62"/>
      <c r="C329" s="62"/>
      <c r="D329" s="62"/>
      <c r="E329" s="11"/>
      <c r="G329" s="11"/>
      <c r="H329" s="62"/>
      <c r="I329" s="62"/>
    </row>
    <row r="330" spans="1:9" x14ac:dyDescent="0.2">
      <c r="A330" s="62"/>
      <c r="B330" s="62"/>
      <c r="C330" s="62"/>
      <c r="D330" s="62"/>
      <c r="E330" s="11"/>
      <c r="G330" s="11"/>
      <c r="H330" s="62"/>
      <c r="I330" s="62"/>
    </row>
    <row r="331" spans="1:9" x14ac:dyDescent="0.2">
      <c r="A331" s="62"/>
      <c r="B331" s="62"/>
      <c r="C331" s="62"/>
      <c r="D331" s="62"/>
      <c r="E331" s="11"/>
      <c r="G331" s="11"/>
      <c r="H331" s="62"/>
      <c r="I331" s="62"/>
    </row>
    <row r="332" spans="1:9" x14ac:dyDescent="0.2">
      <c r="A332" s="62"/>
      <c r="B332" s="62"/>
      <c r="C332" s="62"/>
      <c r="D332" s="62"/>
      <c r="E332" s="11"/>
      <c r="G332" s="11"/>
      <c r="H332" s="62"/>
      <c r="I332" s="62"/>
    </row>
  </sheetData>
  <mergeCells count="4">
    <mergeCell ref="A1:G1"/>
    <mergeCell ref="A74:B74"/>
    <mergeCell ref="A75:B75"/>
    <mergeCell ref="A76:B76"/>
  </mergeCells>
  <conditionalFormatting sqref="F2:F3">
    <cfRule type="cellIs" dxfId="110" priority="3" stopIfTrue="1" operator="between">
      <formula>0.009</formula>
      <formula>-0.009</formula>
    </cfRule>
  </conditionalFormatting>
  <conditionalFormatting sqref="F5:F49 F51:F59">
    <cfRule type="cellIs" dxfId="109" priority="2" stopIfTrue="1" operator="between">
      <formula>0.009</formula>
      <formula>-0.009</formula>
    </cfRule>
  </conditionalFormatting>
  <conditionalFormatting sqref="F61:F65536">
    <cfRule type="cellIs" dxfId="10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0"/>
  <sheetViews>
    <sheetView workbookViewId="0">
      <selection sqref="A1:G1"/>
    </sheetView>
  </sheetViews>
  <sheetFormatPr defaultColWidth="9.140625" defaultRowHeight="11.25" x14ac:dyDescent="0.2"/>
  <cols>
    <col min="1" max="1" width="38.7109375" style="7" bestFit="1" customWidth="1"/>
    <col min="2" max="2" width="51.42578125" style="7" bestFit="1" customWidth="1"/>
    <col min="3" max="3" width="20.4257812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1277</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1278</v>
      </c>
      <c r="B7" s="21" t="s">
        <v>1279</v>
      </c>
      <c r="C7" s="21" t="s">
        <v>26</v>
      </c>
      <c r="D7" s="24">
        <v>150</v>
      </c>
      <c r="E7" s="22">
        <v>1575.1204726000001</v>
      </c>
      <c r="F7" s="23">
        <v>6.2611516721322502</v>
      </c>
      <c r="G7" s="22">
        <v>7.5750999999999999</v>
      </c>
    </row>
    <row r="8" spans="1:9" x14ac:dyDescent="0.2">
      <c r="A8" s="21" t="s">
        <v>1280</v>
      </c>
      <c r="B8" s="21" t="s">
        <v>1281</v>
      </c>
      <c r="C8" s="21" t="s">
        <v>27</v>
      </c>
      <c r="D8" s="24">
        <v>150</v>
      </c>
      <c r="E8" s="22">
        <v>1538.0156876999999</v>
      </c>
      <c r="F8" s="23">
        <v>6.11365902629211</v>
      </c>
      <c r="G8" s="22">
        <v>6.7000999999999999</v>
      </c>
    </row>
    <row r="9" spans="1:9" x14ac:dyDescent="0.2">
      <c r="A9" s="21" t="s">
        <v>1282</v>
      </c>
      <c r="B9" s="21" t="s">
        <v>1283</v>
      </c>
      <c r="C9" s="21" t="s">
        <v>1284</v>
      </c>
      <c r="D9" s="24">
        <v>50000</v>
      </c>
      <c r="E9" s="22">
        <v>533.44054110000002</v>
      </c>
      <c r="F9" s="23">
        <v>2.1204423369459802</v>
      </c>
      <c r="G9" s="22">
        <v>6.9611999999999998</v>
      </c>
    </row>
    <row r="10" spans="1:9" x14ac:dyDescent="0.2">
      <c r="A10" s="20" t="s">
        <v>28</v>
      </c>
      <c r="B10" s="20"/>
      <c r="C10" s="20"/>
      <c r="D10" s="20"/>
      <c r="E10" s="25">
        <f>SUM(E6:E9)</f>
        <v>3646.5767014000003</v>
      </c>
      <c r="F10" s="26">
        <f>SUM(F6:F9)</f>
        <v>14.495253035370339</v>
      </c>
      <c r="G10" s="25"/>
      <c r="H10" s="14"/>
      <c r="I10" s="14"/>
    </row>
    <row r="11" spans="1:9" x14ac:dyDescent="0.2">
      <c r="A11" s="21"/>
      <c r="B11" s="21"/>
      <c r="C11" s="21"/>
      <c r="D11" s="21"/>
      <c r="E11" s="22"/>
      <c r="F11" s="23"/>
      <c r="G11" s="22"/>
    </row>
    <row r="12" spans="1:9" x14ac:dyDescent="0.2">
      <c r="A12" s="20" t="s">
        <v>29</v>
      </c>
      <c r="B12" s="21"/>
      <c r="C12" s="21"/>
      <c r="D12" s="21"/>
      <c r="E12" s="22"/>
      <c r="F12" s="23"/>
      <c r="G12" s="22"/>
    </row>
    <row r="13" spans="1:9" x14ac:dyDescent="0.2">
      <c r="A13" s="20" t="s">
        <v>30</v>
      </c>
      <c r="B13" s="21"/>
      <c r="C13" s="21"/>
      <c r="D13" s="21"/>
      <c r="E13" s="22"/>
      <c r="F13" s="23"/>
      <c r="G13" s="22"/>
    </row>
    <row r="14" spans="1:9" x14ac:dyDescent="0.2">
      <c r="A14" s="21" t="s">
        <v>1285</v>
      </c>
      <c r="B14" s="21" t="s">
        <v>1286</v>
      </c>
      <c r="C14" s="21" t="s">
        <v>31</v>
      </c>
      <c r="D14" s="24">
        <v>500</v>
      </c>
      <c r="E14" s="22">
        <v>2419.3125</v>
      </c>
      <c r="F14" s="23">
        <v>9.6168405961873304</v>
      </c>
      <c r="G14" s="22">
        <v>6.4751000000000003</v>
      </c>
    </row>
    <row r="15" spans="1:9" x14ac:dyDescent="0.2">
      <c r="A15" s="21" t="s">
        <v>1287</v>
      </c>
      <c r="B15" s="21" t="s">
        <v>1288</v>
      </c>
      <c r="C15" s="21" t="s">
        <v>32</v>
      </c>
      <c r="D15" s="24">
        <v>500</v>
      </c>
      <c r="E15" s="22">
        <v>2406.19</v>
      </c>
      <c r="F15" s="23">
        <v>9.5646782605140892</v>
      </c>
      <c r="G15" s="22">
        <v>6.41</v>
      </c>
    </row>
    <row r="16" spans="1:9" x14ac:dyDescent="0.2">
      <c r="A16" s="21" t="s">
        <v>34</v>
      </c>
      <c r="B16" s="21" t="s">
        <v>33</v>
      </c>
      <c r="C16" s="21" t="s">
        <v>32</v>
      </c>
      <c r="D16" s="24">
        <v>500</v>
      </c>
      <c r="E16" s="22">
        <v>2397.2775000000001</v>
      </c>
      <c r="F16" s="23">
        <v>9.5292508025839808</v>
      </c>
      <c r="G16" s="22">
        <v>6.41</v>
      </c>
    </row>
    <row r="17" spans="1:9" x14ac:dyDescent="0.2">
      <c r="A17" s="21" t="s">
        <v>1289</v>
      </c>
      <c r="B17" s="21" t="s">
        <v>1290</v>
      </c>
      <c r="C17" s="21" t="s">
        <v>31</v>
      </c>
      <c r="D17" s="24">
        <v>500</v>
      </c>
      <c r="E17" s="22">
        <v>2397.1224999999999</v>
      </c>
      <c r="F17" s="23">
        <v>9.52863467288085</v>
      </c>
      <c r="G17" s="22">
        <v>6.4200999999999997</v>
      </c>
    </row>
    <row r="18" spans="1:9" x14ac:dyDescent="0.2">
      <c r="A18" s="21" t="s">
        <v>1291</v>
      </c>
      <c r="B18" s="21" t="s">
        <v>1292</v>
      </c>
      <c r="C18" s="21" t="s">
        <v>32</v>
      </c>
      <c r="D18" s="24">
        <v>500</v>
      </c>
      <c r="E18" s="22">
        <v>2375.6750000000002</v>
      </c>
      <c r="F18" s="23">
        <v>9.4433802096038999</v>
      </c>
      <c r="G18" s="22">
        <v>6.4099000000000004</v>
      </c>
    </row>
    <row r="19" spans="1:9" x14ac:dyDescent="0.2">
      <c r="A19" s="21" t="s">
        <v>1144</v>
      </c>
      <c r="B19" s="21" t="s">
        <v>1145</v>
      </c>
      <c r="C19" s="21" t="s">
        <v>32</v>
      </c>
      <c r="D19" s="24">
        <v>300</v>
      </c>
      <c r="E19" s="22">
        <v>1457.2094999999999</v>
      </c>
      <c r="F19" s="23">
        <v>5.7924519782995496</v>
      </c>
      <c r="G19" s="22">
        <v>6.4566999999999997</v>
      </c>
    </row>
    <row r="20" spans="1:9" x14ac:dyDescent="0.2">
      <c r="A20" s="21" t="s">
        <v>1146</v>
      </c>
      <c r="B20" s="21" t="s">
        <v>1147</v>
      </c>
      <c r="C20" s="21" t="s">
        <v>32</v>
      </c>
      <c r="D20" s="24">
        <v>200</v>
      </c>
      <c r="E20" s="22">
        <v>953.404</v>
      </c>
      <c r="F20" s="23">
        <v>3.7898098289358599</v>
      </c>
      <c r="G20" s="22">
        <v>6.44</v>
      </c>
    </row>
    <row r="21" spans="1:9" x14ac:dyDescent="0.2">
      <c r="A21" s="21" t="s">
        <v>1094</v>
      </c>
      <c r="B21" s="21" t="s">
        <v>1095</v>
      </c>
      <c r="C21" s="21" t="s">
        <v>32</v>
      </c>
      <c r="D21" s="24">
        <v>200</v>
      </c>
      <c r="E21" s="22">
        <v>952.33600000000001</v>
      </c>
      <c r="F21" s="23">
        <v>3.7855644965297599</v>
      </c>
      <c r="G21" s="22">
        <v>6.4099000000000004</v>
      </c>
    </row>
    <row r="22" spans="1:9" x14ac:dyDescent="0.2">
      <c r="A22" s="20" t="s">
        <v>28</v>
      </c>
      <c r="B22" s="20"/>
      <c r="C22" s="20"/>
      <c r="D22" s="20"/>
      <c r="E22" s="25">
        <f>SUM(E13:E21)</f>
        <v>15358.527</v>
      </c>
      <c r="F22" s="26">
        <f>SUM(F13:F21)</f>
        <v>61.050610845535317</v>
      </c>
      <c r="G22" s="25"/>
      <c r="H22" s="14"/>
      <c r="I22" s="14"/>
    </row>
    <row r="23" spans="1:9" x14ac:dyDescent="0.2">
      <c r="A23" s="21"/>
      <c r="B23" s="21"/>
      <c r="C23" s="21"/>
      <c r="D23" s="21"/>
      <c r="E23" s="22"/>
      <c r="F23" s="23"/>
      <c r="G23" s="22"/>
    </row>
    <row r="24" spans="1:9" x14ac:dyDescent="0.2">
      <c r="A24" s="20" t="s">
        <v>1007</v>
      </c>
      <c r="B24" s="21"/>
      <c r="C24" s="21"/>
      <c r="D24" s="21"/>
      <c r="E24" s="22"/>
      <c r="F24" s="23"/>
      <c r="G24" s="22"/>
    </row>
    <row r="25" spans="1:9" x14ac:dyDescent="0.2">
      <c r="A25" s="21" t="s">
        <v>1035</v>
      </c>
      <c r="B25" s="21" t="s">
        <v>1036</v>
      </c>
      <c r="C25" s="21" t="s">
        <v>32</v>
      </c>
      <c r="D25" s="24">
        <v>300</v>
      </c>
      <c r="E25" s="22">
        <v>1494.4034999999999</v>
      </c>
      <c r="F25" s="23">
        <v>5.9402992568692303</v>
      </c>
      <c r="G25" s="22">
        <v>6.8354999999999997</v>
      </c>
    </row>
    <row r="26" spans="1:9" x14ac:dyDescent="0.2">
      <c r="A26" s="21" t="s">
        <v>1019</v>
      </c>
      <c r="B26" s="21" t="s">
        <v>1020</v>
      </c>
      <c r="C26" s="21" t="s">
        <v>32</v>
      </c>
      <c r="D26" s="24">
        <v>200</v>
      </c>
      <c r="E26" s="22">
        <v>997.22</v>
      </c>
      <c r="F26" s="23">
        <v>3.9639797584354799</v>
      </c>
      <c r="G26" s="22">
        <v>8.4809000000000001</v>
      </c>
    </row>
    <row r="27" spans="1:9" x14ac:dyDescent="0.2">
      <c r="A27" s="21" t="s">
        <v>1293</v>
      </c>
      <c r="B27" s="21" t="s">
        <v>1294</v>
      </c>
      <c r="C27" s="21" t="s">
        <v>32</v>
      </c>
      <c r="D27" s="24">
        <v>100</v>
      </c>
      <c r="E27" s="22">
        <v>485.601</v>
      </c>
      <c r="F27" s="23">
        <v>1.9302787094884</v>
      </c>
      <c r="G27" s="22">
        <v>6.85</v>
      </c>
    </row>
    <row r="28" spans="1:9" x14ac:dyDescent="0.2">
      <c r="A28" s="20" t="s">
        <v>28</v>
      </c>
      <c r="B28" s="20"/>
      <c r="C28" s="20"/>
      <c r="D28" s="20"/>
      <c r="E28" s="25">
        <f>SUM(E24:E27)</f>
        <v>2977.2244999999998</v>
      </c>
      <c r="F28" s="26">
        <f>SUM(F24:F27)</f>
        <v>11.834557724793109</v>
      </c>
      <c r="G28" s="25"/>
      <c r="H28" s="14"/>
      <c r="I28" s="14"/>
    </row>
    <row r="29" spans="1:9" x14ac:dyDescent="0.2">
      <c r="A29" s="21"/>
      <c r="B29" s="21"/>
      <c r="C29" s="21"/>
      <c r="D29" s="21"/>
      <c r="E29" s="22"/>
      <c r="F29" s="23"/>
      <c r="G29" s="22"/>
    </row>
    <row r="30" spans="1:9" x14ac:dyDescent="0.2">
      <c r="A30" s="20" t="s">
        <v>35</v>
      </c>
      <c r="B30" s="21"/>
      <c r="C30" s="21"/>
      <c r="D30" s="21"/>
      <c r="E30" s="22"/>
      <c r="F30" s="23"/>
      <c r="G30" s="22"/>
    </row>
    <row r="31" spans="1:9" x14ac:dyDescent="0.2">
      <c r="A31" s="21" t="s">
        <v>1295</v>
      </c>
      <c r="B31" s="21" t="s">
        <v>1296</v>
      </c>
      <c r="C31" s="21" t="s">
        <v>37</v>
      </c>
      <c r="D31" s="24">
        <v>1000000</v>
      </c>
      <c r="E31" s="22">
        <v>957.09199999999998</v>
      </c>
      <c r="F31" s="23">
        <v>3.8044697408400601</v>
      </c>
      <c r="G31" s="22">
        <v>5.6040000000000001</v>
      </c>
    </row>
    <row r="32" spans="1:9" x14ac:dyDescent="0.2">
      <c r="A32" s="21" t="s">
        <v>1176</v>
      </c>
      <c r="B32" s="21" t="s">
        <v>1177</v>
      </c>
      <c r="C32" s="21" t="s">
        <v>37</v>
      </c>
      <c r="D32" s="24">
        <v>15800</v>
      </c>
      <c r="E32" s="22">
        <v>15.2472212</v>
      </c>
      <c r="F32" s="23">
        <v>6.0608166913207001E-2</v>
      </c>
      <c r="G32" s="22">
        <v>5.6071999999999997</v>
      </c>
    </row>
    <row r="33" spans="1:9" x14ac:dyDescent="0.2">
      <c r="A33" s="20" t="s">
        <v>28</v>
      </c>
      <c r="B33" s="20"/>
      <c r="C33" s="20"/>
      <c r="D33" s="20"/>
      <c r="E33" s="25">
        <f>SUM(E30:E32)</f>
        <v>972.3392212</v>
      </c>
      <c r="F33" s="26">
        <f>SUM(F30:F32)</f>
        <v>3.8650779077532671</v>
      </c>
      <c r="G33" s="25"/>
      <c r="H33" s="14"/>
      <c r="I33" s="14"/>
    </row>
    <row r="34" spans="1:9" x14ac:dyDescent="0.2">
      <c r="A34" s="21"/>
      <c r="B34" s="21"/>
      <c r="C34" s="21"/>
      <c r="D34" s="21"/>
      <c r="E34" s="22"/>
      <c r="F34" s="23"/>
      <c r="G34" s="22"/>
    </row>
    <row r="35" spans="1:9" x14ac:dyDescent="0.2">
      <c r="A35" s="20" t="s">
        <v>36</v>
      </c>
      <c r="B35" s="21"/>
      <c r="C35" s="21"/>
      <c r="D35" s="21"/>
      <c r="E35" s="22"/>
      <c r="F35" s="23"/>
      <c r="G35" s="22"/>
    </row>
    <row r="36" spans="1:9" x14ac:dyDescent="0.2">
      <c r="A36" s="21" t="s">
        <v>1297</v>
      </c>
      <c r="B36" s="21" t="s">
        <v>1298</v>
      </c>
      <c r="C36" s="21" t="s">
        <v>37</v>
      </c>
      <c r="D36" s="24">
        <v>1500000</v>
      </c>
      <c r="E36" s="22">
        <v>1533.441</v>
      </c>
      <c r="F36" s="23">
        <v>6.0954745038758302</v>
      </c>
      <c r="G36" s="22">
        <v>6.95360303728686</v>
      </c>
    </row>
    <row r="37" spans="1:9" x14ac:dyDescent="0.2">
      <c r="A37" s="21" t="s">
        <v>39</v>
      </c>
      <c r="B37" s="21" t="s">
        <v>38</v>
      </c>
      <c r="C37" s="21" t="s">
        <v>37</v>
      </c>
      <c r="D37" s="24">
        <v>500000</v>
      </c>
      <c r="E37" s="22">
        <v>503.60133330000002</v>
      </c>
      <c r="F37" s="23">
        <v>2.0018305805362102</v>
      </c>
      <c r="G37" s="22">
        <v>5.7372048898000099</v>
      </c>
    </row>
    <row r="38" spans="1:9" x14ac:dyDescent="0.2">
      <c r="A38" s="20" t="s">
        <v>28</v>
      </c>
      <c r="B38" s="20"/>
      <c r="C38" s="20"/>
      <c r="D38" s="20"/>
      <c r="E38" s="25">
        <f>SUM(E36:E37)</f>
        <v>2037.0423333000001</v>
      </c>
      <c r="F38" s="26">
        <f>SUM(F36:F37)</f>
        <v>8.0973050844120404</v>
      </c>
      <c r="G38" s="25"/>
      <c r="H38" s="14"/>
      <c r="I38" s="14"/>
    </row>
    <row r="39" spans="1:9" x14ac:dyDescent="0.2">
      <c r="A39" s="21"/>
      <c r="B39" s="21"/>
      <c r="C39" s="21"/>
      <c r="D39" s="21"/>
      <c r="E39" s="22"/>
      <c r="F39" s="23"/>
      <c r="G39" s="22"/>
    </row>
    <row r="40" spans="1:9" x14ac:dyDescent="0.2">
      <c r="A40" s="20" t="s">
        <v>1047</v>
      </c>
      <c r="B40" s="21"/>
      <c r="C40" s="21"/>
      <c r="D40" s="21"/>
      <c r="E40" s="22"/>
      <c r="F40" s="23"/>
      <c r="G40" s="22"/>
    </row>
    <row r="41" spans="1:9" x14ac:dyDescent="0.2">
      <c r="A41" s="21" t="s">
        <v>1048</v>
      </c>
      <c r="B41" s="21" t="s">
        <v>1049</v>
      </c>
      <c r="C41" s="21" t="s">
        <v>1050</v>
      </c>
      <c r="D41" s="24">
        <v>547.42399999999998</v>
      </c>
      <c r="E41" s="22">
        <v>61.253019299999998</v>
      </c>
      <c r="F41" s="23">
        <v>0.24348261030490501</v>
      </c>
      <c r="G41" s="22">
        <v>5.71</v>
      </c>
    </row>
    <row r="42" spans="1:9" x14ac:dyDescent="0.2">
      <c r="A42" s="20" t="s">
        <v>28</v>
      </c>
      <c r="B42" s="20"/>
      <c r="C42" s="20"/>
      <c r="D42" s="20"/>
      <c r="E42" s="25">
        <f>SUM(E41:E41)</f>
        <v>61.253019299999998</v>
      </c>
      <c r="F42" s="26">
        <f>SUM(F41:F41)</f>
        <v>0.24348261030490501</v>
      </c>
      <c r="G42" s="25"/>
      <c r="H42" s="14"/>
      <c r="I42" s="14"/>
    </row>
    <row r="43" spans="1:9" x14ac:dyDescent="0.2">
      <c r="A43" s="21"/>
      <c r="B43" s="21"/>
      <c r="C43" s="21"/>
      <c r="D43" s="21"/>
      <c r="E43" s="22"/>
      <c r="F43" s="23"/>
      <c r="G43" s="22"/>
    </row>
    <row r="44" spans="1:9" x14ac:dyDescent="0.2">
      <c r="A44" s="20" t="s">
        <v>41</v>
      </c>
      <c r="B44" s="20"/>
      <c r="C44" s="20"/>
      <c r="D44" s="20"/>
      <c r="E44" s="25">
        <f>E10+E22+E28+E33+E38+E42</f>
        <v>25052.962775199998</v>
      </c>
      <c r="F44" s="26">
        <f>F10+F22+F28+F33+F38+F42</f>
        <v>99.586287208168983</v>
      </c>
      <c r="G44" s="25"/>
      <c r="H44" s="14"/>
      <c r="I44" s="14"/>
    </row>
    <row r="45" spans="1:9" x14ac:dyDescent="0.2">
      <c r="A45" s="20"/>
      <c r="B45" s="20"/>
      <c r="C45" s="20"/>
      <c r="D45" s="20"/>
      <c r="E45" s="25"/>
      <c r="F45" s="26"/>
      <c r="G45" s="25"/>
      <c r="H45" s="14"/>
      <c r="I45" s="14"/>
    </row>
    <row r="46" spans="1:9" x14ac:dyDescent="0.2">
      <c r="A46" s="20" t="s">
        <v>313</v>
      </c>
      <c r="B46" s="20"/>
      <c r="C46" s="20"/>
      <c r="D46" s="20"/>
      <c r="E46" s="25">
        <v>1.4124679849999999</v>
      </c>
      <c r="F46" s="25">
        <f>E46/$E$50*$F$50</f>
        <v>5.6146030985922274E-3</v>
      </c>
      <c r="G46" s="25"/>
      <c r="H46" s="14"/>
      <c r="I46" s="14"/>
    </row>
    <row r="47" spans="1:9" x14ac:dyDescent="0.2">
      <c r="A47" s="20"/>
      <c r="B47" s="20"/>
      <c r="C47" s="20"/>
      <c r="D47" s="20"/>
      <c r="E47" s="25"/>
      <c r="F47" s="26"/>
      <c r="G47" s="25"/>
      <c r="H47" s="14"/>
      <c r="I47" s="14"/>
    </row>
    <row r="48" spans="1:9" x14ac:dyDescent="0.2">
      <c r="A48" s="20" t="s">
        <v>43</v>
      </c>
      <c r="B48" s="20"/>
      <c r="C48" s="20"/>
      <c r="D48" s="20"/>
      <c r="E48" s="25">
        <f>E50-(E10+E22+E28+E33+E38+E42+E46)</f>
        <v>102.66542731500158</v>
      </c>
      <c r="F48" s="25">
        <f>F50-(F10+F22+F28+F33+F38+F42+F46)</f>
        <v>0.40809818873242421</v>
      </c>
      <c r="G48" s="25"/>
      <c r="H48" s="14"/>
      <c r="I48" s="14"/>
    </row>
    <row r="49" spans="1:9" x14ac:dyDescent="0.2">
      <c r="A49" s="20"/>
      <c r="B49" s="20"/>
      <c r="C49" s="20"/>
      <c r="D49" s="20"/>
      <c r="E49" s="25"/>
      <c r="F49" s="26"/>
      <c r="G49" s="25"/>
      <c r="H49" s="14"/>
      <c r="I49" s="14"/>
    </row>
    <row r="50" spans="1:9" x14ac:dyDescent="0.2">
      <c r="A50" s="27" t="s">
        <v>42</v>
      </c>
      <c r="B50" s="27"/>
      <c r="C50" s="27"/>
      <c r="D50" s="27"/>
      <c r="E50" s="28">
        <v>25157.040670499999</v>
      </c>
      <c r="F50" s="29">
        <v>100</v>
      </c>
      <c r="G50" s="28"/>
      <c r="H50" s="14"/>
      <c r="I50" s="14"/>
    </row>
    <row r="51" spans="1:9" x14ac:dyDescent="0.2">
      <c r="F51" s="11" t="s">
        <v>1207</v>
      </c>
    </row>
    <row r="52" spans="1:9" x14ac:dyDescent="0.2">
      <c r="A52" s="75" t="s">
        <v>1208</v>
      </c>
      <c r="B52" s="75"/>
      <c r="C52" s="75"/>
      <c r="D52" s="75"/>
      <c r="E52" s="76"/>
      <c r="F52" s="76"/>
      <c r="G52" s="76"/>
    </row>
    <row r="53" spans="1:9" x14ac:dyDescent="0.2">
      <c r="A53" s="64"/>
      <c r="B53" s="64"/>
      <c r="C53" s="64"/>
      <c r="D53" s="64"/>
      <c r="E53" s="26"/>
      <c r="F53" s="26"/>
      <c r="G53" s="26"/>
    </row>
    <row r="54" spans="1:9" x14ac:dyDescent="0.2">
      <c r="A54" s="77" t="s">
        <v>1209</v>
      </c>
      <c r="B54" s="78"/>
      <c r="C54" s="78"/>
      <c r="D54" s="64"/>
      <c r="E54" s="79" t="s">
        <v>1210</v>
      </c>
      <c r="F54" s="77" t="s">
        <v>3</v>
      </c>
      <c r="G54" s="26"/>
    </row>
    <row r="55" spans="1:9" x14ac:dyDescent="0.2">
      <c r="A55" s="78" t="s">
        <v>1243</v>
      </c>
      <c r="B55" s="78"/>
      <c r="C55" s="78"/>
      <c r="D55" s="64"/>
      <c r="E55" s="80">
        <v>1500</v>
      </c>
      <c r="F55" s="81">
        <f>E55/$E$50*100</f>
        <v>5.96254551418264</v>
      </c>
      <c r="G55" s="26"/>
    </row>
    <row r="56" spans="1:9" x14ac:dyDescent="0.2">
      <c r="A56" s="78" t="s">
        <v>1243</v>
      </c>
      <c r="B56" s="78"/>
      <c r="C56" s="78"/>
      <c r="D56" s="64"/>
      <c r="E56" s="80">
        <v>1000</v>
      </c>
      <c r="F56" s="81">
        <f>E56/$E$50*100</f>
        <v>3.9750303427884264</v>
      </c>
      <c r="G56" s="26"/>
    </row>
    <row r="57" spans="1:9" x14ac:dyDescent="0.2">
      <c r="A57" s="78" t="s">
        <v>1243</v>
      </c>
      <c r="B57" s="78"/>
      <c r="C57" s="78"/>
      <c r="D57" s="64"/>
      <c r="E57" s="80">
        <v>1000</v>
      </c>
      <c r="F57" s="81">
        <f>E57/$E$50*100</f>
        <v>3.9750303427884264</v>
      </c>
      <c r="G57" s="26"/>
    </row>
    <row r="58" spans="1:9" x14ac:dyDescent="0.2">
      <c r="A58" s="82" t="s">
        <v>1212</v>
      </c>
      <c r="B58" s="83"/>
      <c r="C58" s="83"/>
      <c r="D58" s="82"/>
      <c r="E58" s="84">
        <f>SUM(E55:E57)</f>
        <v>3500</v>
      </c>
      <c r="F58" s="84">
        <f>SUM(F55:F57)</f>
        <v>13.912606199759491</v>
      </c>
      <c r="G58" s="29"/>
    </row>
    <row r="60" spans="1:9" x14ac:dyDescent="0.2">
      <c r="A60" s="14" t="s">
        <v>1051</v>
      </c>
    </row>
    <row r="61" spans="1:9" x14ac:dyDescent="0.2">
      <c r="A61" s="14" t="s">
        <v>44</v>
      </c>
    </row>
    <row r="62" spans="1:9" x14ac:dyDescent="0.2">
      <c r="A62" s="14" t="s">
        <v>1052</v>
      </c>
    </row>
    <row r="63" spans="1:9" x14ac:dyDescent="0.2">
      <c r="A63" s="14" t="s">
        <v>1213</v>
      </c>
    </row>
    <row r="64" spans="1:9" x14ac:dyDescent="0.2">
      <c r="A64" s="14"/>
    </row>
    <row r="65" spans="1:7" ht="33.75" customHeight="1" x14ac:dyDescent="0.2">
      <c r="A65" s="103" t="s">
        <v>1214</v>
      </c>
      <c r="B65" s="103"/>
      <c r="C65" s="103"/>
      <c r="D65" s="103"/>
      <c r="E65" s="103"/>
      <c r="F65" s="103"/>
      <c r="G65" s="103"/>
    </row>
    <row r="67" spans="1:7" x14ac:dyDescent="0.2">
      <c r="A67" s="14" t="s">
        <v>45</v>
      </c>
    </row>
    <row r="68" spans="1:7" x14ac:dyDescent="0.2">
      <c r="A68" s="14" t="s">
        <v>46</v>
      </c>
    </row>
    <row r="69" spans="1:7" x14ac:dyDescent="0.2">
      <c r="A69" s="14" t="s">
        <v>47</v>
      </c>
      <c r="B69" s="14"/>
      <c r="C69" s="30" t="s">
        <v>49</v>
      </c>
      <c r="D69" s="14" t="s">
        <v>48</v>
      </c>
    </row>
    <row r="70" spans="1:7" x14ac:dyDescent="0.2">
      <c r="A70" s="7" t="s">
        <v>50</v>
      </c>
      <c r="C70" s="31">
        <v>10.1793</v>
      </c>
      <c r="D70" s="31">
        <v>10.569900000000001</v>
      </c>
    </row>
    <row r="71" spans="1:7" x14ac:dyDescent="0.2">
      <c r="A71" s="7" t="s">
        <v>51</v>
      </c>
      <c r="C71" s="31">
        <v>10.1793</v>
      </c>
      <c r="D71" s="31">
        <v>10.569900000000001</v>
      </c>
    </row>
    <row r="72" spans="1:7" x14ac:dyDescent="0.2">
      <c r="A72" s="7" t="s">
        <v>52</v>
      </c>
      <c r="C72" s="31">
        <v>10.192500000000001</v>
      </c>
      <c r="D72" s="31">
        <v>10.607100000000001</v>
      </c>
    </row>
    <row r="73" spans="1:7" x14ac:dyDescent="0.2">
      <c r="A73" s="7" t="s">
        <v>53</v>
      </c>
      <c r="C73" s="31">
        <v>10.192500000000001</v>
      </c>
      <c r="D73" s="31">
        <v>10.607100000000001</v>
      </c>
    </row>
    <row r="75" spans="1:7" x14ac:dyDescent="0.2">
      <c r="A75" s="7" t="s">
        <v>54</v>
      </c>
    </row>
    <row r="77" spans="1:7" x14ac:dyDescent="0.2">
      <c r="A77" s="14" t="s">
        <v>55</v>
      </c>
      <c r="D77" s="30" t="s">
        <v>56</v>
      </c>
    </row>
    <row r="79" spans="1:7" x14ac:dyDescent="0.2">
      <c r="A79" s="66" t="s">
        <v>1215</v>
      </c>
    </row>
    <row r="80" spans="1:7" x14ac:dyDescent="0.2">
      <c r="A80" s="66"/>
    </row>
    <row r="81" spans="1:9" x14ac:dyDescent="0.2">
      <c r="A81" s="62" t="s">
        <v>1299</v>
      </c>
    </row>
    <row r="82" spans="1:9" x14ac:dyDescent="0.2">
      <c r="A82" s="62" t="s">
        <v>1300</v>
      </c>
    </row>
    <row r="84" spans="1:9" x14ac:dyDescent="0.2">
      <c r="A84" s="14" t="s">
        <v>335</v>
      </c>
      <c r="D84" s="32">
        <v>0.74684140265636501</v>
      </c>
      <c r="E84" s="10" t="s">
        <v>57</v>
      </c>
    </row>
    <row r="86" spans="1:9" x14ac:dyDescent="0.2">
      <c r="A86" s="14" t="s">
        <v>336</v>
      </c>
      <c r="D86" s="30" t="s">
        <v>56</v>
      </c>
    </row>
    <row r="88" spans="1:9" x14ac:dyDescent="0.2">
      <c r="A88" s="66" t="s">
        <v>1218</v>
      </c>
      <c r="B88" s="62"/>
      <c r="C88" s="62"/>
      <c r="D88" s="62"/>
      <c r="E88" s="11"/>
      <c r="G88" s="11"/>
      <c r="H88" s="62"/>
      <c r="I88" s="62"/>
    </row>
    <row r="89" spans="1:9" x14ac:dyDescent="0.2">
      <c r="A89" s="62"/>
      <c r="B89" s="62"/>
      <c r="C89" s="62"/>
      <c r="D89" s="62"/>
      <c r="E89" s="11"/>
      <c r="G89" s="11"/>
      <c r="H89" s="62"/>
      <c r="I89" s="62"/>
    </row>
    <row r="90" spans="1:9" x14ac:dyDescent="0.2">
      <c r="A90" s="66" t="s">
        <v>948</v>
      </c>
      <c r="B90" s="62"/>
      <c r="C90" s="62"/>
      <c r="D90" s="62"/>
      <c r="E90" s="11"/>
      <c r="G90" s="11"/>
      <c r="H90" s="62"/>
      <c r="I90" s="62"/>
    </row>
    <row r="91" spans="1:9" x14ac:dyDescent="0.2">
      <c r="A91" s="67"/>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c r="B100" s="62"/>
      <c r="C100" s="62"/>
      <c r="D100" s="62"/>
      <c r="E100" s="11"/>
      <c r="G100" s="11"/>
      <c r="H100" s="62"/>
      <c r="I100" s="62"/>
    </row>
    <row r="101" spans="1:9" x14ac:dyDescent="0.2">
      <c r="A101" s="62"/>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2"/>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6" t="s">
        <v>1301</v>
      </c>
      <c r="B107" s="62"/>
      <c r="C107" s="62"/>
      <c r="D107" s="62"/>
      <c r="E107" s="11"/>
      <c r="G107" s="11"/>
      <c r="H107" s="62"/>
      <c r="I107" s="62"/>
    </row>
    <row r="108" spans="1:9" x14ac:dyDescent="0.2">
      <c r="A108" s="62"/>
      <c r="B108" s="62"/>
      <c r="C108" s="62"/>
      <c r="D108" s="62"/>
      <c r="E108" s="11"/>
      <c r="G108" s="11"/>
      <c r="H108" s="62"/>
      <c r="I108" s="62"/>
    </row>
    <row r="109" spans="1:9" x14ac:dyDescent="0.2">
      <c r="A109" s="66" t="s">
        <v>949</v>
      </c>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t="s">
        <v>947</v>
      </c>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7"/>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row r="200" spans="1:9" x14ac:dyDescent="0.2">
      <c r="A200" s="62"/>
      <c r="B200" s="62"/>
      <c r="C200" s="62"/>
      <c r="D200" s="62"/>
      <c r="E200" s="11"/>
      <c r="G200" s="11"/>
      <c r="H200" s="62"/>
      <c r="I200" s="62"/>
    </row>
    <row r="201" spans="1:9" x14ac:dyDescent="0.2">
      <c r="A201" s="62"/>
      <c r="B201" s="62"/>
      <c r="C201" s="62"/>
      <c r="D201" s="62"/>
      <c r="E201" s="11"/>
      <c r="G201" s="11"/>
      <c r="H201" s="62"/>
      <c r="I201" s="62"/>
    </row>
    <row r="202" spans="1:9" x14ac:dyDescent="0.2">
      <c r="A202" s="62"/>
      <c r="B202" s="62"/>
      <c r="C202" s="62"/>
      <c r="D202" s="62"/>
      <c r="E202" s="11"/>
      <c r="G202" s="11"/>
      <c r="H202" s="62"/>
      <c r="I202" s="62"/>
    </row>
    <row r="203" spans="1:9" x14ac:dyDescent="0.2">
      <c r="A203" s="62"/>
      <c r="B203" s="62"/>
      <c r="C203" s="62"/>
      <c r="D203" s="62"/>
      <c r="E203" s="11"/>
      <c r="G203" s="11"/>
      <c r="H203" s="62"/>
      <c r="I203" s="62"/>
    </row>
    <row r="204" spans="1:9" x14ac:dyDescent="0.2">
      <c r="A204" s="62"/>
      <c r="B204" s="62"/>
      <c r="C204" s="62"/>
      <c r="D204" s="62"/>
      <c r="E204" s="11"/>
      <c r="G204" s="11"/>
      <c r="H204" s="62"/>
      <c r="I204" s="62"/>
    </row>
    <row r="205" spans="1:9" x14ac:dyDescent="0.2">
      <c r="A205" s="62"/>
      <c r="B205" s="62"/>
      <c r="C205" s="62"/>
      <c r="D205" s="62"/>
      <c r="E205" s="11"/>
      <c r="G205" s="11"/>
      <c r="H205" s="62"/>
      <c r="I205" s="62"/>
    </row>
    <row r="206" spans="1:9" x14ac:dyDescent="0.2">
      <c r="A206" s="62"/>
      <c r="B206" s="62"/>
      <c r="C206" s="62"/>
      <c r="D206" s="62"/>
      <c r="E206" s="11"/>
      <c r="G206" s="11"/>
      <c r="H206" s="62"/>
      <c r="I206" s="62"/>
    </row>
    <row r="207" spans="1:9" x14ac:dyDescent="0.2">
      <c r="A207" s="62"/>
      <c r="B207" s="62"/>
      <c r="C207" s="62"/>
      <c r="D207" s="62"/>
      <c r="E207" s="11"/>
      <c r="G207" s="11"/>
      <c r="H207" s="62"/>
      <c r="I207" s="62"/>
    </row>
    <row r="208" spans="1:9" x14ac:dyDescent="0.2">
      <c r="A208" s="62"/>
      <c r="B208" s="62"/>
      <c r="C208" s="62"/>
      <c r="D208" s="62"/>
      <c r="E208" s="11"/>
      <c r="G208" s="11"/>
      <c r="H208" s="62"/>
      <c r="I208" s="62"/>
    </row>
    <row r="209" spans="1:9" x14ac:dyDescent="0.2">
      <c r="A209" s="62"/>
      <c r="B209" s="62"/>
      <c r="C209" s="62"/>
      <c r="D209" s="62"/>
      <c r="E209" s="11"/>
      <c r="G209" s="11"/>
      <c r="H209" s="62"/>
      <c r="I209" s="62"/>
    </row>
    <row r="210" spans="1:9" x14ac:dyDescent="0.2">
      <c r="A210" s="62"/>
      <c r="B210" s="62"/>
      <c r="C210" s="62"/>
      <c r="D210" s="62"/>
      <c r="E210" s="11"/>
      <c r="G210" s="11"/>
      <c r="H210" s="62"/>
      <c r="I210" s="62"/>
    </row>
    <row r="211" spans="1:9" x14ac:dyDescent="0.2">
      <c r="A211" s="62"/>
      <c r="B211" s="62"/>
      <c r="C211" s="62"/>
      <c r="D211" s="62"/>
      <c r="E211" s="11"/>
      <c r="G211" s="11"/>
      <c r="H211" s="62"/>
      <c r="I211" s="62"/>
    </row>
    <row r="212" spans="1:9" x14ac:dyDescent="0.2">
      <c r="A212" s="62"/>
      <c r="B212" s="62"/>
      <c r="C212" s="62"/>
      <c r="D212" s="62"/>
      <c r="E212" s="11"/>
      <c r="G212" s="11"/>
      <c r="H212" s="62"/>
      <c r="I212" s="62"/>
    </row>
    <row r="213" spans="1:9" x14ac:dyDescent="0.2">
      <c r="A213" s="62"/>
      <c r="B213" s="62"/>
      <c r="C213" s="62"/>
      <c r="D213" s="62"/>
      <c r="E213" s="11"/>
      <c r="G213" s="11"/>
      <c r="H213" s="62"/>
      <c r="I213" s="62"/>
    </row>
    <row r="214" spans="1:9" x14ac:dyDescent="0.2">
      <c r="A214" s="62"/>
      <c r="B214" s="62"/>
      <c r="C214" s="62"/>
      <c r="D214" s="62"/>
      <c r="E214" s="11"/>
      <c r="G214" s="11"/>
      <c r="H214" s="62"/>
      <c r="I214" s="62"/>
    </row>
    <row r="215" spans="1:9" x14ac:dyDescent="0.2">
      <c r="A215" s="62"/>
      <c r="B215" s="62"/>
      <c r="C215" s="62"/>
      <c r="D215" s="62"/>
      <c r="E215" s="11"/>
      <c r="G215" s="11"/>
      <c r="H215" s="62"/>
      <c r="I215" s="62"/>
    </row>
    <row r="216" spans="1:9" x14ac:dyDescent="0.2">
      <c r="A216" s="62"/>
      <c r="B216" s="62"/>
      <c r="C216" s="62"/>
      <c r="D216" s="62"/>
      <c r="E216" s="11"/>
      <c r="G216" s="11"/>
      <c r="H216" s="62"/>
      <c r="I216" s="62"/>
    </row>
    <row r="217" spans="1:9" x14ac:dyDescent="0.2">
      <c r="A217" s="62"/>
      <c r="B217" s="62"/>
      <c r="C217" s="62"/>
      <c r="D217" s="62"/>
      <c r="E217" s="11"/>
      <c r="G217" s="11"/>
      <c r="H217" s="62"/>
      <c r="I217" s="62"/>
    </row>
    <row r="218" spans="1:9" x14ac:dyDescent="0.2">
      <c r="A218" s="62"/>
      <c r="B218" s="62"/>
      <c r="C218" s="62"/>
      <c r="D218" s="62"/>
      <c r="E218" s="11"/>
      <c r="G218" s="11"/>
      <c r="H218" s="62"/>
      <c r="I218" s="62"/>
    </row>
    <row r="219" spans="1:9" x14ac:dyDescent="0.2">
      <c r="A219" s="62"/>
      <c r="B219" s="62"/>
      <c r="C219" s="62"/>
      <c r="D219" s="62"/>
      <c r="E219" s="11"/>
      <c r="G219" s="11"/>
      <c r="H219" s="62"/>
      <c r="I219" s="62"/>
    </row>
    <row r="220" spans="1:9" x14ac:dyDescent="0.2">
      <c r="A220" s="62"/>
      <c r="B220" s="62"/>
      <c r="C220" s="62"/>
      <c r="D220" s="62"/>
      <c r="E220" s="11"/>
      <c r="G220" s="11"/>
      <c r="H220" s="62"/>
      <c r="I220" s="62"/>
    </row>
    <row r="221" spans="1:9" x14ac:dyDescent="0.2">
      <c r="A221" s="62"/>
      <c r="B221" s="62"/>
      <c r="C221" s="62"/>
      <c r="D221" s="62"/>
      <c r="E221" s="11"/>
      <c r="G221" s="11"/>
      <c r="H221" s="62"/>
      <c r="I221" s="62"/>
    </row>
    <row r="222" spans="1:9" x14ac:dyDescent="0.2">
      <c r="A222" s="62"/>
      <c r="B222" s="62"/>
      <c r="C222" s="62"/>
      <c r="D222" s="62"/>
      <c r="E222" s="11"/>
      <c r="G222" s="11"/>
      <c r="H222" s="62"/>
      <c r="I222" s="62"/>
    </row>
    <row r="223" spans="1:9" x14ac:dyDescent="0.2">
      <c r="A223" s="62"/>
      <c r="B223" s="62"/>
      <c r="C223" s="62"/>
      <c r="D223" s="62"/>
      <c r="E223" s="11"/>
      <c r="G223" s="11"/>
      <c r="H223" s="62"/>
      <c r="I223" s="62"/>
    </row>
    <row r="224" spans="1:9" x14ac:dyDescent="0.2">
      <c r="A224" s="62"/>
      <c r="B224" s="62"/>
      <c r="C224" s="62"/>
      <c r="D224" s="62"/>
      <c r="E224" s="11"/>
      <c r="G224" s="11"/>
      <c r="H224" s="62"/>
      <c r="I224" s="62"/>
    </row>
    <row r="225" spans="1:9" x14ac:dyDescent="0.2">
      <c r="A225" s="62"/>
      <c r="B225" s="62"/>
      <c r="C225" s="62"/>
      <c r="D225" s="62"/>
      <c r="E225" s="11"/>
      <c r="G225" s="11"/>
      <c r="H225" s="62"/>
      <c r="I225" s="62"/>
    </row>
    <row r="226" spans="1:9" x14ac:dyDescent="0.2">
      <c r="A226" s="62"/>
      <c r="B226" s="62"/>
      <c r="C226" s="62"/>
      <c r="D226" s="62"/>
      <c r="E226" s="11"/>
      <c r="G226" s="11"/>
      <c r="H226" s="62"/>
      <c r="I226" s="62"/>
    </row>
    <row r="227" spans="1:9" x14ac:dyDescent="0.2">
      <c r="A227" s="62"/>
      <c r="B227" s="62"/>
      <c r="C227" s="62"/>
      <c r="D227" s="62"/>
      <c r="E227" s="11"/>
      <c r="G227" s="11"/>
      <c r="H227" s="62"/>
      <c r="I227" s="62"/>
    </row>
    <row r="228" spans="1:9" x14ac:dyDescent="0.2">
      <c r="A228" s="62"/>
      <c r="B228" s="62"/>
      <c r="C228" s="62"/>
      <c r="D228" s="62"/>
      <c r="E228" s="11"/>
      <c r="G228" s="11"/>
      <c r="H228" s="62"/>
      <c r="I228" s="62"/>
    </row>
    <row r="229" spans="1:9" x14ac:dyDescent="0.2">
      <c r="A229" s="62"/>
      <c r="B229" s="62"/>
      <c r="C229" s="62"/>
      <c r="D229" s="62"/>
      <c r="E229" s="11"/>
      <c r="G229" s="11"/>
      <c r="H229" s="62"/>
      <c r="I229" s="62"/>
    </row>
    <row r="230" spans="1:9" x14ac:dyDescent="0.2">
      <c r="A230" s="62"/>
      <c r="B230" s="62"/>
      <c r="C230" s="62"/>
      <c r="D230" s="62"/>
      <c r="E230" s="11"/>
      <c r="G230" s="11"/>
      <c r="H230" s="62"/>
      <c r="I230" s="62"/>
    </row>
  </sheetData>
  <mergeCells count="2">
    <mergeCell ref="A1:G1"/>
    <mergeCell ref="A65:G65"/>
  </mergeCells>
  <conditionalFormatting sqref="F2:F3 F59:F64">
    <cfRule type="cellIs" dxfId="107" priority="3" stopIfTrue="1" operator="between">
      <formula>0.009</formula>
      <formula>-0.009</formula>
    </cfRule>
  </conditionalFormatting>
  <conditionalFormatting sqref="F5:F45 F47 F49:F57">
    <cfRule type="cellIs" dxfId="106" priority="1" stopIfTrue="1" operator="between">
      <formula>0.009</formula>
      <formula>-0.009</formula>
    </cfRule>
  </conditionalFormatting>
  <conditionalFormatting sqref="F66:F65536">
    <cfRule type="cellIs" dxfId="105"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6"/>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3" width="20.4257812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9" s="1" customFormat="1" ht="15" x14ac:dyDescent="0.2">
      <c r="A1" s="99" t="s">
        <v>1302</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32.25" customHeight="1" x14ac:dyDescent="0.2">
      <c r="A4" s="6" t="s">
        <v>2</v>
      </c>
      <c r="B4" s="6" t="s">
        <v>0</v>
      </c>
      <c r="C4" s="13" t="s">
        <v>981</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62</v>
      </c>
      <c r="B7" s="21" t="s">
        <v>61</v>
      </c>
      <c r="C7" s="21" t="s">
        <v>26</v>
      </c>
      <c r="D7" s="24">
        <v>500</v>
      </c>
      <c r="E7" s="22">
        <v>515.87551370000006</v>
      </c>
      <c r="F7" s="23">
        <v>9.6744248093658793</v>
      </c>
      <c r="G7" s="22">
        <v>7.1050000000000004</v>
      </c>
    </row>
    <row r="8" spans="1:9" x14ac:dyDescent="0.2">
      <c r="A8" s="21" t="s">
        <v>1233</v>
      </c>
      <c r="B8" s="21" t="s">
        <v>1234</v>
      </c>
      <c r="C8" s="21" t="s">
        <v>63</v>
      </c>
      <c r="D8" s="24">
        <v>450</v>
      </c>
      <c r="E8" s="22">
        <v>474.98813009999998</v>
      </c>
      <c r="F8" s="23">
        <v>8.9076469573743804</v>
      </c>
      <c r="G8" s="22">
        <v>6.6965000000000003</v>
      </c>
    </row>
    <row r="9" spans="1:9" x14ac:dyDescent="0.2">
      <c r="A9" s="21" t="s">
        <v>1237</v>
      </c>
      <c r="B9" s="21" t="s">
        <v>1238</v>
      </c>
      <c r="C9" s="21" t="s">
        <v>64</v>
      </c>
      <c r="D9" s="24">
        <v>450</v>
      </c>
      <c r="E9" s="22">
        <v>472.37732879999999</v>
      </c>
      <c r="F9" s="23">
        <v>8.8586855312196704</v>
      </c>
      <c r="G9" s="22">
        <v>6.5692000000000004</v>
      </c>
    </row>
    <row r="10" spans="1:9" x14ac:dyDescent="0.2">
      <c r="A10" s="20" t="s">
        <v>28</v>
      </c>
      <c r="B10" s="20"/>
      <c r="C10" s="20"/>
      <c r="D10" s="20"/>
      <c r="E10" s="25">
        <f>SUM(E6:E9)</f>
        <v>1463.2409726000001</v>
      </c>
      <c r="F10" s="26">
        <f>SUM(F6:F9)</f>
        <v>27.44075729795993</v>
      </c>
      <c r="G10" s="25"/>
      <c r="H10" s="14"/>
      <c r="I10" s="14"/>
    </row>
    <row r="11" spans="1:9" x14ac:dyDescent="0.2">
      <c r="A11" s="21"/>
      <c r="B11" s="21"/>
      <c r="C11" s="21"/>
      <c r="D11" s="21"/>
      <c r="E11" s="22"/>
      <c r="F11" s="23"/>
      <c r="G11" s="22"/>
    </row>
    <row r="12" spans="1:9" x14ac:dyDescent="0.2">
      <c r="A12" s="20" t="s">
        <v>36</v>
      </c>
      <c r="B12" s="21"/>
      <c r="C12" s="21"/>
      <c r="D12" s="21"/>
      <c r="E12" s="22"/>
      <c r="F12" s="23"/>
      <c r="G12" s="22"/>
    </row>
    <row r="13" spans="1:9" x14ac:dyDescent="0.2">
      <c r="A13" s="21" t="s">
        <v>39</v>
      </c>
      <c r="B13" s="21" t="s">
        <v>38</v>
      </c>
      <c r="C13" s="21" t="s">
        <v>37</v>
      </c>
      <c r="D13" s="24">
        <v>1000000</v>
      </c>
      <c r="E13" s="22">
        <v>1007.2026667</v>
      </c>
      <c r="F13" s="23">
        <v>18.888484155595101</v>
      </c>
      <c r="G13" s="22">
        <v>5.7372048898000099</v>
      </c>
    </row>
    <row r="14" spans="1:9" x14ac:dyDescent="0.2">
      <c r="A14" s="21" t="s">
        <v>66</v>
      </c>
      <c r="B14" s="21" t="s">
        <v>65</v>
      </c>
      <c r="C14" s="21" t="s">
        <v>37</v>
      </c>
      <c r="D14" s="24">
        <v>500000</v>
      </c>
      <c r="E14" s="22">
        <v>507.67950000000002</v>
      </c>
      <c r="F14" s="23">
        <v>9.5207216073889605</v>
      </c>
      <c r="G14" s="22">
        <v>6.9669979876124897</v>
      </c>
    </row>
    <row r="15" spans="1:9" x14ac:dyDescent="0.2">
      <c r="A15" s="21" t="s">
        <v>1205</v>
      </c>
      <c r="B15" s="21" t="s">
        <v>1206</v>
      </c>
      <c r="C15" s="21" t="s">
        <v>37</v>
      </c>
      <c r="D15" s="24">
        <v>400000</v>
      </c>
      <c r="E15" s="22">
        <v>410.64120000000003</v>
      </c>
      <c r="F15" s="23">
        <v>7.7009226209136497</v>
      </c>
      <c r="G15" s="22">
        <v>6.80886379642374</v>
      </c>
    </row>
    <row r="16" spans="1:9" x14ac:dyDescent="0.2">
      <c r="A16" s="21" t="s">
        <v>1303</v>
      </c>
      <c r="B16" s="21" t="s">
        <v>1304</v>
      </c>
      <c r="C16" s="21" t="s">
        <v>37</v>
      </c>
      <c r="D16" s="24">
        <v>355500</v>
      </c>
      <c r="E16" s="22">
        <v>377.51619399999998</v>
      </c>
      <c r="F16" s="23">
        <v>7.0797158154998199</v>
      </c>
      <c r="G16" s="22">
        <v>6.7397771900499999</v>
      </c>
    </row>
    <row r="17" spans="1:9" x14ac:dyDescent="0.2">
      <c r="A17" s="21" t="s">
        <v>1305</v>
      </c>
      <c r="B17" s="21" t="s">
        <v>1306</v>
      </c>
      <c r="C17" s="21" t="s">
        <v>37</v>
      </c>
      <c r="D17" s="24">
        <v>300000</v>
      </c>
      <c r="E17" s="22">
        <v>331.85866670000001</v>
      </c>
      <c r="F17" s="23">
        <v>6.2234815048667098</v>
      </c>
      <c r="G17" s="22">
        <v>6.3138132391999999</v>
      </c>
    </row>
    <row r="18" spans="1:9" x14ac:dyDescent="0.2">
      <c r="A18" s="21" t="s">
        <v>1307</v>
      </c>
      <c r="B18" s="21" t="s">
        <v>1308</v>
      </c>
      <c r="C18" s="21" t="s">
        <v>37</v>
      </c>
      <c r="D18" s="24">
        <v>287900</v>
      </c>
      <c r="E18" s="22">
        <v>306.26581279999999</v>
      </c>
      <c r="F18" s="23">
        <v>5.7435282329294397</v>
      </c>
      <c r="G18" s="22">
        <v>6.8266491205124904</v>
      </c>
    </row>
    <row r="19" spans="1:9" x14ac:dyDescent="0.2">
      <c r="A19" s="21" t="s">
        <v>1309</v>
      </c>
      <c r="B19" s="21" t="s">
        <v>1310</v>
      </c>
      <c r="C19" s="21" t="s">
        <v>37</v>
      </c>
      <c r="D19" s="24">
        <v>232900</v>
      </c>
      <c r="E19" s="22">
        <v>258.97237869999998</v>
      </c>
      <c r="F19" s="23">
        <v>4.8566150920137696</v>
      </c>
      <c r="G19" s="22">
        <v>6.7926630430124897</v>
      </c>
    </row>
    <row r="20" spans="1:9" x14ac:dyDescent="0.2">
      <c r="A20" s="21" t="s">
        <v>1199</v>
      </c>
      <c r="B20" s="21" t="s">
        <v>1200</v>
      </c>
      <c r="C20" s="21" t="s">
        <v>37</v>
      </c>
      <c r="D20" s="24">
        <v>200000</v>
      </c>
      <c r="E20" s="22">
        <v>209.18687779999999</v>
      </c>
      <c r="F20" s="23">
        <v>3.92296720165516</v>
      </c>
      <c r="G20" s="22">
        <v>6.3730648251124897</v>
      </c>
    </row>
    <row r="21" spans="1:9" x14ac:dyDescent="0.2">
      <c r="A21" s="20" t="s">
        <v>28</v>
      </c>
      <c r="B21" s="20"/>
      <c r="C21" s="20"/>
      <c r="D21" s="20"/>
      <c r="E21" s="25">
        <f>SUM(E13:E20)</f>
        <v>3409.3232966999994</v>
      </c>
      <c r="F21" s="26">
        <f>SUM(F13:F20)</f>
        <v>63.936436230862611</v>
      </c>
      <c r="G21" s="25"/>
      <c r="H21" s="14"/>
      <c r="I21" s="14"/>
    </row>
    <row r="22" spans="1:9" x14ac:dyDescent="0.2">
      <c r="A22" s="21"/>
      <c r="B22" s="21"/>
      <c r="C22" s="21"/>
      <c r="D22" s="21"/>
      <c r="E22" s="22"/>
      <c r="F22" s="23"/>
      <c r="G22" s="22"/>
    </row>
    <row r="23" spans="1:9" x14ac:dyDescent="0.2">
      <c r="A23" s="20" t="s">
        <v>1047</v>
      </c>
      <c r="B23" s="21"/>
      <c r="C23" s="21"/>
      <c r="D23" s="21"/>
      <c r="E23" s="22"/>
      <c r="F23" s="23"/>
      <c r="G23" s="22"/>
    </row>
    <row r="24" spans="1:9" x14ac:dyDescent="0.2">
      <c r="A24" s="21" t="s">
        <v>1048</v>
      </c>
      <c r="B24" s="21" t="s">
        <v>1049</v>
      </c>
      <c r="C24" s="21" t="s">
        <v>1050</v>
      </c>
      <c r="D24" s="24">
        <v>123.633</v>
      </c>
      <c r="E24" s="22">
        <v>13.833691099999999</v>
      </c>
      <c r="F24" s="23">
        <v>0.25942887543364301</v>
      </c>
      <c r="G24" s="22">
        <v>5.71</v>
      </c>
    </row>
    <row r="25" spans="1:9" x14ac:dyDescent="0.2">
      <c r="A25" s="20" t="s">
        <v>28</v>
      </c>
      <c r="B25" s="20"/>
      <c r="C25" s="20"/>
      <c r="D25" s="20"/>
      <c r="E25" s="25">
        <f>SUM(E24:E24)</f>
        <v>13.833691099999999</v>
      </c>
      <c r="F25" s="26">
        <f>SUM(F24:F24)</f>
        <v>0.25942887543364301</v>
      </c>
      <c r="G25" s="25"/>
      <c r="H25" s="14"/>
      <c r="I25" s="14"/>
    </row>
    <row r="26" spans="1:9" x14ac:dyDescent="0.2">
      <c r="A26" s="21"/>
      <c r="B26" s="21"/>
      <c r="C26" s="21"/>
      <c r="D26" s="21"/>
      <c r="E26" s="22"/>
      <c r="F26" s="23"/>
      <c r="G26" s="22"/>
    </row>
    <row r="27" spans="1:9" x14ac:dyDescent="0.2">
      <c r="A27" s="20" t="s">
        <v>41</v>
      </c>
      <c r="B27" s="20"/>
      <c r="C27" s="20"/>
      <c r="D27" s="20"/>
      <c r="E27" s="25">
        <f>E10+E21+E25</f>
        <v>4886.3979603999987</v>
      </c>
      <c r="F27" s="26">
        <f>F10+F21+F25</f>
        <v>91.636622404256187</v>
      </c>
      <c r="G27" s="25"/>
      <c r="H27" s="14"/>
      <c r="I27" s="14"/>
    </row>
    <row r="28" spans="1:9" x14ac:dyDescent="0.2">
      <c r="A28" s="20"/>
      <c r="B28" s="20"/>
      <c r="C28" s="20"/>
      <c r="D28" s="20"/>
      <c r="E28" s="25"/>
      <c r="F28" s="26"/>
      <c r="G28" s="25"/>
      <c r="H28" s="14"/>
      <c r="I28" s="14"/>
    </row>
    <row r="29" spans="1:9" x14ac:dyDescent="0.2">
      <c r="A29" s="20" t="s">
        <v>43</v>
      </c>
      <c r="B29" s="20"/>
      <c r="C29" s="20"/>
      <c r="D29" s="20"/>
      <c r="E29" s="25">
        <f>E31-(E10+E21+E25)</f>
        <v>445.96570840000095</v>
      </c>
      <c r="F29" s="26">
        <f>F31-(F10+F21+F25)</f>
        <v>8.3633775957438132</v>
      </c>
      <c r="G29" s="25"/>
      <c r="H29" s="14"/>
      <c r="I29" s="14"/>
    </row>
    <row r="30" spans="1:9" x14ac:dyDescent="0.2">
      <c r="A30" s="20"/>
      <c r="B30" s="20"/>
      <c r="C30" s="20"/>
      <c r="D30" s="20"/>
      <c r="E30" s="25"/>
      <c r="F30" s="26"/>
      <c r="G30" s="25"/>
      <c r="H30" s="14"/>
      <c r="I30" s="14"/>
    </row>
    <row r="31" spans="1:9" x14ac:dyDescent="0.2">
      <c r="A31" s="27" t="s">
        <v>42</v>
      </c>
      <c r="B31" s="27"/>
      <c r="C31" s="27"/>
      <c r="D31" s="27"/>
      <c r="E31" s="28">
        <v>5332.3636687999997</v>
      </c>
      <c r="F31" s="29">
        <v>100</v>
      </c>
      <c r="G31" s="28"/>
      <c r="H31" s="14"/>
      <c r="I31" s="14"/>
    </row>
    <row r="33" spans="1:7" x14ac:dyDescent="0.2">
      <c r="A33" s="14" t="s">
        <v>44</v>
      </c>
    </row>
    <row r="34" spans="1:7" x14ac:dyDescent="0.2">
      <c r="A34" s="14" t="s">
        <v>1052</v>
      </c>
    </row>
    <row r="35" spans="1:7" x14ac:dyDescent="0.2">
      <c r="A35" s="14" t="s">
        <v>1213</v>
      </c>
    </row>
    <row r="36" spans="1:7" x14ac:dyDescent="0.2">
      <c r="A36" s="14"/>
    </row>
    <row r="37" spans="1:7" ht="33.75" customHeight="1" x14ac:dyDescent="0.2">
      <c r="A37" s="103" t="s">
        <v>1214</v>
      </c>
      <c r="B37" s="103"/>
      <c r="C37" s="103"/>
      <c r="D37" s="103"/>
      <c r="E37" s="103"/>
      <c r="F37" s="103"/>
      <c r="G37" s="103"/>
    </row>
    <row r="39" spans="1:7" x14ac:dyDescent="0.2">
      <c r="A39" s="14" t="s">
        <v>45</v>
      </c>
    </row>
    <row r="40" spans="1:7" x14ac:dyDescent="0.2">
      <c r="A40" s="14" t="s">
        <v>46</v>
      </c>
    </row>
    <row r="41" spans="1:7" x14ac:dyDescent="0.2">
      <c r="A41" s="14" t="s">
        <v>47</v>
      </c>
      <c r="B41" s="14"/>
      <c r="C41" s="30" t="s">
        <v>49</v>
      </c>
      <c r="D41" s="14" t="s">
        <v>48</v>
      </c>
    </row>
    <row r="42" spans="1:7" x14ac:dyDescent="0.2">
      <c r="A42" s="7" t="s">
        <v>50</v>
      </c>
      <c r="C42" s="31">
        <v>10.102</v>
      </c>
      <c r="D42" s="31">
        <v>10.6998</v>
      </c>
    </row>
    <row r="43" spans="1:7" x14ac:dyDescent="0.2">
      <c r="A43" s="7" t="s">
        <v>51</v>
      </c>
      <c r="C43" s="31">
        <v>10.102</v>
      </c>
      <c r="D43" s="31">
        <v>10.6998</v>
      </c>
    </row>
    <row r="44" spans="1:7" x14ac:dyDescent="0.2">
      <c r="A44" s="7" t="s">
        <v>52</v>
      </c>
      <c r="C44" s="31">
        <v>10.1127</v>
      </c>
      <c r="D44" s="31">
        <v>10.7376</v>
      </c>
    </row>
    <row r="45" spans="1:7" x14ac:dyDescent="0.2">
      <c r="A45" s="7" t="s">
        <v>53</v>
      </c>
      <c r="C45" s="31">
        <v>10.1127</v>
      </c>
      <c r="D45" s="31">
        <v>10.7376</v>
      </c>
    </row>
    <row r="47" spans="1:7" x14ac:dyDescent="0.2">
      <c r="A47" s="7" t="s">
        <v>54</v>
      </c>
    </row>
    <row r="49" spans="1:9" x14ac:dyDescent="0.2">
      <c r="A49" s="14" t="s">
        <v>55</v>
      </c>
      <c r="D49" s="30" t="s">
        <v>56</v>
      </c>
    </row>
    <row r="51" spans="1:9" x14ac:dyDescent="0.2">
      <c r="A51" s="14" t="s">
        <v>1070</v>
      </c>
      <c r="D51" s="32">
        <v>8.2129953034604704</v>
      </c>
      <c r="E51" s="10" t="s">
        <v>57</v>
      </c>
    </row>
    <row r="53" spans="1:9" x14ac:dyDescent="0.2">
      <c r="A53" s="14" t="s">
        <v>943</v>
      </c>
      <c r="D53" s="30" t="s">
        <v>56</v>
      </c>
    </row>
    <row r="55" spans="1:9" x14ac:dyDescent="0.2">
      <c r="A55" s="66" t="s">
        <v>1071</v>
      </c>
      <c r="B55" s="62"/>
      <c r="C55" s="62"/>
      <c r="D55" s="62"/>
      <c r="E55" s="11"/>
      <c r="G55" s="11"/>
      <c r="H55" s="62"/>
      <c r="I55" s="62"/>
    </row>
    <row r="56" spans="1:9" x14ac:dyDescent="0.2">
      <c r="A56" s="62"/>
      <c r="B56" s="62"/>
      <c r="C56" s="62"/>
      <c r="D56" s="62"/>
      <c r="E56" s="11"/>
      <c r="G56" s="11"/>
      <c r="H56" s="62"/>
      <c r="I56" s="62"/>
    </row>
    <row r="57" spans="1:9" x14ac:dyDescent="0.2">
      <c r="A57" s="66" t="s">
        <v>948</v>
      </c>
      <c r="B57" s="62"/>
      <c r="C57" s="62"/>
      <c r="D57" s="62"/>
      <c r="E57" s="11"/>
      <c r="G57" s="11"/>
      <c r="H57" s="62"/>
      <c r="I57" s="62"/>
    </row>
    <row r="58" spans="1:9" x14ac:dyDescent="0.2">
      <c r="A58" s="67"/>
      <c r="B58" s="62"/>
      <c r="C58" s="62"/>
      <c r="D58" s="62"/>
      <c r="E58" s="11"/>
      <c r="G58" s="11"/>
      <c r="H58" s="62"/>
      <c r="I58" s="62"/>
    </row>
    <row r="59" spans="1:9" x14ac:dyDescent="0.2">
      <c r="A59" s="62"/>
      <c r="B59" s="62"/>
      <c r="C59" s="62"/>
      <c r="D59" s="62"/>
      <c r="E59" s="11"/>
      <c r="G59" s="11"/>
      <c r="H59" s="62"/>
      <c r="I59" s="62"/>
    </row>
    <row r="60" spans="1:9" x14ac:dyDescent="0.2">
      <c r="A60" s="62"/>
      <c r="B60" s="62"/>
      <c r="C60" s="62"/>
      <c r="D60" s="62"/>
      <c r="E60" s="11"/>
      <c r="G60" s="11"/>
      <c r="H60" s="62"/>
      <c r="I60" s="62"/>
    </row>
    <row r="61" spans="1:9" x14ac:dyDescent="0.2">
      <c r="A61" s="62"/>
      <c r="B61" s="62"/>
      <c r="C61" s="62"/>
      <c r="D61" s="62"/>
      <c r="E61" s="11"/>
      <c r="G61" s="11"/>
      <c r="H61" s="62"/>
      <c r="I61" s="62"/>
    </row>
    <row r="62" spans="1:9" x14ac:dyDescent="0.2">
      <c r="A62" s="62"/>
      <c r="B62" s="62"/>
      <c r="C62" s="62"/>
      <c r="D62" s="62"/>
      <c r="E62" s="11"/>
      <c r="G62" s="11"/>
      <c r="H62" s="62"/>
      <c r="I62" s="62"/>
    </row>
    <row r="63" spans="1:9" x14ac:dyDescent="0.2">
      <c r="A63" s="62"/>
      <c r="B63" s="62"/>
      <c r="C63" s="62"/>
      <c r="D63" s="62"/>
      <c r="E63" s="11"/>
      <c r="G63" s="11"/>
      <c r="H63" s="62"/>
      <c r="I63" s="62"/>
    </row>
    <row r="64" spans="1:9" x14ac:dyDescent="0.2">
      <c r="A64" s="62"/>
      <c r="B64" s="62"/>
      <c r="C64" s="62"/>
      <c r="D64" s="62"/>
      <c r="E64" s="11"/>
      <c r="G64" s="11"/>
      <c r="H64" s="62"/>
      <c r="I64" s="62"/>
    </row>
    <row r="65" spans="1:9" x14ac:dyDescent="0.2">
      <c r="A65" s="62"/>
      <c r="B65" s="62"/>
      <c r="C65" s="62"/>
      <c r="D65" s="62"/>
      <c r="E65" s="11"/>
      <c r="G65" s="11"/>
      <c r="H65" s="62"/>
      <c r="I65" s="62"/>
    </row>
    <row r="66" spans="1:9" x14ac:dyDescent="0.2">
      <c r="A66" s="62"/>
      <c r="B66" s="62"/>
      <c r="C66" s="62"/>
      <c r="D66" s="62"/>
      <c r="E66" s="11"/>
      <c r="G66" s="11"/>
      <c r="H66" s="62"/>
      <c r="I66" s="62"/>
    </row>
    <row r="67" spans="1:9" x14ac:dyDescent="0.2">
      <c r="A67" s="62"/>
      <c r="B67" s="62"/>
      <c r="C67" s="62"/>
      <c r="D67" s="62"/>
      <c r="E67" s="11"/>
      <c r="G67" s="11"/>
      <c r="H67" s="62"/>
      <c r="I67" s="62"/>
    </row>
    <row r="68" spans="1:9" x14ac:dyDescent="0.2">
      <c r="A68" s="62"/>
      <c r="B68" s="62"/>
      <c r="C68" s="62"/>
      <c r="D68" s="62"/>
      <c r="E68" s="11"/>
      <c r="G68" s="11"/>
      <c r="H68" s="62"/>
      <c r="I68" s="62"/>
    </row>
    <row r="69" spans="1:9" x14ac:dyDescent="0.2">
      <c r="A69" s="62"/>
      <c r="B69" s="62"/>
      <c r="C69" s="62"/>
      <c r="D69" s="62"/>
      <c r="E69" s="11"/>
      <c r="G69" s="11"/>
      <c r="H69" s="62"/>
      <c r="I69" s="62"/>
    </row>
    <row r="70" spans="1:9" x14ac:dyDescent="0.2">
      <c r="A70" s="62"/>
      <c r="B70" s="62"/>
      <c r="C70" s="62"/>
      <c r="D70" s="62"/>
      <c r="E70" s="11"/>
      <c r="G70" s="11"/>
      <c r="H70" s="62"/>
      <c r="I70" s="62"/>
    </row>
    <row r="71" spans="1:9" x14ac:dyDescent="0.2">
      <c r="A71" s="62"/>
      <c r="B71" s="62"/>
      <c r="C71" s="62"/>
      <c r="D71" s="62"/>
      <c r="E71" s="11"/>
      <c r="G71" s="11"/>
      <c r="H71" s="62"/>
      <c r="I71" s="62"/>
    </row>
    <row r="72" spans="1:9" x14ac:dyDescent="0.2">
      <c r="A72" s="62"/>
      <c r="B72" s="62"/>
      <c r="C72" s="62"/>
      <c r="D72" s="62"/>
      <c r="E72" s="11"/>
      <c r="G72" s="11"/>
      <c r="H72" s="62"/>
      <c r="I72" s="62"/>
    </row>
    <row r="73" spans="1:9" x14ac:dyDescent="0.2">
      <c r="A73" s="66" t="s">
        <v>1311</v>
      </c>
      <c r="B73" s="62"/>
      <c r="C73" s="62"/>
      <c r="D73" s="62"/>
      <c r="E73" s="11"/>
      <c r="G73" s="11"/>
      <c r="H73" s="62"/>
      <c r="I73" s="62"/>
    </row>
    <row r="74" spans="1:9" x14ac:dyDescent="0.2">
      <c r="A74" s="62"/>
      <c r="B74" s="62"/>
      <c r="C74" s="62"/>
      <c r="D74" s="62"/>
      <c r="E74" s="11"/>
      <c r="G74" s="11"/>
      <c r="H74" s="62"/>
      <c r="I74" s="62"/>
    </row>
    <row r="75" spans="1:9" x14ac:dyDescent="0.2">
      <c r="A75" s="66" t="s">
        <v>949</v>
      </c>
      <c r="B75" s="62"/>
      <c r="C75" s="62"/>
      <c r="D75" s="62"/>
      <c r="E75" s="11"/>
      <c r="G75" s="11"/>
      <c r="H75" s="62"/>
      <c r="I75" s="62"/>
    </row>
    <row r="76" spans="1:9" x14ac:dyDescent="0.2">
      <c r="A76" s="62"/>
      <c r="B76" s="62"/>
      <c r="C76" s="62"/>
      <c r="D76" s="62"/>
      <c r="E76" s="11"/>
      <c r="G76" s="11"/>
      <c r="H76" s="62"/>
      <c r="I76" s="62"/>
    </row>
    <row r="77" spans="1:9" x14ac:dyDescent="0.2">
      <c r="A77" s="62"/>
      <c r="B77" s="62"/>
      <c r="C77" s="62"/>
      <c r="D77" s="62"/>
      <c r="E77" s="11"/>
      <c r="G77" s="11"/>
      <c r="H77" s="62"/>
      <c r="I77" s="62"/>
    </row>
    <row r="78" spans="1:9" x14ac:dyDescent="0.2">
      <c r="A78" s="62"/>
      <c r="B78" s="62"/>
      <c r="C78" s="62"/>
      <c r="D78" s="62"/>
      <c r="E78" s="11"/>
      <c r="G78" s="11"/>
      <c r="H78" s="62"/>
      <c r="I78" s="62"/>
    </row>
    <row r="79" spans="1:9" x14ac:dyDescent="0.2">
      <c r="A79" s="62"/>
      <c r="B79" s="62"/>
      <c r="C79" s="62"/>
      <c r="D79" s="62"/>
      <c r="E79" s="11"/>
      <c r="G79" s="11"/>
      <c r="H79" s="62"/>
      <c r="I79" s="62"/>
    </row>
    <row r="80" spans="1:9" x14ac:dyDescent="0.2">
      <c r="A80" s="62"/>
      <c r="B80" s="62"/>
      <c r="C80" s="62"/>
      <c r="D80" s="62"/>
      <c r="E80" s="11"/>
      <c r="G80" s="11"/>
      <c r="H80" s="62"/>
      <c r="I80" s="62"/>
    </row>
    <row r="81" spans="1:9" x14ac:dyDescent="0.2">
      <c r="A81" s="62"/>
      <c r="B81" s="62"/>
      <c r="C81" s="62"/>
      <c r="D81" s="62"/>
      <c r="E81" s="11"/>
      <c r="G81" s="11"/>
      <c r="H81" s="62"/>
      <c r="I81" s="62"/>
    </row>
    <row r="82" spans="1:9" x14ac:dyDescent="0.2">
      <c r="A82" s="62"/>
      <c r="B82" s="62"/>
      <c r="C82" s="62"/>
      <c r="D82" s="62"/>
      <c r="E82" s="11"/>
      <c r="G82" s="11"/>
      <c r="H82" s="62"/>
      <c r="I82" s="62"/>
    </row>
    <row r="83" spans="1:9" x14ac:dyDescent="0.2">
      <c r="A83" s="62"/>
      <c r="B83" s="62"/>
      <c r="C83" s="62"/>
      <c r="D83" s="62"/>
      <c r="E83" s="11"/>
      <c r="G83" s="11"/>
      <c r="H83" s="62"/>
      <c r="I83" s="62"/>
    </row>
    <row r="84" spans="1:9" x14ac:dyDescent="0.2">
      <c r="A84" s="62"/>
      <c r="B84" s="62"/>
      <c r="C84" s="62"/>
      <c r="D84" s="62"/>
      <c r="E84" s="11"/>
      <c r="G84" s="11"/>
      <c r="H84" s="62"/>
      <c r="I84" s="62"/>
    </row>
    <row r="85" spans="1:9" x14ac:dyDescent="0.2">
      <c r="A85" s="62"/>
      <c r="B85" s="62"/>
      <c r="C85" s="62"/>
      <c r="D85" s="62"/>
      <c r="E85" s="11"/>
      <c r="G85" s="11"/>
      <c r="H85" s="62"/>
      <c r="I85" s="62"/>
    </row>
    <row r="86" spans="1:9" x14ac:dyDescent="0.2">
      <c r="A86" s="62"/>
      <c r="B86" s="62"/>
      <c r="C86" s="62"/>
      <c r="D86" s="62"/>
      <c r="E86" s="11"/>
      <c r="G86" s="11"/>
      <c r="H86" s="62"/>
      <c r="I86" s="62"/>
    </row>
    <row r="87" spans="1:9" x14ac:dyDescent="0.2">
      <c r="A87" s="62"/>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t="s">
        <v>947</v>
      </c>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7"/>
      <c r="B94" s="62"/>
      <c r="C94" s="62"/>
      <c r="D94" s="62"/>
      <c r="E94" s="11"/>
      <c r="G94" s="11"/>
      <c r="H94" s="62"/>
      <c r="I94" s="62"/>
    </row>
    <row r="95" spans="1:9" x14ac:dyDescent="0.2">
      <c r="A95" s="67"/>
      <c r="B95" s="62"/>
      <c r="C95" s="62"/>
      <c r="D95" s="62"/>
      <c r="E95" s="11"/>
      <c r="G95" s="11"/>
      <c r="H95" s="62"/>
      <c r="I95" s="62"/>
    </row>
    <row r="96" spans="1:9" x14ac:dyDescent="0.2">
      <c r="A96" s="62"/>
      <c r="B96" s="62"/>
      <c r="C96" s="62"/>
      <c r="D96" s="62"/>
      <c r="E96" s="11"/>
      <c r="G96" s="11"/>
      <c r="H96" s="62"/>
      <c r="I96" s="62"/>
    </row>
    <row r="97" spans="1:9" x14ac:dyDescent="0.2">
      <c r="A97" s="62"/>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c r="B100" s="62"/>
      <c r="C100" s="62"/>
      <c r="D100" s="62"/>
      <c r="E100" s="11"/>
      <c r="G100" s="11"/>
      <c r="H100" s="62"/>
      <c r="I100" s="62"/>
    </row>
    <row r="101" spans="1:9" x14ac:dyDescent="0.2">
      <c r="A101" s="62"/>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2"/>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sheetData>
  <mergeCells count="2">
    <mergeCell ref="A1:G1"/>
    <mergeCell ref="A37:G37"/>
  </mergeCells>
  <conditionalFormatting sqref="F2:F3 F5:F36">
    <cfRule type="cellIs" dxfId="104" priority="2" stopIfTrue="1" operator="between">
      <formula>0.009</formula>
      <formula>-0.009</formula>
    </cfRule>
  </conditionalFormatting>
  <conditionalFormatting sqref="F38:F65536">
    <cfRule type="cellIs" dxfId="10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9"/>
  <sheetViews>
    <sheetView workbookViewId="0">
      <selection sqref="A1:G1"/>
    </sheetView>
  </sheetViews>
  <sheetFormatPr defaultColWidth="9.140625" defaultRowHeight="11.25" x14ac:dyDescent="0.2"/>
  <cols>
    <col min="1" max="1" width="38.7109375" style="7" bestFit="1" customWidth="1"/>
    <col min="2" max="2" width="51.7109375" style="7" bestFit="1" customWidth="1"/>
    <col min="3" max="3" width="15.28515625" style="7" bestFit="1" customWidth="1"/>
    <col min="4" max="4" width="15.5703125" style="7" bestFit="1" customWidth="1"/>
    <col min="5" max="5" width="27.140625" style="10" customWidth="1"/>
    <col min="6" max="6" width="13.5703125" style="11" bestFit="1" customWidth="1"/>
    <col min="7" max="7" width="4.5703125" style="10" bestFit="1" customWidth="1"/>
    <col min="8" max="16384" width="9.140625" style="7"/>
  </cols>
  <sheetData>
    <row r="1" spans="1:7" s="1" customFormat="1" ht="15" x14ac:dyDescent="0.2">
      <c r="A1" s="99" t="s">
        <v>1312</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32.25" customHeight="1" x14ac:dyDescent="0.2">
      <c r="A4" s="6" t="s">
        <v>2</v>
      </c>
      <c r="B4" s="6" t="s">
        <v>0</v>
      </c>
      <c r="C4" s="13" t="s">
        <v>981</v>
      </c>
      <c r="D4" s="13" t="s">
        <v>1</v>
      </c>
      <c r="E4" s="52"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1313</v>
      </c>
      <c r="B7" s="21" t="s">
        <v>1314</v>
      </c>
      <c r="C7" s="21" t="s">
        <v>27</v>
      </c>
      <c r="D7" s="24">
        <v>2500</v>
      </c>
      <c r="E7" s="22">
        <v>2681.6901026999999</v>
      </c>
      <c r="F7" s="23">
        <v>7.9588085937510504</v>
      </c>
      <c r="G7" s="22">
        <v>6.55</v>
      </c>
    </row>
    <row r="8" spans="1:7" x14ac:dyDescent="0.2">
      <c r="A8" s="21" t="s">
        <v>68</v>
      </c>
      <c r="B8" s="21" t="s">
        <v>67</v>
      </c>
      <c r="C8" s="21" t="s">
        <v>64</v>
      </c>
      <c r="D8" s="24">
        <v>2500</v>
      </c>
      <c r="E8" s="22">
        <v>2660.3244521000001</v>
      </c>
      <c r="F8" s="23">
        <v>7.8953989091513401</v>
      </c>
      <c r="G8" s="22">
        <v>6.6090999999999998</v>
      </c>
    </row>
    <row r="9" spans="1:7" x14ac:dyDescent="0.2">
      <c r="A9" s="21" t="s">
        <v>1315</v>
      </c>
      <c r="B9" s="21" t="s">
        <v>1316</v>
      </c>
      <c r="C9" s="21" t="s">
        <v>63</v>
      </c>
      <c r="D9" s="24">
        <v>2500</v>
      </c>
      <c r="E9" s="22">
        <v>2564.1774657999999</v>
      </c>
      <c r="F9" s="23">
        <v>7.6100507027880298</v>
      </c>
      <c r="G9" s="22">
        <v>7.1051000000000002</v>
      </c>
    </row>
    <row r="10" spans="1:7" x14ac:dyDescent="0.2">
      <c r="A10" s="21" t="s">
        <v>1317</v>
      </c>
      <c r="B10" s="21" t="s">
        <v>1318</v>
      </c>
      <c r="C10" s="21" t="s">
        <v>27</v>
      </c>
      <c r="D10" s="24">
        <v>2500</v>
      </c>
      <c r="E10" s="22">
        <v>2560.1866438000002</v>
      </c>
      <c r="F10" s="23">
        <v>7.59820660924502</v>
      </c>
      <c r="G10" s="22">
        <v>6.73</v>
      </c>
    </row>
    <row r="11" spans="1:7" x14ac:dyDescent="0.2">
      <c r="A11" s="21" t="s">
        <v>1319</v>
      </c>
      <c r="B11" s="21" t="s">
        <v>1320</v>
      </c>
      <c r="C11" s="21" t="s">
        <v>64</v>
      </c>
      <c r="D11" s="24">
        <v>2500</v>
      </c>
      <c r="E11" s="22">
        <v>2558.7397602999999</v>
      </c>
      <c r="F11" s="23">
        <v>7.5939125005326202</v>
      </c>
      <c r="G11" s="22">
        <v>6.835</v>
      </c>
    </row>
    <row r="12" spans="1:7" x14ac:dyDescent="0.2">
      <c r="A12" s="21" t="s">
        <v>1321</v>
      </c>
      <c r="B12" s="21" t="s">
        <v>1322</v>
      </c>
      <c r="C12" s="21" t="s">
        <v>64</v>
      </c>
      <c r="D12" s="24">
        <v>2500</v>
      </c>
      <c r="E12" s="22">
        <v>2554.8642808</v>
      </c>
      <c r="F12" s="23">
        <v>7.5824107242765004</v>
      </c>
      <c r="G12" s="22">
        <v>7.1623000000000001</v>
      </c>
    </row>
    <row r="13" spans="1:7" x14ac:dyDescent="0.2">
      <c r="A13" s="21" t="s">
        <v>1323</v>
      </c>
      <c r="B13" s="21" t="s">
        <v>1324</v>
      </c>
      <c r="C13" s="21" t="s">
        <v>27</v>
      </c>
      <c r="D13" s="24">
        <v>250</v>
      </c>
      <c r="E13" s="22">
        <v>2524.8996917999998</v>
      </c>
      <c r="F13" s="23">
        <v>7.4934808258511403</v>
      </c>
      <c r="G13" s="22">
        <v>6.8449999999999998</v>
      </c>
    </row>
    <row r="14" spans="1:7" x14ac:dyDescent="0.2">
      <c r="A14" s="21" t="s">
        <v>1221</v>
      </c>
      <c r="B14" s="21" t="s">
        <v>1222</v>
      </c>
      <c r="C14" s="21" t="s">
        <v>27</v>
      </c>
      <c r="D14" s="24">
        <v>250</v>
      </c>
      <c r="E14" s="22">
        <v>2517.5358219</v>
      </c>
      <c r="F14" s="23">
        <v>7.4716260891742996</v>
      </c>
      <c r="G14" s="22">
        <v>6.7249999999999996</v>
      </c>
    </row>
    <row r="15" spans="1:7" x14ac:dyDescent="0.2">
      <c r="A15" s="21" t="s">
        <v>1239</v>
      </c>
      <c r="B15" s="21" t="s">
        <v>1240</v>
      </c>
      <c r="C15" s="21" t="s">
        <v>27</v>
      </c>
      <c r="D15" s="24">
        <v>1000</v>
      </c>
      <c r="E15" s="22">
        <v>1073.2450547999999</v>
      </c>
      <c r="F15" s="23">
        <v>3.1852121752408999</v>
      </c>
      <c r="G15" s="22">
        <v>6.62</v>
      </c>
    </row>
    <row r="16" spans="1:7" x14ac:dyDescent="0.2">
      <c r="A16" s="21" t="s">
        <v>70</v>
      </c>
      <c r="B16" s="21" t="s">
        <v>69</v>
      </c>
      <c r="C16" s="21" t="s">
        <v>27</v>
      </c>
      <c r="D16" s="24">
        <v>1000</v>
      </c>
      <c r="E16" s="22">
        <v>1009.7183562</v>
      </c>
      <c r="F16" s="23">
        <v>2.996675537752</v>
      </c>
      <c r="G16" s="22">
        <v>7.6380999999999997</v>
      </c>
    </row>
    <row r="17" spans="1:9" x14ac:dyDescent="0.2">
      <c r="A17" s="20" t="s">
        <v>28</v>
      </c>
      <c r="B17" s="20"/>
      <c r="C17" s="20"/>
      <c r="D17" s="20"/>
      <c r="E17" s="25">
        <f>SUM(E6:E16)</f>
        <v>22705.381630200001</v>
      </c>
      <c r="F17" s="26">
        <f>SUM(F6:F16)</f>
        <v>67.385782667762896</v>
      </c>
      <c r="G17" s="25"/>
      <c r="H17" s="14"/>
      <c r="I17" s="14"/>
    </row>
    <row r="18" spans="1:9" x14ac:dyDescent="0.2">
      <c r="A18" s="21"/>
      <c r="B18" s="21"/>
      <c r="C18" s="21"/>
      <c r="D18" s="21"/>
      <c r="E18" s="22"/>
      <c r="F18" s="23"/>
      <c r="G18" s="22"/>
    </row>
    <row r="19" spans="1:9" x14ac:dyDescent="0.2">
      <c r="A19" s="20" t="s">
        <v>29</v>
      </c>
      <c r="B19" s="21"/>
      <c r="C19" s="21"/>
      <c r="D19" s="21"/>
      <c r="E19" s="22"/>
      <c r="F19" s="23"/>
      <c r="G19" s="22"/>
    </row>
    <row r="20" spans="1:9" x14ac:dyDescent="0.2">
      <c r="A20" s="20" t="s">
        <v>30</v>
      </c>
      <c r="B20" s="21"/>
      <c r="C20" s="21"/>
      <c r="D20" s="21"/>
      <c r="E20" s="22"/>
      <c r="F20" s="23"/>
      <c r="G20" s="22"/>
    </row>
    <row r="21" spans="1:9" x14ac:dyDescent="0.2">
      <c r="A21" s="21" t="s">
        <v>1132</v>
      </c>
      <c r="B21" s="21" t="s">
        <v>1133</v>
      </c>
      <c r="C21" s="21" t="s">
        <v>31</v>
      </c>
      <c r="D21" s="24">
        <v>500</v>
      </c>
      <c r="E21" s="22">
        <v>2378.63</v>
      </c>
      <c r="F21" s="23">
        <v>7.0593767961084497</v>
      </c>
      <c r="G21" s="22">
        <v>6.4001000000000001</v>
      </c>
    </row>
    <row r="22" spans="1:9" x14ac:dyDescent="0.2">
      <c r="A22" s="21" t="s">
        <v>1090</v>
      </c>
      <c r="B22" s="21" t="s">
        <v>1091</v>
      </c>
      <c r="C22" s="21" t="s">
        <v>31</v>
      </c>
      <c r="D22" s="24">
        <v>500</v>
      </c>
      <c r="E22" s="22">
        <v>2351.6025</v>
      </c>
      <c r="F22" s="23">
        <v>6.9791636875725196</v>
      </c>
      <c r="G22" s="22">
        <v>6.5250000000000004</v>
      </c>
    </row>
    <row r="23" spans="1:9" x14ac:dyDescent="0.2">
      <c r="A23" s="21" t="s">
        <v>1146</v>
      </c>
      <c r="B23" s="21" t="s">
        <v>1147</v>
      </c>
      <c r="C23" s="21" t="s">
        <v>32</v>
      </c>
      <c r="D23" s="24">
        <v>100</v>
      </c>
      <c r="E23" s="22">
        <v>476.702</v>
      </c>
      <c r="F23" s="23">
        <v>1.4147719643065499</v>
      </c>
      <c r="G23" s="22">
        <v>6.44</v>
      </c>
    </row>
    <row r="24" spans="1:9" x14ac:dyDescent="0.2">
      <c r="A24" s="20" t="s">
        <v>28</v>
      </c>
      <c r="B24" s="20"/>
      <c r="C24" s="20"/>
      <c r="D24" s="20"/>
      <c r="E24" s="25">
        <f>SUM(E20:E23)</f>
        <v>5206.9345000000003</v>
      </c>
      <c r="F24" s="26">
        <f>SUM(F20:F23)</f>
        <v>15.453312447987518</v>
      </c>
      <c r="G24" s="25"/>
      <c r="H24" s="14"/>
      <c r="I24" s="14"/>
    </row>
    <row r="25" spans="1:9" x14ac:dyDescent="0.2">
      <c r="A25" s="21"/>
      <c r="B25" s="21"/>
      <c r="C25" s="21"/>
      <c r="D25" s="21"/>
      <c r="E25" s="22"/>
      <c r="F25" s="23"/>
      <c r="G25" s="22"/>
    </row>
    <row r="26" spans="1:9" x14ac:dyDescent="0.2">
      <c r="A26" s="20" t="s">
        <v>36</v>
      </c>
      <c r="B26" s="21"/>
      <c r="C26" s="21"/>
      <c r="D26" s="21"/>
      <c r="E26" s="22"/>
      <c r="F26" s="23"/>
      <c r="G26" s="22"/>
    </row>
    <row r="27" spans="1:9" x14ac:dyDescent="0.2">
      <c r="A27" s="21" t="s">
        <v>1205</v>
      </c>
      <c r="B27" s="21" t="s">
        <v>1206</v>
      </c>
      <c r="C27" s="21" t="s">
        <v>37</v>
      </c>
      <c r="D27" s="24">
        <v>2500000</v>
      </c>
      <c r="E27" s="22">
        <v>2566.5075000000002</v>
      </c>
      <c r="F27" s="23">
        <v>7.6169658553614097</v>
      </c>
      <c r="G27" s="22">
        <v>6.80886379642374</v>
      </c>
    </row>
    <row r="28" spans="1:9" x14ac:dyDescent="0.2">
      <c r="A28" s="21" t="s">
        <v>1325</v>
      </c>
      <c r="B28" s="21" t="s">
        <v>1326</v>
      </c>
      <c r="C28" s="21" t="s">
        <v>37</v>
      </c>
      <c r="D28" s="24">
        <v>1000000</v>
      </c>
      <c r="E28" s="22">
        <v>1050.6981111</v>
      </c>
      <c r="F28" s="23">
        <v>3.11829660990331</v>
      </c>
      <c r="G28" s="22">
        <v>6.0580191105124896</v>
      </c>
    </row>
    <row r="29" spans="1:9" x14ac:dyDescent="0.2">
      <c r="A29" s="21" t="s">
        <v>39</v>
      </c>
      <c r="B29" s="21" t="s">
        <v>38</v>
      </c>
      <c r="C29" s="21" t="s">
        <v>37</v>
      </c>
      <c r="D29" s="24">
        <v>1000000</v>
      </c>
      <c r="E29" s="22">
        <v>1007.2026667</v>
      </c>
      <c r="F29" s="23">
        <v>2.98920939123804</v>
      </c>
      <c r="G29" s="22">
        <v>5.7372048898000099</v>
      </c>
    </row>
    <row r="30" spans="1:9" x14ac:dyDescent="0.2">
      <c r="A30" s="20" t="s">
        <v>28</v>
      </c>
      <c r="B30" s="20"/>
      <c r="C30" s="20"/>
      <c r="D30" s="20"/>
      <c r="E30" s="25">
        <f>SUM(E27:E29)</f>
        <v>4624.4082778000002</v>
      </c>
      <c r="F30" s="26">
        <f>SUM(F27:F29)</f>
        <v>13.72447185650276</v>
      </c>
      <c r="G30" s="25"/>
      <c r="H30" s="14"/>
      <c r="I30" s="14"/>
    </row>
    <row r="31" spans="1:9" x14ac:dyDescent="0.2">
      <c r="A31" s="21"/>
      <c r="B31" s="21"/>
      <c r="C31" s="21"/>
      <c r="D31" s="21"/>
      <c r="E31" s="22"/>
      <c r="F31" s="23"/>
      <c r="G31" s="22"/>
    </row>
    <row r="32" spans="1:9" x14ac:dyDescent="0.2">
      <c r="A32" s="20" t="s">
        <v>41</v>
      </c>
      <c r="B32" s="20"/>
      <c r="C32" s="20"/>
      <c r="D32" s="20"/>
      <c r="E32" s="25">
        <f>E17+E24+E30</f>
        <v>32536.724408000002</v>
      </c>
      <c r="F32" s="26">
        <f>F17+F24+F30</f>
        <v>96.56356697225317</v>
      </c>
      <c r="G32" s="25"/>
      <c r="H32" s="14"/>
      <c r="I32" s="14"/>
    </row>
    <row r="33" spans="1:9" x14ac:dyDescent="0.2">
      <c r="A33" s="20"/>
      <c r="B33" s="20"/>
      <c r="C33" s="20"/>
      <c r="D33" s="20"/>
      <c r="E33" s="25"/>
      <c r="F33" s="26"/>
      <c r="G33" s="25"/>
      <c r="H33" s="14"/>
      <c r="I33" s="14"/>
    </row>
    <row r="34" spans="1:9" x14ac:dyDescent="0.2">
      <c r="A34" s="20" t="s">
        <v>43</v>
      </c>
      <c r="B34" s="20"/>
      <c r="C34" s="20"/>
      <c r="D34" s="20"/>
      <c r="E34" s="25">
        <f>E36-(E17+E24+E30)</f>
        <v>1157.8929597999959</v>
      </c>
      <c r="F34" s="26">
        <f>F36-(F17+F24+F30)</f>
        <v>3.4364330277468298</v>
      </c>
      <c r="G34" s="25"/>
      <c r="H34" s="14"/>
      <c r="I34" s="14"/>
    </row>
    <row r="35" spans="1:9" x14ac:dyDescent="0.2">
      <c r="A35" s="20"/>
      <c r="B35" s="20"/>
      <c r="C35" s="20"/>
      <c r="D35" s="20"/>
      <c r="E35" s="25"/>
      <c r="F35" s="26"/>
      <c r="G35" s="25"/>
      <c r="H35" s="14"/>
      <c r="I35" s="14"/>
    </row>
    <row r="36" spans="1:9" x14ac:dyDescent="0.2">
      <c r="A36" s="27" t="s">
        <v>42</v>
      </c>
      <c r="B36" s="27"/>
      <c r="C36" s="27"/>
      <c r="D36" s="27"/>
      <c r="E36" s="28">
        <v>33694.617367799998</v>
      </c>
      <c r="F36" s="29">
        <v>100</v>
      </c>
      <c r="G36" s="28"/>
      <c r="H36" s="14"/>
      <c r="I36" s="14"/>
    </row>
    <row r="38" spans="1:9" x14ac:dyDescent="0.2">
      <c r="A38" s="14" t="s">
        <v>44</v>
      </c>
    </row>
    <row r="39" spans="1:9" x14ac:dyDescent="0.2">
      <c r="A39" s="14" t="s">
        <v>1213</v>
      </c>
    </row>
    <row r="40" spans="1:9" x14ac:dyDescent="0.2">
      <c r="A40" s="14"/>
    </row>
    <row r="41" spans="1:9" ht="33.75" customHeight="1" x14ac:dyDescent="0.2">
      <c r="A41" s="103" t="s">
        <v>1214</v>
      </c>
      <c r="B41" s="103"/>
      <c r="C41" s="103"/>
      <c r="D41" s="103"/>
      <c r="E41" s="103"/>
      <c r="F41" s="103"/>
      <c r="G41" s="103"/>
    </row>
    <row r="43" spans="1:9" x14ac:dyDescent="0.2">
      <c r="A43" s="14" t="s">
        <v>45</v>
      </c>
    </row>
    <row r="44" spans="1:9" x14ac:dyDescent="0.2">
      <c r="A44" s="14" t="s">
        <v>46</v>
      </c>
    </row>
    <row r="45" spans="1:9" x14ac:dyDescent="0.2">
      <c r="A45" s="14" t="s">
        <v>47</v>
      </c>
      <c r="B45" s="14"/>
      <c r="C45" s="30" t="s">
        <v>1327</v>
      </c>
      <c r="D45" s="14" t="s">
        <v>48</v>
      </c>
    </row>
    <row r="46" spans="1:9" x14ac:dyDescent="0.2">
      <c r="A46" s="7" t="s">
        <v>50</v>
      </c>
      <c r="C46" s="88" t="s">
        <v>1328</v>
      </c>
      <c r="D46" s="31">
        <v>10.240500000000001</v>
      </c>
    </row>
    <row r="47" spans="1:9" x14ac:dyDescent="0.2">
      <c r="A47" s="7" t="s">
        <v>51</v>
      </c>
      <c r="C47" s="88" t="s">
        <v>1328</v>
      </c>
      <c r="D47" s="31">
        <v>10.240500000000001</v>
      </c>
    </row>
    <row r="48" spans="1:9" x14ac:dyDescent="0.2">
      <c r="A48" s="7" t="s">
        <v>52</v>
      </c>
      <c r="C48" s="88" t="s">
        <v>1328</v>
      </c>
      <c r="D48" s="31">
        <v>10.2554</v>
      </c>
    </row>
    <row r="49" spans="1:9" x14ac:dyDescent="0.2">
      <c r="A49" s="7" t="s">
        <v>53</v>
      </c>
      <c r="C49" s="88" t="s">
        <v>1328</v>
      </c>
      <c r="D49" s="31">
        <v>10.2554</v>
      </c>
    </row>
    <row r="51" spans="1:9" x14ac:dyDescent="0.2">
      <c r="A51" s="7" t="s">
        <v>1329</v>
      </c>
    </row>
    <row r="52" spans="1:9" x14ac:dyDescent="0.2">
      <c r="A52" s="7" t="s">
        <v>54</v>
      </c>
    </row>
    <row r="54" spans="1:9" x14ac:dyDescent="0.2">
      <c r="A54" s="14" t="s">
        <v>55</v>
      </c>
      <c r="D54" s="30" t="s">
        <v>56</v>
      </c>
    </row>
    <row r="56" spans="1:9" x14ac:dyDescent="0.2">
      <c r="A56" s="14" t="s">
        <v>1070</v>
      </c>
      <c r="D56" s="32">
        <v>1.6448027001241099</v>
      </c>
      <c r="E56" s="10" t="s">
        <v>57</v>
      </c>
    </row>
    <row r="58" spans="1:9" x14ac:dyDescent="0.2">
      <c r="A58" s="14" t="s">
        <v>943</v>
      </c>
      <c r="D58" s="30" t="s">
        <v>56</v>
      </c>
    </row>
    <row r="60" spans="1:9" x14ac:dyDescent="0.2">
      <c r="A60" s="66" t="s">
        <v>944</v>
      </c>
      <c r="B60" s="62"/>
      <c r="C60" s="62"/>
      <c r="D60" s="62"/>
      <c r="E60" s="11"/>
      <c r="G60" s="11"/>
      <c r="H60" s="62"/>
      <c r="I60" s="62"/>
    </row>
    <row r="61" spans="1:9" x14ac:dyDescent="0.2">
      <c r="A61" s="62"/>
      <c r="B61" s="62"/>
      <c r="C61" s="62"/>
      <c r="D61" s="62"/>
      <c r="E61" s="11"/>
      <c r="G61" s="11"/>
      <c r="H61" s="62"/>
      <c r="I61" s="62"/>
    </row>
    <row r="62" spans="1:9" x14ac:dyDescent="0.2">
      <c r="A62" s="62"/>
      <c r="B62" s="62"/>
      <c r="C62" s="62"/>
      <c r="D62" s="62"/>
      <c r="E62" s="11"/>
      <c r="G62" s="11"/>
      <c r="H62" s="62"/>
      <c r="I62" s="62"/>
    </row>
    <row r="63" spans="1:9" x14ac:dyDescent="0.2">
      <c r="A63" s="66" t="s">
        <v>948</v>
      </c>
      <c r="B63" s="62"/>
      <c r="C63" s="62"/>
      <c r="D63" s="62"/>
      <c r="E63" s="11"/>
      <c r="G63" s="11"/>
      <c r="H63" s="62"/>
      <c r="I63" s="62"/>
    </row>
    <row r="64" spans="1:9" x14ac:dyDescent="0.2">
      <c r="A64" s="67"/>
      <c r="B64" s="62"/>
      <c r="C64" s="62"/>
      <c r="D64" s="62"/>
      <c r="E64" s="11"/>
      <c r="G64" s="11"/>
      <c r="H64" s="62"/>
      <c r="I64" s="62"/>
    </row>
    <row r="65" spans="1:9" x14ac:dyDescent="0.2">
      <c r="A65" s="62"/>
      <c r="B65" s="62"/>
      <c r="C65" s="62"/>
      <c r="D65" s="62"/>
      <c r="E65" s="11"/>
      <c r="G65" s="11"/>
      <c r="H65" s="62"/>
      <c r="I65" s="62"/>
    </row>
    <row r="66" spans="1:9" x14ac:dyDescent="0.2">
      <c r="A66" s="62"/>
      <c r="B66" s="62"/>
      <c r="C66" s="62"/>
      <c r="D66" s="62"/>
      <c r="E66" s="11"/>
      <c r="G66" s="11"/>
      <c r="H66" s="62"/>
      <c r="I66" s="62"/>
    </row>
    <row r="67" spans="1:9" x14ac:dyDescent="0.2">
      <c r="A67" s="62"/>
      <c r="B67" s="62"/>
      <c r="C67" s="62"/>
      <c r="D67" s="62"/>
      <c r="E67" s="11"/>
      <c r="G67" s="11"/>
      <c r="H67" s="62"/>
      <c r="I67" s="62"/>
    </row>
    <row r="68" spans="1:9" x14ac:dyDescent="0.2">
      <c r="A68" s="62"/>
      <c r="B68" s="62"/>
      <c r="C68" s="62"/>
      <c r="D68" s="62"/>
      <c r="E68" s="11"/>
      <c r="G68" s="11"/>
      <c r="H68" s="62"/>
      <c r="I68" s="62"/>
    </row>
    <row r="69" spans="1:9" x14ac:dyDescent="0.2">
      <c r="A69" s="62"/>
      <c r="B69" s="62"/>
      <c r="C69" s="62"/>
      <c r="D69" s="62"/>
      <c r="E69" s="11"/>
      <c r="G69" s="11"/>
      <c r="H69" s="62"/>
      <c r="I69" s="62"/>
    </row>
    <row r="70" spans="1:9" x14ac:dyDescent="0.2">
      <c r="A70" s="62"/>
      <c r="B70" s="62"/>
      <c r="C70" s="62"/>
      <c r="D70" s="62"/>
      <c r="E70" s="11"/>
      <c r="G70" s="11"/>
      <c r="H70" s="62"/>
      <c r="I70" s="62"/>
    </row>
    <row r="71" spans="1:9" x14ac:dyDescent="0.2">
      <c r="A71" s="62"/>
      <c r="B71" s="62"/>
      <c r="C71" s="62"/>
      <c r="D71" s="62"/>
      <c r="E71" s="11"/>
      <c r="G71" s="11"/>
      <c r="H71" s="62"/>
      <c r="I71" s="62"/>
    </row>
    <row r="72" spans="1:9" x14ac:dyDescent="0.2">
      <c r="A72" s="62"/>
      <c r="B72" s="62"/>
      <c r="C72" s="62"/>
      <c r="D72" s="62"/>
      <c r="E72" s="11"/>
      <c r="G72" s="11"/>
      <c r="H72" s="62"/>
      <c r="I72" s="62"/>
    </row>
    <row r="73" spans="1:9" x14ac:dyDescent="0.2">
      <c r="A73" s="62"/>
      <c r="B73" s="62"/>
      <c r="C73" s="62"/>
      <c r="D73" s="62"/>
      <c r="E73" s="11"/>
      <c r="G73" s="11"/>
      <c r="H73" s="62"/>
      <c r="I73" s="62"/>
    </row>
    <row r="74" spans="1:9" x14ac:dyDescent="0.2">
      <c r="A74" s="62"/>
      <c r="B74" s="62"/>
      <c r="C74" s="62"/>
      <c r="D74" s="62"/>
      <c r="E74" s="11"/>
      <c r="G74" s="11"/>
      <c r="H74" s="62"/>
      <c r="I74" s="62"/>
    </row>
    <row r="75" spans="1:9" x14ac:dyDescent="0.2">
      <c r="A75" s="62"/>
      <c r="B75" s="62"/>
      <c r="C75" s="62"/>
      <c r="D75" s="62"/>
      <c r="E75" s="11"/>
      <c r="G75" s="11"/>
      <c r="H75" s="62"/>
      <c r="I75" s="62"/>
    </row>
    <row r="76" spans="1:9" x14ac:dyDescent="0.2">
      <c r="A76" s="62"/>
      <c r="B76" s="62"/>
      <c r="C76" s="62"/>
      <c r="D76" s="62"/>
      <c r="E76" s="11"/>
      <c r="G76" s="11"/>
      <c r="H76" s="62"/>
      <c r="I76" s="62"/>
    </row>
    <row r="77" spans="1:9" x14ac:dyDescent="0.2">
      <c r="A77" s="62"/>
      <c r="B77" s="62"/>
      <c r="C77" s="62"/>
      <c r="D77" s="62"/>
      <c r="E77" s="11"/>
      <c r="G77" s="11"/>
      <c r="H77" s="62"/>
      <c r="I77" s="62"/>
    </row>
    <row r="78" spans="1:9" x14ac:dyDescent="0.2">
      <c r="A78" s="62"/>
      <c r="B78" s="62"/>
      <c r="C78" s="62"/>
      <c r="D78" s="62"/>
      <c r="E78" s="11"/>
      <c r="G78" s="11"/>
      <c r="H78" s="62"/>
      <c r="I78" s="62"/>
    </row>
    <row r="79" spans="1:9" x14ac:dyDescent="0.2">
      <c r="A79" s="66" t="s">
        <v>1330</v>
      </c>
      <c r="B79" s="62"/>
      <c r="C79" s="62"/>
      <c r="D79" s="62"/>
      <c r="E79" s="11"/>
      <c r="G79" s="11"/>
      <c r="H79" s="62"/>
      <c r="I79" s="62"/>
    </row>
    <row r="80" spans="1:9" x14ac:dyDescent="0.2">
      <c r="A80" s="62"/>
      <c r="B80" s="62"/>
      <c r="C80" s="62"/>
      <c r="D80" s="62"/>
      <c r="E80" s="11"/>
      <c r="G80" s="11"/>
      <c r="H80" s="62"/>
      <c r="I80" s="62"/>
    </row>
    <row r="81" spans="1:9" x14ac:dyDescent="0.2">
      <c r="A81" s="66" t="s">
        <v>949</v>
      </c>
      <c r="B81" s="62"/>
      <c r="C81" s="62"/>
      <c r="D81" s="62"/>
      <c r="E81" s="11"/>
      <c r="G81" s="11"/>
      <c r="H81" s="62"/>
      <c r="I81" s="62"/>
    </row>
    <row r="82" spans="1:9" x14ac:dyDescent="0.2">
      <c r="A82" s="62"/>
      <c r="B82" s="62"/>
      <c r="C82" s="62"/>
      <c r="D82" s="62"/>
      <c r="E82" s="11"/>
      <c r="G82" s="11"/>
      <c r="H82" s="62"/>
      <c r="I82" s="62"/>
    </row>
    <row r="83" spans="1:9" x14ac:dyDescent="0.2">
      <c r="A83" s="62"/>
      <c r="B83" s="62"/>
      <c r="C83" s="62"/>
      <c r="D83" s="62"/>
      <c r="E83" s="11"/>
      <c r="G83" s="11"/>
      <c r="H83" s="62"/>
      <c r="I83" s="62"/>
    </row>
    <row r="84" spans="1:9" x14ac:dyDescent="0.2">
      <c r="A84" s="62"/>
      <c r="B84" s="62"/>
      <c r="C84" s="62"/>
      <c r="D84" s="62"/>
      <c r="E84" s="11"/>
      <c r="G84" s="11"/>
      <c r="H84" s="62"/>
      <c r="I84" s="62"/>
    </row>
    <row r="85" spans="1:9" x14ac:dyDescent="0.2">
      <c r="A85" s="62"/>
      <c r="B85" s="62"/>
      <c r="C85" s="62"/>
      <c r="D85" s="62"/>
      <c r="E85" s="11"/>
      <c r="G85" s="11"/>
      <c r="H85" s="62"/>
      <c r="I85" s="62"/>
    </row>
    <row r="86" spans="1:9" x14ac:dyDescent="0.2">
      <c r="A86" s="62"/>
      <c r="B86" s="62"/>
      <c r="C86" s="62"/>
      <c r="D86" s="62"/>
      <c r="E86" s="11"/>
      <c r="G86" s="11"/>
      <c r="H86" s="62"/>
      <c r="I86" s="62"/>
    </row>
    <row r="87" spans="1:9" x14ac:dyDescent="0.2">
      <c r="A87" s="62"/>
      <c r="B87" s="62"/>
      <c r="C87" s="62"/>
      <c r="D87" s="62"/>
      <c r="E87" s="11"/>
      <c r="G87" s="11"/>
      <c r="H87" s="62"/>
      <c r="I87" s="62"/>
    </row>
    <row r="88" spans="1:9" x14ac:dyDescent="0.2">
      <c r="A88" s="62"/>
      <c r="B88" s="62"/>
      <c r="C88" s="62"/>
      <c r="D88" s="62"/>
      <c r="E88" s="11"/>
      <c r="G88" s="11"/>
      <c r="H88" s="62"/>
      <c r="I88" s="62"/>
    </row>
    <row r="89" spans="1:9" x14ac:dyDescent="0.2">
      <c r="A89" s="62"/>
      <c r="B89" s="62"/>
      <c r="C89" s="62"/>
      <c r="D89" s="62"/>
      <c r="E89" s="11"/>
      <c r="G89" s="11"/>
      <c r="H89" s="62"/>
      <c r="I89" s="62"/>
    </row>
    <row r="90" spans="1:9" x14ac:dyDescent="0.2">
      <c r="A90" s="62"/>
      <c r="B90" s="62"/>
      <c r="C90" s="62"/>
      <c r="D90" s="62"/>
      <c r="E90" s="11"/>
      <c r="G90" s="11"/>
      <c r="H90" s="62"/>
      <c r="I90" s="62"/>
    </row>
    <row r="91" spans="1:9" x14ac:dyDescent="0.2">
      <c r="A91" s="62"/>
      <c r="B91" s="62"/>
      <c r="C91" s="62"/>
      <c r="D91" s="62"/>
      <c r="E91" s="11"/>
      <c r="G91" s="11"/>
      <c r="H91" s="62"/>
      <c r="I91" s="62"/>
    </row>
    <row r="92" spans="1:9" x14ac:dyDescent="0.2">
      <c r="A92" s="62"/>
      <c r="B92" s="62"/>
      <c r="C92" s="62"/>
      <c r="D92" s="62"/>
      <c r="E92" s="11"/>
      <c r="G92" s="11"/>
      <c r="H92" s="62"/>
      <c r="I92" s="62"/>
    </row>
    <row r="93" spans="1:9" x14ac:dyDescent="0.2">
      <c r="A93" s="62"/>
      <c r="B93" s="62"/>
      <c r="C93" s="62"/>
      <c r="D93" s="62"/>
      <c r="E93" s="11"/>
      <c r="G93" s="11"/>
      <c r="H93" s="62"/>
      <c r="I93" s="62"/>
    </row>
    <row r="94" spans="1:9" x14ac:dyDescent="0.2">
      <c r="A94" s="62"/>
      <c r="B94" s="62"/>
      <c r="C94" s="62"/>
      <c r="D94" s="62"/>
      <c r="E94" s="11"/>
      <c r="G94" s="11"/>
      <c r="H94" s="62"/>
      <c r="I94" s="62"/>
    </row>
    <row r="95" spans="1:9" x14ac:dyDescent="0.2">
      <c r="A95" s="62"/>
      <c r="B95" s="62"/>
      <c r="C95" s="62"/>
      <c r="D95" s="62"/>
      <c r="E95" s="11"/>
      <c r="G95" s="11"/>
      <c r="H95" s="62"/>
      <c r="I95" s="62"/>
    </row>
    <row r="96" spans="1:9" x14ac:dyDescent="0.2">
      <c r="A96" s="62"/>
      <c r="B96" s="62"/>
      <c r="C96" s="62"/>
      <c r="D96" s="62"/>
      <c r="E96" s="11"/>
      <c r="G96" s="11"/>
      <c r="H96" s="62"/>
      <c r="I96" s="62"/>
    </row>
    <row r="97" spans="1:9" x14ac:dyDescent="0.2">
      <c r="A97" s="62" t="s">
        <v>947</v>
      </c>
      <c r="B97" s="62"/>
      <c r="C97" s="62"/>
      <c r="D97" s="62"/>
      <c r="E97" s="11"/>
      <c r="G97" s="11"/>
      <c r="H97" s="62"/>
      <c r="I97" s="62"/>
    </row>
    <row r="98" spans="1:9" x14ac:dyDescent="0.2">
      <c r="A98" s="62"/>
      <c r="B98" s="62"/>
      <c r="C98" s="62"/>
      <c r="D98" s="62"/>
      <c r="E98" s="11"/>
      <c r="G98" s="11"/>
      <c r="H98" s="62"/>
      <c r="I98" s="62"/>
    </row>
    <row r="99" spans="1:9" x14ac:dyDescent="0.2">
      <c r="A99" s="62"/>
      <c r="B99" s="62"/>
      <c r="C99" s="62"/>
      <c r="D99" s="62"/>
      <c r="E99" s="11"/>
      <c r="G99" s="11"/>
      <c r="H99" s="62"/>
      <c r="I99" s="62"/>
    </row>
    <row r="100" spans="1:9" x14ac:dyDescent="0.2">
      <c r="A100" s="62"/>
      <c r="B100" s="62"/>
      <c r="C100" s="62"/>
      <c r="D100" s="62"/>
      <c r="E100" s="11"/>
      <c r="G100" s="11"/>
      <c r="H100" s="62"/>
      <c r="I100" s="62"/>
    </row>
    <row r="101" spans="1:9" x14ac:dyDescent="0.2">
      <c r="A101" s="67"/>
      <c r="B101" s="62"/>
      <c r="C101" s="62"/>
      <c r="D101" s="62"/>
      <c r="E101" s="11"/>
      <c r="G101" s="11"/>
      <c r="H101" s="62"/>
      <c r="I101" s="62"/>
    </row>
    <row r="102" spans="1:9" x14ac:dyDescent="0.2">
      <c r="A102" s="62"/>
      <c r="B102" s="62"/>
      <c r="C102" s="62"/>
      <c r="D102" s="62"/>
      <c r="E102" s="11"/>
      <c r="G102" s="11"/>
      <c r="H102" s="62"/>
      <c r="I102" s="62"/>
    </row>
    <row r="103" spans="1:9" x14ac:dyDescent="0.2">
      <c r="A103" s="62"/>
      <c r="B103" s="62"/>
      <c r="C103" s="62"/>
      <c r="D103" s="62"/>
      <c r="E103" s="11"/>
      <c r="G103" s="11"/>
      <c r="H103" s="62"/>
      <c r="I103" s="62"/>
    </row>
    <row r="104" spans="1:9" x14ac:dyDescent="0.2">
      <c r="A104" s="62"/>
      <c r="B104" s="62"/>
      <c r="C104" s="62"/>
      <c r="D104" s="62"/>
      <c r="E104" s="11"/>
      <c r="G104" s="11"/>
      <c r="H104" s="62"/>
      <c r="I104" s="62"/>
    </row>
    <row r="105" spans="1:9" x14ac:dyDescent="0.2">
      <c r="A105" s="62"/>
      <c r="B105" s="62"/>
      <c r="C105" s="62"/>
      <c r="D105" s="62"/>
      <c r="E105" s="11"/>
      <c r="G105" s="11"/>
      <c r="H105" s="62"/>
      <c r="I105" s="62"/>
    </row>
    <row r="106" spans="1:9" x14ac:dyDescent="0.2">
      <c r="A106" s="62"/>
      <c r="B106" s="62"/>
      <c r="C106" s="62"/>
      <c r="D106" s="62"/>
      <c r="E106" s="11"/>
      <c r="G106" s="11"/>
      <c r="H106" s="62"/>
      <c r="I106" s="62"/>
    </row>
    <row r="107" spans="1:9" x14ac:dyDescent="0.2">
      <c r="A107" s="62"/>
      <c r="B107" s="62"/>
      <c r="C107" s="62"/>
      <c r="D107" s="62"/>
      <c r="E107" s="11"/>
      <c r="G107" s="11"/>
      <c r="H107" s="62"/>
      <c r="I107" s="62"/>
    </row>
    <row r="108" spans="1:9" x14ac:dyDescent="0.2">
      <c r="A108" s="62"/>
      <c r="B108" s="62"/>
      <c r="C108" s="62"/>
      <c r="D108" s="62"/>
      <c r="E108" s="11"/>
      <c r="G108" s="11"/>
      <c r="H108" s="62"/>
      <c r="I108" s="62"/>
    </row>
    <row r="109" spans="1:9" x14ac:dyDescent="0.2">
      <c r="A109" s="62"/>
      <c r="B109" s="62"/>
      <c r="C109" s="62"/>
      <c r="D109" s="62"/>
      <c r="E109" s="11"/>
      <c r="G109" s="11"/>
      <c r="H109" s="62"/>
      <c r="I109" s="62"/>
    </row>
    <row r="110" spans="1:9" x14ac:dyDescent="0.2">
      <c r="A110" s="62"/>
      <c r="B110" s="62"/>
      <c r="C110" s="62"/>
      <c r="D110" s="62"/>
      <c r="E110" s="11"/>
      <c r="G110" s="11"/>
      <c r="H110" s="62"/>
      <c r="I110" s="62"/>
    </row>
    <row r="111" spans="1:9" x14ac:dyDescent="0.2">
      <c r="A111" s="62"/>
      <c r="B111" s="62"/>
      <c r="C111" s="62"/>
      <c r="D111" s="62"/>
      <c r="E111" s="11"/>
      <c r="G111" s="11"/>
      <c r="H111" s="62"/>
      <c r="I111" s="62"/>
    </row>
    <row r="112" spans="1:9" x14ac:dyDescent="0.2">
      <c r="A112" s="62"/>
      <c r="B112" s="62"/>
      <c r="C112" s="62"/>
      <c r="D112" s="62"/>
      <c r="E112" s="11"/>
      <c r="G112" s="11"/>
      <c r="H112" s="62"/>
      <c r="I112" s="62"/>
    </row>
    <row r="113" spans="1:9" x14ac:dyDescent="0.2">
      <c r="A113" s="62"/>
      <c r="B113" s="62"/>
      <c r="C113" s="62"/>
      <c r="D113" s="62"/>
      <c r="E113" s="11"/>
      <c r="G113" s="11"/>
      <c r="H113" s="62"/>
      <c r="I113" s="62"/>
    </row>
    <row r="114" spans="1:9" x14ac:dyDescent="0.2">
      <c r="A114" s="62"/>
      <c r="B114" s="62"/>
      <c r="C114" s="62"/>
      <c r="D114" s="62"/>
      <c r="E114" s="11"/>
      <c r="G114" s="11"/>
      <c r="H114" s="62"/>
      <c r="I114" s="62"/>
    </row>
    <row r="115" spans="1:9" x14ac:dyDescent="0.2">
      <c r="A115" s="62"/>
      <c r="B115" s="62"/>
      <c r="C115" s="62"/>
      <c r="D115" s="62"/>
      <c r="E115" s="11"/>
      <c r="G115" s="11"/>
      <c r="H115" s="62"/>
      <c r="I115" s="62"/>
    </row>
    <row r="116" spans="1:9" x14ac:dyDescent="0.2">
      <c r="A116" s="62"/>
      <c r="B116" s="62"/>
      <c r="C116" s="62"/>
      <c r="D116" s="62"/>
      <c r="E116" s="11"/>
      <c r="G116" s="11"/>
      <c r="H116" s="62"/>
      <c r="I116" s="62"/>
    </row>
    <row r="117" spans="1:9" x14ac:dyDescent="0.2">
      <c r="A117" s="62"/>
      <c r="B117" s="62"/>
      <c r="C117" s="62"/>
      <c r="D117" s="62"/>
      <c r="E117" s="11"/>
      <c r="G117" s="11"/>
      <c r="H117" s="62"/>
      <c r="I117" s="62"/>
    </row>
    <row r="118" spans="1:9" x14ac:dyDescent="0.2">
      <c r="A118" s="62"/>
      <c r="B118" s="62"/>
      <c r="C118" s="62"/>
      <c r="D118" s="62"/>
      <c r="E118" s="11"/>
      <c r="G118" s="11"/>
      <c r="H118" s="62"/>
      <c r="I118" s="62"/>
    </row>
    <row r="119" spans="1:9" x14ac:dyDescent="0.2">
      <c r="A119" s="62"/>
      <c r="B119" s="62"/>
      <c r="C119" s="62"/>
      <c r="D119" s="62"/>
      <c r="E119" s="11"/>
      <c r="G119" s="11"/>
      <c r="H119" s="62"/>
      <c r="I119" s="62"/>
    </row>
    <row r="120" spans="1:9" x14ac:dyDescent="0.2">
      <c r="A120" s="62"/>
      <c r="B120" s="62"/>
      <c r="C120" s="62"/>
      <c r="D120" s="62"/>
      <c r="E120" s="11"/>
      <c r="G120" s="11"/>
      <c r="H120" s="62"/>
      <c r="I120" s="62"/>
    </row>
    <row r="121" spans="1:9" x14ac:dyDescent="0.2">
      <c r="A121" s="62"/>
      <c r="B121" s="62"/>
      <c r="C121" s="62"/>
      <c r="D121" s="62"/>
      <c r="E121" s="11"/>
      <c r="G121" s="11"/>
      <c r="H121" s="62"/>
      <c r="I121" s="62"/>
    </row>
    <row r="122" spans="1:9" x14ac:dyDescent="0.2">
      <c r="A122" s="62"/>
      <c r="B122" s="62"/>
      <c r="C122" s="62"/>
      <c r="D122" s="62"/>
      <c r="E122" s="11"/>
      <c r="G122" s="11"/>
      <c r="H122" s="62"/>
      <c r="I122" s="62"/>
    </row>
    <row r="123" spans="1:9" x14ac:dyDescent="0.2">
      <c r="A123" s="62"/>
      <c r="B123" s="62"/>
      <c r="C123" s="62"/>
      <c r="D123" s="62"/>
      <c r="E123" s="11"/>
      <c r="G123" s="11"/>
      <c r="H123" s="62"/>
      <c r="I123" s="62"/>
    </row>
    <row r="124" spans="1:9" x14ac:dyDescent="0.2">
      <c r="A124" s="62"/>
      <c r="B124" s="62"/>
      <c r="C124" s="62"/>
      <c r="D124" s="62"/>
      <c r="E124" s="11"/>
      <c r="G124" s="11"/>
      <c r="H124" s="62"/>
      <c r="I124" s="62"/>
    </row>
    <row r="125" spans="1:9" x14ac:dyDescent="0.2">
      <c r="A125" s="62"/>
      <c r="B125" s="62"/>
      <c r="C125" s="62"/>
      <c r="D125" s="62"/>
      <c r="E125" s="11"/>
      <c r="G125" s="11"/>
      <c r="H125" s="62"/>
      <c r="I125" s="62"/>
    </row>
    <row r="126" spans="1:9" x14ac:dyDescent="0.2">
      <c r="A126" s="62"/>
      <c r="B126" s="62"/>
      <c r="C126" s="62"/>
      <c r="D126" s="62"/>
      <c r="E126" s="11"/>
      <c r="G126" s="11"/>
      <c r="H126" s="62"/>
      <c r="I126" s="62"/>
    </row>
    <row r="127" spans="1:9" x14ac:dyDescent="0.2">
      <c r="A127" s="62"/>
      <c r="B127" s="62"/>
      <c r="C127" s="62"/>
      <c r="D127" s="62"/>
      <c r="E127" s="11"/>
      <c r="G127" s="11"/>
      <c r="H127" s="62"/>
      <c r="I127" s="62"/>
    </row>
    <row r="128" spans="1:9" x14ac:dyDescent="0.2">
      <c r="A128" s="62"/>
      <c r="B128" s="62"/>
      <c r="C128" s="62"/>
      <c r="D128" s="62"/>
      <c r="E128" s="11"/>
      <c r="G128" s="11"/>
      <c r="H128" s="62"/>
      <c r="I128" s="62"/>
    </row>
    <row r="129" spans="1:9" x14ac:dyDescent="0.2">
      <c r="A129" s="62"/>
      <c r="B129" s="62"/>
      <c r="C129" s="62"/>
      <c r="D129" s="62"/>
      <c r="E129" s="11"/>
      <c r="G129" s="11"/>
      <c r="H129" s="62"/>
      <c r="I129" s="62"/>
    </row>
    <row r="130" spans="1:9" x14ac:dyDescent="0.2">
      <c r="A130" s="62"/>
      <c r="B130" s="62"/>
      <c r="C130" s="62"/>
      <c r="D130" s="62"/>
      <c r="E130" s="11"/>
      <c r="G130" s="11"/>
      <c r="H130" s="62"/>
      <c r="I130" s="62"/>
    </row>
    <row r="131" spans="1:9" x14ac:dyDescent="0.2">
      <c r="A131" s="62"/>
      <c r="B131" s="62"/>
      <c r="C131" s="62"/>
      <c r="D131" s="62"/>
      <c r="E131" s="11"/>
      <c r="G131" s="11"/>
      <c r="H131" s="62"/>
      <c r="I131" s="62"/>
    </row>
    <row r="132" spans="1:9" x14ac:dyDescent="0.2">
      <c r="A132" s="62"/>
      <c r="B132" s="62"/>
      <c r="C132" s="62"/>
      <c r="D132" s="62"/>
      <c r="E132" s="11"/>
      <c r="G132" s="11"/>
      <c r="H132" s="62"/>
      <c r="I132" s="62"/>
    </row>
    <row r="133" spans="1:9" x14ac:dyDescent="0.2">
      <c r="A133" s="62"/>
      <c r="B133" s="62"/>
      <c r="C133" s="62"/>
      <c r="D133" s="62"/>
      <c r="E133" s="11"/>
      <c r="G133" s="11"/>
      <c r="H133" s="62"/>
      <c r="I133" s="62"/>
    </row>
    <row r="134" spans="1:9" x14ac:dyDescent="0.2">
      <c r="A134" s="62"/>
      <c r="B134" s="62"/>
      <c r="C134" s="62"/>
      <c r="D134" s="62"/>
      <c r="E134" s="11"/>
      <c r="G134" s="11"/>
      <c r="H134" s="62"/>
      <c r="I134" s="62"/>
    </row>
    <row r="135" spans="1:9" x14ac:dyDescent="0.2">
      <c r="A135" s="62"/>
      <c r="B135" s="62"/>
      <c r="C135" s="62"/>
      <c r="D135" s="62"/>
      <c r="E135" s="11"/>
      <c r="G135" s="11"/>
      <c r="H135" s="62"/>
      <c r="I135" s="62"/>
    </row>
    <row r="136" spans="1:9" x14ac:dyDescent="0.2">
      <c r="A136" s="62"/>
      <c r="B136" s="62"/>
      <c r="C136" s="62"/>
      <c r="D136" s="62"/>
      <c r="E136" s="11"/>
      <c r="G136" s="11"/>
      <c r="H136" s="62"/>
      <c r="I136" s="62"/>
    </row>
    <row r="137" spans="1:9" x14ac:dyDescent="0.2">
      <c r="A137" s="62"/>
      <c r="B137" s="62"/>
      <c r="C137" s="62"/>
      <c r="D137" s="62"/>
      <c r="E137" s="11"/>
      <c r="G137" s="11"/>
      <c r="H137" s="62"/>
      <c r="I137" s="62"/>
    </row>
    <row r="138" spans="1:9" x14ac:dyDescent="0.2">
      <c r="A138" s="62"/>
      <c r="B138" s="62"/>
      <c r="C138" s="62"/>
      <c r="D138" s="62"/>
      <c r="E138" s="11"/>
      <c r="G138" s="11"/>
      <c r="H138" s="62"/>
      <c r="I138" s="62"/>
    </row>
    <row r="139" spans="1:9" x14ac:dyDescent="0.2">
      <c r="A139" s="62"/>
      <c r="B139" s="62"/>
      <c r="C139" s="62"/>
      <c r="D139" s="62"/>
      <c r="E139" s="11"/>
      <c r="G139" s="11"/>
      <c r="H139" s="62"/>
      <c r="I139" s="62"/>
    </row>
    <row r="140" spans="1:9" x14ac:dyDescent="0.2">
      <c r="A140" s="62"/>
      <c r="B140" s="62"/>
      <c r="C140" s="62"/>
      <c r="D140" s="62"/>
      <c r="E140" s="11"/>
      <c r="G140" s="11"/>
      <c r="H140" s="62"/>
      <c r="I140" s="62"/>
    </row>
    <row r="141" spans="1:9" x14ac:dyDescent="0.2">
      <c r="A141" s="62"/>
      <c r="B141" s="62"/>
      <c r="C141" s="62"/>
      <c r="D141" s="62"/>
      <c r="E141" s="11"/>
      <c r="G141" s="11"/>
      <c r="H141" s="62"/>
      <c r="I141" s="62"/>
    </row>
    <row r="142" spans="1:9" x14ac:dyDescent="0.2">
      <c r="A142" s="62"/>
      <c r="B142" s="62"/>
      <c r="C142" s="62"/>
      <c r="D142" s="62"/>
      <c r="E142" s="11"/>
      <c r="G142" s="11"/>
      <c r="H142" s="62"/>
      <c r="I142" s="62"/>
    </row>
    <row r="143" spans="1:9" x14ac:dyDescent="0.2">
      <c r="A143" s="62"/>
      <c r="B143" s="62"/>
      <c r="C143" s="62"/>
      <c r="D143" s="62"/>
      <c r="E143" s="11"/>
      <c r="G143" s="11"/>
      <c r="H143" s="62"/>
      <c r="I143" s="62"/>
    </row>
    <row r="144" spans="1:9" x14ac:dyDescent="0.2">
      <c r="A144" s="62"/>
      <c r="B144" s="62"/>
      <c r="C144" s="62"/>
      <c r="D144" s="62"/>
      <c r="E144" s="11"/>
      <c r="G144" s="11"/>
      <c r="H144" s="62"/>
      <c r="I144" s="62"/>
    </row>
    <row r="145" spans="1:9" x14ac:dyDescent="0.2">
      <c r="A145" s="62"/>
      <c r="B145" s="62"/>
      <c r="C145" s="62"/>
      <c r="D145" s="62"/>
      <c r="E145" s="11"/>
      <c r="G145" s="11"/>
      <c r="H145" s="62"/>
      <c r="I145" s="62"/>
    </row>
    <row r="146" spans="1:9" x14ac:dyDescent="0.2">
      <c r="A146" s="62"/>
      <c r="B146" s="62"/>
      <c r="C146" s="62"/>
      <c r="D146" s="62"/>
      <c r="E146" s="11"/>
      <c r="G146" s="11"/>
      <c r="H146" s="62"/>
      <c r="I146" s="62"/>
    </row>
    <row r="147" spans="1:9" x14ac:dyDescent="0.2">
      <c r="A147" s="62"/>
      <c r="B147" s="62"/>
      <c r="C147" s="62"/>
      <c r="D147" s="62"/>
      <c r="E147" s="11"/>
      <c r="G147" s="11"/>
      <c r="H147" s="62"/>
      <c r="I147" s="62"/>
    </row>
    <row r="148" spans="1:9" x14ac:dyDescent="0.2">
      <c r="A148" s="62"/>
      <c r="B148" s="62"/>
      <c r="C148" s="62"/>
      <c r="D148" s="62"/>
      <c r="E148" s="11"/>
      <c r="G148" s="11"/>
      <c r="H148" s="62"/>
      <c r="I148" s="62"/>
    </row>
    <row r="149" spans="1:9" x14ac:dyDescent="0.2">
      <c r="A149" s="62"/>
      <c r="B149" s="62"/>
      <c r="C149" s="62"/>
      <c r="D149" s="62"/>
      <c r="E149" s="11"/>
      <c r="G149" s="11"/>
      <c r="H149" s="62"/>
      <c r="I149" s="62"/>
    </row>
    <row r="150" spans="1:9" x14ac:dyDescent="0.2">
      <c r="A150" s="62"/>
      <c r="B150" s="62"/>
      <c r="C150" s="62"/>
      <c r="D150" s="62"/>
      <c r="E150" s="11"/>
      <c r="G150" s="11"/>
      <c r="H150" s="62"/>
      <c r="I150" s="62"/>
    </row>
    <row r="151" spans="1:9" x14ac:dyDescent="0.2">
      <c r="A151" s="62"/>
      <c r="B151" s="62"/>
      <c r="C151" s="62"/>
      <c r="D151" s="62"/>
      <c r="E151" s="11"/>
      <c r="G151" s="11"/>
      <c r="H151" s="62"/>
      <c r="I151" s="62"/>
    </row>
    <row r="152" spans="1:9" x14ac:dyDescent="0.2">
      <c r="A152" s="62"/>
      <c r="B152" s="62"/>
      <c r="C152" s="62"/>
      <c r="D152" s="62"/>
      <c r="E152" s="11"/>
      <c r="G152" s="11"/>
      <c r="H152" s="62"/>
      <c r="I152" s="62"/>
    </row>
    <row r="153" spans="1:9" x14ac:dyDescent="0.2">
      <c r="A153" s="62"/>
      <c r="B153" s="62"/>
      <c r="C153" s="62"/>
      <c r="D153" s="62"/>
      <c r="E153" s="11"/>
      <c r="G153" s="11"/>
      <c r="H153" s="62"/>
      <c r="I153" s="62"/>
    </row>
    <row r="154" spans="1:9" x14ac:dyDescent="0.2">
      <c r="A154" s="62"/>
      <c r="B154" s="62"/>
      <c r="C154" s="62"/>
      <c r="D154" s="62"/>
      <c r="E154" s="11"/>
      <c r="G154" s="11"/>
      <c r="H154" s="62"/>
      <c r="I154" s="62"/>
    </row>
    <row r="155" spans="1:9" x14ac:dyDescent="0.2">
      <c r="A155" s="62"/>
      <c r="B155" s="62"/>
      <c r="C155" s="62"/>
      <c r="D155" s="62"/>
      <c r="E155" s="11"/>
      <c r="G155" s="11"/>
      <c r="H155" s="62"/>
      <c r="I155" s="62"/>
    </row>
    <row r="156" spans="1:9" x14ac:dyDescent="0.2">
      <c r="A156" s="62"/>
      <c r="B156" s="62"/>
      <c r="C156" s="62"/>
      <c r="D156" s="62"/>
      <c r="E156" s="11"/>
      <c r="G156" s="11"/>
      <c r="H156" s="62"/>
      <c r="I156" s="62"/>
    </row>
    <row r="157" spans="1:9" x14ac:dyDescent="0.2">
      <c r="A157" s="62"/>
      <c r="B157" s="62"/>
      <c r="C157" s="62"/>
      <c r="D157" s="62"/>
      <c r="E157" s="11"/>
      <c r="G157" s="11"/>
      <c r="H157" s="62"/>
      <c r="I157" s="62"/>
    </row>
    <row r="158" spans="1:9" x14ac:dyDescent="0.2">
      <c r="A158" s="62"/>
      <c r="B158" s="62"/>
      <c r="C158" s="62"/>
      <c r="D158" s="62"/>
      <c r="E158" s="11"/>
      <c r="G158" s="11"/>
      <c r="H158" s="62"/>
      <c r="I158" s="62"/>
    </row>
    <row r="159" spans="1:9" x14ac:dyDescent="0.2">
      <c r="A159" s="62"/>
      <c r="B159" s="62"/>
      <c r="C159" s="62"/>
      <c r="D159" s="62"/>
      <c r="E159" s="11"/>
      <c r="G159" s="11"/>
      <c r="H159" s="62"/>
      <c r="I159" s="62"/>
    </row>
    <row r="160" spans="1:9" x14ac:dyDescent="0.2">
      <c r="A160" s="62"/>
      <c r="B160" s="62"/>
      <c r="C160" s="62"/>
      <c r="D160" s="62"/>
      <c r="E160" s="11"/>
      <c r="G160" s="11"/>
      <c r="H160" s="62"/>
      <c r="I160" s="62"/>
    </row>
    <row r="161" spans="1:9" x14ac:dyDescent="0.2">
      <c r="A161" s="62"/>
      <c r="B161" s="62"/>
      <c r="C161" s="62"/>
      <c r="D161" s="62"/>
      <c r="E161" s="11"/>
      <c r="G161" s="11"/>
      <c r="H161" s="62"/>
      <c r="I161" s="62"/>
    </row>
    <row r="162" spans="1:9" x14ac:dyDescent="0.2">
      <c r="A162" s="62"/>
      <c r="B162" s="62"/>
      <c r="C162" s="62"/>
      <c r="D162" s="62"/>
      <c r="E162" s="11"/>
      <c r="G162" s="11"/>
      <c r="H162" s="62"/>
      <c r="I162" s="62"/>
    </row>
    <row r="163" spans="1:9" x14ac:dyDescent="0.2">
      <c r="A163" s="62"/>
      <c r="B163" s="62"/>
      <c r="C163" s="62"/>
      <c r="D163" s="62"/>
      <c r="E163" s="11"/>
      <c r="G163" s="11"/>
      <c r="H163" s="62"/>
      <c r="I163" s="62"/>
    </row>
    <row r="164" spans="1:9" x14ac:dyDescent="0.2">
      <c r="A164" s="62"/>
      <c r="B164" s="62"/>
      <c r="C164" s="62"/>
      <c r="D164" s="62"/>
      <c r="E164" s="11"/>
      <c r="G164" s="11"/>
      <c r="H164" s="62"/>
      <c r="I164" s="62"/>
    </row>
    <row r="165" spans="1:9" x14ac:dyDescent="0.2">
      <c r="A165" s="62"/>
      <c r="B165" s="62"/>
      <c r="C165" s="62"/>
      <c r="D165" s="62"/>
      <c r="E165" s="11"/>
      <c r="G165" s="11"/>
      <c r="H165" s="62"/>
      <c r="I165" s="62"/>
    </row>
    <row r="166" spans="1:9" x14ac:dyDescent="0.2">
      <c r="A166" s="62"/>
      <c r="B166" s="62"/>
      <c r="C166" s="62"/>
      <c r="D166" s="62"/>
      <c r="E166" s="11"/>
      <c r="G166" s="11"/>
      <c r="H166" s="62"/>
      <c r="I166" s="62"/>
    </row>
    <row r="167" spans="1:9" x14ac:dyDescent="0.2">
      <c r="A167" s="62"/>
      <c r="B167" s="62"/>
      <c r="C167" s="62"/>
      <c r="D167" s="62"/>
      <c r="E167" s="11"/>
      <c r="G167" s="11"/>
      <c r="H167" s="62"/>
      <c r="I167" s="62"/>
    </row>
    <row r="168" spans="1:9" x14ac:dyDescent="0.2">
      <c r="A168" s="62"/>
      <c r="B168" s="62"/>
      <c r="C168" s="62"/>
      <c r="D168" s="62"/>
      <c r="E168" s="11"/>
      <c r="G168" s="11"/>
      <c r="H168" s="62"/>
      <c r="I168" s="62"/>
    </row>
    <row r="169" spans="1:9" x14ac:dyDescent="0.2">
      <c r="A169" s="62"/>
      <c r="B169" s="62"/>
      <c r="C169" s="62"/>
      <c r="D169" s="62"/>
      <c r="E169" s="11"/>
      <c r="G169" s="11"/>
      <c r="H169" s="62"/>
      <c r="I169" s="62"/>
    </row>
    <row r="170" spans="1:9" x14ac:dyDescent="0.2">
      <c r="A170" s="62"/>
      <c r="B170" s="62"/>
      <c r="C170" s="62"/>
      <c r="D170" s="62"/>
      <c r="E170" s="11"/>
      <c r="G170" s="11"/>
      <c r="H170" s="62"/>
      <c r="I170" s="62"/>
    </row>
    <row r="171" spans="1:9" x14ac:dyDescent="0.2">
      <c r="A171" s="62"/>
      <c r="B171" s="62"/>
      <c r="C171" s="62"/>
      <c r="D171" s="62"/>
      <c r="E171" s="11"/>
      <c r="G171" s="11"/>
      <c r="H171" s="62"/>
      <c r="I171" s="62"/>
    </row>
    <row r="172" spans="1:9" x14ac:dyDescent="0.2">
      <c r="A172" s="62"/>
      <c r="B172" s="62"/>
      <c r="C172" s="62"/>
      <c r="D172" s="62"/>
      <c r="E172" s="11"/>
      <c r="G172" s="11"/>
      <c r="H172" s="62"/>
      <c r="I172" s="62"/>
    </row>
    <row r="173" spans="1:9" x14ac:dyDescent="0.2">
      <c r="A173" s="62"/>
      <c r="B173" s="62"/>
      <c r="C173" s="62"/>
      <c r="D173" s="62"/>
      <c r="E173" s="11"/>
      <c r="G173" s="11"/>
      <c r="H173" s="62"/>
      <c r="I173" s="62"/>
    </row>
    <row r="174" spans="1:9" x14ac:dyDescent="0.2">
      <c r="A174" s="62"/>
      <c r="B174" s="62"/>
      <c r="C174" s="62"/>
      <c r="D174" s="62"/>
      <c r="E174" s="11"/>
      <c r="G174" s="11"/>
      <c r="H174" s="62"/>
      <c r="I174" s="62"/>
    </row>
    <row r="175" spans="1:9" x14ac:dyDescent="0.2">
      <c r="A175" s="62"/>
      <c r="B175" s="62"/>
      <c r="C175" s="62"/>
      <c r="D175" s="62"/>
      <c r="E175" s="11"/>
      <c r="G175" s="11"/>
      <c r="H175" s="62"/>
      <c r="I175" s="62"/>
    </row>
    <row r="176" spans="1:9" x14ac:dyDescent="0.2">
      <c r="A176" s="62"/>
      <c r="B176" s="62"/>
      <c r="C176" s="62"/>
      <c r="D176" s="62"/>
      <c r="E176" s="11"/>
      <c r="G176" s="11"/>
      <c r="H176" s="62"/>
      <c r="I176" s="62"/>
    </row>
    <row r="177" spans="1:9" x14ac:dyDescent="0.2">
      <c r="A177" s="62"/>
      <c r="B177" s="62"/>
      <c r="C177" s="62"/>
      <c r="D177" s="62"/>
      <c r="E177" s="11"/>
      <c r="G177" s="11"/>
      <c r="H177" s="62"/>
      <c r="I177" s="62"/>
    </row>
    <row r="178" spans="1:9" x14ac:dyDescent="0.2">
      <c r="A178" s="62"/>
      <c r="B178" s="62"/>
      <c r="C178" s="62"/>
      <c r="D178" s="62"/>
      <c r="E178" s="11"/>
      <c r="G178" s="11"/>
      <c r="H178" s="62"/>
      <c r="I178" s="62"/>
    </row>
    <row r="179" spans="1:9" x14ac:dyDescent="0.2">
      <c r="A179" s="62"/>
      <c r="B179" s="62"/>
      <c r="C179" s="62"/>
      <c r="D179" s="62"/>
      <c r="E179" s="11"/>
      <c r="G179" s="11"/>
      <c r="H179" s="62"/>
      <c r="I179" s="62"/>
    </row>
    <row r="180" spans="1:9" x14ac:dyDescent="0.2">
      <c r="A180" s="62"/>
      <c r="B180" s="62"/>
      <c r="C180" s="62"/>
      <c r="D180" s="62"/>
      <c r="E180" s="11"/>
      <c r="G180" s="11"/>
      <c r="H180" s="62"/>
      <c r="I180" s="62"/>
    </row>
    <row r="181" spans="1:9" x14ac:dyDescent="0.2">
      <c r="A181" s="62"/>
      <c r="B181" s="62"/>
      <c r="C181" s="62"/>
      <c r="D181" s="62"/>
      <c r="E181" s="11"/>
      <c r="G181" s="11"/>
      <c r="H181" s="62"/>
      <c r="I181" s="62"/>
    </row>
    <row r="182" spans="1:9" x14ac:dyDescent="0.2">
      <c r="A182" s="62"/>
      <c r="B182" s="62"/>
      <c r="C182" s="62"/>
      <c r="D182" s="62"/>
      <c r="E182" s="11"/>
      <c r="G182" s="11"/>
      <c r="H182" s="62"/>
      <c r="I182" s="62"/>
    </row>
    <row r="183" spans="1:9" x14ac:dyDescent="0.2">
      <c r="A183" s="62"/>
      <c r="B183" s="62"/>
      <c r="C183" s="62"/>
      <c r="D183" s="62"/>
      <c r="E183" s="11"/>
      <c r="G183" s="11"/>
      <c r="H183" s="62"/>
      <c r="I183" s="62"/>
    </row>
    <row r="184" spans="1:9" x14ac:dyDescent="0.2">
      <c r="A184" s="62"/>
      <c r="B184" s="62"/>
      <c r="C184" s="62"/>
      <c r="D184" s="62"/>
      <c r="E184" s="11"/>
      <c r="G184" s="11"/>
      <c r="H184" s="62"/>
      <c r="I184" s="62"/>
    </row>
    <row r="185" spans="1:9" x14ac:dyDescent="0.2">
      <c r="A185" s="62"/>
      <c r="B185" s="62"/>
      <c r="C185" s="62"/>
      <c r="D185" s="62"/>
      <c r="E185" s="11"/>
      <c r="G185" s="11"/>
      <c r="H185" s="62"/>
      <c r="I185" s="62"/>
    </row>
    <row r="186" spans="1:9" x14ac:dyDescent="0.2">
      <c r="A186" s="62"/>
      <c r="B186" s="62"/>
      <c r="C186" s="62"/>
      <c r="D186" s="62"/>
      <c r="E186" s="11"/>
      <c r="G186" s="11"/>
      <c r="H186" s="62"/>
      <c r="I186" s="62"/>
    </row>
    <row r="187" spans="1:9" x14ac:dyDescent="0.2">
      <c r="A187" s="62"/>
      <c r="B187" s="62"/>
      <c r="C187" s="62"/>
      <c r="D187" s="62"/>
      <c r="E187" s="11"/>
      <c r="G187" s="11"/>
      <c r="H187" s="62"/>
      <c r="I187" s="62"/>
    </row>
    <row r="188" spans="1:9" x14ac:dyDescent="0.2">
      <c r="A188" s="62"/>
      <c r="B188" s="62"/>
      <c r="C188" s="62"/>
      <c r="D188" s="62"/>
      <c r="E188" s="11"/>
      <c r="G188" s="11"/>
      <c r="H188" s="62"/>
      <c r="I188" s="62"/>
    </row>
    <row r="189" spans="1:9" x14ac:dyDescent="0.2">
      <c r="A189" s="62"/>
      <c r="B189" s="62"/>
      <c r="C189" s="62"/>
      <c r="D189" s="62"/>
      <c r="E189" s="11"/>
      <c r="G189" s="11"/>
      <c r="H189" s="62"/>
      <c r="I189" s="62"/>
    </row>
    <row r="190" spans="1:9" x14ac:dyDescent="0.2">
      <c r="A190" s="62"/>
      <c r="B190" s="62"/>
      <c r="C190" s="62"/>
      <c r="D190" s="62"/>
      <c r="E190" s="11"/>
      <c r="G190" s="11"/>
      <c r="H190" s="62"/>
      <c r="I190" s="62"/>
    </row>
    <row r="191" spans="1:9" x14ac:dyDescent="0.2">
      <c r="A191" s="62"/>
      <c r="B191" s="62"/>
      <c r="C191" s="62"/>
      <c r="D191" s="62"/>
      <c r="E191" s="11"/>
      <c r="G191" s="11"/>
      <c r="H191" s="62"/>
      <c r="I191" s="62"/>
    </row>
    <row r="192" spans="1:9" x14ac:dyDescent="0.2">
      <c r="A192" s="62"/>
      <c r="B192" s="62"/>
      <c r="C192" s="62"/>
      <c r="D192" s="62"/>
      <c r="E192" s="11"/>
      <c r="G192" s="11"/>
      <c r="H192" s="62"/>
      <c r="I192" s="62"/>
    </row>
    <row r="193" spans="1:9" x14ac:dyDescent="0.2">
      <c r="A193" s="62"/>
      <c r="B193" s="62"/>
      <c r="C193" s="62"/>
      <c r="D193" s="62"/>
      <c r="E193" s="11"/>
      <c r="G193" s="11"/>
      <c r="H193" s="62"/>
      <c r="I193" s="62"/>
    </row>
    <row r="194" spans="1:9" x14ac:dyDescent="0.2">
      <c r="A194" s="62"/>
      <c r="B194" s="62"/>
      <c r="C194" s="62"/>
      <c r="D194" s="62"/>
      <c r="E194" s="11"/>
      <c r="G194" s="11"/>
      <c r="H194" s="62"/>
      <c r="I194" s="62"/>
    </row>
    <row r="195" spans="1:9" x14ac:dyDescent="0.2">
      <c r="A195" s="62"/>
      <c r="B195" s="62"/>
      <c r="C195" s="62"/>
      <c r="D195" s="62"/>
      <c r="E195" s="11"/>
      <c r="G195" s="11"/>
      <c r="H195" s="62"/>
      <c r="I195" s="62"/>
    </row>
    <row r="196" spans="1:9" x14ac:dyDescent="0.2">
      <c r="A196" s="62"/>
      <c r="B196" s="62"/>
      <c r="C196" s="62"/>
      <c r="D196" s="62"/>
      <c r="E196" s="11"/>
      <c r="G196" s="11"/>
      <c r="H196" s="62"/>
      <c r="I196" s="62"/>
    </row>
    <row r="197" spans="1:9" x14ac:dyDescent="0.2">
      <c r="A197" s="62"/>
      <c r="B197" s="62"/>
      <c r="C197" s="62"/>
      <c r="D197" s="62"/>
      <c r="E197" s="11"/>
      <c r="G197" s="11"/>
      <c r="H197" s="62"/>
      <c r="I197" s="62"/>
    </row>
    <row r="198" spans="1:9" x14ac:dyDescent="0.2">
      <c r="A198" s="62"/>
      <c r="B198" s="62"/>
      <c r="C198" s="62"/>
      <c r="D198" s="62"/>
      <c r="E198" s="11"/>
      <c r="G198" s="11"/>
      <c r="H198" s="62"/>
      <c r="I198" s="62"/>
    </row>
    <row r="199" spans="1:9" x14ac:dyDescent="0.2">
      <c r="A199" s="62"/>
      <c r="B199" s="62"/>
      <c r="C199" s="62"/>
      <c r="D199" s="62"/>
      <c r="E199" s="11"/>
      <c r="G199" s="11"/>
      <c r="H199" s="62"/>
      <c r="I199" s="62"/>
    </row>
  </sheetData>
  <mergeCells count="2">
    <mergeCell ref="A1:G1"/>
    <mergeCell ref="A41:G41"/>
  </mergeCells>
  <conditionalFormatting sqref="F2:F3 F5:F40">
    <cfRule type="cellIs" dxfId="102" priority="2" stopIfTrue="1" operator="between">
      <formula>0.009</formula>
      <formula>-0.009</formula>
    </cfRule>
  </conditionalFormatting>
  <conditionalFormatting sqref="F42:F65536">
    <cfRule type="cellIs" dxfId="10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FILF</vt:lpstr>
      <vt:lpstr>FIONF</vt:lpstr>
      <vt:lpstr>FIMMF</vt:lpstr>
      <vt:lpstr>FIFRF</vt:lpstr>
      <vt:lpstr>FICDF</vt:lpstr>
      <vt:lpstr>FBPF</vt:lpstr>
      <vt:lpstr>FIUSDF</vt:lpstr>
      <vt:lpstr>FIMLDF</vt:lpstr>
      <vt:lpstr>FILWD</vt:lpstr>
      <vt:lpstr>FILNGDF</vt:lpstr>
      <vt:lpstr>FIGSF</vt:lpstr>
      <vt:lpstr>FIPP</vt:lpstr>
      <vt:lpstr>FIDHY</vt:lpstr>
      <vt:lpstr>FIESF</vt:lpstr>
      <vt:lpstr>FIEHF</vt:lpstr>
      <vt:lpstr>FIBAF</vt:lpstr>
      <vt:lpstr>FIAF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2025-06-09T07:20:14Z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2025-06-06T15:39:16Z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a466ab0b-9962-4760-9404-74fc2472499d</vt:lpwstr>
  </property>
  <property fmtid="{D5CDD505-2E9C-101B-9397-08002B2CF9AE}" pid="10" name="MSIP_Label_3486a02c-2dfb-4efe-823f-aa2d1f0e6ab7_ContentBits">
    <vt:lpwstr>2</vt:lpwstr>
  </property>
  <property fmtid="{D5CDD505-2E9C-101B-9397-08002B2CF9AE}" pid="11" name="Classification">
    <vt:lpwstr>PUBLIC</vt:lpwstr>
  </property>
</Properties>
</file>