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4_{48FED263-C580-4C7E-B39B-5205130CAC66}" xr6:coauthVersionLast="47" xr6:coauthVersionMax="47" xr10:uidLastSave="{00000000-0000-0000-0000-000000000000}"/>
  <bookViews>
    <workbookView xWindow="-120" yWindow="-120" windowWidth="29040" windowHeight="15720" xr2:uid="{9FFE5F06-7305-4F0B-9752-8E0B102E630F}"/>
  </bookViews>
  <sheets>
    <sheet name="FILF" sheetId="40" r:id="rId1"/>
    <sheet name="FIONF" sheetId="41" r:id="rId2"/>
    <sheet name="FIMMF" sheetId="42" r:id="rId3"/>
    <sheet name="FIFIRF" sheetId="43" r:id="rId4"/>
    <sheet name="FICBF" sheetId="44" r:id="rId5"/>
    <sheet name="FBPF" sheetId="45" r:id="rId6"/>
    <sheet name="FIUSTF" sheetId="46" r:id="rId7"/>
    <sheet name="FIMLTF" sheetId="47" r:id="rId8"/>
    <sheet name="FIUSST" sheetId="48" r:id="rId9"/>
    <sheet name="FILTF" sheetId="49" r:id="rId10"/>
    <sheet name="FISTF" sheetId="50" r:id="rId11"/>
    <sheet name="FIGF" sheetId="51" r:id="rId12"/>
    <sheet name="FIRF" sheetId="52" r:id="rId13"/>
    <sheet name="FICHF" sheetId="53" r:id="rId14"/>
    <sheet name="FIMAAF" sheetId="15" r:id="rId15"/>
    <sheet name="FIESF" sheetId="16" r:id="rId16"/>
    <sheet name="FIBAF" sheetId="17" r:id="rId17"/>
    <sheet name="FIAHF" sheetId="18" r:id="rId18"/>
    <sheet name="FIAF" sheetId="19" r:id="rId19"/>
    <sheet name="TIVF" sheetId="20" r:id="rId20"/>
    <sheet name="FITF" sheetId="21" r:id="rId21"/>
    <sheet name="FISCF" sheetId="22" r:id="rId22"/>
    <sheet name="FIOF" sheetId="23" r:id="rId23"/>
    <sheet name="FIMICF" sheetId="24" r:id="rId24"/>
    <sheet name="FIMF" sheetId="25" r:id="rId25"/>
    <sheet name="FIMCF" sheetId="26" r:id="rId26"/>
    <sheet name="FILMCF" sheetId="27" r:id="rId27"/>
    <sheet name="FILCF" sheetId="28" r:id="rId28"/>
    <sheet name="FIFEF" sheetId="29" r:id="rId29"/>
    <sheet name="FIEF" sheetId="30" r:id="rId30"/>
    <sheet name="FIDYF" sheetId="31" r:id="rId31"/>
    <sheet name="FBIF" sheetId="32" r:id="rId32"/>
    <sheet name="FAEF" sheetId="33" r:id="rId33"/>
    <sheet name="FIIF-NSE" sheetId="34" r:id="rId34"/>
    <sheet name="FITX" sheetId="35" r:id="rId35"/>
    <sheet name="FIUS" sheetId="36" r:id="rId36"/>
    <sheet name="FIPAF" sheetId="37" r:id="rId37"/>
    <sheet name="FF" sheetId="38" r:id="rId38"/>
    <sheet name="FIDA" sheetId="54" r:id="rId39"/>
    <sheet name="FISTIP" sheetId="55" r:id="rId40"/>
    <sheet name="FICRF" sheetId="56" r:id="rId4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38" l="1"/>
  <c r="E16" i="38" s="1"/>
  <c r="D12" i="38"/>
  <c r="D16" i="38" s="1"/>
  <c r="E17" i="37"/>
  <c r="E21" i="37" s="1"/>
  <c r="D17" i="37"/>
  <c r="D19" i="37" s="1"/>
  <c r="E7" i="36"/>
  <c r="E11" i="36" s="1"/>
  <c r="D7" i="36"/>
  <c r="D11" i="36" s="1"/>
  <c r="F66" i="33"/>
  <c r="F70" i="33" s="1"/>
  <c r="E66" i="33"/>
  <c r="E70" i="33" s="1"/>
  <c r="F36" i="33"/>
  <c r="E36" i="33"/>
  <c r="F62" i="31"/>
  <c r="E62" i="31"/>
  <c r="F58" i="31"/>
  <c r="E58" i="31"/>
  <c r="F50" i="31"/>
  <c r="E50" i="31"/>
  <c r="F43" i="31"/>
  <c r="F66" i="31" s="1"/>
  <c r="E43" i="31"/>
  <c r="E64" i="31" s="1"/>
  <c r="F64" i="23"/>
  <c r="E64" i="23"/>
  <c r="F59" i="23"/>
  <c r="E59" i="23"/>
  <c r="F55" i="23"/>
  <c r="E55" i="23"/>
  <c r="F51" i="23"/>
  <c r="F68" i="23" s="1"/>
  <c r="E51" i="23"/>
  <c r="E68" i="23" s="1"/>
  <c r="D14" i="38" l="1"/>
  <c r="E14" i="38"/>
  <c r="E19" i="37"/>
  <c r="D21" i="37"/>
  <c r="D9" i="36"/>
  <c r="E9" i="36"/>
  <c r="E68" i="33"/>
  <c r="F68" i="33"/>
  <c r="F64" i="31"/>
  <c r="E66" i="31"/>
  <c r="E66" i="23"/>
  <c r="F66" i="23"/>
  <c r="F37" i="21"/>
  <c r="E37" i="21"/>
  <c r="F33" i="21"/>
  <c r="E33" i="21"/>
  <c r="F22" i="21"/>
  <c r="F41" i="21" s="1"/>
  <c r="E22" i="21"/>
  <c r="E41" i="21" s="1"/>
  <c r="F9" i="56"/>
  <c r="F7" i="56"/>
  <c r="E7" i="56"/>
  <c r="E9" i="56" s="1"/>
  <c r="F7" i="55"/>
  <c r="F9" i="55" s="1"/>
  <c r="E7" i="55"/>
  <c r="E9" i="55" s="1"/>
  <c r="E86" i="53"/>
  <c r="F84" i="53"/>
  <c r="E84" i="53"/>
  <c r="F80" i="53"/>
  <c r="E80" i="53"/>
  <c r="E88" i="53" s="1"/>
  <c r="F76" i="53"/>
  <c r="E76" i="53"/>
  <c r="F71" i="53"/>
  <c r="E71" i="53"/>
  <c r="F65" i="53"/>
  <c r="E65" i="53"/>
  <c r="F51" i="53"/>
  <c r="F88" i="53" s="1"/>
  <c r="E51" i="53"/>
  <c r="F82" i="52"/>
  <c r="E82" i="52"/>
  <c r="F80" i="52"/>
  <c r="E80" i="52"/>
  <c r="F76" i="52"/>
  <c r="E76" i="52"/>
  <c r="F72" i="52"/>
  <c r="E72" i="52"/>
  <c r="F67" i="52"/>
  <c r="E67" i="52"/>
  <c r="E84" i="52" s="1"/>
  <c r="F52" i="52"/>
  <c r="F84" i="52" s="1"/>
  <c r="E52" i="52"/>
  <c r="E43" i="51"/>
  <c r="F42" i="51"/>
  <c r="F41" i="51"/>
  <c r="F40" i="51"/>
  <c r="F39" i="51"/>
  <c r="F38" i="51"/>
  <c r="F43" i="51" s="1"/>
  <c r="E31" i="51"/>
  <c r="F29" i="51"/>
  <c r="F25" i="51"/>
  <c r="E25" i="51"/>
  <c r="F8" i="51"/>
  <c r="F27" i="51" s="1"/>
  <c r="E8" i="51"/>
  <c r="E27" i="51" s="1"/>
  <c r="F24" i="50"/>
  <c r="E24" i="50"/>
  <c r="F22" i="50"/>
  <c r="F20" i="50"/>
  <c r="E20" i="50"/>
  <c r="E22" i="50" s="1"/>
  <c r="F13" i="50"/>
  <c r="E13" i="50"/>
  <c r="F33" i="49"/>
  <c r="E33" i="49"/>
  <c r="F32" i="49"/>
  <c r="F25" i="49"/>
  <c r="E25" i="49"/>
  <c r="F23" i="49"/>
  <c r="F19" i="49"/>
  <c r="E19" i="49"/>
  <c r="F15" i="49"/>
  <c r="F21" i="49" s="1"/>
  <c r="E15" i="49"/>
  <c r="E21" i="49" s="1"/>
  <c r="F59" i="48"/>
  <c r="E59" i="48"/>
  <c r="F58" i="48"/>
  <c r="F57" i="48"/>
  <c r="F56" i="48"/>
  <c r="F55" i="48"/>
  <c r="F54" i="48"/>
  <c r="F53" i="48"/>
  <c r="F52" i="48"/>
  <c r="F51" i="48"/>
  <c r="E44" i="48"/>
  <c r="F42" i="48"/>
  <c r="F40" i="48"/>
  <c r="F38" i="48"/>
  <c r="E38" i="48"/>
  <c r="F34" i="48"/>
  <c r="E34" i="48"/>
  <c r="F27" i="48"/>
  <c r="E27" i="48"/>
  <c r="F22" i="48"/>
  <c r="F44" i="48" s="1"/>
  <c r="E22" i="48"/>
  <c r="E40" i="48" s="1"/>
  <c r="E41" i="47"/>
  <c r="F40" i="47"/>
  <c r="F41" i="47" s="1"/>
  <c r="F31" i="47"/>
  <c r="F27" i="47"/>
  <c r="E27" i="47"/>
  <c r="E29" i="47" s="1"/>
  <c r="F23" i="47"/>
  <c r="E23" i="47"/>
  <c r="F9" i="47"/>
  <c r="F33" i="47" s="1"/>
  <c r="E9" i="47"/>
  <c r="E33" i="47" s="1"/>
  <c r="E51" i="46"/>
  <c r="F50" i="46"/>
  <c r="F51" i="46" s="1"/>
  <c r="F49" i="46"/>
  <c r="F40" i="46"/>
  <c r="F36" i="46"/>
  <c r="E36" i="46"/>
  <c r="F32" i="46"/>
  <c r="E32" i="46"/>
  <c r="F26" i="46"/>
  <c r="E26" i="46"/>
  <c r="F20" i="46"/>
  <c r="F42" i="46" s="1"/>
  <c r="E20" i="46"/>
  <c r="E42" i="46" s="1"/>
  <c r="F13" i="46"/>
  <c r="F38" i="46" s="1"/>
  <c r="E13" i="46"/>
  <c r="E38" i="46" s="1"/>
  <c r="E72" i="45"/>
  <c r="F71" i="45"/>
  <c r="F70" i="45"/>
  <c r="F69" i="45"/>
  <c r="F68" i="45"/>
  <c r="F67" i="45"/>
  <c r="F72" i="45" s="1"/>
  <c r="F54" i="45"/>
  <c r="E54" i="45"/>
  <c r="F50" i="45"/>
  <c r="E50" i="45"/>
  <c r="F35" i="45"/>
  <c r="E35" i="45"/>
  <c r="F20" i="45"/>
  <c r="F60" i="45" s="1"/>
  <c r="E20" i="45"/>
  <c r="E60" i="45" s="1"/>
  <c r="E82" i="44"/>
  <c r="F81" i="44"/>
  <c r="F80" i="44"/>
  <c r="F79" i="44"/>
  <c r="F78" i="44"/>
  <c r="F77" i="44"/>
  <c r="F76" i="44"/>
  <c r="F82" i="44" s="1"/>
  <c r="F75" i="44"/>
  <c r="F74" i="44"/>
  <c r="E63" i="44"/>
  <c r="F61" i="44"/>
  <c r="E61" i="44"/>
  <c r="F57" i="44"/>
  <c r="E57" i="44"/>
  <c r="F40" i="44"/>
  <c r="F67" i="44" s="1"/>
  <c r="E40" i="44"/>
  <c r="F35" i="44"/>
  <c r="F63" i="44" s="1"/>
  <c r="E35" i="44"/>
  <c r="E67" i="44" s="1"/>
  <c r="E54" i="43"/>
  <c r="F53" i="43"/>
  <c r="F52" i="43"/>
  <c r="F51" i="43"/>
  <c r="F50" i="43"/>
  <c r="F54" i="43" s="1"/>
  <c r="F49" i="43"/>
  <c r="F48" i="43"/>
  <c r="F47" i="43"/>
  <c r="F46" i="43"/>
  <c r="F45" i="43"/>
  <c r="F36" i="43"/>
  <c r="E34" i="43"/>
  <c r="F32" i="43"/>
  <c r="F34" i="43" s="1"/>
  <c r="E32" i="43"/>
  <c r="F28" i="43"/>
  <c r="E28" i="43"/>
  <c r="F19" i="43"/>
  <c r="E19" i="43"/>
  <c r="F12" i="43"/>
  <c r="F38" i="43" s="1"/>
  <c r="E12" i="43"/>
  <c r="E38" i="43" s="1"/>
  <c r="E74" i="42"/>
  <c r="F73" i="42"/>
  <c r="F72" i="42"/>
  <c r="F71" i="42"/>
  <c r="F70" i="42"/>
  <c r="F69" i="42"/>
  <c r="F68" i="42"/>
  <c r="F67" i="42"/>
  <c r="F74" i="42" s="1"/>
  <c r="F56" i="42"/>
  <c r="E56" i="42"/>
  <c r="F54" i="42"/>
  <c r="E54" i="42"/>
  <c r="F50" i="42"/>
  <c r="E50" i="42"/>
  <c r="F42" i="42"/>
  <c r="F60" i="42" s="1"/>
  <c r="E42" i="42"/>
  <c r="E60" i="42" s="1"/>
  <c r="F29" i="42"/>
  <c r="E29" i="42"/>
  <c r="F13" i="41"/>
  <c r="F11" i="41"/>
  <c r="E11" i="41"/>
  <c r="F9" i="41"/>
  <c r="E9" i="41"/>
  <c r="E13" i="41" s="1"/>
  <c r="E76" i="40"/>
  <c r="F74" i="40"/>
  <c r="E74" i="40"/>
  <c r="F70" i="40"/>
  <c r="E70" i="40"/>
  <c r="F63" i="40"/>
  <c r="E63" i="40"/>
  <c r="F29" i="40"/>
  <c r="E29" i="40"/>
  <c r="F12" i="40"/>
  <c r="F76" i="40" s="1"/>
  <c r="E12" i="40"/>
  <c r="E78" i="40" s="1"/>
  <c r="E97" i="15"/>
  <c r="F96" i="15"/>
  <c r="F95" i="15"/>
  <c r="F94" i="15"/>
  <c r="F93" i="15"/>
  <c r="F92" i="15"/>
  <c r="F91" i="15"/>
  <c r="F88" i="15"/>
  <c r="E88" i="15"/>
  <c r="F63" i="35"/>
  <c r="E63" i="35"/>
  <c r="F58" i="35"/>
  <c r="E58" i="35"/>
  <c r="E65" i="35"/>
  <c r="F54" i="35"/>
  <c r="F67" i="35"/>
  <c r="E54" i="35"/>
  <c r="F57" i="34"/>
  <c r="F61" i="34"/>
  <c r="E57" i="34"/>
  <c r="E61" i="34"/>
  <c r="F49" i="32"/>
  <c r="F51" i="32"/>
  <c r="E49" i="32"/>
  <c r="E53" i="32"/>
  <c r="F73" i="30"/>
  <c r="F69" i="30"/>
  <c r="E69" i="30"/>
  <c r="H64" i="30"/>
  <c r="D112" i="30"/>
  <c r="G64" i="30"/>
  <c r="F64" i="30"/>
  <c r="E64" i="30"/>
  <c r="E75" i="30" s="1"/>
  <c r="F40" i="29"/>
  <c r="E40" i="29"/>
  <c r="F35" i="29"/>
  <c r="F44" i="29"/>
  <c r="E35" i="29"/>
  <c r="E42" i="29"/>
  <c r="F48" i="28"/>
  <c r="E48" i="28"/>
  <c r="E50" i="28"/>
  <c r="F43" i="28"/>
  <c r="F52" i="28"/>
  <c r="E43" i="28"/>
  <c r="E52" i="28"/>
  <c r="F55" i="27"/>
  <c r="F57" i="27"/>
  <c r="E55" i="27"/>
  <c r="E57" i="27"/>
  <c r="F64" i="26"/>
  <c r="E64" i="26"/>
  <c r="F59" i="26"/>
  <c r="F68" i="26"/>
  <c r="E59" i="26"/>
  <c r="E68" i="26"/>
  <c r="F103" i="25"/>
  <c r="F107" i="25"/>
  <c r="E103" i="25"/>
  <c r="E105" i="25"/>
  <c r="F95" i="24"/>
  <c r="F91" i="24"/>
  <c r="E91" i="24"/>
  <c r="E93" i="24" s="1"/>
  <c r="E97" i="24"/>
  <c r="H86" i="24"/>
  <c r="D129" i="24"/>
  <c r="G86" i="24"/>
  <c r="F86" i="24"/>
  <c r="E86" i="24"/>
  <c r="F106" i="22"/>
  <c r="F102" i="22"/>
  <c r="E102" i="22"/>
  <c r="H97" i="22"/>
  <c r="D142" i="22"/>
  <c r="G97" i="22"/>
  <c r="F97" i="22"/>
  <c r="F108" i="22" s="1"/>
  <c r="E97" i="22"/>
  <c r="E108" i="22" s="1"/>
  <c r="E104" i="22"/>
  <c r="F58" i="20"/>
  <c r="E58" i="20"/>
  <c r="F54" i="20"/>
  <c r="E54" i="20"/>
  <c r="F163" i="19"/>
  <c r="F159" i="19"/>
  <c r="E159" i="19"/>
  <c r="F154" i="19"/>
  <c r="E154" i="19"/>
  <c r="H140" i="19"/>
  <c r="D478" i="19"/>
  <c r="G140" i="19"/>
  <c r="F140" i="19"/>
  <c r="E140" i="19"/>
  <c r="F100" i="18"/>
  <c r="E100" i="18"/>
  <c r="F85" i="18"/>
  <c r="E85" i="18"/>
  <c r="F80" i="18"/>
  <c r="E80" i="18"/>
  <c r="F62" i="18"/>
  <c r="E62" i="18"/>
  <c r="F58" i="18"/>
  <c r="E58" i="18"/>
  <c r="F104" i="17"/>
  <c r="F100" i="17"/>
  <c r="E100" i="17"/>
  <c r="F83" i="17"/>
  <c r="E83" i="17"/>
  <c r="F78" i="17"/>
  <c r="E78" i="17"/>
  <c r="H60" i="17"/>
  <c r="D161" i="17"/>
  <c r="G60" i="17"/>
  <c r="F60" i="17"/>
  <c r="F102" i="17"/>
  <c r="E60" i="17"/>
  <c r="E106" i="17"/>
  <c r="F79" i="16"/>
  <c r="F75" i="16"/>
  <c r="E75" i="16"/>
  <c r="F66" i="16"/>
  <c r="E66" i="16"/>
  <c r="H56" i="16"/>
  <c r="D176" i="16"/>
  <c r="G56" i="16"/>
  <c r="F56" i="16"/>
  <c r="F81" i="16" s="1"/>
  <c r="E56" i="16"/>
  <c r="F83" i="15"/>
  <c r="E83" i="15"/>
  <c r="F78" i="15"/>
  <c r="E78" i="15"/>
  <c r="F74" i="15"/>
  <c r="E74" i="15"/>
  <c r="F69" i="15"/>
  <c r="E69" i="15"/>
  <c r="F57" i="15"/>
  <c r="E57" i="15"/>
  <c r="F53" i="15"/>
  <c r="E53" i="15"/>
  <c r="F59" i="34"/>
  <c r="E59" i="34"/>
  <c r="E51" i="32"/>
  <c r="F53" i="32"/>
  <c r="E44" i="29"/>
  <c r="F42" i="29"/>
  <c r="F50" i="28"/>
  <c r="E59" i="27"/>
  <c r="F59" i="27"/>
  <c r="F66" i="26"/>
  <c r="E66" i="26"/>
  <c r="E107" i="25"/>
  <c r="F105" i="25"/>
  <c r="E60" i="20"/>
  <c r="F60" i="20"/>
  <c r="E62" i="20"/>
  <c r="F62" i="20"/>
  <c r="F104" i="18"/>
  <c r="F102" i="18"/>
  <c r="E104" i="18"/>
  <c r="E102" i="18"/>
  <c r="F71" i="30"/>
  <c r="F75" i="30"/>
  <c r="F106" i="17"/>
  <c r="F65" i="35"/>
  <c r="E67" i="35"/>
  <c r="E165" i="19"/>
  <c r="F161" i="19"/>
  <c r="E161" i="19"/>
  <c r="F165" i="19"/>
  <c r="E102" i="17"/>
  <c r="E81" i="16" l="1"/>
  <c r="F77" i="16"/>
  <c r="E77" i="16"/>
  <c r="F97" i="15"/>
  <c r="F101" i="15" s="1"/>
  <c r="E101" i="15"/>
  <c r="E99" i="15"/>
  <c r="E71" i="30"/>
  <c r="F97" i="24"/>
  <c r="F93" i="24"/>
  <c r="F104" i="22"/>
  <c r="E39" i="21"/>
  <c r="F39" i="21"/>
  <c r="F31" i="51"/>
  <c r="F29" i="47"/>
  <c r="F78" i="40"/>
  <c r="E56" i="45"/>
  <c r="F56" i="45"/>
  <c r="F86" i="53"/>
  <c r="F99" i="15" l="1"/>
</calcChain>
</file>

<file path=xl/sharedStrings.xml><?xml version="1.0" encoding="utf-8"?>
<sst xmlns="http://schemas.openxmlformats.org/spreadsheetml/2006/main" count="8675" uniqueCount="2081">
  <si>
    <t>Name of the Instrument</t>
  </si>
  <si>
    <t>Quantity</t>
  </si>
  <si>
    <t>ISIN Number</t>
  </si>
  <si>
    <t>% to Net Assets</t>
  </si>
  <si>
    <t>Industry Classification / Rating</t>
  </si>
  <si>
    <t>YTM</t>
  </si>
  <si>
    <t>Market Value (including accrued interest, if any) (Rs. in Lakhs)</t>
  </si>
  <si>
    <t>Portfolio Statement as on August 31, 2026</t>
  </si>
  <si>
    <t>Franklin India Multi Asset Allocation Fund</t>
  </si>
  <si>
    <t>Franklin India Flexi Cap Fund ( Formerly known as Franklin India Equity Fund) ^</t>
  </si>
  <si>
    <t>Franklin India Balanced Advantage Fund</t>
  </si>
  <si>
    <t>Franklin India Aggressive Hybrid Fund (Formerly known as Franklin India Equity Hybrid Fund)^</t>
  </si>
  <si>
    <t>Franklin India Arbitrage Fund</t>
  </si>
  <si>
    <t>Templeton India Value Fund</t>
  </si>
  <si>
    <t>Franklin India Technology Fund</t>
  </si>
  <si>
    <t>Franklin India Small Cap Fund (Formerly known as Franklin India Smaller Companies Fund) ^</t>
  </si>
  <si>
    <t>Franklin India Opportunities Fund</t>
  </si>
  <si>
    <t>Franklin India Mid Cap Fund (Formerly known as Franklin India Prima Fund) ^</t>
  </si>
  <si>
    <t>Franklin India Multi-Factor Fund</t>
  </si>
  <si>
    <t>Franklin India Multi Cap Fund</t>
  </si>
  <si>
    <t>Franklin India Large &amp; Mid Cap Fund (Formerly known as Franklin India Equity Advantage Fund)^</t>
  </si>
  <si>
    <t>Franklin India Large Cap Fund (Formerly known as Franklin India Bluechip Fund)^</t>
  </si>
  <si>
    <t>Franklin India Focused Equity Fund</t>
  </si>
  <si>
    <t>Franklin India Dividend Yield Fund (Formerly known as Templeton India Equity Income Fund) ^</t>
  </si>
  <si>
    <t>Franklin Build India Fund</t>
  </si>
  <si>
    <t>Franklin Asian Equity Fund</t>
  </si>
  <si>
    <t>Franklin India NSE Nifty 50 Index Fund (Formerly known as Franklin India Index Fund – NSE Nifty Plan) ^</t>
  </si>
  <si>
    <t>Franklin India ELSS Tax Saver Fund (Formerly known as Franklin India TAXSHIELD) ^</t>
  </si>
  <si>
    <t>Franklin U.S. Opportunities Equity Active Fund of Funds ( Formerly known as Franklin India Feeder - Franklin U.S. Opportunities Fund)^</t>
  </si>
  <si>
    <t>Franklin India Dynamic Asset Allocation Active Fund of Funds( Formerly known as Franklin India Dynamic Asset Allocation Fund of Funds)^</t>
  </si>
  <si>
    <t>Debt Instruments</t>
  </si>
  <si>
    <t>(a) Listed / awaiting listing on Stock Exchanges</t>
  </si>
  <si>
    <t>CARE AAA</t>
  </si>
  <si>
    <t>CRISIL AAA</t>
  </si>
  <si>
    <t>Sub Total</t>
  </si>
  <si>
    <t>Money Market Instruments</t>
  </si>
  <si>
    <t>Certificate of Deposit</t>
  </si>
  <si>
    <t>IND A1+</t>
  </si>
  <si>
    <t>CARE A1+</t>
  </si>
  <si>
    <t>ICRA A1+</t>
  </si>
  <si>
    <t>CRISIL A1+</t>
  </si>
  <si>
    <t>Commercial Paper</t>
  </si>
  <si>
    <t>Treasury Bill</t>
  </si>
  <si>
    <t>SOVEREIGN</t>
  </si>
  <si>
    <t>IN002026X131</t>
  </si>
  <si>
    <t>IN002026X123</t>
  </si>
  <si>
    <t>Total</t>
  </si>
  <si>
    <t>Net Assets</t>
  </si>
  <si>
    <t>Call, Cash &amp; Other Assets</t>
  </si>
  <si>
    <t>@ Listed</t>
  </si>
  <si>
    <t>** Non- Traded Scrips</t>
  </si>
  <si>
    <t>Notes</t>
  </si>
  <si>
    <t xml:space="preserve">      Plan/Option</t>
  </si>
  <si>
    <t>As on 31-Aug-2026</t>
  </si>
  <si>
    <t>As on 31-Jul-2026</t>
  </si>
  <si>
    <t>Plan Name</t>
  </si>
  <si>
    <t>Distributions per unit (Rs.)+++</t>
  </si>
  <si>
    <t>+++ Distribution payouts/ re-investments are subject to deduction of TDS at the applicable rates.</t>
  </si>
  <si>
    <t>IDCW - Income Distribution cum capital withdrawal</t>
  </si>
  <si>
    <t>(In Years)</t>
  </si>
  <si>
    <t>Nil</t>
  </si>
  <si>
    <t xml:space="preserve">      Growth Plan</t>
  </si>
  <si>
    <t xml:space="preserve">      Direct Growth Plan</t>
  </si>
  <si>
    <t>HDFC Bank Ltd (24-Feb-2027) **</t>
  </si>
  <si>
    <t>INE040A16IO0</t>
  </si>
  <si>
    <t>Government Securities</t>
  </si>
  <si>
    <t xml:space="preserve">e) During the month additional instances of fair valuation/deviation from valuation price provided by the valuation agencies </t>
  </si>
  <si>
    <t>0.00% Jubilant Beverages Ltd (31-May-2028) **</t>
  </si>
  <si>
    <t>INE1D4O08012</t>
  </si>
  <si>
    <t>CRISIL AA</t>
  </si>
  <si>
    <t>0.00% Jubilant Bevco Ltd (31-May-2028) **</t>
  </si>
  <si>
    <t>INE1D4P08019</t>
  </si>
  <si>
    <t>7.82% Bajaj Finance Ltd (31-Jan-2034) **</t>
  </si>
  <si>
    <t>INE296A07SV1</t>
  </si>
  <si>
    <t>IND AAA</t>
  </si>
  <si>
    <t>7.70% Poonawalla Fincorp Ltd (21-Apr-2028) **</t>
  </si>
  <si>
    <t>INE511C07847</t>
  </si>
  <si>
    <t>Bank of Baroda (04-Dec-2026)</t>
  </si>
  <si>
    <t>INE028A16KO1</t>
  </si>
  <si>
    <t>National Bank For Agriculture &amp; Rural Development (17-Mar-2027)</t>
  </si>
  <si>
    <t>INE261F16AP5</t>
  </si>
  <si>
    <t>7.55% Poonawalla Fincorp Ltd (25-Mar-2027)</t>
  </si>
  <si>
    <t>INE511C07946</t>
  </si>
  <si>
    <t>7.25% RJ Corp Ltd (08-Dec-2028) **</t>
  </si>
  <si>
    <t>INE460K08053</t>
  </si>
  <si>
    <t>7.9265% LIC Housing Finance (14-Jul-2027) **</t>
  </si>
  <si>
    <t>INE115A07QS3</t>
  </si>
  <si>
    <t>7.68% Small Industries Development Bank Of India (10-Aug-2027)</t>
  </si>
  <si>
    <t>INE556F08KP4</t>
  </si>
  <si>
    <t>INE774D07VP7</t>
  </si>
  <si>
    <t>7.87% Summit Digitel Infrastructure Ltd (15-Mar-2030) **</t>
  </si>
  <si>
    <t>INE507T07146</t>
  </si>
  <si>
    <t>7.21% Embassy Office Parks Reit (17-Mar-2028) **</t>
  </si>
  <si>
    <t>INE041007167</t>
  </si>
  <si>
    <t>0.00% REC Ltd (03-Nov-2034) **</t>
  </si>
  <si>
    <t>INE020B08FJ3</t>
  </si>
  <si>
    <t>6.07% National Bank For Agriculture &amp; Rural Development (19-Nov-2027) **</t>
  </si>
  <si>
    <t>INE261F08CM5</t>
  </si>
  <si>
    <t>7.65% Poonawalla Fincorp Ltd (21-Apr-2027) **</t>
  </si>
  <si>
    <t>INE511C07854</t>
  </si>
  <si>
    <t>6.92% Power Finance Corporation Ltd (14-Apr-2032) **</t>
  </si>
  <si>
    <t>INE134E08LN6</t>
  </si>
  <si>
    <t>7.66% Maharashtra SDL (04-Mar-2047)</t>
  </si>
  <si>
    <t>IN2220250509</t>
  </si>
  <si>
    <t>7.02% Punjab SDL (01-Jul-2030)</t>
  </si>
  <si>
    <t>IN2820260064</t>
  </si>
  <si>
    <t>7.62% Punjab SDL (28-Jan-2033)</t>
  </si>
  <si>
    <t>IN2820250164</t>
  </si>
  <si>
    <t>7.65% Bihar SDL (24-DEC-2033)</t>
  </si>
  <si>
    <t>IN1320250211</t>
  </si>
  <si>
    <t>7.56% Kerala SDL (08-Jul-2039)</t>
  </si>
  <si>
    <t>IN2020260062</t>
  </si>
  <si>
    <t>7.56% Himachal Pradesh SDL (08-Jul-2039)</t>
  </si>
  <si>
    <t>IN1720260042</t>
  </si>
  <si>
    <t>7.71% GOI 2066 (18-May-2066)</t>
  </si>
  <si>
    <t>IN0020260033</t>
  </si>
  <si>
    <t>7.64% Uttarakhand SDL (24-DEC-2032)</t>
  </si>
  <si>
    <t>IN3620250065</t>
  </si>
  <si>
    <t>7.32% Chhattisgarh SDL (05-Mar-2037)</t>
  </si>
  <si>
    <t>IN3520240083</t>
  </si>
  <si>
    <t>7.32% West Bengal SDL (05-Mar-2038)</t>
  </si>
  <si>
    <t>IN3420240225</t>
  </si>
  <si>
    <t xml:space="preserve">      Monthly IDCW Plan</t>
  </si>
  <si>
    <t xml:space="preserve">      Quarterly IDCW Plan</t>
  </si>
  <si>
    <t xml:space="preserve">      Direct Monthly IDCW Plan</t>
  </si>
  <si>
    <t xml:space="preserve">      Direct Quarterly IDCW Plan</t>
  </si>
  <si>
    <t>Indian Bank (04-Dec-2026)</t>
  </si>
  <si>
    <t>INE562A16QM0</t>
  </si>
  <si>
    <t>Small Industries Development Bank of India (11-Jun-2027) **</t>
  </si>
  <si>
    <t>INE556F16CE8</t>
  </si>
  <si>
    <t>Union Bank of India (12-Mar-2027) **</t>
  </si>
  <si>
    <t>INE692A16LU9</t>
  </si>
  <si>
    <t xml:space="preserve">      IDCW Plan</t>
  </si>
  <si>
    <t xml:space="preserve">      Direct IDCW Plan</t>
  </si>
  <si>
    <t>Mahindra &amp; Mahindra Financial Services Ltd (18-Feb-2027) **@</t>
  </si>
  <si>
    <t>INE774D14TL6</t>
  </si>
  <si>
    <t>8.12% Bajaj Finance Ltd (10-Sep-2027)</t>
  </si>
  <si>
    <t>INE296A07TC9</t>
  </si>
  <si>
    <t>* Less than 0.01%</t>
  </si>
  <si>
    <t>Equity &amp; Equity related</t>
  </si>
  <si>
    <t>HDFC Bank Ltd</t>
  </si>
  <si>
    <t>INE040A01034</t>
  </si>
  <si>
    <t>Banks</t>
  </si>
  <si>
    <t>ICICI Bank Ltd</t>
  </si>
  <si>
    <t>INE090A01021</t>
  </si>
  <si>
    <t>Axis Bank Ltd</t>
  </si>
  <si>
    <t>INE238A01034</t>
  </si>
  <si>
    <t>State Bank of India</t>
  </si>
  <si>
    <t>INE062A01020</t>
  </si>
  <si>
    <t>Reliance Industries Ltd</t>
  </si>
  <si>
    <t>INE002A01018</t>
  </si>
  <si>
    <t>Petroleum Products</t>
  </si>
  <si>
    <t>Eternal Ltd</t>
  </si>
  <si>
    <t>INE758T01015</t>
  </si>
  <si>
    <t>Retailing</t>
  </si>
  <si>
    <t>Infosys Ltd</t>
  </si>
  <si>
    <t>INE009A01021</t>
  </si>
  <si>
    <t>IT - Software</t>
  </si>
  <si>
    <t>Bharti Airtel Ltd</t>
  </si>
  <si>
    <t>INE397D01024</t>
  </si>
  <si>
    <t>Telecom - Services</t>
  </si>
  <si>
    <t>Mahindra &amp; Mahindra Ltd</t>
  </si>
  <si>
    <t>INE101A01026</t>
  </si>
  <si>
    <t>Automobiles</t>
  </si>
  <si>
    <t>Larsen &amp; Toubro Ltd</t>
  </si>
  <si>
    <t>INE018A01030</t>
  </si>
  <si>
    <t>Construction</t>
  </si>
  <si>
    <t>Bharat Electronics Ltd</t>
  </si>
  <si>
    <t>INE263A01024</t>
  </si>
  <si>
    <t>Aerospace &amp; Defense</t>
  </si>
  <si>
    <t>Kirloskar Oil Engines Ltd</t>
  </si>
  <si>
    <t>INE146L01010</t>
  </si>
  <si>
    <t>Industrial Products</t>
  </si>
  <si>
    <t>Ultratech Cement Ltd</t>
  </si>
  <si>
    <t>INE481G01011</t>
  </si>
  <si>
    <t>Cement &amp; Cement Products</t>
  </si>
  <si>
    <t>Cipla Ltd</t>
  </si>
  <si>
    <t>INE059A01026</t>
  </si>
  <si>
    <t>Pharmaceuticals &amp; Biotechnology</t>
  </si>
  <si>
    <t>Global Health Ltd</t>
  </si>
  <si>
    <t>INE474Q01031</t>
  </si>
  <si>
    <t>Healthcare Services</t>
  </si>
  <si>
    <t>Dixon Technologies (India) Ltd</t>
  </si>
  <si>
    <t>INE935N01020</t>
  </si>
  <si>
    <t>Consumer Durables</t>
  </si>
  <si>
    <t>Britannia Industries Ltd</t>
  </si>
  <si>
    <t>INE216A01030</t>
  </si>
  <si>
    <t>Food Products</t>
  </si>
  <si>
    <t>Tata Power Co Ltd</t>
  </si>
  <si>
    <t>INE245A01021</t>
  </si>
  <si>
    <t>Power</t>
  </si>
  <si>
    <t>Marico Ltd</t>
  </si>
  <si>
    <t>INE196A01026</t>
  </si>
  <si>
    <t>Agricultural Food &amp; Other Products</t>
  </si>
  <si>
    <t>Metropolis Healthcare Ltd</t>
  </si>
  <si>
    <t>INE112L01020</t>
  </si>
  <si>
    <t>PB Fintech Ltd</t>
  </si>
  <si>
    <t>INE417T01026</t>
  </si>
  <si>
    <t>Financial Technology (Fintech)</t>
  </si>
  <si>
    <t>Pine Labs Ltd</t>
  </si>
  <si>
    <t>INE15B701018</t>
  </si>
  <si>
    <t>RBL Bank Ltd</t>
  </si>
  <si>
    <t>INE976G01028</t>
  </si>
  <si>
    <t>Tata Steel Ltd</t>
  </si>
  <si>
    <t>INE081A01020</t>
  </si>
  <si>
    <t>Ferrous Metals</t>
  </si>
  <si>
    <t>Amber Enterprises India Ltd</t>
  </si>
  <si>
    <t>INE371P01015</t>
  </si>
  <si>
    <t>Angel One Ltd</t>
  </si>
  <si>
    <t>INE732I01021</t>
  </si>
  <si>
    <t>Capital Markets</t>
  </si>
  <si>
    <t>Dr. Reddy's Laboratories Ltd</t>
  </si>
  <si>
    <t>INE089A01031</t>
  </si>
  <si>
    <t>Phoenix Mills Ltd</t>
  </si>
  <si>
    <t>INE211B01039</t>
  </si>
  <si>
    <t>Realty</t>
  </si>
  <si>
    <t>Asian Paints Ltd</t>
  </si>
  <si>
    <t>INE021A01026</t>
  </si>
  <si>
    <t>Hyundai Motor India Ltd</t>
  </si>
  <si>
    <t>INE0V6F01027</t>
  </si>
  <si>
    <t>Ashok Leyland Ltd</t>
  </si>
  <si>
    <t>INE208A01029</t>
  </si>
  <si>
    <t>Agricultural, Commercial &amp; Construction Vehicles</t>
  </si>
  <si>
    <t>Eris Lifesciences Ltd</t>
  </si>
  <si>
    <t>INE406M01024</t>
  </si>
  <si>
    <t>Interglobe Aviation Ltd</t>
  </si>
  <si>
    <t>INE646L01027</t>
  </si>
  <si>
    <t>Transport Services</t>
  </si>
  <si>
    <t>Suzlon Energy Ltd</t>
  </si>
  <si>
    <t>INE040H01021</t>
  </si>
  <si>
    <t>Electrical Equipment</t>
  </si>
  <si>
    <t>Cholamandalam Investment and Finance Co Ltd</t>
  </si>
  <si>
    <t>INE121A01024</t>
  </si>
  <si>
    <t>Finance</t>
  </si>
  <si>
    <t>Lenskart Solutions Ltd</t>
  </si>
  <si>
    <t>INE956O01016</t>
  </si>
  <si>
    <t>ICICI Lombard General Insurance Co Ltd</t>
  </si>
  <si>
    <t>INE765G01017</t>
  </si>
  <si>
    <t>Insurance</t>
  </si>
  <si>
    <t>TBO Tek Ltd</t>
  </si>
  <si>
    <t>INE673O01025</t>
  </si>
  <si>
    <t>Leisure Services</t>
  </si>
  <si>
    <t>CESC Ltd</t>
  </si>
  <si>
    <t>INE486A01021</t>
  </si>
  <si>
    <t>Hindustan Aeronautics Ltd</t>
  </si>
  <si>
    <t>INE066F01020</t>
  </si>
  <si>
    <t>Emmvee Photovoltaic Power Ltd</t>
  </si>
  <si>
    <t>INE1C6T01020</t>
  </si>
  <si>
    <t>ZF Commercial Vehicle Control Systems India Ltd</t>
  </si>
  <si>
    <t>INE342J01019</t>
  </si>
  <si>
    <t>Auto Components</t>
  </si>
  <si>
    <t>Aptus Value Housing Finance India Ltd</t>
  </si>
  <si>
    <t>INE852O01025</t>
  </si>
  <si>
    <t>Timken India Ltd</t>
  </si>
  <si>
    <t>INE325A01013</t>
  </si>
  <si>
    <t>Lemon Tree Hotels Ltd</t>
  </si>
  <si>
    <t>INE970X01018</t>
  </si>
  <si>
    <t>Canara Bank (30-Nov-2026)</t>
  </si>
  <si>
    <t>INE476A16K06</t>
  </si>
  <si>
    <t>Mutual Fund Units</t>
  </si>
  <si>
    <t>Mutual Fund</t>
  </si>
  <si>
    <t>Exide Industries Ltd</t>
  </si>
  <si>
    <t>INE302A01020</t>
  </si>
  <si>
    <t>Astral Ltd</t>
  </si>
  <si>
    <t>INE006I01046</t>
  </si>
  <si>
    <t>HCL Technologies Ltd</t>
  </si>
  <si>
    <t>INE860A01027</t>
  </si>
  <si>
    <t>Apollo Hospitals Enterprise Ltd</t>
  </si>
  <si>
    <t>INE437A01024</t>
  </si>
  <si>
    <t>Trent Ltd</t>
  </si>
  <si>
    <t>INE849A01020</t>
  </si>
  <si>
    <t>Syrma SGS Technology Ltd</t>
  </si>
  <si>
    <t>INE0DYJ01015</t>
  </si>
  <si>
    <t>Industrial Manufacturing</t>
  </si>
  <si>
    <t>PG Electroplast Ltd</t>
  </si>
  <si>
    <t>INE457L01029</t>
  </si>
  <si>
    <t>Data Patterns India Ltd</t>
  </si>
  <si>
    <t>INE0IX101010</t>
  </si>
  <si>
    <t>360 One Wam Ltd</t>
  </si>
  <si>
    <t>INE466L01038</t>
  </si>
  <si>
    <t>Tata Capital Ltd</t>
  </si>
  <si>
    <t>INE976I01016</t>
  </si>
  <si>
    <t>Hindalco Industries Ltd</t>
  </si>
  <si>
    <t>INE038A01020</t>
  </si>
  <si>
    <t>Non - Ferrous Metals</t>
  </si>
  <si>
    <t>Titan Co Ltd</t>
  </si>
  <si>
    <t>INE280A01028</t>
  </si>
  <si>
    <t>Chalet Hotels Ltd</t>
  </si>
  <si>
    <t>INE427F01016</t>
  </si>
  <si>
    <t>Tenneco Clean Air India Ltd</t>
  </si>
  <si>
    <t>INE19RI01016</t>
  </si>
  <si>
    <t>Oil &amp; Natural Gas Corporation Ltd</t>
  </si>
  <si>
    <t>INE213A01029</t>
  </si>
  <si>
    <t>Oil</t>
  </si>
  <si>
    <t>Bharat Petroleum Corporation Ltd</t>
  </si>
  <si>
    <t>INE029A01011</t>
  </si>
  <si>
    <t>Hindustan Unilever Ltd</t>
  </si>
  <si>
    <t>INE030A01027</t>
  </si>
  <si>
    <t>Diversified FMCG</t>
  </si>
  <si>
    <t>MedPlus Health Services Ltd</t>
  </si>
  <si>
    <t>INE804L01022</t>
  </si>
  <si>
    <t>Ge Vernova T&amp;D India Ltd</t>
  </si>
  <si>
    <t>INE200A01026</t>
  </si>
  <si>
    <t>Prestige Estates Projects Ltd</t>
  </si>
  <si>
    <t>INE811K01011</t>
  </si>
  <si>
    <t>Crompton Greaves Consumer Electricals Ltd</t>
  </si>
  <si>
    <t>INE299U01018</t>
  </si>
  <si>
    <t>Syngene International Ltd</t>
  </si>
  <si>
    <t>INE398R01022</t>
  </si>
  <si>
    <t>(b) Units of Real Estate Investment Trusts (REITs)</t>
  </si>
  <si>
    <t>Knowledge Realty Trust</t>
  </si>
  <si>
    <t>INE1JAR25012</t>
  </si>
  <si>
    <t>7.35% Bharti Telecom Ltd (15-Oct-2027) **</t>
  </si>
  <si>
    <t>INE403D08272</t>
  </si>
  <si>
    <t>7.73% LIC Housing Finance LTD (18-MAR-2027)</t>
  </si>
  <si>
    <t>INE115A07RE1</t>
  </si>
  <si>
    <t>7.35% Embassy Office Parks Reit (05-Apr-2027) **</t>
  </si>
  <si>
    <t>INE041007092</t>
  </si>
  <si>
    <t>8.10% Bajaj Finance Ltd (08-Jan-2027)</t>
  </si>
  <si>
    <t>INE296A07SR9</t>
  </si>
  <si>
    <t>6.65% LIC Housing Finance LTD (15-Feb-2027) **</t>
  </si>
  <si>
    <t>INE115A07PR7</t>
  </si>
  <si>
    <t>IN002026Y014</t>
  </si>
  <si>
    <t>ETF</t>
  </si>
  <si>
    <t>Nippon India ETF Gold Bees</t>
  </si>
  <si>
    <t>INF204KB17I5</t>
  </si>
  <si>
    <t>ETFs</t>
  </si>
  <si>
    <t>Nippon India Silver ETF</t>
  </si>
  <si>
    <t>INF204KC1402</t>
  </si>
  <si>
    <t>% to Net Assets(Hedged &amp; Unhedged)</t>
  </si>
  <si>
    <t>Outstanding position in Derivative Instruments (Rs. in Lakhs) Long / (Short)</t>
  </si>
  <si>
    <t>Outstanding derivative exposure as % to net assets Long / (Short)</t>
  </si>
  <si>
    <t>NTPC Ltd</t>
  </si>
  <si>
    <t>INE733E01010</t>
  </si>
  <si>
    <t>Kotak Mahindra Bank Ltd</t>
  </si>
  <si>
    <t>INE237A01036</t>
  </si>
  <si>
    <t>Vodafone Idea Ltd</t>
  </si>
  <si>
    <t>INE669E01016</t>
  </si>
  <si>
    <t>Jio Financial Services Ltd</t>
  </si>
  <si>
    <t>INE758E01017</t>
  </si>
  <si>
    <t>HDFC Life Insurance Co Ltd</t>
  </si>
  <si>
    <t>INE795G01014</t>
  </si>
  <si>
    <t>TVS Motor Co Ltd</t>
  </si>
  <si>
    <t>INE494B04019</t>
  </si>
  <si>
    <t>Bank of Baroda</t>
  </si>
  <si>
    <t>INE028A01039</t>
  </si>
  <si>
    <t>Indus Towers Ltd</t>
  </si>
  <si>
    <t>INE121J01017</t>
  </si>
  <si>
    <t>Bajaj Finserv Ltd</t>
  </si>
  <si>
    <t>INE918I01026</t>
  </si>
  <si>
    <t>AU Small Finance Bank Ltd</t>
  </si>
  <si>
    <t>INE949L01017</t>
  </si>
  <si>
    <t>Godrej Properties Ltd</t>
  </si>
  <si>
    <t>INE484J01027</t>
  </si>
  <si>
    <t>Maruti Suzuki India Ltd</t>
  </si>
  <si>
    <t>INE585B01010</t>
  </si>
  <si>
    <t>Bajaj Finance Ltd</t>
  </si>
  <si>
    <t>INE296A01032</t>
  </si>
  <si>
    <t>Ambuja Cements Ltd</t>
  </si>
  <si>
    <t>INE079A01024</t>
  </si>
  <si>
    <t>Hindustan Petroleum Corporation Ltd</t>
  </si>
  <si>
    <t>INE094A01015</t>
  </si>
  <si>
    <t>ITC Ltd</t>
  </si>
  <si>
    <t>INE154A01025</t>
  </si>
  <si>
    <t>Sun Pharmaceutical Industries Ltd</t>
  </si>
  <si>
    <t>INE044A01036</t>
  </si>
  <si>
    <t>Bandhan Bank Ltd</t>
  </si>
  <si>
    <t>INE545U01014</t>
  </si>
  <si>
    <t>SBI Life Insurance Co Ltd</t>
  </si>
  <si>
    <t>INE123W01016</t>
  </si>
  <si>
    <t>Max Financial Services Ltd</t>
  </si>
  <si>
    <t>INE180A01020</t>
  </si>
  <si>
    <t>Yes Bank Ltd</t>
  </si>
  <si>
    <t>INE528G01035</t>
  </si>
  <si>
    <t>JSW Steel Ltd</t>
  </si>
  <si>
    <t>INE019A01038</t>
  </si>
  <si>
    <t>IN0020230101</t>
  </si>
  <si>
    <t>IN0020230010</t>
  </si>
  <si>
    <t>7.48% Punjab SDL (14-Jan-2031)</t>
  </si>
  <si>
    <t>IN2820250156</t>
  </si>
  <si>
    <t>7.30% Uttarkahand SDL (01-Oct-2032)</t>
  </si>
  <si>
    <t>IN3620250040</t>
  </si>
  <si>
    <t>Margin on Derivatives</t>
  </si>
  <si>
    <t xml:space="preserve">d) Outstanding derivative exposure as % to net assets </t>
  </si>
  <si>
    <t>f) Residual maturity / Average Maturity as on 31-Aug-2026</t>
  </si>
  <si>
    <t xml:space="preserve">g) During the month additional instances of fair valuation/deviation from valuation price provided by the valuation agencies </t>
  </si>
  <si>
    <t>Dhoot Transmission Ltd</t>
  </si>
  <si>
    <t>INE01NH01023</t>
  </si>
  <si>
    <t>Sedemac Mechatronics Ltd</t>
  </si>
  <si>
    <t>INE00XB01019</t>
  </si>
  <si>
    <t>Sbi Funds Management Ltd</t>
  </si>
  <si>
    <t>INE640G01020</t>
  </si>
  <si>
    <t>Multi Commodity Exchange Of India Ltd</t>
  </si>
  <si>
    <t>INE745G01043</t>
  </si>
  <si>
    <t>8.65% Bharti Telecom Ltd (05-Nov-2027) **</t>
  </si>
  <si>
    <t>INE403D08231</t>
  </si>
  <si>
    <t>8.75% Bharti Telecom Ltd (05-Nov-2029)</t>
  </si>
  <si>
    <t>INE403D08264</t>
  </si>
  <si>
    <t>7.77% Bajaj Finance Ltd (17-Apr-2029) **</t>
  </si>
  <si>
    <t>INE296A07TW7</t>
  </si>
  <si>
    <t>7.47% India Infrastructure Finance Co Ltd (05-Nov-2027) **</t>
  </si>
  <si>
    <t>INE787H08154</t>
  </si>
  <si>
    <t>7.38% GOI 2027 (20-Jun-2027)</t>
  </si>
  <si>
    <t>IN0020220037</t>
  </si>
  <si>
    <t>7.08% Kerala SDL (26-Mar-2040)</t>
  </si>
  <si>
    <t>IN2020240312</t>
  </si>
  <si>
    <t xml:space="preserve">(b) Unlisted </t>
  </si>
  <si>
    <t>Globsyn Technologies Ltd ** ^^</t>
  </si>
  <si>
    <t>INE671B01034</t>
  </si>
  <si>
    <t>Commercial Services &amp; Supplies</t>
  </si>
  <si>
    <t>7.98% Bajaj Finance Ltd (31-Jul-2029) **</t>
  </si>
  <si>
    <t>INE296A07TD7</t>
  </si>
  <si>
    <t>^^ Securities are fair valued</t>
  </si>
  <si>
    <t>IDFC First Bank Ltd</t>
  </si>
  <si>
    <t>INE092T01019</t>
  </si>
  <si>
    <t>FSN E-Commerce Ventures Ltd</t>
  </si>
  <si>
    <t>INE388Y01029</t>
  </si>
  <si>
    <t>Adani Enterprises Ltd</t>
  </si>
  <si>
    <t>INE423A01024</t>
  </si>
  <si>
    <t>Metals &amp; Minerals Trading</t>
  </si>
  <si>
    <t>One 97 Communications Ltd</t>
  </si>
  <si>
    <t>INE982J01020</t>
  </si>
  <si>
    <t>Punjab National Bank</t>
  </si>
  <si>
    <t>INE160A01022</t>
  </si>
  <si>
    <t>Eicher Motors Ltd</t>
  </si>
  <si>
    <t>INE066A01021</t>
  </si>
  <si>
    <t>Steel Authority of India Ltd</t>
  </si>
  <si>
    <t>INE114A01011</t>
  </si>
  <si>
    <t>APL Apollo Tubes Ltd</t>
  </si>
  <si>
    <t>INE702C01027</t>
  </si>
  <si>
    <t>Adani Ports and Special Economic Zone Ltd</t>
  </si>
  <si>
    <t>INE742F01042</t>
  </si>
  <si>
    <t>Transport Infrastructure</t>
  </si>
  <si>
    <t>Mphasis Ltd</t>
  </si>
  <si>
    <t>INE356A01018</t>
  </si>
  <si>
    <t>Adani Power Ltd</t>
  </si>
  <si>
    <t>INE814H01029</t>
  </si>
  <si>
    <t>Coforge Ltd</t>
  </si>
  <si>
    <t>INE591G01025</t>
  </si>
  <si>
    <t>Info Edge (India) Ltd</t>
  </si>
  <si>
    <t>INE663F01032</t>
  </si>
  <si>
    <t>Aurobindo Pharma Ltd</t>
  </si>
  <si>
    <t>INE406A01037</t>
  </si>
  <si>
    <t>Vedanta Ltd</t>
  </si>
  <si>
    <t>INE205A01025</t>
  </si>
  <si>
    <t>Diversified Metals</t>
  </si>
  <si>
    <t>Canara Bank</t>
  </si>
  <si>
    <t>INE476A01022</t>
  </si>
  <si>
    <t>Hindustan Zinc Ltd</t>
  </si>
  <si>
    <t>INE267A01025</t>
  </si>
  <si>
    <t>Varun Beverages Ltd</t>
  </si>
  <si>
    <t>INE200M01039</t>
  </si>
  <si>
    <t>Beverages</t>
  </si>
  <si>
    <t>Tata Consultancy Services Ltd</t>
  </si>
  <si>
    <t>INE467B01029</t>
  </si>
  <si>
    <t>INE494B01023</t>
  </si>
  <si>
    <t>Indian Hotels Co Ltd</t>
  </si>
  <si>
    <t>INE053A01029</t>
  </si>
  <si>
    <t>Manappuram Finance Ltd</t>
  </si>
  <si>
    <t>INE522D01027</t>
  </si>
  <si>
    <t>Coal India Ltd</t>
  </si>
  <si>
    <t>INE522F01014</t>
  </si>
  <si>
    <t>Consumable Fuels</t>
  </si>
  <si>
    <t>Container Corporation Of India Ltd</t>
  </si>
  <si>
    <t>INE111A01025</t>
  </si>
  <si>
    <t>ICICI Prudential Life Insurance Co Ltd</t>
  </si>
  <si>
    <t>INE726G01019</t>
  </si>
  <si>
    <t>United Spirits Ltd</t>
  </si>
  <si>
    <t>INE854D01024</t>
  </si>
  <si>
    <t>Solar Industries India Ltd</t>
  </si>
  <si>
    <t>INE343H01029</t>
  </si>
  <si>
    <t>Chemicals &amp; Petrochemicals</t>
  </si>
  <si>
    <t>Computer Age Management Services Ltd</t>
  </si>
  <si>
    <t>INE596I01020</t>
  </si>
  <si>
    <t>National Aluminium Co Ltd</t>
  </si>
  <si>
    <t>INE139A01034</t>
  </si>
  <si>
    <t>Bajaj Auto Ltd</t>
  </si>
  <si>
    <t>INE917I01010</t>
  </si>
  <si>
    <t>Tata Motors Passenger Vehicles Ltd</t>
  </si>
  <si>
    <t>INE155A01022</t>
  </si>
  <si>
    <t>Shriram Finance Ltd</t>
  </si>
  <si>
    <t>INE721A01047</t>
  </si>
  <si>
    <t>UPL Ltd</t>
  </si>
  <si>
    <t>INE628A01036</t>
  </si>
  <si>
    <t>Fertilizers &amp; Agrochemicals</t>
  </si>
  <si>
    <t>IndusInd Bank Ltd</t>
  </si>
  <si>
    <t>INE095A01012</t>
  </si>
  <si>
    <t>NMDC Ltd</t>
  </si>
  <si>
    <t>INE584A01023</t>
  </si>
  <si>
    <t>Minerals &amp; Mining</t>
  </si>
  <si>
    <t>Bharat Heavy Electricals Ltd</t>
  </si>
  <si>
    <t>INE257A01026</t>
  </si>
  <si>
    <t>PNB Housing Finance Ltd</t>
  </si>
  <si>
    <t>INE572E01012</t>
  </si>
  <si>
    <t>Adani Green Energy Ltd</t>
  </si>
  <si>
    <t>INE364U01010</t>
  </si>
  <si>
    <t>Samvardhana Motherson International Ltd</t>
  </si>
  <si>
    <t>INE775A01035</t>
  </si>
  <si>
    <t>Adani Energy Solutions Ltd</t>
  </si>
  <si>
    <t>INE931S01010</t>
  </si>
  <si>
    <t>Jubilant Foodworks Ltd</t>
  </si>
  <si>
    <t>INE797F01020</t>
  </si>
  <si>
    <t>NBCC (India) Ltd</t>
  </si>
  <si>
    <t>INE095N01031</t>
  </si>
  <si>
    <t>Colgate Palmolive (India) Ltd</t>
  </si>
  <si>
    <t>INE259A01022</t>
  </si>
  <si>
    <t>Personal Products</t>
  </si>
  <si>
    <t>KPIT Technologies Ltd</t>
  </si>
  <si>
    <t>INE04I401011</t>
  </si>
  <si>
    <t>Power Grid Corporation of India Ltd</t>
  </si>
  <si>
    <t>INE752E01010</t>
  </si>
  <si>
    <t>Motilal Oswal Financial Services Ltd</t>
  </si>
  <si>
    <t>INE338I01027</t>
  </si>
  <si>
    <t>Pidilite Industries Ltd</t>
  </si>
  <si>
    <t>INE318A01026</t>
  </si>
  <si>
    <t>Mankind Pharma Ltd</t>
  </si>
  <si>
    <t>INE634S01028</t>
  </si>
  <si>
    <t>Divi's Laboratories Ltd</t>
  </si>
  <si>
    <t>INE361B01024</t>
  </si>
  <si>
    <t>Nestle India Ltd</t>
  </si>
  <si>
    <t>INE239A01024</t>
  </si>
  <si>
    <t>SBI Cards and Payment Services Ltd</t>
  </si>
  <si>
    <t>INE018E01016</t>
  </si>
  <si>
    <t>Kalyan Jewellers India Ltd</t>
  </si>
  <si>
    <t>INE303R01014</t>
  </si>
  <si>
    <t>Sagility Ltd</t>
  </si>
  <si>
    <t>INE0W2G01015</t>
  </si>
  <si>
    <t>IT - Services</t>
  </si>
  <si>
    <t>Glenmark Pharmaceuticals Ltd</t>
  </si>
  <si>
    <t>INE935A01035</t>
  </si>
  <si>
    <t>Power Finance Corporation Ltd</t>
  </si>
  <si>
    <t>INE134E01011</t>
  </si>
  <si>
    <t>Biocon Ltd</t>
  </si>
  <si>
    <t>INE376G01013</t>
  </si>
  <si>
    <t>Lupin Ltd</t>
  </si>
  <si>
    <t>INE326A01037</t>
  </si>
  <si>
    <t>LIC Housing Finance Ltd</t>
  </si>
  <si>
    <t>INE115A01026</t>
  </si>
  <si>
    <t>Dabur India Ltd</t>
  </si>
  <si>
    <t>INE016A01026</t>
  </si>
  <si>
    <t>Nippon Life India Asset Management Ltd</t>
  </si>
  <si>
    <t>INE298J01013</t>
  </si>
  <si>
    <t>Grasim Industries Ltd</t>
  </si>
  <si>
    <t>INE047A01021</t>
  </si>
  <si>
    <t>Hitachi Energy India Ltd</t>
  </si>
  <si>
    <t>INE07Y701011</t>
  </si>
  <si>
    <t>Indian Oil Corporation Ltd</t>
  </si>
  <si>
    <t>INE242A01010</t>
  </si>
  <si>
    <t>Patanjali Foods Ltd</t>
  </si>
  <si>
    <t>INE619A01035</t>
  </si>
  <si>
    <t>Agricultural Food &amp; other Products</t>
  </si>
  <si>
    <t>Bank of India</t>
  </si>
  <si>
    <t>INE084A01016</t>
  </si>
  <si>
    <t>BSE Ltd</t>
  </si>
  <si>
    <t>INE118H01025</t>
  </si>
  <si>
    <t>Indian Energy Exchange Ltd</t>
  </si>
  <si>
    <t>INE022Q01020</t>
  </si>
  <si>
    <t>JSW Energy Ltd</t>
  </si>
  <si>
    <t>INE121E01018</t>
  </si>
  <si>
    <t>Max Healthcare Institute Ltd</t>
  </si>
  <si>
    <t>INE027H01010</t>
  </si>
  <si>
    <t>Mazagon Dock Shipbuilders Ltd</t>
  </si>
  <si>
    <t>INE249Z01020</t>
  </si>
  <si>
    <t>HDFC Asset Management Co Ltd</t>
  </si>
  <si>
    <t>INE127D01025</t>
  </si>
  <si>
    <t>Fortis Healthcare Ltd</t>
  </si>
  <si>
    <t>INE061F01013</t>
  </si>
  <si>
    <t>Hero MotoCorp Ltd</t>
  </si>
  <si>
    <t>INE158A01026</t>
  </si>
  <si>
    <t>Tata Consumer Products Ltd</t>
  </si>
  <si>
    <t>INE192A01025</t>
  </si>
  <si>
    <t>Vishal Mega Mart Ltd</t>
  </si>
  <si>
    <t>INE01EA01019</t>
  </si>
  <si>
    <t>Supreme Industries Ltd</t>
  </si>
  <si>
    <t>INE195A01028</t>
  </si>
  <si>
    <t>Cochin Shipyard Ltd</t>
  </si>
  <si>
    <t>INE704P01025</t>
  </si>
  <si>
    <t>Federal Bank Ltd</t>
  </si>
  <si>
    <t>INE171A01029</t>
  </si>
  <si>
    <t>Godrej Consumer Products Ltd</t>
  </si>
  <si>
    <t>INE102D01028</t>
  </si>
  <si>
    <t>Life Insurance Corporation Of India</t>
  </si>
  <si>
    <t>INE0J1Y01017</t>
  </si>
  <si>
    <t>Union Bank of India (16-Mar-2027) **</t>
  </si>
  <si>
    <t>INE692A16LS3</t>
  </si>
  <si>
    <t>Indian Bank (10-Dec-2026) **</t>
  </si>
  <si>
    <t>INE562A16QO6</t>
  </si>
  <si>
    <t>HDFC Bank Ltd (14-Dec-2026)</t>
  </si>
  <si>
    <t>INE040A16IJ0</t>
  </si>
  <si>
    <t>INF090I01GV8</t>
  </si>
  <si>
    <t>INF090I01JV2</t>
  </si>
  <si>
    <t>REC Ltd</t>
  </si>
  <si>
    <t>INE020B01018</t>
  </si>
  <si>
    <t>HDB Financial Services Ltd</t>
  </si>
  <si>
    <t>INE756I01012</t>
  </si>
  <si>
    <t>Akums Drugs And Pharmaceuticals Ltd</t>
  </si>
  <si>
    <t>INE09XN01023</t>
  </si>
  <si>
    <t>NHPC Ltd</t>
  </si>
  <si>
    <t>INE848E01016</t>
  </si>
  <si>
    <t>Swiggy Ltd</t>
  </si>
  <si>
    <t>INE00H001014</t>
  </si>
  <si>
    <t>Balkrishna Industries Ltd</t>
  </si>
  <si>
    <t>INE787D01026</t>
  </si>
  <si>
    <t>V-Mart Retail Ltd</t>
  </si>
  <si>
    <t>INE665J01013</t>
  </si>
  <si>
    <t>Emami Ltd</t>
  </si>
  <si>
    <t>INE548C01032</t>
  </si>
  <si>
    <t>GAIL (India) Ltd</t>
  </si>
  <si>
    <t>INE129A01019</t>
  </si>
  <si>
    <t>Gas</t>
  </si>
  <si>
    <t>Restaurant Brands Asia Ltd</t>
  </si>
  <si>
    <t>INE07T201019</t>
  </si>
  <si>
    <t>Finolex Industries Ltd</t>
  </si>
  <si>
    <t>INE183A01024</t>
  </si>
  <si>
    <t>NCC Ltd</t>
  </si>
  <si>
    <t>INE868B01028</t>
  </si>
  <si>
    <t>Indiamart Intermesh Ltd</t>
  </si>
  <si>
    <t>INE933S01016</t>
  </si>
  <si>
    <t>Zensar Technologies Ltd</t>
  </si>
  <si>
    <t>INE520A01027</t>
  </si>
  <si>
    <t>KEC International Ltd</t>
  </si>
  <si>
    <t>INE389H01022</t>
  </si>
  <si>
    <t>Jsw Dulux Ltd</t>
  </si>
  <si>
    <t>INE133A01011</t>
  </si>
  <si>
    <t>JustDial Ltd</t>
  </si>
  <si>
    <t>INE599M01018</t>
  </si>
  <si>
    <t>Elecon Engineering Co Ltd</t>
  </si>
  <si>
    <t>INE205B01031</t>
  </si>
  <si>
    <t>TVS Holdings Ltd</t>
  </si>
  <si>
    <t>INE105A01035</t>
  </si>
  <si>
    <t>Teamlease Services Ltd</t>
  </si>
  <si>
    <t>INE985S01024</t>
  </si>
  <si>
    <t>JK Lakshmi Cement Ltd</t>
  </si>
  <si>
    <t>INE786A01032</t>
  </si>
  <si>
    <t>Gateway Distriparks Ltd</t>
  </si>
  <si>
    <t>INE079J01017</t>
  </si>
  <si>
    <t>Brookfield India Real Estate Trust</t>
  </si>
  <si>
    <t>INE0FDU25010</t>
  </si>
  <si>
    <t>Industry Classification</t>
  </si>
  <si>
    <t>Amagi Media Labs Ltd</t>
  </si>
  <si>
    <t>INE121R01077</t>
  </si>
  <si>
    <t>Intellect Design Arena Ltd</t>
  </si>
  <si>
    <t>INE306R01017</t>
  </si>
  <si>
    <t>Meesho Ltd</t>
  </si>
  <si>
    <t>INE0VDM01015</t>
  </si>
  <si>
    <t>PVR Inox Ltd</t>
  </si>
  <si>
    <t>INE191H01014</t>
  </si>
  <si>
    <t>Entertainment</t>
  </si>
  <si>
    <t>Hexaware Technologies Ltd</t>
  </si>
  <si>
    <t>INE093A01041</t>
  </si>
  <si>
    <t>Foreign Equity Securities</t>
  </si>
  <si>
    <t>Cognizant Technology Solutions Corp., A</t>
  </si>
  <si>
    <t>US1924461023</t>
  </si>
  <si>
    <t>Makemytrip Ltd</t>
  </si>
  <si>
    <t>MU0295S00016</t>
  </si>
  <si>
    <t>Alphabet Inc</t>
  </si>
  <si>
    <t>US02079K3059</t>
  </si>
  <si>
    <t>Apple Inc</t>
  </si>
  <si>
    <t>US0378331005</t>
  </si>
  <si>
    <t>IT - Hardware</t>
  </si>
  <si>
    <t>Nvidia Corp</t>
  </si>
  <si>
    <t>US67066G1040</t>
  </si>
  <si>
    <t>Amazon.com INC</t>
  </si>
  <si>
    <t>US0231351067</t>
  </si>
  <si>
    <t>Microsoft Corp</t>
  </si>
  <si>
    <t>US5949181045</t>
  </si>
  <si>
    <t>Meta Platforms Inc</t>
  </si>
  <si>
    <t>US30303M1027</t>
  </si>
  <si>
    <t>Foreign Mutual Fund Units</t>
  </si>
  <si>
    <t>Franklin U.S. Opportunities Fund, Class I (Acc)</t>
  </si>
  <si>
    <t>LU0626261944</t>
  </si>
  <si>
    <t>Foreign Mutual Fund</t>
  </si>
  <si>
    <t>Equitas Small Finance Bank Ltd</t>
  </si>
  <si>
    <t>INE063P01018</t>
  </si>
  <si>
    <t>Kajaria Ceramics Ltd</t>
  </si>
  <si>
    <t>INE217B01036</t>
  </si>
  <si>
    <t>Brigade Enterprises Ltd</t>
  </si>
  <si>
    <t>INE791I01019</t>
  </si>
  <si>
    <t>DCB Bank Ltd</t>
  </si>
  <si>
    <t>INE503A01015</t>
  </si>
  <si>
    <t>Deepak Nitrite Ltd</t>
  </si>
  <si>
    <t>INE288B01029</t>
  </si>
  <si>
    <t>K.P.R. Mill Ltd</t>
  </si>
  <si>
    <t>INE930H01031</t>
  </si>
  <si>
    <t>Textiles &amp; Apparels</t>
  </si>
  <si>
    <t>MTAR Technologies Ltd</t>
  </si>
  <si>
    <t>INE864I01014</t>
  </si>
  <si>
    <t>Le Travenues Technology Ltd</t>
  </si>
  <si>
    <t>INE0HV901016</t>
  </si>
  <si>
    <t>Jubilant Ingrevia Ltd</t>
  </si>
  <si>
    <t>INE0BY001018</t>
  </si>
  <si>
    <t>Delhivery Ltd</t>
  </si>
  <si>
    <t>INE148O01028</t>
  </si>
  <si>
    <t>Mrs Bectors Food Specialities Ltd</t>
  </si>
  <si>
    <t>INE495P01020</t>
  </si>
  <si>
    <t>Sobha Ltd</t>
  </si>
  <si>
    <t>INE671H01015</t>
  </si>
  <si>
    <t>Karur Vysya Bank Ltd</t>
  </si>
  <si>
    <t>INE036D01028</t>
  </si>
  <si>
    <t>Ujjivan Small Finance Bank Ltd</t>
  </si>
  <si>
    <t>INE551W01018</t>
  </si>
  <si>
    <t>Sapphire Foods India Ltd</t>
  </si>
  <si>
    <t>INE806T01020</t>
  </si>
  <si>
    <t>Electronics Mart India Ltd</t>
  </si>
  <si>
    <t>INE02YR01019</t>
  </si>
  <si>
    <t>The India Cements Ltd</t>
  </si>
  <si>
    <t>INE383A01012</t>
  </si>
  <si>
    <t>Finolex Cables Ltd</t>
  </si>
  <si>
    <t>INE235A01022</t>
  </si>
  <si>
    <t>SBFC Finance Ltd</t>
  </si>
  <si>
    <t>INE423Y01016</t>
  </si>
  <si>
    <t>City Union Bank Ltd</t>
  </si>
  <si>
    <t>INE491A01021</t>
  </si>
  <si>
    <t>Amara Raja Energy And Mobility Ltd</t>
  </si>
  <si>
    <t>INE885A01032</t>
  </si>
  <si>
    <t>Shankara Buildpro Ltd</t>
  </si>
  <si>
    <t>INE24OJ01011</t>
  </si>
  <si>
    <t>Motherson Sumi Wiring India Ltd</t>
  </si>
  <si>
    <t>INE0FS801015</t>
  </si>
  <si>
    <t>Aster DM Quality Care Ltd</t>
  </si>
  <si>
    <t>INE914M01019</t>
  </si>
  <si>
    <t>Rolex Rings Ltd</t>
  </si>
  <si>
    <t>INE645S01024</t>
  </si>
  <si>
    <t>HealthCare Global Enterprises Ltd</t>
  </si>
  <si>
    <t>INE075I01017</t>
  </si>
  <si>
    <t>CCL Products (India) Ltd</t>
  </si>
  <si>
    <t>INE421D01022</t>
  </si>
  <si>
    <t>Apollo Pipes Ltd</t>
  </si>
  <si>
    <t>INE126J01016</t>
  </si>
  <si>
    <t>Whirlpool Of India Ltd</t>
  </si>
  <si>
    <t>INE716A01013</t>
  </si>
  <si>
    <t>Sona Blw Precision Forgings Ltd</t>
  </si>
  <si>
    <t>INE073K01018</t>
  </si>
  <si>
    <t>Craftsman Automation Ltd</t>
  </si>
  <si>
    <t>INE00LO01017</t>
  </si>
  <si>
    <t>Shaily Engineering Plastics Ltd</t>
  </si>
  <si>
    <t>INE151G01028</t>
  </si>
  <si>
    <t>The Ramco Cements Ltd</t>
  </si>
  <si>
    <t>INE331A01037</t>
  </si>
  <si>
    <t>Piramal Pharma Ltd</t>
  </si>
  <si>
    <t>INE0DK501011</t>
  </si>
  <si>
    <t>Vishnu Chemicals Ltd</t>
  </si>
  <si>
    <t>INE270I01022</t>
  </si>
  <si>
    <t>AIA Engineering Ltd</t>
  </si>
  <si>
    <t>INE212H01026</t>
  </si>
  <si>
    <t>Ion Exchange (India) Ltd</t>
  </si>
  <si>
    <t>INE570A01022</t>
  </si>
  <si>
    <t>Other Utilities</t>
  </si>
  <si>
    <t>Vedant Fashions Ltd</t>
  </si>
  <si>
    <t>INE825V01034</t>
  </si>
  <si>
    <t>Ideaforge Technology Ltd</t>
  </si>
  <si>
    <t>INE349Y01013</t>
  </si>
  <si>
    <t>Juniper Green Energy Ltd</t>
  </si>
  <si>
    <t>INE05C901015</t>
  </si>
  <si>
    <t>Kirloskar Pneumatic Co Ltd</t>
  </si>
  <si>
    <t>INE811A01038</t>
  </si>
  <si>
    <t>Ajax Engineering Ltd</t>
  </si>
  <si>
    <t>INE274Y01021</t>
  </si>
  <si>
    <t>Five-Star Business Finance Ltd</t>
  </si>
  <si>
    <t>INE128S01021</t>
  </si>
  <si>
    <t>Lumax Auto Technologies Ltd</t>
  </si>
  <si>
    <t>INE872H01027</t>
  </si>
  <si>
    <t>GHCL Ltd</t>
  </si>
  <si>
    <t>INE539A01019</t>
  </si>
  <si>
    <t>Chemplast Sanmar Ltd</t>
  </si>
  <si>
    <t>INE488A01050</t>
  </si>
  <si>
    <t>Aditya Vision Ltd</t>
  </si>
  <si>
    <t>INE679V01027</t>
  </si>
  <si>
    <t>Greenpanel Industries Ltd</t>
  </si>
  <si>
    <t>INE08ZM01014</t>
  </si>
  <si>
    <t>Brigade Hotel Ventures Ltd</t>
  </si>
  <si>
    <t>INE03NU01014</t>
  </si>
  <si>
    <t>Go Fashion India Ltd</t>
  </si>
  <si>
    <t>INE0BJS01011</t>
  </si>
  <si>
    <t>Vikram Solar Ltd</t>
  </si>
  <si>
    <t>INE078V01014</t>
  </si>
  <si>
    <t>INE1TUG01013</t>
  </si>
  <si>
    <t>IN002026Y071</t>
  </si>
  <si>
    <t xml:space="preserve">f) During the month additional instances of fair valuation/deviation from valuation price provided by the valuation agencies </t>
  </si>
  <si>
    <t>SKF India Industrial Ltd</t>
  </si>
  <si>
    <t>INE2J8701016</t>
  </si>
  <si>
    <t>CE Info Systems Ltd</t>
  </si>
  <si>
    <t>INE0BV301023</t>
  </si>
  <si>
    <t>Sudarshan Chemical Industries Ltd</t>
  </si>
  <si>
    <t>INE659A01023</t>
  </si>
  <si>
    <t>Tata Communications Ltd</t>
  </si>
  <si>
    <t>INE151A01013</t>
  </si>
  <si>
    <t>Pricol Ltd</t>
  </si>
  <si>
    <t>INE726V01018</t>
  </si>
  <si>
    <t>Affle 3i Ltd</t>
  </si>
  <si>
    <t>INE00WC01027</t>
  </si>
  <si>
    <t>Honeywell Automation India Ltd</t>
  </si>
  <si>
    <t>INE671A01010</t>
  </si>
  <si>
    <t>Sundram Fasteners Ltd</t>
  </si>
  <si>
    <t>INE387A01021</t>
  </si>
  <si>
    <t>IIFL Finance Ltd</t>
  </si>
  <si>
    <t>INE530B01024</t>
  </si>
  <si>
    <t>Manipal Health Enterprises Ltd</t>
  </si>
  <si>
    <t>INE459N01021</t>
  </si>
  <si>
    <t>Chennai Interactive Business Services Pvt Ltd ** ^^</t>
  </si>
  <si>
    <t>Amphenol Corp</t>
  </si>
  <si>
    <t>US0320951017</t>
  </si>
  <si>
    <t>IN002026X180</t>
  </si>
  <si>
    <t>IPCA Laboratories Ltd</t>
  </si>
  <si>
    <t>INE571A01038</t>
  </si>
  <si>
    <t>Tube Investments of India Ltd</t>
  </si>
  <si>
    <t>INE974X01010</t>
  </si>
  <si>
    <t>Shree Cement Ltd</t>
  </si>
  <si>
    <t>INE070A01015</t>
  </si>
  <si>
    <t>Havells India Ltd</t>
  </si>
  <si>
    <t>INE176B01034</t>
  </si>
  <si>
    <t>Mahindra &amp; Mahindra Financial Services Ltd</t>
  </si>
  <si>
    <t>INE774D01024</t>
  </si>
  <si>
    <t>Poonawalla Fincorp Ltd</t>
  </si>
  <si>
    <t>INE511C01022</t>
  </si>
  <si>
    <t>Billionbrains Garage Ventures Ltd</t>
  </si>
  <si>
    <t>INE0HOQ01053</t>
  </si>
  <si>
    <t>Escorts Kubota Ltd</t>
  </si>
  <si>
    <t>INE042A01014</t>
  </si>
  <si>
    <t>Indo Mim Ltd</t>
  </si>
  <si>
    <t>INE084101034</t>
  </si>
  <si>
    <t>J.K. Cement Ltd</t>
  </si>
  <si>
    <t>INE823G01014</t>
  </si>
  <si>
    <t>Oberoi Realty Ltd</t>
  </si>
  <si>
    <t>INE093I01010</t>
  </si>
  <si>
    <t>Bharti Hexacom Ltd</t>
  </si>
  <si>
    <t>INE343G01021</t>
  </si>
  <si>
    <t>ITC Hotels Ltd</t>
  </si>
  <si>
    <t>INE379A01028</t>
  </si>
  <si>
    <t>PI Industries Ltd</t>
  </si>
  <si>
    <t>INE603J01030</t>
  </si>
  <si>
    <t>Page Industries Ltd</t>
  </si>
  <si>
    <t>INE761H01022</t>
  </si>
  <si>
    <t>Piramal Finance Ltd</t>
  </si>
  <si>
    <t>INE202B01038</t>
  </si>
  <si>
    <t>SRF Ltd</t>
  </si>
  <si>
    <t>INE647A01010</t>
  </si>
  <si>
    <t>Gujarat Fluorochemicals Ltd</t>
  </si>
  <si>
    <t>INE09N301011</t>
  </si>
  <si>
    <t>Coromandel International Ltd</t>
  </si>
  <si>
    <t>INE169A01031</t>
  </si>
  <si>
    <t>Siemens Energy India ltd</t>
  </si>
  <si>
    <t>INE1NPP01017</t>
  </si>
  <si>
    <t>JSW Infrastructure Ltd</t>
  </si>
  <si>
    <t>INE880J01026</t>
  </si>
  <si>
    <t>Procter &amp; Gamble Hygiene and Health Care Ltd</t>
  </si>
  <si>
    <t>INE179A01014</t>
  </si>
  <si>
    <t>Tata Motors Ltd</t>
  </si>
  <si>
    <t>INE1TAE01010</t>
  </si>
  <si>
    <t>Cummins India Ltd</t>
  </si>
  <si>
    <t>INE298A01020</t>
  </si>
  <si>
    <t>Union Bank Of India</t>
  </si>
  <si>
    <t>INE692A01016</t>
  </si>
  <si>
    <t>Oracle Financial Services Software Ltd</t>
  </si>
  <si>
    <t>INE881D01027</t>
  </si>
  <si>
    <t>Vedanta Aluminium Metal Ltd</t>
  </si>
  <si>
    <t>INE1CDF01017</t>
  </si>
  <si>
    <t>Great Eastern Shipping Co Ltd</t>
  </si>
  <si>
    <t>INE017A01032</t>
  </si>
  <si>
    <t>Kalpataru Projects International Ltd</t>
  </si>
  <si>
    <t>INE220B01022</t>
  </si>
  <si>
    <t>Tech Mahindra Ltd</t>
  </si>
  <si>
    <t>INE669C01036</t>
  </si>
  <si>
    <t>Laurus Labs Ltd</t>
  </si>
  <si>
    <t>INE947Q01028</t>
  </si>
  <si>
    <t>Bank Of Maharashtra</t>
  </si>
  <si>
    <t>INE457A01014</t>
  </si>
  <si>
    <t>Radico Khaitan Ltd</t>
  </si>
  <si>
    <t>INE944F01028</t>
  </si>
  <si>
    <t>General Insurance Corporation Of India</t>
  </si>
  <si>
    <t>INE481Y01014</t>
  </si>
  <si>
    <t>Awl Agri Business Ltd</t>
  </si>
  <si>
    <t>INE699H01024</t>
  </si>
  <si>
    <t>Aditya Birla Capital Ltd</t>
  </si>
  <si>
    <t>INE674K01013</t>
  </si>
  <si>
    <t>Indegene Ltd</t>
  </si>
  <si>
    <t>INE065X01017</t>
  </si>
  <si>
    <t>Polycab India Ltd</t>
  </si>
  <si>
    <t>INE455K01017</t>
  </si>
  <si>
    <t>Navin Fluorine International Ltd</t>
  </si>
  <si>
    <t>INE048G01026</t>
  </si>
  <si>
    <t>Star Health And Allied Insurance Co Ltd</t>
  </si>
  <si>
    <t>INE575P01011</t>
  </si>
  <si>
    <t>R R Kabel Ltd</t>
  </si>
  <si>
    <t>INE777K01022</t>
  </si>
  <si>
    <t>Honasa Consumer Ltd</t>
  </si>
  <si>
    <t>INE0J5401028</t>
  </si>
  <si>
    <t>Nuvoco Vistas Corporation Ltd</t>
  </si>
  <si>
    <t>INE118D01016</t>
  </si>
  <si>
    <t>Can Fin Homes Ltd</t>
  </si>
  <si>
    <t>INE477A01020</t>
  </si>
  <si>
    <t>Welspun Corp Ltd</t>
  </si>
  <si>
    <t>INE191B01025</t>
  </si>
  <si>
    <t>Cyient DLM Ltd</t>
  </si>
  <si>
    <t>INE055S01018</t>
  </si>
  <si>
    <t>Bosch Ltd</t>
  </si>
  <si>
    <t>INE323A01026</t>
  </si>
  <si>
    <t>Torrent Pharmaceuticals Ltd</t>
  </si>
  <si>
    <t>INE685A01028</t>
  </si>
  <si>
    <t>Seshaasai Technologies Ltd</t>
  </si>
  <si>
    <t>INE04VU01023</t>
  </si>
  <si>
    <t>Shivalik Bimetal Controls Ltd</t>
  </si>
  <si>
    <t>INE386D01027</t>
  </si>
  <si>
    <t>Aditya Infotech Ltd</t>
  </si>
  <si>
    <t>INE819V01029</t>
  </si>
  <si>
    <t>Endurance Technologies Ltd</t>
  </si>
  <si>
    <t>INE913H01037</t>
  </si>
  <si>
    <t>LG Electronics India Ltd</t>
  </si>
  <si>
    <t>INE324D01010</t>
  </si>
  <si>
    <t>Clean Max Enviro Energy Solutions Ltd</t>
  </si>
  <si>
    <t>INE647U01026</t>
  </si>
  <si>
    <t>Canara HSBC Life Insurance Co Ltd</t>
  </si>
  <si>
    <t>INE01TY01017</t>
  </si>
  <si>
    <t>Aadhar Housing Finance Ltd</t>
  </si>
  <si>
    <t>INE883F01010</t>
  </si>
  <si>
    <t>Persistent Systems Ltd</t>
  </si>
  <si>
    <t>INE262H01021</t>
  </si>
  <si>
    <t>India Shelter Finance Corporation Ltd</t>
  </si>
  <si>
    <t>INE922K01024</t>
  </si>
  <si>
    <t>ABB India Ltd</t>
  </si>
  <si>
    <t>INE117A01022</t>
  </si>
  <si>
    <t>DLF Ltd</t>
  </si>
  <si>
    <t>INE271C01023</t>
  </si>
  <si>
    <t>KEI Industries Ltd</t>
  </si>
  <si>
    <t>INE878B01027</t>
  </si>
  <si>
    <t>Uno Minda Ltd</t>
  </si>
  <si>
    <t>INE405E01023</t>
  </si>
  <si>
    <t>Ajanta Pharma Ltd</t>
  </si>
  <si>
    <t>INE031B01049</t>
  </si>
  <si>
    <t>Dr. Lal Path Labs Ltd</t>
  </si>
  <si>
    <t>INE600L01024</t>
  </si>
  <si>
    <t>Mahanagar Gas Ltd</t>
  </si>
  <si>
    <t>INE002S01010</t>
  </si>
  <si>
    <t>Chambal Fertilizers &amp; Chemicals Ltd</t>
  </si>
  <si>
    <t>INE085A01013</t>
  </si>
  <si>
    <t>Embassy Office Parks REIT</t>
  </si>
  <si>
    <t>INE041025011</t>
  </si>
  <si>
    <t>Nexus Select Trust REIT</t>
  </si>
  <si>
    <t>INE0NDH25011</t>
  </si>
  <si>
    <t>Mediatek Inc</t>
  </si>
  <si>
    <t>TW0002454006</t>
  </si>
  <si>
    <t>Unilever PLC, (ADR)</t>
  </si>
  <si>
    <t>US9047678035</t>
  </si>
  <si>
    <t>Hyundai Motor Co Ltd</t>
  </si>
  <si>
    <t>KR7005380001</t>
  </si>
  <si>
    <t>Hon Hai Precision Industry Co Ltd</t>
  </si>
  <si>
    <t>TW0002317005</t>
  </si>
  <si>
    <t>TW0000056001</t>
  </si>
  <si>
    <t>Shadowfax Technologies Ltd</t>
  </si>
  <si>
    <t>INE12UN01015</t>
  </si>
  <si>
    <t>Somany Ceramics Ltd</t>
  </si>
  <si>
    <t>INE355A01028</t>
  </si>
  <si>
    <t>Lodha Developers Ltd</t>
  </si>
  <si>
    <t>INE670K01029</t>
  </si>
  <si>
    <t>Taiwan Semiconductor Manufacturing Co. Ltd</t>
  </si>
  <si>
    <t>TW0002330008</t>
  </si>
  <si>
    <t>Samsung Electronics Ltd</t>
  </si>
  <si>
    <t>KR7005930003</t>
  </si>
  <si>
    <t>SK Hynix Inc</t>
  </si>
  <si>
    <t>KR7000660001</t>
  </si>
  <si>
    <t>Tencent Holdings Ltd</t>
  </si>
  <si>
    <t>KYG875721634</t>
  </si>
  <si>
    <t>King Slide Works Co Ltd</t>
  </si>
  <si>
    <t>TW0002059003</t>
  </si>
  <si>
    <t>Lite-On Technology Corp</t>
  </si>
  <si>
    <t>TW0002301009</t>
  </si>
  <si>
    <t>Hansoh Pharmaceutical Group Co Ltd</t>
  </si>
  <si>
    <t>KYG549581067</t>
  </si>
  <si>
    <t>KB Financial Group Inc</t>
  </si>
  <si>
    <t>KR7105560007</t>
  </si>
  <si>
    <t>Netease Inc</t>
  </si>
  <si>
    <t>KYG6427A1022</t>
  </si>
  <si>
    <t>Alibaba Group Holding Ltd</t>
  </si>
  <si>
    <t>KYG017191142</t>
  </si>
  <si>
    <t>Contemporary Amperex Technology Co Ltd</t>
  </si>
  <si>
    <t>CNE100003662</t>
  </si>
  <si>
    <t>Wiwynn Corp</t>
  </si>
  <si>
    <t>TW0006669005</t>
  </si>
  <si>
    <t>Singapore Technologies Engineering Ltd</t>
  </si>
  <si>
    <t>SG1F60858221</t>
  </si>
  <si>
    <t>DBS Group Holdings Ltd</t>
  </si>
  <si>
    <t>SG1L01001701</t>
  </si>
  <si>
    <t>Hon Precision Inc</t>
  </si>
  <si>
    <t>TW0007769002</t>
  </si>
  <si>
    <t>Techtronic Industries Co. Ltd</t>
  </si>
  <si>
    <t>HK0669013440</t>
  </si>
  <si>
    <t>Yageo Corp</t>
  </si>
  <si>
    <t>TW0002327004</t>
  </si>
  <si>
    <t>Weichai Power Co Ltd</t>
  </si>
  <si>
    <t>CNE1000004L9</t>
  </si>
  <si>
    <t>Asia Vital Components Co Ltd</t>
  </si>
  <si>
    <t>TW0003017000</t>
  </si>
  <si>
    <t>Hsbc Holdings Plc</t>
  </si>
  <si>
    <t>GB0005405286</t>
  </si>
  <si>
    <t>Wuxi Biologics Cayman Inc</t>
  </si>
  <si>
    <t>KYG970081173</t>
  </si>
  <si>
    <t>Sieyuan Electric Co Ltd</t>
  </si>
  <si>
    <t>CNE000001KM8</t>
  </si>
  <si>
    <t>Wus Printed Circuit Kunshan Co Ltd</t>
  </si>
  <si>
    <t>CNE100000SP5</t>
  </si>
  <si>
    <t>Zhongji Innolight Co Ltd</t>
  </si>
  <si>
    <t>CNE100001CY9</t>
  </si>
  <si>
    <t>Telecom - Equipment &amp; Accessories</t>
  </si>
  <si>
    <t>CNE100007SR6</t>
  </si>
  <si>
    <t>Wipro Ltd</t>
  </si>
  <si>
    <t>INE075A01022</t>
  </si>
  <si>
    <t>Jyothy Labs Ltd</t>
  </si>
  <si>
    <t>INE668F01031</t>
  </si>
  <si>
    <t>Household Products</t>
  </si>
  <si>
    <t>LU0195948665</t>
  </si>
  <si>
    <t>INF090I01FW8</t>
  </si>
  <si>
    <t>INF090I01XS9</t>
  </si>
  <si>
    <t>INF090I01HS2</t>
  </si>
  <si>
    <t>INF209K01VP1</t>
  </si>
  <si>
    <t>INF174K01LC6</t>
  </si>
  <si>
    <t>INF277K017Q3</t>
  </si>
  <si>
    <t>INF846K01ZM8</t>
  </si>
  <si>
    <t>INF178L01BY0</t>
  </si>
  <si>
    <t>INF090I01XG4</t>
  </si>
  <si>
    <t>Franklin India Short Term Income Plan-Segregated Portfolio 3- 9.50% Yes Bank Ltd CO 23 Dec 2021-Direct-Growth Plan</t>
  </si>
  <si>
    <t>INF090I01VS3</t>
  </si>
  <si>
    <t>Franklin India Flexi Cap Fund-Direct Growth Plan (Formerly known as Franklin India Equity Fund)</t>
  </si>
  <si>
    <t>INF090I01FK3</t>
  </si>
  <si>
    <t>INF109K013N3</t>
  </si>
  <si>
    <t>INF090I01KR8</t>
  </si>
  <si>
    <t>Franklin India Dynamic Accrual Fund- Segregated Portfolio 3- 9.50% Yes Bank Ltd CO 23 Dec 2021-Direct-Growth Plan</t>
  </si>
  <si>
    <t>INF090I01WD3</t>
  </si>
  <si>
    <t>a) NAV at the beginning and at the end of the monthly ended 31-Aug-2026</t>
  </si>
  <si>
    <t>b) Aggregate Distributions declared during the month ended 31-Aug-2026</t>
  </si>
  <si>
    <t>c) Portfolio Turnover Ratio</t>
  </si>
  <si>
    <t>e) Portfolio Turnover Ratio</t>
  </si>
  <si>
    <t>There are certain Instrument/ Security categories/ sub-categories wherein the schemes do not hold any positions as on August 31, 2026.
Accordingly, if there are NIL holdings, the category/sub-category of Instruments/ Securities have not been disclosed in the Portfolio.</t>
  </si>
  <si>
    <t>c) The percentage in terms of market value of investments made in Foreign Securities/ADRs/GDRs/Foreign Mutual Fund Units</t>
  </si>
  <si>
    <t>Underlying</t>
  </si>
  <si>
    <t>Number of contracts Sold</t>
  </si>
  <si>
    <t>% of Underlying Shares</t>
  </si>
  <si>
    <t>Options Price When Sold</t>
  </si>
  <si>
    <t>Current option price</t>
  </si>
  <si>
    <t>Margin maintained
in Rs. Lakhs</t>
  </si>
  <si>
    <t>Number of contracts bought</t>
  </si>
  <si>
    <t>Gross Notional Value of contracts where options were bought  in Rs. Lakhs</t>
  </si>
  <si>
    <t>Gross Notional Value of contracts where options were  sold in Rs. Lakhs</t>
  </si>
  <si>
    <t>Net Profit/Loss value on all contracts in Rs. Lakhs</t>
  </si>
  <si>
    <t>d) Exposure to Derivative Instruments as on August 31, 2026:</t>
  </si>
  <si>
    <t xml:space="preserve"> i) Hedging Positions through covered call options as on August 31, 2026.</t>
  </si>
  <si>
    <t xml:space="preserve"> iv) For the Month ended August 31, 2026 following were the hedging transactions through covered call options which have been squared off/expired:</t>
  </si>
  <si>
    <t>h) Total value and percentage of illiquid securities</t>
  </si>
  <si>
    <t>i) Repo transactions in corporate debt securities during the month</t>
  </si>
  <si>
    <t>j) Term deposits placed as margins for trading in cash and derivatives market</t>
  </si>
  <si>
    <t>k) Security in default beyond maturity date</t>
  </si>
  <si>
    <t>l) Risk-o-meter</t>
  </si>
  <si>
    <t>Franklin India Equity Savings Fund</t>
  </si>
  <si>
    <t>d) Exposure to Derivative Instruments:</t>
  </si>
  <si>
    <t>Long/Short</t>
  </si>
  <si>
    <t>Futures Price When purchased</t>
  </si>
  <si>
    <t>Current price of the contract</t>
  </si>
  <si>
    <t>Short</t>
  </si>
  <si>
    <t>Gross Notional Value of contracts where futures were bought  in Rs. Lakhs</t>
  </si>
  <si>
    <t>Gross Notional Value of contracts where futures were  sold in Rs. Lakhs</t>
  </si>
  <si>
    <t>Net Profit/ (Loss) value on all contracts in Rs. Lakhs</t>
  </si>
  <si>
    <t xml:space="preserve">e) Outstanding derivative exposure as % to net assets </t>
  </si>
  <si>
    <t>f) Portfolio Turnover Ratio</t>
  </si>
  <si>
    <t>g) Residual maturity / Average Maturity as on 31-Aug-2026</t>
  </si>
  <si>
    <t xml:space="preserve">h) During the month additional instances of fair valuation/deviation from valuation price provided by the valuation agencies </t>
  </si>
  <si>
    <t>i) Total value and percentage of illiquid securities</t>
  </si>
  <si>
    <t>j) Repo transactions in corporate debt securities during the month</t>
  </si>
  <si>
    <t>k) Term deposits placed as margins for trading in cash and derivatives market</t>
  </si>
  <si>
    <t>l) Security in default beyond maturity date</t>
  </si>
  <si>
    <t xml:space="preserve">m) Risk-o-meter </t>
  </si>
  <si>
    <t xml:space="preserve"> i) Hedging Positions through Futures as on August 31, 2026:</t>
  </si>
  <si>
    <t>Mahindra &amp; Mahindra Financial Services Ltd (3M Tbill + 210bps) (18-May-2029) ** $</t>
  </si>
  <si>
    <t>$ Yield to maturity (YTM) for floating rate securities is calculated by recomputing yield from simple average of valuation prices provided by valuation agencies.</t>
  </si>
  <si>
    <t>This scheme has exposure to floating rate or interest rate derivative instruments.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</si>
  <si>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Net Profit/(Loss) value on all contracts in Rs. Lakhs</t>
  </si>
  <si>
    <t xml:space="preserve"> iv) For the Month ended August 31, 2026 following were the hedging transactions through futures which have been squared off/expired:</t>
  </si>
  <si>
    <t>c) The percentage in terms of market value of investments made in Foreign Securities/ADRs/GDRs/Foreign Mutual Fund Units:</t>
  </si>
  <si>
    <t>d) Exposure to Derivative Instruments</t>
  </si>
  <si>
    <t>h)*** Total value and percentage of illiquid securities is Rs.0.00 Lakh and 0.000001% of net assets.</t>
  </si>
  <si>
    <t xml:space="preserve">l) Risk-o-meter </t>
  </si>
  <si>
    <t>Adani Enterprises Ltd 27-Oct-26</t>
  </si>
  <si>
    <t>Adani Green Energy Ltd 29-Sep-26</t>
  </si>
  <si>
    <t>Adani Green Energy Ltd 27-Oct-26</t>
  </si>
  <si>
    <t>Adani Ports and Special Economic Zone Ltd 29-Sep-26</t>
  </si>
  <si>
    <t>Adani Ports and Special Economic Zone Ltd 27-Oct-26</t>
  </si>
  <si>
    <t>Adani Power Ltd 27-Oct-26</t>
  </si>
  <si>
    <t>Ashok Leyland Ltd 29-Sep-26</t>
  </si>
  <si>
    <t>AU Small Finance Bank Ltd 29-Sep-26</t>
  </si>
  <si>
    <t>Axis Bank Ltd 29-Sep-26</t>
  </si>
  <si>
    <t>Axis Bank Ltd 27-Oct-26</t>
  </si>
  <si>
    <t>Bajaj Finserv Ltd 29-Sep-26</t>
  </si>
  <si>
    <t>Bandhan Bank Ltd 29-Sep-26</t>
  </si>
  <si>
    <t>Bank of India 29-Sep-26</t>
  </si>
  <si>
    <t>Bank of India 27-Oct-26</t>
  </si>
  <si>
    <t>Bharat Electronics Ltd 29-Sep-26</t>
  </si>
  <si>
    <t>Bharat Electronics Ltd 27-Oct-26</t>
  </si>
  <si>
    <t>Bharti Airtel Ltd 27-Oct-26</t>
  </si>
  <si>
    <t>Biocon Ltd 27-Oct-26</t>
  </si>
  <si>
    <t>Canara Bank 29-Sep-26</t>
  </si>
  <si>
    <t>Canara Bank 27-Oct-26</t>
  </si>
  <si>
    <t>Cipla Ltd 29-Sep-26</t>
  </si>
  <si>
    <t>Cipla Ltd 27-Oct-26</t>
  </si>
  <si>
    <t>Crompton Greaves Consumer Electricals Ltd 27-Oct-26</t>
  </si>
  <si>
    <t>Dabur India Ltd 29-Sep-26</t>
  </si>
  <si>
    <t>Dabur India Ltd 27-Oct-26</t>
  </si>
  <si>
    <t>Eternal Ltd 29-Sep-26</t>
  </si>
  <si>
    <t>Hindustan Aeronautics Ltd 29-Sep-26</t>
  </si>
  <si>
    <t>HDFC Bank Ltd 29-Sep-26</t>
  </si>
  <si>
    <t>HDFC Bank Ltd 27-Oct-26</t>
  </si>
  <si>
    <t>HDFC Life Insurance Co Ltd 29-Sep-26</t>
  </si>
  <si>
    <t>HDFC Life Insurance Co Ltd 27-Oct-26</t>
  </si>
  <si>
    <t>Hindalco Industries Ltd 27-Oct-26</t>
  </si>
  <si>
    <t>Hindustan Petroleum Corporation Ltd 27-Oct-26</t>
  </si>
  <si>
    <t>Hindustan Unilever Ltd 29-Sep-26</t>
  </si>
  <si>
    <t>Hindustan Unilever Ltd 27-Oct-26</t>
  </si>
  <si>
    <t>Hindustan Zinc Ltd 29-Sep-26</t>
  </si>
  <si>
    <t>Hindustan Zinc Ltd 27-Oct-26</t>
  </si>
  <si>
    <t>ICICI Bank Ltd 29-Sep-26</t>
  </si>
  <si>
    <t>ICICI Bank Ltd 27-Oct-26</t>
  </si>
  <si>
    <t>ICICI Prudential Life Insurance Co Ltd 29-Sep-26</t>
  </si>
  <si>
    <t>ICICI Prudential Life Insurance Co Ltd 27-Oct-26</t>
  </si>
  <si>
    <t>Vodafone Idea Ltd 29-Sep-26</t>
  </si>
  <si>
    <t>IDFC First Bank Ltd 29-Sep-26</t>
  </si>
  <si>
    <t>Indian Energy Exchange Ltd 29-Sep-26</t>
  </si>
  <si>
    <t>Indian Energy Exchange Ltd 27-Oct-26</t>
  </si>
  <si>
    <t>IndusInd Bank Ltd 29-Sep-26</t>
  </si>
  <si>
    <t>Indus Towers Ltd 29-Sep-26</t>
  </si>
  <si>
    <t>Indus Towers Ltd 27-Oct-26</t>
  </si>
  <si>
    <t>ITC Ltd 29-Sep-26</t>
  </si>
  <si>
    <t>ITC Ltd 27-Oct-26</t>
  </si>
  <si>
    <t>Jio Financial Services Ltd 27-Oct-26</t>
  </si>
  <si>
    <t>Kotak Mahindra Bank Ltd 29-Sep-26</t>
  </si>
  <si>
    <t>Larsen &amp; Toubro Ltd 29-Sep-26</t>
  </si>
  <si>
    <t>Larsen &amp; Toubro Ltd 27-Oct-26</t>
  </si>
  <si>
    <t>Mahindra &amp; Mahindra Ltd 29-Sep-26</t>
  </si>
  <si>
    <t>Mahindra &amp; Mahindra Ltd 27-Oct-26</t>
  </si>
  <si>
    <t>Maruti Suzuki India Ltd 29-Sep-26</t>
  </si>
  <si>
    <t>Maruti Suzuki India Ltd 27-Oct-26</t>
  </si>
  <si>
    <t>NBCC (India) Ltd 29-Sep-26</t>
  </si>
  <si>
    <t>Nestle India Ltd 27-Oct-26</t>
  </si>
  <si>
    <t>NMDC Ltd 29-Sep-26</t>
  </si>
  <si>
    <t>NTPC Ltd 29-Sep-26</t>
  </si>
  <si>
    <t>Oil &amp; Natural Gas Corporation Ltd 29-Sep-26</t>
  </si>
  <si>
    <t>Patanjali Foods Ltd 29-Sep-26</t>
  </si>
  <si>
    <t>Punjab National Bank 29-Sep-26</t>
  </si>
  <si>
    <t>Punjab National Bank 27-Oct-26</t>
  </si>
  <si>
    <t>Power Grid Corporation of India Ltd 29-Sep-26</t>
  </si>
  <si>
    <t>Reliance Industries Ltd 29-Sep-26</t>
  </si>
  <si>
    <t>Reliance Industries Ltd 27-Oct-26</t>
  </si>
  <si>
    <t>SBI Life Insurance Co Ltd 27-Oct-26</t>
  </si>
  <si>
    <t>State Bank of India 29-Sep-26</t>
  </si>
  <si>
    <t>State Bank of India 27-Oct-26</t>
  </si>
  <si>
    <t>Shriram Finance Ltd 27-Oct-26</t>
  </si>
  <si>
    <t>Solar Industries India Ltd 27-Oct-26</t>
  </si>
  <si>
    <t>Sun Pharmaceutical Industries Ltd 29-Sep-26</t>
  </si>
  <si>
    <t>Tata Power Co Ltd 29-Sep-26</t>
  </si>
  <si>
    <t>Tata Power Co Ltd 27-Oct-26</t>
  </si>
  <si>
    <t>Tata Steel Ltd 29-Sep-26</t>
  </si>
  <si>
    <t>Tata Motors Passenger Vehicles Ltd 27-Oct-26</t>
  </si>
  <si>
    <t>TVS Motor Co Ltd 29-Sep-26</t>
  </si>
  <si>
    <t>Ultratech Cement Ltd 29-Sep-26</t>
  </si>
  <si>
    <t>Ultratech Cement Ltd 27-Oct-26</t>
  </si>
  <si>
    <t>Varun Beverages Ltd 27-Oct-26</t>
  </si>
  <si>
    <t>Vedanta Ltd 29-Sep-26</t>
  </si>
  <si>
    <t>Yes Bank Ltd 29-Sep-26</t>
  </si>
  <si>
    <t>Yes Bank Ltd 27-Oct-26</t>
  </si>
  <si>
    <t xml:space="preserve"> a) Hedging Positions through Futures as on August 31, 2026:</t>
  </si>
  <si>
    <t>c) Exposure to Derivative Instruments</t>
  </si>
  <si>
    <t>g) The percentage in terms of market value of investments made in Foreign Securities/ADRs/GDRs/Foreign Mutual Fund Units:</t>
  </si>
  <si>
    <t>Scheme Name</t>
  </si>
  <si>
    <t>Market Value (Rs.in Lakhs)</t>
  </si>
  <si>
    <t>Percentage to Net Assets</t>
  </si>
  <si>
    <t>@@ awaiting listing</t>
  </si>
  <si>
    <t>GSPL Transmission Ltd @@</t>
  </si>
  <si>
    <t>(b) Unlisted ***</t>
  </si>
  <si>
    <t>h)*** Total value and percentage of illiquid securities is Rs.0.00 Lakh and 0.0000003% of net assets.</t>
  </si>
  <si>
    <t>Franklin India Dividend Yield Fund</t>
  </si>
  <si>
    <t>h)*** Total value and percentage of illiquid securities is Rs.0.00 Lakh and 0.0000005% of net assets.</t>
  </si>
  <si>
    <t>f) The percentage in terms of market value of investments made in Foreign Securities/ADRs/GDRs/Foreign Mutual Fund Units:</t>
  </si>
  <si>
    <t>Franklin U.S. Opportunities Equity Active Fund of Funds</t>
  </si>
  <si>
    <t xml:space="preserve">g) Outstanding derivative exposure as % to net assets </t>
  </si>
  <si>
    <t>Franklin India Arbitrage Fund - Direct Plan - Growth</t>
  </si>
  <si>
    <t>Aditya Birla Sun Life Arbitrage Fund - Direct Plan - Growth</t>
  </si>
  <si>
    <t>Kotak Arbitrage Fund - Direct Plan - Growth</t>
  </si>
  <si>
    <t>Tata Arbitrage Fund - Direct Plan - Growth</t>
  </si>
  <si>
    <t>Axis Corporate Bond Fund - Direct Plan - Growth</t>
  </si>
  <si>
    <t>Kotak Corporate Bond Fund - Direct Plan - Growth</t>
  </si>
  <si>
    <t>Franklin India Corporate Bond Fund - Direct Plan - Growth</t>
  </si>
  <si>
    <t>Franklin India Medium to Long Term Fund - Direct Plan - Growth</t>
  </si>
  <si>
    <t>Franklin India Gilt Fund - Direct Plan - Growth</t>
  </si>
  <si>
    <t>Franklin India Money Market Fund - Direct-Growth Plan</t>
  </si>
  <si>
    <t xml:space="preserve">f) Outstanding derivative exposure as % to net assets </t>
  </si>
  <si>
    <t>g) The percentage in terms of market value of investments made in Foreign Securities/ADRs/GDRs/Foreign Mutual Fund Units</t>
  </si>
  <si>
    <t>ICICI Prudential Short Term Fund Direct - Growth Plan</t>
  </si>
  <si>
    <t>Franklin India Banking &amp; Psu Debt Fund - Direct Plan - Growth</t>
  </si>
  <si>
    <t>g) The percentage in terms of market value of investments made in Foreign Securities/ADRs/GDRs/Foreign Mutual Fund Units as at April 30, 2026 is as under</t>
  </si>
  <si>
    <t>TVS Motor Co Ltd  (Non- Convertible Preference Shares)</t>
  </si>
  <si>
    <t>$ ~~ 100% of the Investment in this security by scheme is placed with Clearing Corporation of India Limited (CCIL) as collateral.</t>
  </si>
  <si>
    <t>182 DTB (19-Nov-2026) $ ~~</t>
  </si>
  <si>
    <t>91 DTB  (05-Nov-2026) $ ~~</t>
  </si>
  <si>
    <t>$ ~~ 83.33% of the Investment in this security by scheme is placed with Clearing Corporation of India Limited (CCIL) as collateral.</t>
  </si>
  <si>
    <t>7.38% GOI 2027 (20-Jun-2027) $ ~~</t>
  </si>
  <si>
    <t>!! ~~8.04% of the Investment in this security by scheme is placed with NSE as collateral.</t>
  </si>
  <si>
    <t>^ ~~0.71% of the Investment in this security by scheme is placed with NSE as collateral.</t>
  </si>
  <si>
    <t>! ~~0.26% of the Investment in this security by scheme is placed with NSE as collateral.</t>
  </si>
  <si>
    <t>!! ~~0.51% of the Investment in this security by scheme is placed with NSE as collateral.</t>
  </si>
  <si>
    <t>! ^ 0.61% of the Investment in this security by scheme is placed with NSE as collateral.</t>
  </si>
  <si>
    <t>Reliance Industries Ltd ^ ~~</t>
  </si>
  <si>
    <t>HDFC Bank Ltd ! ~~</t>
  </si>
  <si>
    <t>State Bank of India !! ~~</t>
  </si>
  <si>
    <t>Kotak Mahindra Bank Ltd ! ^</t>
  </si>
  <si>
    <t>$ ~~100.00% of the Investment in this security by scheme is placed with Clearing Corporation</t>
  </si>
  <si>
    <t>! ^^ 37.17% of the Investment in this security by scheme is placed with NSE as collateral.</t>
  </si>
  <si>
    <t># ~~88.33% of the Investment in this security by scheme is placed with NSE as collateral.</t>
  </si>
  <si>
    <t>^ ~~46.73% of the Investment in this security by scheme is placed with NSE as collateral.</t>
  </si>
  <si>
    <t>! ~~86.00% of the Investment in this security by scheme is placed with NSE as collateral.</t>
  </si>
  <si>
    <t>!! ~~44.25% of the Investment in this security by scheme is placed with NSE as collateral.</t>
  </si>
  <si>
    <t>! ^ 29.03% of the Investment in this security by scheme is placed with NSE as collateral.</t>
  </si>
  <si>
    <t>$ # 47.27% of the Investment in this security by scheme is placed with NSE as collateral.</t>
  </si>
  <si>
    <t>$ ##15.27% of the Investment in this security by scheme is placed with NSE as collateral.</t>
  </si>
  <si>
    <t>$$ ##6.98% of the Investment in this security by scheme is placed with NSE as collateral.</t>
  </si>
  <si>
    <t>^^ ~~13.89% of the Investment in this security by scheme is placed with NSE as collateral.</t>
  </si>
  <si>
    <t>## ~~12.54% of the Investment in this security by scheme is placed with NSE as collateral.</t>
  </si>
  <si>
    <t>7.06% GOI 2028 (10-Apr-2028) $ ~~</t>
  </si>
  <si>
    <t>7.37% GOI 2028 (23-Oct-2028) $ ~~</t>
  </si>
  <si>
    <t>Reliance Industries Ltd ! ^^</t>
  </si>
  <si>
    <t>Infosys Ltd # ~~</t>
  </si>
  <si>
    <t>Larsen &amp; Toubro Ltd ^ ~~</t>
  </si>
  <si>
    <t>Mahindra &amp; Mahindra Ltd ! ^</t>
  </si>
  <si>
    <t>Kotak Mahindra Bank Ltd $ #</t>
  </si>
  <si>
    <t>Axis Bank Ltd $ ##</t>
  </si>
  <si>
    <t>Bharti Airtel Ltd $$ ##</t>
  </si>
  <si>
    <t>NTPC Ltd ^^ ~~</t>
  </si>
  <si>
    <t>HDFC Life Insurance Co Ltd ## ~~</t>
  </si>
  <si>
    <t>$ # 100.00% of the Investment in this security by scheme is placed with Clearing Corporation of India Limited (CCIL) as collateral.</t>
  </si>
  <si>
    <t>$ ^ ~~16.55% of the Investment in this security by scheme is placed with NSE as collateral.</t>
  </si>
  <si>
    <t>$$ ~~11.44% of the Investment in this security by scheme is placed with NSE as collateral.</t>
  </si>
  <si>
    <t># ~~8.11% of the Investment in this security by scheme is placed with NSE as collateral.</t>
  </si>
  <si>
    <t>^ ~~4.95% of the Investment in this security by scheme is placed with NSE as collateral.</t>
  </si>
  <si>
    <t>! ~~12.17% of the Investment in this security by scheme is placed with NSE as collateral.</t>
  </si>
  <si>
    <t>7.06% GOI 2028 (10-Apr-2028) $ #</t>
  </si>
  <si>
    <t>91 DTB  (01-Oct-2026) $ #</t>
  </si>
  <si>
    <t>Reliance Industries Ltd $ ^ ~~</t>
  </si>
  <si>
    <t>Infosys Ltd $$ ~~</t>
  </si>
  <si>
    <t>HDFC Bank Ltd # ~~</t>
  </si>
  <si>
    <t>Axis Bank Ltd ! ~~</t>
  </si>
  <si>
    <t>Bharti Airtel Ltd !! ~~</t>
  </si>
  <si>
    <t>! ^ 2.01% of the Investment in this security by scheme is placed with NSE as collateral.</t>
  </si>
  <si>
    <t>!! ^^ 35.67% of the Investment in this security by scheme is placed with NSE as collateral.</t>
  </si>
  <si>
    <t>^^ ~~ 100.00% of the Investment in this security by scheme is placed with NSE as collateral.</t>
  </si>
  <si>
    <t>## ~~ 40.81% of the Investment in this security by scheme is placed with NSE as collateral.</t>
  </si>
  <si>
    <t>^ ~~ 24.47% of the Investment in this security by scheme is placed with NSE as collateral.</t>
  </si>
  <si>
    <t>! ~~ 18.99% of the Investment in this security by scheme is placed with NSE as collateral.</t>
  </si>
  <si>
    <t>!! ~~ 30.35% of the Investment in this security by scheme is placed with NSE as collateral.</t>
  </si>
  <si>
    <t># * 27.40% of the Investment in this security by scheme is placed with NSE as collateral.</t>
  </si>
  <si>
    <t>## ** 47.83% of the Investment in this security by scheme is placed with NSE as collateral.</t>
  </si>
  <si>
    <t>$$ ## 19.88% of the Investment in this security by scheme is placed with NSE as collateral.</t>
  </si>
  <si>
    <t>## !! 17.09% of the Investment in this security by scheme is placed with NSE as collateral.</t>
  </si>
  <si>
    <t>$$ ! 50.44% of the Investment in this security by scheme is placed with NSE as collateral.</t>
  </si>
  <si>
    <t>^^ ~41.03% of the Investment in this security by scheme is placed with NSE as collateral.</t>
  </si>
  <si>
    <t>Reliance Industries Ltd ## ~~</t>
  </si>
  <si>
    <t>Hindalco Industries Ltd ^ ~~</t>
  </si>
  <si>
    <t>ICICI Bank Ltd !! ~~</t>
  </si>
  <si>
    <t xml:space="preserve">IDFC First Bank Ltd ! ^ </t>
  </si>
  <si>
    <t>ITC Ltd !! ^^</t>
  </si>
  <si>
    <t xml:space="preserve">Axis Bank Ltd # * </t>
  </si>
  <si>
    <t>Bajaj Finance Ltd ## **</t>
  </si>
  <si>
    <t>FSN E-Commerce Ventures Ltd $$ ##</t>
  </si>
  <si>
    <t>Bharti Airtel Ltd ## !!</t>
  </si>
  <si>
    <t>Adani Enterprises Ltd $$ !</t>
  </si>
  <si>
    <t>Godrej Properties Ltd ^^ ~</t>
  </si>
  <si>
    <t>Franklin India Money Market Fund Direct-Growth Plan ^^ ~~</t>
  </si>
  <si>
    <t>Franklin India Liquid Fund Direct-Growth Plan ^^ ~~</t>
  </si>
  <si>
    <t>$$ ~~4.61% of the Investment in this security by scheme is placed with NSE as collateral.</t>
  </si>
  <si>
    <t># ~~10.30% of the Investment in this security by scheme is placed with NSE as collateral.</t>
  </si>
  <si>
    <t>^ ~~2.00% of the Investment in this security by scheme is placed with NSE as collateral.</t>
  </si>
  <si>
    <t>! ~~2.64% of the Investment in this security by scheme is placed with NSE as collateral.</t>
  </si>
  <si>
    <t>!! ~~5.47% of the Investment in this security by scheme is placed with NSE as collateral.</t>
  </si>
  <si>
    <t>! ^ 2.84% of the Investment in this security by scheme is placed with NSE as collateral.</t>
  </si>
  <si>
    <t>$ # 6.85% of the Investment in this security by scheme is placed with NSE as collateral.</t>
  </si>
  <si>
    <t>91 DTB  (24-Sep-2026) $ ~~</t>
  </si>
  <si>
    <t>182 DTB (08-Oct-2026) $ ~~</t>
  </si>
  <si>
    <t>Reliance Industries Ltd $$ ~~</t>
  </si>
  <si>
    <t>HDFC Bank Ltd ^ ~~</t>
  </si>
  <si>
    <t>ICICI Bank Ltd ! ~~</t>
  </si>
  <si>
    <t>Ashok Leyland Ltd !! ~~</t>
  </si>
  <si>
    <t>Axis Bank Ltd ! ^</t>
  </si>
  <si>
    <t>HCL Technologies Ltd $ #</t>
  </si>
  <si>
    <t>ICICI Bank Ltd ^ ~~</t>
  </si>
  <si>
    <t>Options</t>
  </si>
  <si>
    <t>Bharti Airtel Ltd 29-Sep-26</t>
  </si>
  <si>
    <t xml:space="preserve"> ii) Total outstanding position in Derivative Instruments (Gross Notional) as at August 31, 2026 is Rs.33.83 </t>
  </si>
  <si>
    <t xml:space="preserve"> iii) Total percentage of existing assets hedged through options is 0.01%.</t>
  </si>
  <si>
    <t>Ambuja Cements Ltd 29-Sep-26</t>
  </si>
  <si>
    <t>Apollo Hospitals Enterprise Ltd 29-Sep-26</t>
  </si>
  <si>
    <t>Bajaj Finance Ltd 29-Sep-26</t>
  </si>
  <si>
    <t>Bank of Baroda 29-Sep-26</t>
  </si>
  <si>
    <t>Godrej Properties Ltd 29-Sep-26</t>
  </si>
  <si>
    <t>Hindustan Petroleum Corporation Ltd 29-Sep-26</t>
  </si>
  <si>
    <t>Jio Financial Services Ltd 29-Sep-26</t>
  </si>
  <si>
    <t>JSW Steel Ltd 29-Sep-26</t>
  </si>
  <si>
    <t>Max Financial Services Ltd 29-Sep-26</t>
  </si>
  <si>
    <t>RBL Bank Ltd 29-Sep-26</t>
  </si>
  <si>
    <t>SBI Life Insurance Co Ltd 29-Sep-26</t>
  </si>
  <si>
    <t>Titan Co Ltd 27-Oct-26</t>
  </si>
  <si>
    <t xml:space="preserve"> iii) Total percentage of existing assets hedged through futures is 48.39%.</t>
  </si>
  <si>
    <t xml:space="preserve"> ii) Total outstanding position in Derivative Instruments (Gross Notional) as at August 31, 2026 is Rs. Rs. 14,987.76 Lacs</t>
  </si>
  <si>
    <t xml:space="preserve"> iii) Total percentage of existing assets hedged through futures is 5.31%.</t>
  </si>
  <si>
    <t xml:space="preserve"> iii) Total percentage of existing assets hedged through futures is 0.63%.</t>
  </si>
  <si>
    <t xml:space="preserve"> ii) Total outstanding position in Derivative Instruments (Gross Notional) as at August 31, 2026 is Rs. Rs. 9298.25 Lacs</t>
  </si>
  <si>
    <t xml:space="preserve"> iii) Total percentage of existing assets hedged through futures is 0.71%.</t>
  </si>
  <si>
    <t xml:space="preserve"> iii) Total percentage of existing assets hedged through futures is 0.69%.</t>
  </si>
  <si>
    <t xml:space="preserve"> ii) Total outstanding position in Derivative Instruments (Gross Notional) as at August 31, 2026 is Rs. Rs. 13431.32 Lacs</t>
  </si>
  <si>
    <t xml:space="preserve"> ii) Total outstanding position in Derivative Instruments (Gross Notional) as at August 31, 2026 is Rs. Rs. 134537.62 Lacs</t>
  </si>
  <si>
    <t xml:space="preserve"> iii) Total percentage of existing assets hedged through futures is 70.59%.</t>
  </si>
  <si>
    <t>Adani Energy Solutions Ltd 29-Sep-26</t>
  </si>
  <si>
    <t>Adani Energy Solutions Ltd 27-Oct-26</t>
  </si>
  <si>
    <t>Adani Enterprises Ltd 29-Sep-26</t>
  </si>
  <si>
    <t>Adani Enterprises Ltd 23-Nov-26</t>
  </si>
  <si>
    <t>Adani Green Energy Ltd 23-Nov-26</t>
  </si>
  <si>
    <t>Adani Ports and Special Economic Zone Ltd 23-Nov-26</t>
  </si>
  <si>
    <t>Adani Power Ltd 23-Nov-26</t>
  </si>
  <si>
    <t>Amber Enterprises India Ltd 29-Sep-26</t>
  </si>
  <si>
    <t>Ambuja Cements Ltd 27-Oct-26</t>
  </si>
  <si>
    <t>Angel One Ltd 29-Sep-26</t>
  </si>
  <si>
    <t>APL Apollo Tubes Ltd 29-Sep-26</t>
  </si>
  <si>
    <t>Ashok Leyland Ltd 27-Oct-26</t>
  </si>
  <si>
    <t>Asian Paints Ltd 29-Sep-26</t>
  </si>
  <si>
    <t>AU Small Finance Bank Ltd 27-Oct-26</t>
  </si>
  <si>
    <t>AU Small Finance Bank Ltd 23-Nov-26</t>
  </si>
  <si>
    <t>Aurobindo Pharma Ltd 29-Sep-26</t>
  </si>
  <si>
    <t>Axis Bank Ltd 23-Nov-26</t>
  </si>
  <si>
    <t>Bajaj Auto Ltd 29-Sep-26</t>
  </si>
  <si>
    <t>Bajaj Finserv Ltd 27-Oct-26</t>
  </si>
  <si>
    <t>Bajaj Finserv Ltd 23-Nov-26</t>
  </si>
  <si>
    <t>Bajaj Finance Ltd 27-Oct-26</t>
  </si>
  <si>
    <t>Bajaj Finance Ltd 23-Nov-26</t>
  </si>
  <si>
    <t>Bandhan Bank Ltd 27-Oct-26</t>
  </si>
  <si>
    <t>Bandhan Bank Ltd 23-Nov-26</t>
  </si>
  <si>
    <t>Bank of Baroda 27-Oct-26</t>
  </si>
  <si>
    <t>Bank of Baroda 23-Nov-26</t>
  </si>
  <si>
    <t>Bank of India 23-Nov-26</t>
  </si>
  <si>
    <t>Bharat Electronics Ltd 23-Nov-26</t>
  </si>
  <si>
    <t>Bharti Airtel Ltd 23-Nov-26</t>
  </si>
  <si>
    <t>Bharat Heavy Electricals Ltd 29-Sep-26</t>
  </si>
  <si>
    <t>Bharat Heavy Electricals Ltd 27-Oct-26</t>
  </si>
  <si>
    <t>Bharat Heavy Electricals Ltd 23-Nov-26</t>
  </si>
  <si>
    <t>Biocon Ltd 29-Sep-26</t>
  </si>
  <si>
    <t>Biocon Ltd 23-Nov-26</t>
  </si>
  <si>
    <t>Bharat Petroleum Corporation Ltd 29-Sep-26</t>
  </si>
  <si>
    <t>Bharat Petroleum Corporation Ltd 27-Oct-26</t>
  </si>
  <si>
    <t>BSE Ltd 23-Nov-26</t>
  </si>
  <si>
    <t>Computer Age Management Services Ltd 29-Sep-26</t>
  </si>
  <si>
    <t>Computer Age Management Services Ltd 27-Oct-26</t>
  </si>
  <si>
    <t>Canara Bank 23-Nov-26</t>
  </si>
  <si>
    <t>Cholamandalam Investment and Finance Co Ltd 29-Sep-26</t>
  </si>
  <si>
    <t>Cholamandalam Investment and Finance Co Ltd 27-Oct-26</t>
  </si>
  <si>
    <t>Cipla Ltd 23-Nov-26</t>
  </si>
  <si>
    <t>Coal India Ltd 29-Sep-26</t>
  </si>
  <si>
    <t>Coal India Ltd 27-Oct-26</t>
  </si>
  <si>
    <t>Coal India Ltd 23-Nov-26</t>
  </si>
  <si>
    <t>Cochin Shipyard Ltd 29-Sep-26</t>
  </si>
  <si>
    <t>Coforge Ltd 29-Sep-26</t>
  </si>
  <si>
    <t>Colgate Palmolive (India) Ltd 29-Sep-26</t>
  </si>
  <si>
    <t>Colgate Palmolive (India) Ltd 27-Oct-26</t>
  </si>
  <si>
    <t>Container Corporation of India Ltd 29-Sep-26</t>
  </si>
  <si>
    <t>Container Corporation of India Ltd 27-Oct-26</t>
  </si>
  <si>
    <t>Crompton Greaves Consumer Electricals Ltd 23-Nov-26</t>
  </si>
  <si>
    <t>Divi's Laboratories Ltd 29-Sep-26</t>
  </si>
  <si>
    <t>Divi's Laboratories Ltd 27-Oct-26</t>
  </si>
  <si>
    <t>Eicher Motors Ltd 29-Sep-26</t>
  </si>
  <si>
    <t>Federal Bank Ltd 27-Oct-26</t>
  </si>
  <si>
    <t>Fortis Healthcare Ltd 29-Sep-26</t>
  </si>
  <si>
    <t>Fortis Healthcare Ltd 27-Oct-26</t>
  </si>
  <si>
    <t>Glenmark Pharmaceuticals Ltd 29-Sep-26</t>
  </si>
  <si>
    <t>Godrej Consumer Products Ltd 29-Sep-26</t>
  </si>
  <si>
    <t>Godrej Properties Ltd 27-Oct-26</t>
  </si>
  <si>
    <t>Godrej Properties Ltd 23-Nov-26</t>
  </si>
  <si>
    <t>Grasim Industries Ltd 27-Oct-26</t>
  </si>
  <si>
    <t>HDFC Asset Management Co Ltd 27-Oct-26</t>
  </si>
  <si>
    <t>HDFC Bank Ltd 23-Nov-26</t>
  </si>
  <si>
    <t>HDFC Life Insurance Co Ltd 23-Nov-26</t>
  </si>
  <si>
    <t>Hero MotoCorp Ltd 29-Sep-26</t>
  </si>
  <si>
    <t>Hindalco Industries Ltd 29-Sep-26</t>
  </si>
  <si>
    <t>Hindalco Industries Ltd 23-Nov-26</t>
  </si>
  <si>
    <t>Hindustan Zinc Ltd 23-Nov-26</t>
  </si>
  <si>
    <t>ICICI Bank Ltd 23-Nov-26</t>
  </si>
  <si>
    <t>ICICI Lombard General Insurance Co Ltd 29-Sep-26</t>
  </si>
  <si>
    <t>ICICI Lombard General Insurance Co Ltd 27-Oct-26</t>
  </si>
  <si>
    <t>ICICI Prudential Life Insurance Co Ltd 23-Nov-26</t>
  </si>
  <si>
    <t>IDFC First Bank Ltd 27-Oct-26</t>
  </si>
  <si>
    <t>IDFC First Bank Ltd 23-Nov-26</t>
  </si>
  <si>
    <t>Indian Hotels Co Ltd 29-Sep-26</t>
  </si>
  <si>
    <t>Interglobe Aviation Ltd 27-Oct-26</t>
  </si>
  <si>
    <t>IndusInd Bank Ltd 27-Oct-26</t>
  </si>
  <si>
    <t>IndusInd Bank Ltd 23-Nov-26</t>
  </si>
  <si>
    <t>Infosys Ltd 29-Sep-26</t>
  </si>
  <si>
    <t>Infosys Ltd 27-Oct-26</t>
  </si>
  <si>
    <t>Indian Oil Corporation Ltd 27-Oct-26</t>
  </si>
  <si>
    <t>Indian Oil Corporation Ltd 23-Nov-26</t>
  </si>
  <si>
    <t>ITC Ltd 23-Nov-26</t>
  </si>
  <si>
    <t>Jio Financial Services Ltd 23-Nov-26</t>
  </si>
  <si>
    <t>JSW Energy Ltd 29-Sep-26</t>
  </si>
  <si>
    <t>JSW Energy Ltd 27-Oct-26</t>
  </si>
  <si>
    <t>JSW Steel Ltd 23-Nov-26</t>
  </si>
  <si>
    <t>Jubilant Foodworks Ltd 29-Sep-26</t>
  </si>
  <si>
    <t>Kalyan Jewellers India Ltd 29-Sep-26</t>
  </si>
  <si>
    <t>Kotak Mahindra Bank Ltd 27-Oct-26</t>
  </si>
  <si>
    <t>Kotak Mahindra Bank Ltd 23-Nov-26</t>
  </si>
  <si>
    <t>KPIT Technologies Ltd 29-Sep-26</t>
  </si>
  <si>
    <t>LIC Housing Finance Ltd 29-Sep-26</t>
  </si>
  <si>
    <t>Life Insurance Corporation Of India 27-Oct-26</t>
  </si>
  <si>
    <t>Larsen &amp; Toubro Ltd 23-Nov-26</t>
  </si>
  <si>
    <t>Lupin Ltd 27-Oct-26</t>
  </si>
  <si>
    <t>Mahindra &amp; Mahindra Ltd 23-Nov-26</t>
  </si>
  <si>
    <t>Manappuram Finance Ltd 29-Sep-26</t>
  </si>
  <si>
    <t>Manappuram Finance Ltd 23-Nov-26</t>
  </si>
  <si>
    <t>Mankind Pharma Ltd 29-Sep-26</t>
  </si>
  <si>
    <t>Marico Ltd 29-Sep-26</t>
  </si>
  <si>
    <t>Maruti Suzuki India Ltd 23-Nov-26</t>
  </si>
  <si>
    <t>Max Healthcare Institute Ltd 27-Oct-26</t>
  </si>
  <si>
    <t>Max Healthcare Institute Ltd 29-Sep-26</t>
  </si>
  <si>
    <t>Mazagon Dock Shipbuilders Ltd 29-Sep-26</t>
  </si>
  <si>
    <t>Multi Commodity Exchange Of India Ltd 29-Sep-26</t>
  </si>
  <si>
    <t>Multi Commodity Exchange Of India Ltd 27-Oct-26</t>
  </si>
  <si>
    <t>Samvardhana Motherson International Ltd 29-Sep-26</t>
  </si>
  <si>
    <t>Samvardhana Motherson International Ltd 27-Oct-26</t>
  </si>
  <si>
    <t>Samvardhana Motherson International Ltd 23-Nov-26</t>
  </si>
  <si>
    <t>Motilal Oswal Financial Services Ltd 29-Sep-26</t>
  </si>
  <si>
    <t>Mphasis Ltd 29-Sep-26</t>
  </si>
  <si>
    <t>Nippon Life India Asset Management Ltd 29-Sep-26</t>
  </si>
  <si>
    <t>National Aluminium Co Ltd 27-Oct-26</t>
  </si>
  <si>
    <t>National Aluminium Co Ltd 29-Sep-26</t>
  </si>
  <si>
    <t>Info Edge (India) Ltd 29-Sep-26</t>
  </si>
  <si>
    <t>NBCC (India) Ltd 27-Oct-26</t>
  </si>
  <si>
    <t>NBCC (India) Ltd 23-Nov-26</t>
  </si>
  <si>
    <t>NTPC Ltd 27-Oct-26</t>
  </si>
  <si>
    <t>FSN E-Commerce Ventures Ltd 29-Sep-26</t>
  </si>
  <si>
    <t>Oil &amp; Natural Gas Corporation Ltd 27-Oct-26</t>
  </si>
  <si>
    <t>Oil &amp; Natural Gas Corporation Ltd 23-Nov-26</t>
  </si>
  <si>
    <t>Patanjali Foods Ltd 27-Oct-26</t>
  </si>
  <si>
    <t>One 97 Communications Ltd 29-Sep-26</t>
  </si>
  <si>
    <t>One 97 Communications Ltd 27-Oct-26</t>
  </si>
  <si>
    <t>Power Finance Corporation Ltd 27-Oct-26</t>
  </si>
  <si>
    <t>Pidilite Industries Ltd 23-Nov-26</t>
  </si>
  <si>
    <t>Pidilite Industries Ltd 29-Sep-26</t>
  </si>
  <si>
    <t>Punjab National Bank 23-Nov-26</t>
  </si>
  <si>
    <t>PNB Housing Finance Ltd 29-Sep-26</t>
  </si>
  <si>
    <t>PB Fintech Ltd 29-Sep-26</t>
  </si>
  <si>
    <t>Power Grid Corporation of India Ltd 27-Oct-26</t>
  </si>
  <si>
    <t>Hitachi Energy India Ltd 29-Sep-26</t>
  </si>
  <si>
    <t>Reliance Industries Ltd 23-Nov-26</t>
  </si>
  <si>
    <t>Sagility Ltd 29-Sep-26</t>
  </si>
  <si>
    <t>Steel Authority of India Ltd 29-Sep-26</t>
  </si>
  <si>
    <t>Steel Authority of India Ltd 27-Oct-26</t>
  </si>
  <si>
    <t>SBI Cards and Payment Services Ltd 29-Sep-26</t>
  </si>
  <si>
    <t>SBI Life Insurance Co Ltd 23-Nov-26</t>
  </si>
  <si>
    <t>State Bank of India 23-Nov-26</t>
  </si>
  <si>
    <t>Shriram Finance Ltd 29-Sep-26</t>
  </si>
  <si>
    <t>Solar Industries India Ltd 29-Sep-26</t>
  </si>
  <si>
    <t>Solar Industries India Ltd 23-Nov-26</t>
  </si>
  <si>
    <t>Sun Pharmaceutical Industries Ltd 27-Oct-26</t>
  </si>
  <si>
    <t>Sun Pharmaceutical Industries Ltd 23-Nov-26</t>
  </si>
  <si>
    <t>Supreme Industries Ltd 29-Sep-26</t>
  </si>
  <si>
    <t>Suzlon Energy Ltd 29-Sep-26</t>
  </si>
  <si>
    <t>Tata Consumer Products Ltd 23-Nov-26</t>
  </si>
  <si>
    <t>Tata Consumer Products Ltd 27-Oct-26</t>
  </si>
  <si>
    <t>Tata Power Co Ltd 23-Nov-26</t>
  </si>
  <si>
    <t>Tata Consultancy Services Ltd 29-Sep-26</t>
  </si>
  <si>
    <t>Tata Motors Passenger Vehicles Ltd 29-Sep-26</t>
  </si>
  <si>
    <t>Tata Motors Passenger Vehicles Ltd 23-Nov-26</t>
  </si>
  <si>
    <t>TVS Motor Co Ltd 27-Oct-26</t>
  </si>
  <si>
    <t>TVS Motor Co Ltd 23-Nov-26</t>
  </si>
  <si>
    <t>Ultratech Cement Ltd 23-Nov-26</t>
  </si>
  <si>
    <t>United Spirits Ltd 27-Oct-26</t>
  </si>
  <si>
    <t>United Spirits Ltd 29-Sep-26</t>
  </si>
  <si>
    <t>UPL Ltd 29-Sep-26</t>
  </si>
  <si>
    <t>UPL Ltd 27-Oct-26</t>
  </si>
  <si>
    <t>UPL Ltd 23-Nov-26</t>
  </si>
  <si>
    <t>Varun Beverages Ltd 29-Sep-26</t>
  </si>
  <si>
    <t>Varun Beverages Ltd 23-Nov-26</t>
  </si>
  <si>
    <t>Vedanta Ltd 27-Oct-26</t>
  </si>
  <si>
    <t>Vedanta Ltd 23-Nov-26</t>
  </si>
  <si>
    <t>Vishal Mega Mart Ltd 29-Sep-26</t>
  </si>
  <si>
    <t>Yes Bank Ltd 23-Nov-26</t>
  </si>
  <si>
    <t xml:space="preserve"> ii) Total outstanding position in Derivative Instruments (Gross Notional) as at August 31, 2026 is Rs. 28,418.03 Lacs</t>
  </si>
  <si>
    <t>iv) For the Month ended August 31, 2026 following were the hedging transactions through futures which have been squared off/expired:</t>
  </si>
  <si>
    <t xml:space="preserve">Primary Benchmark: 65% Nifty 500+ 20% Nifty Short Duration Index+ 5% Domestic price of gold+ 5% Domestic price of silver+ 5% iCOMDEX </t>
  </si>
  <si>
    <t>Investors should consult their financial advisers if in doubt about whether the product is suitable for them</t>
  </si>
  <si>
    <t>Primary Benchmark: Nifty Equity Savings Index</t>
  </si>
  <si>
    <t>Primary Benchmark: Nifty 50 Hybrid Composite Debt 50:50 Index</t>
  </si>
  <si>
    <t>Primary Benchmark: CRISIL Hybrid 35+65 - Aggressive Index</t>
  </si>
  <si>
    <t>^Franklin India Equity Hybrid Fund is renamed as Franklin India Aggressive Hybrid Fund effective July 11, 2025</t>
  </si>
  <si>
    <t>Primary Benchmark: NIFTY 50 Arbitrage Index</t>
  </si>
  <si>
    <t>Primary Benchmark:  Tier-1 Index:  Nifty 500 (Effective August 1, 2023, the benchmark of the scheme has been changed from NIFTY500 Value 50)</t>
  </si>
  <si>
    <t xml:space="preserve">Tier-2 Index:  NIFTY500 Value 50 </t>
  </si>
  <si>
    <t>Primary Benchmark: BSE Teck (Effective June 1, 2024, the benchmark of the scheme has been renamed from S&amp;P BSE Teck)</t>
  </si>
  <si>
    <t>Primary Benchmark: Nifty Smallcap 250</t>
  </si>
  <si>
    <t>^Franklin India Smaller Companies Fund is renamed as Franklin India Small Cap Fund effective Jul 11, 2025</t>
  </si>
  <si>
    <t>Primary Benchmark: NIFTY 500</t>
  </si>
  <si>
    <t>Primary Benchmark: Nifty Midcap 150</t>
  </si>
  <si>
    <t>^Franklin India Prima Fund is renamed as Franklin India Mid Cap Fund effective Jul 11, 2025</t>
  </si>
  <si>
    <t>Primary Benchmark: BSE 200 TRI</t>
  </si>
  <si>
    <t>Primary Benchmark: Nifty 500 Multi Cap 50:25:25 Total Returns Index</t>
  </si>
  <si>
    <t>Primary Benchmark: NIFTY LargeMidcap 250</t>
  </si>
  <si>
    <t>^Franklin India Equity Advantage Fund is renamed as Franklin India Large &amp; Mid Cap Fund effective Jul 11, 2025</t>
  </si>
  <si>
    <t>Primary Benchmark: Nifty 100</t>
  </si>
  <si>
    <t>^Franklin India Bluechip Fund is renamed as Franklin India Large Cap Fund effective Jul 11, 2025</t>
  </si>
  <si>
    <t>^ Franklin India Equity Fund is renamed as Franklin India Flexi Cap Fund effective Jan 29, 2021.</t>
  </si>
  <si>
    <t>Primary Benchmark: Tier-1 Index:  Nifty 500 (Effective August 1, 2023, the benchmark of the scheme has been changed from  Nifty Dividend Opportunities 50 )</t>
  </si>
  <si>
    <t>Tier-2 Index:  Nifty Dividend Opportunities 50</t>
  </si>
  <si>
    <t>^Templeton India Equity Income Fund is renamed as Franklin India Dividend Yield Fund effective July 11, 2025</t>
  </si>
  <si>
    <t>Primary Benchmark: BSE India Infrastructure Index (Effective June 1, 2024, the benchmark of the scheme has been renamed from S&amp;P BSE India Infrastructure Index)</t>
  </si>
  <si>
    <t>Primary Benchmark: 75% MSCI Asia (Ex-Japan) Standard Index + 25% Nifty 500 Index (Effective March 9, 2024, the benchmark of the scheme has changed from MSCI Asia (ex-Japan) Standard Index)</t>
  </si>
  <si>
    <t>Primary Benchmark: Nifty 50</t>
  </si>
  <si>
    <t>^ Franklin India Index Fund – NSE Nifty Plan is renamed as Franklin India NSE Nifty 50 Index Fund effective July 01, 2022.</t>
  </si>
  <si>
    <t>^ Franklin India TAXSHIELD is renamed as Franklin India ELSS Tax Saver Fund effective December 22, 2023.</t>
  </si>
  <si>
    <t>Primary Benchmark: Russell 3000 Growth Index</t>
  </si>
  <si>
    <t>^  Franklin India Feeder - Franklin U.S. Opportunities Fund is renamed as Franklin U.S. Opportunities Equity Active Fund of Funds effective May 30, 2025.</t>
  </si>
  <si>
    <t>All Plans under Franklin India Feeder- Templeton European Opportunities Fund (FIF-TEOF) merged with Franklin India Feeder - Franklin U.S. Opportunities Fund (FIF-FUSOF) as on June 30, 2025.</t>
  </si>
  <si>
    <t>Primary Benchmark: 65% NIFTY Short Duration Debt Index + 35% NIFTY 50 Arbitrage Index (Effective July 4, 2025, the benchmark is changed from 40% Nifty 500 TRI + 40% Nifty Short Duration Debt Index + 20% domestic gold price)</t>
  </si>
  <si>
    <t>^Franklin India Multi - Asset Solution Fund of Funds is renamed as Franklin India Income Plus Arbitrage Active Fund of Funds effective Jul 04, 2025</t>
  </si>
  <si>
    <t>Primary Benchmark: CRISIL Hybrid 50+50 - Moderate Index</t>
  </si>
  <si>
    <t>** All Plans under Franklin India Life Stage Fund of Funds (FILSF) were merged with Franklin India Dynamic Asset Allocation Fund of Funds (FIDAAF) as on December 19, 2022.</t>
  </si>
  <si>
    <t>^Franklin India Dynamic Asset Allocation Fund of Funds is renamed as Franklin India Dynamic Asset Allocation Active Fund of Funds effective Jul 11, 2025</t>
  </si>
  <si>
    <t>Franklin India Liquid Fund</t>
  </si>
  <si>
    <t>Rating</t>
  </si>
  <si>
    <t>INE556F08KI9</t>
  </si>
  <si>
    <t>7.44% Small Industries Development Bank Of India (04-Sep-2026) **</t>
  </si>
  <si>
    <t>INE936D07174</t>
  </si>
  <si>
    <t>6.40% Jamnagar Utilities &amp; Power Pvt Ltd (29-Sep-2026)</t>
  </si>
  <si>
    <t>INE556F08KJ7</t>
  </si>
  <si>
    <t>7.55% Small Industries Development Bank Of India (22-Sep-2026) **</t>
  </si>
  <si>
    <t>INE134E08MK0</t>
  </si>
  <si>
    <t>7.70% Power Finance Corporation Ltd (15-Sep-2026) **</t>
  </si>
  <si>
    <t>ICRA AAA</t>
  </si>
  <si>
    <t>INE514E08FG5</t>
  </si>
  <si>
    <t>7.62% Export-Import Bank of India (01-Sep-2026) **</t>
  </si>
  <si>
    <t>INE692A16MJ0</t>
  </si>
  <si>
    <t>Union Bank of India (04-Sep-2026) **</t>
  </si>
  <si>
    <t>INE040A16HL8</t>
  </si>
  <si>
    <t>HDFC Bank Ltd (10-Sep-2026)</t>
  </si>
  <si>
    <t>INE040A16JX9</t>
  </si>
  <si>
    <t>HDFC Bank Ltd (02-Nov-2026) **</t>
  </si>
  <si>
    <t>INE01GA16319</t>
  </si>
  <si>
    <t>DBS Bank India Ltd (28-Sep-2026) **</t>
  </si>
  <si>
    <t>INE040A16JS9</t>
  </si>
  <si>
    <t>HDFC Bank Ltd (01-Oct-2026)</t>
  </si>
  <si>
    <t>INE692A16MT9</t>
  </si>
  <si>
    <t>Union Bank of India (14-Oct-2026) **</t>
  </si>
  <si>
    <t>INE692A16MV5</t>
  </si>
  <si>
    <t>Union Bank of India (19-Oct-2026) **</t>
  </si>
  <si>
    <t>INE556F16BN1</t>
  </si>
  <si>
    <t>Small Industries Development Bank of India (27-Oct-2026) **</t>
  </si>
  <si>
    <t>INE028A16KH5</t>
  </si>
  <si>
    <t>Bank of Baroda (05-Nov-2026) **</t>
  </si>
  <si>
    <t>INE692A16MK8</t>
  </si>
  <si>
    <t>Union Bank of India (07-Sep-2026) **</t>
  </si>
  <si>
    <t>INE040A16HR5</t>
  </si>
  <si>
    <t>HDFC Bank Ltd (21-Sep-2026) **</t>
  </si>
  <si>
    <t>INE040A16JY7</t>
  </si>
  <si>
    <t>HDFC Bank Ltd (04-Nov-2026)</t>
  </si>
  <si>
    <t>INE238AD6CM8</t>
  </si>
  <si>
    <t>Axis Bank Ltd (02-Sep-2026) **</t>
  </si>
  <si>
    <t>INE700G14UJ6</t>
  </si>
  <si>
    <t>HDFC Securities Ltd (11-Sep-2026) **@</t>
  </si>
  <si>
    <t>INE020B14714</t>
  </si>
  <si>
    <t>REC Ltd (22-Oct-2026) **@</t>
  </si>
  <si>
    <t>INE556F14MI3</t>
  </si>
  <si>
    <t>Small Industries Development Bank Of India (03-Sep-2026)@</t>
  </si>
  <si>
    <t>INE477L14FX3</t>
  </si>
  <si>
    <t>IIFL Home Finance Ltd (09-Sep-2026) **@</t>
  </si>
  <si>
    <t>INE660A14ZC9</t>
  </si>
  <si>
    <t>Sundaram Finance Ltd (11-Sep-2026) **@</t>
  </si>
  <si>
    <t>INE081A14HK9</t>
  </si>
  <si>
    <t>Tata Steel Ltd (25-Sep-2026) **@</t>
  </si>
  <si>
    <t>INE020B14722</t>
  </si>
  <si>
    <t>REC Ltd (23-Nov-2026) **@</t>
  </si>
  <si>
    <t>INE115A14FY0</t>
  </si>
  <si>
    <t>LIC Housing Finance Ltd (26-Nov-2026) **@</t>
  </si>
  <si>
    <t>INE110O14JM9</t>
  </si>
  <si>
    <t>Axis Securities Ltd (20-Nov-2026) **@</t>
  </si>
  <si>
    <t>INE296A14I34</t>
  </si>
  <si>
    <t>Bajaj Finance Ltd (19-Oct-2026) **@</t>
  </si>
  <si>
    <t>INE261F14PQ6</t>
  </si>
  <si>
    <t>National Bank For Agriculture &amp; Rural Development (08-Sep-2026)@</t>
  </si>
  <si>
    <t>INE674K14CP0</t>
  </si>
  <si>
    <t>Aditya Birla Capital Ltd (25-Sep-2026) **@</t>
  </si>
  <si>
    <t>INE572E14KQ0</t>
  </si>
  <si>
    <t>PNB Housing Finance Ltd (27-Oct-2026) **@</t>
  </si>
  <si>
    <t>INE01C314GH7</t>
  </si>
  <si>
    <t>Bajaj Financial Securities Ltd (22-Sep-2026) **@</t>
  </si>
  <si>
    <t>INE472H14896</t>
  </si>
  <si>
    <t>Standard Chartered Securities (India) Ltd (06-Nov-2026) **@</t>
  </si>
  <si>
    <t>INE530B14HS6</t>
  </si>
  <si>
    <t>IIFL Finance Ltd (04-Sep-2026) **@</t>
  </si>
  <si>
    <t>INE261F14PP8</t>
  </si>
  <si>
    <t>National Bank For Agriculture &amp; Rural Development (07-Sep-2026) **@</t>
  </si>
  <si>
    <t>INE941D14774</t>
  </si>
  <si>
    <t>Sikka Ports &amp; Terminals Ltd (16-Oct-2026) **@</t>
  </si>
  <si>
    <t>INE763G14K04</t>
  </si>
  <si>
    <t>ICICI Securities Ltd (04-Sep-2026) **@</t>
  </si>
  <si>
    <t>INE522D14OU1</t>
  </si>
  <si>
    <t>Manappuram Finance Ltd (15-Sep-2026) **@</t>
  </si>
  <si>
    <t>INE071G14ID0</t>
  </si>
  <si>
    <t>ICICI Home Finance Co Ltd (28-Sep-2026) **@</t>
  </si>
  <si>
    <t>INE422H14545</t>
  </si>
  <si>
    <t>DSP Finance Pvt Ltd (29-Oct-2026) **@</t>
  </si>
  <si>
    <t>INE742F14RL2</t>
  </si>
  <si>
    <t>Adani Ports And Special Economic Zone Ltd (06-Nov-2026) **@</t>
  </si>
  <si>
    <t>INE110O14JH9</t>
  </si>
  <si>
    <t>Axis Securities Ltd (04-Nov-2026) **@</t>
  </si>
  <si>
    <t>INE028E14XV6</t>
  </si>
  <si>
    <t>Kotak Securities Ltd (20-Nov-2026) **@</t>
  </si>
  <si>
    <t>INE674K14CZ9</t>
  </si>
  <si>
    <t>Aditya Birla Capital Ltd (23-Nov-2026) **@</t>
  </si>
  <si>
    <t>INE530B14HU2</t>
  </si>
  <si>
    <t>IIFL Finance Ltd (08-Sep-2026) **@</t>
  </si>
  <si>
    <t>INE790I14HN2</t>
  </si>
  <si>
    <t>HSBC Investdirect Financial Services (India) Ltd (16-Sep-2026) **@</t>
  </si>
  <si>
    <t>INE790I14HO0</t>
  </si>
  <si>
    <t>HSBC Investdirect Financial Services (India) Ltd (21-Sep-2026) **@</t>
  </si>
  <si>
    <t>INE824H14UQ7</t>
  </si>
  <si>
    <t>Julius Baer Capital (India) Pvt Ltd (25-Sep-2026) **@</t>
  </si>
  <si>
    <t>INE422H14552</t>
  </si>
  <si>
    <t>DSP Finance Pvt Ltd (30-Oct-2026) **@</t>
  </si>
  <si>
    <t>IN002025Y495</t>
  </si>
  <si>
    <t>182 DTB (10-Sep-2026)</t>
  </si>
  <si>
    <t>91 DTB  (01-Oct-2026) $$ ~~</t>
  </si>
  <si>
    <t>IN002026X149</t>
  </si>
  <si>
    <t>91 DTB  (08-Oct-2026)</t>
  </si>
  <si>
    <t>91 DTB  (24-Sep-2026)</t>
  </si>
  <si>
    <t>Alternative Investment Fund #</t>
  </si>
  <si>
    <t>INF0RQ622028</t>
  </si>
  <si>
    <t>Corporate Debt Market Development Fund Class A2</t>
  </si>
  <si>
    <t>Alternative Investment Fund Units</t>
  </si>
  <si>
    <t>$$ ~~ 35.00% of the Investment in this security by scheme is placed with Clearing Corporation of India Limited (CCIL) as collateral.</t>
  </si>
  <si>
    <t># In accordance with Clause 18.2 of SEBI Master circular for Mutual Funds dated March 20, 2026 - Investment by Mutual Fund Schemes in units of Corporate Debt Market Development Fund.</t>
  </si>
  <si>
    <t>Aggregate investments by other schemes of Franklin Templeton Mutual Fund in this scheme is Rs. 380.84 Lakhs.</t>
  </si>
  <si>
    <t>AUM excluding the aggregate investments by other schemes of Franklin Templeton Mutual Fund in this scheme is Rs. 607,829.57 Lakhs.</t>
  </si>
  <si>
    <t>There are certain Instrument/ Security categories/ sub-categories wherein the schemes do not hold any positions as on Aug 31, 2026.
Accordingly, if there are NIL holdings, the category/sub-category of Instruments/ Securities have not been disclosed in the Portfolio.</t>
  </si>
  <si>
    <t>a) NAV at the beginning and at the end of the month ended 31-Aug-2026</t>
  </si>
  <si>
    <t xml:space="preserve">      Regular Plan Growth Option</t>
  </si>
  <si>
    <t xml:space="preserve">      Regular Plan Daily IDCW Reinvestment Option</t>
  </si>
  <si>
    <t xml:space="preserve">      Regular Plan Weekly IDCW Option</t>
  </si>
  <si>
    <t xml:space="preserve">      Institutional Plan Daily IDCW Reinvestment Option</t>
  </si>
  <si>
    <t xml:space="preserve">      Institutional Plan Weekly IDCW Option</t>
  </si>
  <si>
    <t xml:space="preserve">      Super Institutional Plan Growth Option</t>
  </si>
  <si>
    <t xml:space="preserve">      Super Institutional Plan Daily IDCW Reinvestment Option</t>
  </si>
  <si>
    <t xml:space="preserve">      Super Institutional Plan Weekly IDCW Option</t>
  </si>
  <si>
    <t xml:space="preserve">      Direct Super Institutional Growth Option</t>
  </si>
  <si>
    <t xml:space="preserve">      Direct Super Institutional Daily IDCW Reinvestment Option</t>
  </si>
  <si>
    <t xml:space="preserve">      Direct Super Institutional Weekly IDCW Option</t>
  </si>
  <si>
    <t xml:space="preserve">      Unclaimed Redemption Plan - Growth</t>
  </si>
  <si>
    <t xml:space="preserve">      Unclaimed IDCW Plan - Growth</t>
  </si>
  <si>
    <t xml:space="preserve">      Unclaimed Redemption Investor Education Plan - Growth</t>
  </si>
  <si>
    <t xml:space="preserve">      Unclaimed IDCW Investor Education Plan - Growth</t>
  </si>
  <si>
    <t>d) Residual maturity / Average Maturity as on 31-Aug-2026</t>
  </si>
  <si>
    <t>f) The percentage in terms of market value of investments made in Foreign Securities/ADRs/GDRs/Foreign Mutual Fund Units</t>
  </si>
  <si>
    <t>g) Total value and percentage of illiquid securities</t>
  </si>
  <si>
    <t>h) Repo transactions in corporate debt securities during the fortnight</t>
  </si>
  <si>
    <t>i) Term deposits placed as margins for trading in cash and derivatives market</t>
  </si>
  <si>
    <t>j) Security in default beyond maturity date</t>
  </si>
  <si>
    <t>k) Risk-o-meter</t>
  </si>
  <si>
    <t xml:space="preserve">Primary Benchmark: Tier-1 Index:  NIFTY Liquid Index A-I (Effective April 1, 2024, the benchmark of the scheme is changed from CRISIL Liquid Debt B-I Index) </t>
  </si>
  <si>
    <t>Franklin India Overnight Fund</t>
  </si>
  <si>
    <t>91 DTB  (24-Sep-2026) $$ ~~</t>
  </si>
  <si>
    <t>IN002025Y503</t>
  </si>
  <si>
    <t>182 DTB (18-Sep-2026) $$ ~~</t>
  </si>
  <si>
    <t>$$ ~~ 100.00% of the Investment in this security by scheme is placed with Clearing Corporation of India Limited (CCIL) as collateral.</t>
  </si>
  <si>
    <t xml:space="preserve">      Daily IDCW Plan</t>
  </si>
  <si>
    <t xml:space="preserve">      Weekly IDCW Plan</t>
  </si>
  <si>
    <t xml:space="preserve">      Direct Daily IDCW Plan</t>
  </si>
  <si>
    <t xml:space="preserve">      Direct Weekly IDCW Plan</t>
  </si>
  <si>
    <t xml:space="preserve">      Unclaimed Redemption Plan</t>
  </si>
  <si>
    <t xml:space="preserve">      Unclaimed IDCW Plan</t>
  </si>
  <si>
    <t xml:space="preserve">      Unclaimed Redemption Investor Education Plan</t>
  </si>
  <si>
    <t xml:space="preserve">      Unclaimed IDCW Investor Education Plan</t>
  </si>
  <si>
    <t xml:space="preserve">Primary Benchmark: Tier-1 Index: NIFTY 1D Rate Index (Effective April 1, 2024, the benchmark of the scheme is changed from CRISIL Liquid Overnight Index) </t>
  </si>
  <si>
    <t>Franklin India Money Market Fund (formerly known as Franklin India Savings Fund) ^</t>
  </si>
  <si>
    <t>INE008A168A9</t>
  </si>
  <si>
    <t>IDBI Bank Ltd (11-Mar-2027) **</t>
  </si>
  <si>
    <t>INE261F16AF6</t>
  </si>
  <si>
    <t>National Bank For Agriculture &amp; Rural Development (22-Jan-2027) **</t>
  </si>
  <si>
    <t>INE261F16AH2</t>
  </si>
  <si>
    <t>National Bank For Agriculture &amp; Rural Development (28-Jan-2027) **</t>
  </si>
  <si>
    <t>INE556F16BX0</t>
  </si>
  <si>
    <t>Small Industries Development Bank of India (29-Jan-2027) **</t>
  </si>
  <si>
    <t>INE692A16MZ6</t>
  </si>
  <si>
    <t>Union Bank of India (23-Oct-2026)</t>
  </si>
  <si>
    <t>INE028A16KT0</t>
  </si>
  <si>
    <t>Bank of Baroda (11-Dec-2026) **</t>
  </si>
  <si>
    <t>INE028A16KX2</t>
  </si>
  <si>
    <t>Bank of Baroda (06-Jan-2027) **</t>
  </si>
  <si>
    <t>INE238AD6BW9</t>
  </si>
  <si>
    <t>Axis Bank Ltd (14-Jan-2027) **</t>
  </si>
  <si>
    <t>INE556F16CB4</t>
  </si>
  <si>
    <t>Small Industries Development Bank of India (18-Feb-2027)</t>
  </si>
  <si>
    <t>INE556F16BS0</t>
  </si>
  <si>
    <t>Small Industries Development Bank of India (04-Dec-2026) **</t>
  </si>
  <si>
    <t>INE692A16KQ9</t>
  </si>
  <si>
    <t>Union Bank of India (10-Dec-2026) **</t>
  </si>
  <si>
    <t>INE237AD6158</t>
  </si>
  <si>
    <t>Kotak Mahindra Bank Ltd (21-Dec-2026)</t>
  </si>
  <si>
    <t>INE028A16KZ7</t>
  </si>
  <si>
    <t>Bank of Baroda (11-Jan-2027) **</t>
  </si>
  <si>
    <t>INE160A16UD4</t>
  </si>
  <si>
    <t>Punjab National Bank (04-Feb-2027) **</t>
  </si>
  <si>
    <t>INE556F16BY8</t>
  </si>
  <si>
    <t>Small Industries Development Bank of India (04-Feb-2027) **</t>
  </si>
  <si>
    <t>INE476A16H43</t>
  </si>
  <si>
    <t>Canara Bank (04-Mar-2027)</t>
  </si>
  <si>
    <t>INE261F16AK6</t>
  </si>
  <si>
    <t>National Bank For Agriculture &amp; Rural Development (17-Feb-2027)</t>
  </si>
  <si>
    <t>INE556F16BW2</t>
  </si>
  <si>
    <t>Small Industries Development Bank of India (28-Jan-2027) **</t>
  </si>
  <si>
    <t>INE476A16G44</t>
  </si>
  <si>
    <t>Canara Bank (02-Feb-2027) **</t>
  </si>
  <si>
    <t>INE040A16IK8</t>
  </si>
  <si>
    <t>HDFC Bank Ltd (22-Jan-2027) **</t>
  </si>
  <si>
    <t>INE377Y14BZ2</t>
  </si>
  <si>
    <t>Bajaj Housing Finance Ltd (23-Feb-2027) **@</t>
  </si>
  <si>
    <t>INE202B14PO4</t>
  </si>
  <si>
    <t>Piramal Finance Ltd (30-Oct-2026) **@</t>
  </si>
  <si>
    <t>INE041014080</t>
  </si>
  <si>
    <t>Embassy Office Parks Reit (12-Mar-2027) **@</t>
  </si>
  <si>
    <t>INE498L14GA5</t>
  </si>
  <si>
    <t>L&amp;T Finance Ltd (10-Jun-2027) **@</t>
  </si>
  <si>
    <t>INE539K14BZ6</t>
  </si>
  <si>
    <t>Credila Financial Services Ltd (01-Mar-2027) **@</t>
  </si>
  <si>
    <t>INE03W114724</t>
  </si>
  <si>
    <t>Arka Fincap Ltd (26-Feb-2027) **@</t>
  </si>
  <si>
    <t>INE472H14821</t>
  </si>
  <si>
    <t>Standard Chartered Securities (India) Ltd (08-Mar-2027) **@</t>
  </si>
  <si>
    <t>INE539K14CA7</t>
  </si>
  <si>
    <t>Credila Financial Services Ltd (04-Mar-2027) **@</t>
  </si>
  <si>
    <t>INE879F14NO5</t>
  </si>
  <si>
    <t>Infina Finance Pvt Ltd (14-May-2027) **@</t>
  </si>
  <si>
    <t>INE916D146U1</t>
  </si>
  <si>
    <t>Kotak Mahindra Prime Ltd (25-Jun-2027) **@</t>
  </si>
  <si>
    <t>IN3320170019</t>
  </si>
  <si>
    <t>7.67% Uttar Pradesh SDL (12-Apr-2027)</t>
  </si>
  <si>
    <t>IN4520190021</t>
  </si>
  <si>
    <t>7.78% Telangana SDL (29-May-2027)</t>
  </si>
  <si>
    <t>IN2820160363</t>
  </si>
  <si>
    <t>7.88% Punjab SDL (01-Mar-2027)</t>
  </si>
  <si>
    <t>IN3420160100</t>
  </si>
  <si>
    <t>6.88% West Bengal SDL (23-Nov-2026) $$ ~~</t>
  </si>
  <si>
    <t>IN2820160348</t>
  </si>
  <si>
    <t>7.14% Punjab SDL (20-Jan-2027)</t>
  </si>
  <si>
    <t>Margin on IRS</t>
  </si>
  <si>
    <t>Outstanding Interest Rate Swap Position</t>
  </si>
  <si>
    <t>Contract Name</t>
  </si>
  <si>
    <t>Notional Value (In Lakhs)</t>
  </si>
  <si>
    <t>DBS BANK LTD (Pay Fixed - Receive Floating)</t>
  </si>
  <si>
    <t>ICICI SECURITIES PRIMARY DEALERSHIP LTD (Pay Fixed - Receive Floating)</t>
  </si>
  <si>
    <t>IDFC FIRST BANK (Pay Fixed - Receive Floating)</t>
  </si>
  <si>
    <t>STANDARD CHARTERED BANK (Pay Fixed - Receive Floating)</t>
  </si>
  <si>
    <t>Total Interest Rate Swap</t>
  </si>
  <si>
    <t>Aggregate investments by other schemes of Franklin Templeton Mutual Fund in this scheme is Rs. 20,975.29 Lakhs.</t>
  </si>
  <si>
    <t>AUM excluding the aggregate investments by other schemes of Franklin Templeton Mutual Fund in this scheme is Rs. 372,756.69 Lakhs.</t>
  </si>
  <si>
    <t xml:space="preserve">      Retail Plan Growth Option</t>
  </si>
  <si>
    <t xml:space="preserve">      Retail Plan Daily IDCW Option</t>
  </si>
  <si>
    <t xml:space="preserve">      Retail Plan Weekly IDCW Option</t>
  </si>
  <si>
    <t xml:space="preserve">      Retail Plan Monthly IDCW Option</t>
  </si>
  <si>
    <t xml:space="preserve">      Retail Plan Quarterly IDCW Option</t>
  </si>
  <si>
    <t xml:space="preserve">      Direct Retail Plan Growth Option</t>
  </si>
  <si>
    <t xml:space="preserve">      Direct Retail Plan Daily IDCW Option</t>
  </si>
  <si>
    <t xml:space="preserve">      Direct Retail Plan Weekly IDCW Option</t>
  </si>
  <si>
    <t xml:space="preserve">      Direct Retail Plan Monthly IDCW Option</t>
  </si>
  <si>
    <t xml:space="preserve">      Direct Retail Plan Quarterly IDCW Option</t>
  </si>
  <si>
    <t>c) Exposure to Derivative Instruments (Interest Rate Swaps) as on August 31, 2026:</t>
  </si>
  <si>
    <t>i) Hedging Positions through Interest Rate Swaps as on August 31, 2026</t>
  </si>
  <si>
    <t>Position</t>
  </si>
  <si>
    <t>Instrument Type</t>
  </si>
  <si>
    <t>Maturity/Next Interest Reset Date **</t>
  </si>
  <si>
    <t>Notional Value (in Lakhs)</t>
  </si>
  <si>
    <t>Credila Financial Services CP (01-Mar-2027)</t>
  </si>
  <si>
    <t>Long</t>
  </si>
  <si>
    <t>Floating</t>
  </si>
  <si>
    <t xml:space="preserve">23-Oct-26           </t>
  </si>
  <si>
    <t>Fixed</t>
  </si>
  <si>
    <t>SIDBI CD (28-Jan-2027)
NABARD CD (28-Jan-2027)</t>
  </si>
  <si>
    <t>SIDBI CD (29-Jan-2027)</t>
  </si>
  <si>
    <t xml:space="preserve">23-Jan-27           </t>
  </si>
  <si>
    <t>NABARD CD (28-Jan-2027)
SIDBI CD (04-Feb-2027)</t>
  </si>
  <si>
    <t>Bajaj Housing Finance Ltd CP (23-Feb-2027)</t>
  </si>
  <si>
    <t xml:space="preserve">29-Jan-27           </t>
  </si>
  <si>
    <t>L&amp;T Finance Ltd. CP (10-Jun-2027)
Kotak Mahindra Prime Ltd. CP (25-Jun-2027)</t>
  </si>
  <si>
    <t xml:space="preserve">31-May-27           </t>
  </si>
  <si>
    <t>** For IRS with pay fix and receive float - Long position represents the floating leg of IRS contract and the maturity date is considered as next interest fixing date.</t>
  </si>
  <si>
    <t>** For IRS with pay fix and receive float - Short position represents the fixed leg of IRS contract and the maturity date is considered as the maturity date of IRS contract.</t>
  </si>
  <si>
    <t>ii) Total outstanding position in Derivative Instruments (Gross Notional) as at August 31, 2026 is Rs. 75,000.00 Lakhs.</t>
  </si>
  <si>
    <t>iii) Total percentage of existing assets hedged through futures is 19.05%.</t>
  </si>
  <si>
    <t>g)Total value and percentage of illiquid securities</t>
  </si>
  <si>
    <t>i)Term deposits placed as margins for trading in cash and derivatives market</t>
  </si>
  <si>
    <t>j)Security in default beyond maturity date</t>
  </si>
  <si>
    <t xml:space="preserve">Primary Benchmark: Tier-1 Index: NIFTY Money Market Index A-I (Effective April 1, 2024, the benchmark of the scheme is changed from NIFTY Money Market Index B-I) </t>
  </si>
  <si>
    <t>^ Franklin India Savings Fund is renamed as Franklin India Money Market effective May 15, 2023.</t>
  </si>
  <si>
    <t>Franklin India Floating Interest Rates Fund (Formerly known as Franklin India Floating Rate Fund) ^</t>
  </si>
  <si>
    <t>INE020B08EX7</t>
  </si>
  <si>
    <t>7.64% REC Ltd (30-Apr-2027)</t>
  </si>
  <si>
    <t>INE040A16IZ6</t>
  </si>
  <si>
    <t>HDFC Bank Ltd (12-Mar-2027)</t>
  </si>
  <si>
    <t>IN1920250264</t>
  </si>
  <si>
    <t>7.31% Karnataka SDL (04-Sep-2033)</t>
  </si>
  <si>
    <t>IN2220250491</t>
  </si>
  <si>
    <t>7.33% Maharashtra SDL (04-Mar-2034)</t>
  </si>
  <si>
    <t>IN3520250090</t>
  </si>
  <si>
    <t>7.59% Chhattisgarh SDL (11-Feb-2036)</t>
  </si>
  <si>
    <t>IN3320170068</t>
  </si>
  <si>
    <t>7.19% Uttar Pradesh SDL (26-Jul-2027)</t>
  </si>
  <si>
    <t>IN0020200120</t>
  </si>
  <si>
    <t>GOI FRB 2033 (22-Sep-2033) $ $ ~~</t>
  </si>
  <si>
    <t>IN2020170063</t>
  </si>
  <si>
    <t>7.19% Kerala SDL (26-Jul-2027)</t>
  </si>
  <si>
    <t>$ ~~ 60.00% of the Investment in this security by scheme is placed with Clearing Corporation of India Limited (CCIL) as collateral.</t>
  </si>
  <si>
    <t>7.19% Kerala SDL (26-Jul-2027)
HDFC Bank Ltd. CD (12-Mar-2027)</t>
  </si>
  <si>
    <t xml:space="preserve">11-May-26           </t>
  </si>
  <si>
    <t>7.70% Poonawalla Fincorp (21-Apr-2028)
NABARD CD (17-Mar-2027)</t>
  </si>
  <si>
    <t>7.19% Kerala SDL (26-Jul-2027)
Bank of Baroda CD (04-Dec-2026)</t>
  </si>
  <si>
    <t>7.59% Chhattishgarh SGS (11-Feb-2036)</t>
  </si>
  <si>
    <t xml:space="preserve">06-Aug-26           </t>
  </si>
  <si>
    <t>7.33% Maharashtra SDL (04-Mar-2034)
7.82% Bajaj Finance (31-Jan-2034 - PO - 08-Feb-2027)</t>
  </si>
  <si>
    <t xml:space="preserve">09-Oct-26           </t>
  </si>
  <si>
    <t>7.33% Maharashtra SDL (04-Mar-2034)
7.31% Karnataka SDL (04-Sep-2033)</t>
  </si>
  <si>
    <t>7.64% REC Ltd. (30-Apr-2027)</t>
  </si>
  <si>
    <t xml:space="preserve">01-Oct-26           </t>
  </si>
  <si>
    <t>Jubilant Bevco Ltd. ZCB (31-May-2028)
Jubilant Beverages Ltd. ZCB (31-May-2028)</t>
  </si>
  <si>
    <t xml:space="preserve">25-Feb-27           </t>
  </si>
  <si>
    <t>Jubilant Bevco Ltd ZCB (31-May-2028)</t>
  </si>
  <si>
    <t>ii) Total outstanding position in Derivative Instruments (Gross Notional) as at August 31, 2026 is Rs. 21,000.00 Lakhs.</t>
  </si>
  <si>
    <t>iii) Total percentage of existing assets hedged through futures is 74.64%.</t>
  </si>
  <si>
    <t xml:space="preserve">Primary Benchmark: NIFTY Short Duration Debt Index A-II (Effective April 1, 2024, the benchmark of the scheme is changed from CRISIL Low Duration Debt Index) </t>
  </si>
  <si>
    <t>^ Franklin India Floating Rate Fund is renamed as Franklin India Floating Interest Rates Fund effective August 25, 2026.</t>
  </si>
  <si>
    <t>Franklin India Corporate Bond Fund (Formerly known as Franklin India Corporate Debt Fund) ^</t>
  </si>
  <si>
    <t>INE556F08KK5</t>
  </si>
  <si>
    <t>7.79% Small Industries Development Bank Of India (19-Apr-2027) **</t>
  </si>
  <si>
    <t>INE261F08EF5</t>
  </si>
  <si>
    <t>7.80% National Bank For Agriculture &amp; Rural Development (15-Mar-2027)</t>
  </si>
  <si>
    <t>INE936D07182</t>
  </si>
  <si>
    <t>7.90% Jamnagar Utilities &amp; Power Pvt Ltd (10-Aug-2028) **</t>
  </si>
  <si>
    <t>INE976I07DF6</t>
  </si>
  <si>
    <t>8.15% Tata Capital Ltd (11-Jun-2029) **</t>
  </si>
  <si>
    <t>INE115A07PN6</t>
  </si>
  <si>
    <t>6.40% LIC Housing Finance LTD (30-Nov-2026)</t>
  </si>
  <si>
    <t>INE020B08FX4</t>
  </si>
  <si>
    <t>6.37% REC Ltd (31-Mar-2027) **</t>
  </si>
  <si>
    <t>INE261F08EL3</t>
  </si>
  <si>
    <t>7.40% National Bank For Agriculture &amp; Rural Development (29-Apr-2030) **</t>
  </si>
  <si>
    <t>INE020B08GD4</t>
  </si>
  <si>
    <t>7.38% REC Ltd (28-Feb-2029) **</t>
  </si>
  <si>
    <t>INE403D08215</t>
  </si>
  <si>
    <t>8.90% Bharti Telecom Ltd (05-Nov-2034) **</t>
  </si>
  <si>
    <t>INE403D08256</t>
  </si>
  <si>
    <t>8.75% Bharti Telecom Ltd (05-Nov-2028) **</t>
  </si>
  <si>
    <t>INE134E08IR3</t>
  </si>
  <si>
    <t>7.18% Power Finance Corporation Ltd (20-Jan-2027)</t>
  </si>
  <si>
    <t>INE020B08EA5</t>
  </si>
  <si>
    <t>7.55% REC Ltd (31-Mar-2028) **</t>
  </si>
  <si>
    <t>INE020B08FZ9</t>
  </si>
  <si>
    <t>6.60% REC Ltd (30-Jun-2027) **</t>
  </si>
  <si>
    <t>INE033L07IO1</t>
  </si>
  <si>
    <t>7.123% Tata Capital Housing Finance Ltd (21-Jul-2027) **</t>
  </si>
  <si>
    <t>INE476A16K22</t>
  </si>
  <si>
    <t>Canara Bank (29-Jun-2027)</t>
  </si>
  <si>
    <t>IN1020220746</t>
  </si>
  <si>
    <t>7.73% Andhra Pradesh SDL (23-Mar-2032)</t>
  </si>
  <si>
    <t>IN1020200243</t>
  </si>
  <si>
    <t>6.48% Andhra Pradesh SDL (15-Jul-2032)</t>
  </si>
  <si>
    <t>7.65% Bihar SDL (24-Dec-2033)</t>
  </si>
  <si>
    <t>IN1020190519</t>
  </si>
  <si>
    <t>7.15% Andhra Pradesh SDL SDL (04-Mar-2031)</t>
  </si>
  <si>
    <t>IN2920210514</t>
  </si>
  <si>
    <t>7.17% Rajasthan SDL (02-Mar-2032)</t>
  </si>
  <si>
    <t>7.64% Uttarakhand SDL (24-Dec-2032)</t>
  </si>
  <si>
    <t>IDFC FIRST BANK LTD (Pay Fixed - Receive Floating)</t>
  </si>
  <si>
    <t>STANDARD CHARTERED (Pay Fixed - Receive Floating)</t>
  </si>
  <si>
    <t xml:space="preserve">      Half Yearly IDCW Plan</t>
  </si>
  <si>
    <t xml:space="preserve">      Annual IDCW Plan</t>
  </si>
  <si>
    <t xml:space="preserve">      Direct Half Yearly IDCW Plan</t>
  </si>
  <si>
    <t xml:space="preserve">      Direct Annual IDCW Plan</t>
  </si>
  <si>
    <t>7.25% RJ Corp Ltd. (08-Dec-2028 - CO 10-Dec-2027 - 09-Jun-2028)</t>
  </si>
  <si>
    <t xml:space="preserve">17-Jun-26           </t>
  </si>
  <si>
    <t>7.82% Bajaj Finance (31-Jan-2034 - PO - 08-Feb-2027)</t>
  </si>
  <si>
    <t>8.90% Bharti Telecom Series XXIII (05-Nov-2034)
6.92% Power Finance Corporation (14-Apr-2032)
REC Ltd. ZCB (03-Nov-2034)</t>
  </si>
  <si>
    <t>7.32% West Bengal SDL (05-Mar-2038)
7.66% Maharashtra SDL (04-Mar-2047)
7.64% Uttarakhand SGS (24-Dec-2032)
7.17% Rajasthan (02-Mar-2032)
6.48% Andhra Pradesh SDL (15-July-2032)
7.65% Bihar SGS (24-Dec-2033)
7.73% Andhra Pradesh SDL (23-Mar-2032)</t>
  </si>
  <si>
    <t xml:space="preserve">13-Oct-26           </t>
  </si>
  <si>
    <t>8.90% Bharti Telecom Series XXIII (05-Nov-2034)
6.92% Power Finance Corporation (14-Apr-2032)
REC ZCB (03-Nov-2034)
7.65% Bihar SGS (24-Dec-2033)</t>
  </si>
  <si>
    <t xml:space="preserve">21-Oct-26           </t>
  </si>
  <si>
    <t>7.87% Summit Digitel Infrastructure (15-Mar-2030) Call (15-Dec-2029)</t>
  </si>
  <si>
    <t xml:space="preserve">30-Jan-27           </t>
  </si>
  <si>
    <t>ii) Total outstanding position in Derivative Instruments (Gross Notional) as at August 31, 2026 is Rs. 27,500.00 Lakhs.</t>
  </si>
  <si>
    <t>iii) Total percentage of existing assets hedged through futures is 19.94%.</t>
  </si>
  <si>
    <t>Primary Benchmark: Tier-1 Index:  NIFTY Corporate Bond Index A-II (Effective April 1, 2024, the benchmark of the scheme is changed from NIFTY Corporate Bond Index B-III)</t>
  </si>
  <si>
    <t>^ Franklin India Corporate Debt Fund is renamed as Franklin India Corporate Bond Fund effective August 25, 2026.</t>
  </si>
  <si>
    <t>Franklin India Banking &amp; PSU Debt Fund</t>
  </si>
  <si>
    <t>INE787H08188</t>
  </si>
  <si>
    <t>7.56% India Infrastructure Finance Co Ltd (20-Mar-2028) **</t>
  </si>
  <si>
    <t>INE261F08EI9</t>
  </si>
  <si>
    <t>7.70% National Bank For Agriculture &amp; Rural Development (30-Sep-2027) **</t>
  </si>
  <si>
    <t>INE238A08468</t>
  </si>
  <si>
    <t>7.65% Axis Bank Ltd (30-Jan-2027) **</t>
  </si>
  <si>
    <t>INE134E08NM4</t>
  </si>
  <si>
    <t>7.38% Power Finance Corporation Ltd (15-Jan-2032) **</t>
  </si>
  <si>
    <t>INE557F08FY4</t>
  </si>
  <si>
    <t>7.59% National Housing Bank (14-Jul-2027) **</t>
  </si>
  <si>
    <t>INE040A08567</t>
  </si>
  <si>
    <t>7.78% HDFC Bank Ltd (27-Mar-2027) **</t>
  </si>
  <si>
    <t>INE040A16HY1</t>
  </si>
  <si>
    <t>HDFC Bank Ltd (19-Nov-2026) **</t>
  </si>
  <si>
    <t>INE237AD6117</t>
  </si>
  <si>
    <t>Kotak Mahindra Bank Ltd (08-Jan-2027)</t>
  </si>
  <si>
    <t>INE090AD6279</t>
  </si>
  <si>
    <t>ICICI Bank Ltd (27-Jan-2027)</t>
  </si>
  <si>
    <t>7.66% Maharashtra SDL (04-Mar-2047)
7.38% Power Finance Corporation (15-Jan-2032)
7.32% West Bengal SDL (05-Mar-2038)</t>
  </si>
  <si>
    <t>7.62% Punjab SGS (28-Jan-2033)
7.32% Chhattisgarh SDL (05-Mar-2037)
7.17% Rajasthan SDL (02-Mar-2032)</t>
  </si>
  <si>
    <t>REC Ltd. ZCB (03-Nov-2034)</t>
  </si>
  <si>
    <t>7.65% Bihar SGS (24-Dec-2033)
7.66% Maharashtra SDL (04-Mar-2047)
7.73% Andhra Pradesh SDL (23-Mar-2032)</t>
  </si>
  <si>
    <t>ii) Total outstanding position in Derivative Instruments (Gross Notional) as at August 31, 2026 is Rs. 9,000.00 Lakhs.</t>
  </si>
  <si>
    <t>iii) Total percentage of existing assets hedged through futures is 15.87%.</t>
  </si>
  <si>
    <t>Primary Benchmark: Nifty Banking &amp; PSU Debt Index A-II (Effective April 1, 2024, the benchmark of the scheme is changed from NIFTY Banking &amp; PSU Debt Index)</t>
  </si>
  <si>
    <t>Franklin India Ultra Short Term Fund (Formerly known as Franklin India Ultra Short Duration Fund) ^</t>
  </si>
  <si>
    <t>INE667F07IZ4</t>
  </si>
  <si>
    <t>7.70% Sundaram Home Finance Ltd (26-Mar-2027) **</t>
  </si>
  <si>
    <t>INE053F08304</t>
  </si>
  <si>
    <t>7.23% Indian Railway Finance Corporation Ltd (15-Oct-2026)</t>
  </si>
  <si>
    <t>INE557F08FZ1</t>
  </si>
  <si>
    <t>7.59% National Housing Bank (08-Sep-2027) **</t>
  </si>
  <si>
    <t>INE660A07RY4</t>
  </si>
  <si>
    <t>6.99% Sundaram Finance Ltd (28-May-2027) **</t>
  </si>
  <si>
    <t>INE556F16BL5</t>
  </si>
  <si>
    <t>Small Industries Development Bank of India (13-Oct-2026) **</t>
  </si>
  <si>
    <t>INE040A16IT9</t>
  </si>
  <si>
    <t>HDFC Bank Ltd (09-Mar-2027) **</t>
  </si>
  <si>
    <t>IN2620160035</t>
  </si>
  <si>
    <t>7.49% Nagaland SDL (14-Sep-2026)</t>
  </si>
  <si>
    <t>IN0020210160</t>
  </si>
  <si>
    <t>GOI FRB 2028 (04-Oct-2028) $ $ ~~</t>
  </si>
  <si>
    <t>IN1220170063</t>
  </si>
  <si>
    <t>7.30% Assam SDL (23-Aug-2027)</t>
  </si>
  <si>
    <t>$ ~~ 50.00% of the Investment in this security by scheme is placed with Clearing Corporation of India Limited (CCIL) as collateral.</t>
  </si>
  <si>
    <t>7.70% Sundaram Home Finance (26-Mar-2027)</t>
  </si>
  <si>
    <t xml:space="preserve">25-Mar-27           </t>
  </si>
  <si>
    <t>ii) Total outstanding position in Derivative Instruments (Gross Notional) as at August 31, 2026 is Rs. 3,500.00 Lakhs.</t>
  </si>
  <si>
    <t>iii) Total percentage of existing assets hedged through futures is 12.43%.</t>
  </si>
  <si>
    <t xml:space="preserve">Primary Benchmark: Nifty Ultra Short Duration Debt Index A-I </t>
  </si>
  <si>
    <t>^ Franklin India Ultra Short Duration Fund is renamed as Franklin India Ultra Short Term Fund effective August 25, 2026.</t>
  </si>
  <si>
    <t>Franklin India Medium to Long Term Fund (Formerly known as Franklin India Medium to Long Duration Fund) ^</t>
  </si>
  <si>
    <t>IN1620220112</t>
  </si>
  <si>
    <t>7.86% Haryana SDL (29-Jun-2032)</t>
  </si>
  <si>
    <t>IN3120240509</t>
  </si>
  <si>
    <t>7.15% Tamil Nadu SDL (22-Jan-2035)</t>
  </si>
  <si>
    <t>IN1020180205</t>
  </si>
  <si>
    <t>8.42% Andhra Pradesh SDL (08-Aug-2029)</t>
  </si>
  <si>
    <t>IN4920210114</t>
  </si>
  <si>
    <t>7.14% Jammu &amp; Kashmir SDL (29-Dec-2036)</t>
  </si>
  <si>
    <t>IN3420250430</t>
  </si>
  <si>
    <t>7.79% West Bengal SDL (18-Mar-2045)</t>
  </si>
  <si>
    <t>IN1620230343</t>
  </si>
  <si>
    <t>7.77% Haryana SDL (10-Jan-2036)</t>
  </si>
  <si>
    <t>7.02% Punjab SDL (01-Jul-2030)
7.14% Jammu &amp; Kashmir SDL (29-Dec-2036)</t>
  </si>
  <si>
    <t>ii) Total outstanding position in Derivative Instruments (Gross Notional) as at August 31, 2026 is Rs. 500.00 Lakhs.</t>
  </si>
  <si>
    <t>iii) Total percentage of existing assets hedged through futures is 11.80%.</t>
  </si>
  <si>
    <t>Primary Benchmark: CRISIL Medium to Long Duration Debt A-III Index</t>
  </si>
  <si>
    <t>^ Franklin India Medium to Long Duration Fund is renamed as Franklin India Medium to Long Term Fund effective August 25, 2026.</t>
  </si>
  <si>
    <t>Franklin India Ultra Short to Short Term Fund (Formerly known as Franklin India Low Duration Fund) ^</t>
  </si>
  <si>
    <t>INE041007084</t>
  </si>
  <si>
    <t>7.05% Embassy Office Parks Reit (18-Oct-2026) **</t>
  </si>
  <si>
    <t>INE020B08FF1</t>
  </si>
  <si>
    <t>7.56% REC Ltd (31-Aug-2027) **</t>
  </si>
  <si>
    <t>INE306N07MX0</t>
  </si>
  <si>
    <t>7.89% Tata Capital Ltd (26-Jul-2027) **</t>
  </si>
  <si>
    <t>INE634S07033</t>
  </si>
  <si>
    <t>7.97% Mankind Pharma Ltd (16-Nov-2027) **</t>
  </si>
  <si>
    <t>CRISIL AA+</t>
  </si>
  <si>
    <t>IN2920180188</t>
  </si>
  <si>
    <t>8.63% Rajasthan SDL (03-Sep-2028)</t>
  </si>
  <si>
    <t>IN3420170026</t>
  </si>
  <si>
    <t>7.28% West Bengal SDL (12-Jul-2027)</t>
  </si>
  <si>
    <t>IN0020210137</t>
  </si>
  <si>
    <t>GOI FRB 2034 (30-Oct-2034) $</t>
  </si>
  <si>
    <t>ICICI BANK LTD (Pay Fixed - Receive Floating)</t>
  </si>
  <si>
    <t>7.56% REC Ltd. (31-Aug-2027)</t>
  </si>
  <si>
    <t xml:space="preserve">07-Feb-26           </t>
  </si>
  <si>
    <t>Jubilant Bevco Ltd ZCB (31-May-2028)
7.25% RJ Corp Ltd. (08-Dec-2028 - CO 10-Dec-2027 - 09-Jun-2028)</t>
  </si>
  <si>
    <t>7.9265% LIC Housing Finance (14-Jul-2027)</t>
  </si>
  <si>
    <t xml:space="preserve">27-Feb-27           </t>
  </si>
  <si>
    <t>7.55% Poonawalla Fincorp (25-Mar-2027)
7.89% TATA Capital Ltd. (26-Jul-2027)</t>
  </si>
  <si>
    <t>7.89% TATA Capital Ltd. (26-Jul-2027)
Jubilant Beverages Ltd. ZCB (31-May-2028)
6.60% REC Ltd. (30-Jun-2027)</t>
  </si>
  <si>
    <t>7.70% Poonawalla Fincorp (21-Apr-2028)
Jubilant Bevco Ltd. ZCB (31-May-2028)
Jubilant Beverages Ltd. ZCB (31-May-2028)</t>
  </si>
  <si>
    <t>Jubilant Bevco Ltd. ZCB (31-May-2028)</t>
  </si>
  <si>
    <t>ii) Total outstanding position in Derivative Instruments (Gross Notional) as at August 31, 2026 is Rs. 19,500.00 Lakhs.</t>
  </si>
  <si>
    <t>iii) Total percentage of existing assets hedged through futures is 49.73%.</t>
  </si>
  <si>
    <t>Primary Benchmark: NIFTY Low Duration Debt Index A-I</t>
  </si>
  <si>
    <t>^ Franklin India Low Duration Fund is renamed as Franklin India Ultra Short to Short Term Fund effective August 25, 2026.</t>
  </si>
  <si>
    <t>Franklin India Long Term Fund (Formerly known as Franklin India Long Duration Fund) ^</t>
  </si>
  <si>
    <t>IN0020250018</t>
  </si>
  <si>
    <t>6.90% GOI 2065 (15-Apr-2065)</t>
  </si>
  <si>
    <t>IN3120240020</t>
  </si>
  <si>
    <t>7.50% Tamil Nadu SDL (24-Apr-2031)</t>
  </si>
  <si>
    <t>Aggregate investments by other schemes of Franklin Templeton Mutual Fund in this scheme is Rs. 611.95 Lakhs.</t>
  </si>
  <si>
    <t>AUM excluding the aggregate investments by other schemes of Franklin Templeton Mutual Fund in this scheme is Rs. 4152.68 Lakhs.</t>
  </si>
  <si>
    <t>7.02% Punjab SDL (01-Jul-2030)
7.50% Tamil Nadu SDL (24-Apr-2031)</t>
  </si>
  <si>
    <t>iii) Total percentage of existing assets hedged through futures is 10.49%.</t>
  </si>
  <si>
    <t>Primary Benchmark: CRISIL Long Duration Debt A-III Index</t>
  </si>
  <si>
    <t>^ Franklin India Long Duration Fund is renamed as Franklin India Long Term Fund effective August 25, 2026.</t>
  </si>
  <si>
    <t>Franklin India Short Term Fund</t>
  </si>
  <si>
    <t>INE511C07938</t>
  </si>
  <si>
    <t>7.58% Poonawalla Fincorp Ltd (08-Sep-2028) **</t>
  </si>
  <si>
    <t>INE115A07QC7</t>
  </si>
  <si>
    <t>7.80% LIC Housing Finance LTD (22-Dec-2027) **</t>
  </si>
  <si>
    <t>INE134E08KC1</t>
  </si>
  <si>
    <t>8.85% Power Finance Corporation Ltd (25-May-2029) **</t>
  </si>
  <si>
    <t>INE020B08GB8</t>
  </si>
  <si>
    <t>6.95% REC Ltd (18-Feb-2028) **</t>
  </si>
  <si>
    <t>INE040A16JN0</t>
  </si>
  <si>
    <t>HDFC Bank Ltd (04-Sep-2026)</t>
  </si>
  <si>
    <t>INE556F16CG3</t>
  </si>
  <si>
    <t>Small Industries Development Bank of India (20-Aug-2027) **</t>
  </si>
  <si>
    <t>a) NAV at the beginning and at the end of the fortnight ended 14-Aug-2026</t>
  </si>
  <si>
    <t>As on 31-Jul-2026***</t>
  </si>
  <si>
    <t>NA</t>
  </si>
  <si>
    <t>*** Allotment date for the scheme was August 12, 2026</t>
  </si>
  <si>
    <t>Primary Benchmark: NIFTY Short Duration Debt Index A-II</t>
  </si>
  <si>
    <t>Franklin India Gilt Fund (Formerly known as Franklin India Government Securities Fund) ^</t>
  </si>
  <si>
    <t>IN002026Y022</t>
  </si>
  <si>
    <t>182 DTB (15-Oct-2026)</t>
  </si>
  <si>
    <t xml:space="preserve">      Growth Option</t>
  </si>
  <si>
    <t xml:space="preserve">      Quarterly IDCW Option</t>
  </si>
  <si>
    <t xml:space="preserve">      Direct Growth Option</t>
  </si>
  <si>
    <t xml:space="preserve">      Direct Quarterly IDCW Option</t>
  </si>
  <si>
    <t>7.64% Uttarakhand SGS (24-Dec-2032)
7.62% Punjab SGS (28-Jan-2033)
7.32% Chhattisgarh SDL (05-Mar-2037)</t>
  </si>
  <si>
    <t>7.17% Rajasthan (02-Mar-2032)
7.65% Bihar SGS (24-Dec-2033)
7.66% Maharashtra SDL (04-Mar-2047)</t>
  </si>
  <si>
    <t>7.62% Punjab SGS (28-Jan-2033)
7.66% Maharashtra SDL (04-Mar-2047)
7.73% Andhra Pradesh SDL (23-Mar-2032)</t>
  </si>
  <si>
    <t>ii) Total outstanding position in Derivative Instruments (Gross Notional) as at August 31, 2026 is Rs. 7,000.00 Lakhs.</t>
  </si>
  <si>
    <t>iii) Total percentage of existing assets hedged through futures is 47.57%.</t>
  </si>
  <si>
    <t xml:space="preserve">Primary Benchmark: NIFTY All Duration G-Sec Index </t>
  </si>
  <si>
    <t>^ Franklin India Government Securities Fund is renamed as Franklin India Gilt Fund effective August 25, 2026.</t>
  </si>
  <si>
    <t>Franklin India Retirement Fund (formerly known as Franklin India Pension Plan)^</t>
  </si>
  <si>
    <t>INE261F08EO7</t>
  </si>
  <si>
    <t>7.48% National Bank For Agriculture &amp; Rural Development (15-Sep-2028)</t>
  </si>
  <si>
    <t>INE377Y07417</t>
  </si>
  <si>
    <t>7.90% Bajaj Housing Finance Ltd (28-Apr-2028) **</t>
  </si>
  <si>
    <t>INE115A07PV9</t>
  </si>
  <si>
    <t>7.90% LIC Housing Finance LTD (23-Jun-2027) **</t>
  </si>
  <si>
    <t>INE0KUG08076</t>
  </si>
  <si>
    <t>7.03% National Bank for Financing Infrastructure and Development (08-Apr-2030) **</t>
  </si>
  <si>
    <t>INE975F07IR8</t>
  </si>
  <si>
    <t>8.3774% Kotak Mahindra Investments Ltd (21-Jun-2027) **</t>
  </si>
  <si>
    <t>INF090I01XY7</t>
  </si>
  <si>
    <t>Franklin India Long Term Fund -Direct Plan -Growth</t>
  </si>
  <si>
    <t>Primary Benchmark: CRISIL Short Term Debt Hybrid 60+40 Index (Effective August 12, 2024, the benchmark is changed from 40% Nifty 500+60% Crisil Composite Bond Index)</t>
  </si>
  <si>
    <t>^ Franklin India Pension Plan is renamed as Franklin India Retirement Fund effective July 11, 2025.</t>
  </si>
  <si>
    <t>Franklin India Conservative Hybrid Fund (formerly known as Franklin India Debt Hybrid Fund)^</t>
  </si>
  <si>
    <t>INE562A16PT7</t>
  </si>
  <si>
    <t>Indian Bank (06-Nov-2026) **</t>
  </si>
  <si>
    <t>Primary Benchmark: CRISIL Hybrid 85+15 Conservative Index</t>
  </si>
  <si>
    <t>^ Franklin India Debt Hybrid Fund is renamed as Franklin India Conservative Hybrid Fund effective July 11, 2025.</t>
  </si>
  <si>
    <t>Franklin India Dynamic Accrual Fund - Segregated Portfolio 3 - 9.50% Yes Bank Ltd CO 23 Dec 2021</t>
  </si>
  <si>
    <t>Portfolio Statement as on Aug 31, 2026</t>
  </si>
  <si>
    <t>INE528G08352</t>
  </si>
  <si>
    <t>9.50% Yes Bank Ltd (23-Dec-2116) ~~~ $$ **</t>
  </si>
  <si>
    <t>ICRA D</t>
  </si>
  <si>
    <t xml:space="preserve"> $$ Indicates securities below investment grade or default</t>
  </si>
  <si>
    <t>~~~ Call option for December 23, 2021 has not been exercised by the issuer as per RBI Regulations and thereby, as per Clause 10.4.2 of SEBI Master circular for Mutual Funds dated March 20, 2026, maturity of the security has been moved to 100 years from the date of issuance.</t>
  </si>
  <si>
    <t xml:space="preserve">b) During the month additional instances of fair valuation/deviation from valuation price provided by the valuation agencies </t>
  </si>
  <si>
    <t>c)Security in default beyond maturity date</t>
  </si>
  <si>
    <t>d) Main portfolio of the Scheme Franklin India Dynamic Accrual Fund ceased to exist as per Regulation 38(1)(e) of SEBI Mutual Fund Regulations 2026 and therefore no separate disclosure is published for the main portfolio</t>
  </si>
  <si>
    <t>Franklin India Short Term Income Plan - Segregated Portfolio 3 - 9.50% Yes Bank Ltd CO 23 Dec 2021</t>
  </si>
  <si>
    <t xml:space="preserve">      Institutional Plan Growth Option</t>
  </si>
  <si>
    <t>c) Main portfolio of the Scheme Franklin India Short Term Plan ceased to exist as per Regulation 38(1)(e) of SEBI Mutual Fund Regulations 2026 and therefore no separate disclosure is published for the main portfolio</t>
  </si>
  <si>
    <t>d)Security in default beyond maturity date</t>
  </si>
  <si>
    <t>Franklin India Credit Risk Fund - Segregated Portfolio 3 - 9.50% Yes Bank Ltd CO 23 Dec 2021</t>
  </si>
  <si>
    <t>d) Main portfolio of the Scheme Franklin India Credit Risk Fund ceased to exist as per Regulation 38(1)(e) of SEBI Mutual Fund Regulations 2026 and therefore no separate disclosure is published for the main portfolio</t>
  </si>
  <si>
    <t>Risk level based on portfolio as on August 31, 2026</t>
  </si>
  <si>
    <t>Risk level of primary benchmark as on August 31, 2026</t>
  </si>
  <si>
    <t>Risk level of tier-2 benchmark  as on August 31, 2026</t>
  </si>
  <si>
    <t>Franklin Technology Fund, Class I (Acc)</t>
  </si>
  <si>
    <t>Franklin India Income Plus Arbitrage Active Fund of Funds (Formerly known as Franklin India Multi - Asset Solution Fund of Funds)^</t>
  </si>
  <si>
    <t>Yuanta/P-shares Taiwan Dividend Plus ETF</t>
  </si>
  <si>
    <t>Foreign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</si>
</sst>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_);_(* \(#,##0.00\);_(* &quot;-&quot;??_);_(@_)"/>
    <numFmt numFmtId="165" formatCode="#,##0.0000"/>
    <numFmt numFmtId="166" formatCode="#,##0.00%"/>
    <numFmt numFmtId="167" formatCode="_(* #,##0_);_(* \(#,##0\);_(* &quot;-&quot;??_);_(@_)"/>
    <numFmt numFmtId="168" formatCode="0.0000000%"/>
    <numFmt numFmtId="169" formatCode="#,##0.000"/>
    <numFmt numFmtId="170" formatCode="#,##0.0000_);\(#,##0.0000\)"/>
  </numFmts>
  <fonts count="18" x14ac:knownFonts="1">
    <font>
      <sz val="11"/>
      <color theme="1"/>
      <name val="Calibri"/>
      <family val="2"/>
      <scheme val="minor"/>
    </font>
    <font>
      <b/>
      <sz val="9"/>
      <name val="Arial"/>
      <family val="2"/>
    </font>
    <font>
      <sz val="9"/>
      <name val="Arial"/>
      <family val="2"/>
    </font>
    <font>
      <b/>
      <sz val="8"/>
      <name val="Arial"/>
      <family val="2"/>
    </font>
    <font>
      <b/>
      <sz val="11"/>
      <color indexed="63"/>
      <name val="Arial"/>
      <family val="2"/>
    </font>
    <font>
      <b/>
      <sz val="8"/>
      <name val="Calibri"/>
      <family val="2"/>
    </font>
    <font>
      <sz val="8"/>
      <name val="Calibri"/>
      <family val="2"/>
    </font>
    <font>
      <sz val="8"/>
      <name val="Arial"/>
      <family val="2"/>
    </font>
    <font>
      <sz val="11"/>
      <color theme="1"/>
      <name val="Calibri"/>
      <family val="2"/>
      <scheme val="minor"/>
    </font>
    <font>
      <sz val="9"/>
      <color theme="1"/>
      <name val="Arial"/>
      <family val="2"/>
    </font>
    <font>
      <sz val="8"/>
      <color theme="1"/>
      <name val="Arial"/>
      <family val="2"/>
    </font>
    <font>
      <b/>
      <sz val="8"/>
      <color theme="1"/>
      <name val="Arial"/>
      <family val="2"/>
    </font>
    <font>
      <b/>
      <sz val="9"/>
      <color theme="1"/>
      <name val="Arial"/>
      <family val="2"/>
    </font>
    <font>
      <b/>
      <sz val="8"/>
      <name val="Calibri"/>
      <family val="2"/>
      <scheme val="minor"/>
    </font>
    <font>
      <sz val="8"/>
      <name val="Calibri"/>
      <family val="2"/>
      <scheme val="minor"/>
    </font>
    <font>
      <u/>
      <sz val="11"/>
      <color theme="10"/>
      <name val="Calibri"/>
      <family val="2"/>
      <scheme val="minor"/>
    </font>
    <font>
      <u/>
      <sz val="8"/>
      <color theme="10"/>
      <name val="Arial"/>
      <family val="2"/>
    </font>
    <font>
      <sz val="8"/>
      <color theme="1"/>
      <name val="Calibri"/>
      <family val="2"/>
      <scheme val="minor"/>
    </font>
  </fonts>
  <fills count="5">
    <fill>
      <patternFill patternType="none"/>
    </fill>
    <fill>
      <patternFill patternType="gray125"/>
    </fill>
    <fill>
      <patternFill patternType="solid">
        <fgColor indexed="65"/>
        <bgColor indexed="64"/>
      </patternFill>
    </fill>
    <fill>
      <patternFill patternType="solid">
        <fgColor theme="0"/>
        <bgColor indexed="64"/>
      </patternFill>
    </fill>
    <fill>
      <patternFill patternType="solid">
        <fgColor theme="0" tint="-0.249977111117893"/>
        <bgColor indexed="64"/>
      </patternFill>
    </fill>
  </fills>
  <borders count="1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0"/>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0"/>
      </right>
      <top/>
      <bottom style="thin">
        <color indexed="64"/>
      </bottom>
      <diagonal/>
    </border>
    <border>
      <left style="thin">
        <color indexed="64"/>
      </left>
      <right/>
      <top/>
      <bottom/>
      <diagonal/>
    </border>
    <border>
      <left/>
      <right style="thin">
        <color indexed="64"/>
      </right>
      <top style="thin">
        <color indexed="64"/>
      </top>
      <bottom style="thin">
        <color indexed="64"/>
      </bottom>
      <diagonal/>
    </border>
  </borders>
  <cellStyleXfs count="4">
    <xf numFmtId="0" fontId="0" fillId="0" borderId="0"/>
    <xf numFmtId="164" fontId="8" fillId="0" borderId="0" applyFont="0" applyFill="0" applyBorder="0" applyAlignment="0" applyProtection="0"/>
    <xf numFmtId="9" fontId="8" fillId="0" borderId="0" applyFont="0" applyFill="0" applyBorder="0" applyAlignment="0" applyProtection="0"/>
    <xf numFmtId="0" fontId="15" fillId="0" borderId="0" applyNumberFormat="0" applyFill="0" applyBorder="0" applyAlignment="0" applyProtection="0"/>
  </cellStyleXfs>
  <cellXfs count="172">
    <xf numFmtId="0" fontId="0" fillId="0" borderId="0" xfId="0"/>
    <xf numFmtId="0" fontId="9" fillId="2" borderId="0" xfId="0" applyFont="1" applyFill="1"/>
    <xf numFmtId="0" fontId="1" fillId="2" borderId="0" xfId="0" applyFont="1" applyFill="1" applyAlignment="1">
      <alignment horizontal="left" vertical="top" wrapText="1"/>
    </xf>
    <xf numFmtId="0" fontId="2" fillId="2" borderId="0" xfId="0" applyFont="1" applyFill="1" applyAlignment="1">
      <alignment horizontal="left" vertical="top" wrapText="1"/>
    </xf>
    <xf numFmtId="4" fontId="2" fillId="2" borderId="0" xfId="0" applyNumberFormat="1" applyFont="1" applyFill="1" applyAlignment="1">
      <alignment horizontal="left" vertical="top" wrapText="1"/>
    </xf>
    <xf numFmtId="4" fontId="9" fillId="2" borderId="0" xfId="0" applyNumberFormat="1" applyFont="1" applyFill="1"/>
    <xf numFmtId="0" fontId="10" fillId="2" borderId="0" xfId="0" applyFont="1" applyFill="1"/>
    <xf numFmtId="0" fontId="3" fillId="2" borderId="0" xfId="0" applyFont="1" applyFill="1" applyAlignment="1">
      <alignment horizontal="left" vertical="top"/>
    </xf>
    <xf numFmtId="4" fontId="10" fillId="3" borderId="0" xfId="0" applyNumberFormat="1" applyFont="1" applyFill="1"/>
    <xf numFmtId="39" fontId="10" fillId="2" borderId="0" xfId="0" applyNumberFormat="1" applyFont="1" applyFill="1"/>
    <xf numFmtId="39" fontId="10" fillId="3" borderId="0" xfId="0" applyNumberFormat="1" applyFont="1" applyFill="1"/>
    <xf numFmtId="0" fontId="11" fillId="2" borderId="0" xfId="0" applyFont="1" applyFill="1"/>
    <xf numFmtId="39" fontId="11" fillId="2" borderId="0" xfId="0" applyNumberFormat="1" applyFont="1" applyFill="1"/>
    <xf numFmtId="39" fontId="11" fillId="3" borderId="0" xfId="0" applyNumberFormat="1" applyFont="1" applyFill="1"/>
    <xf numFmtId="0" fontId="11" fillId="0" borderId="1" xfId="0" applyFont="1" applyBorder="1" applyAlignment="1">
      <alignment vertical="center"/>
    </xf>
    <xf numFmtId="0" fontId="11" fillId="0" borderId="1" xfId="0" applyFont="1" applyBorder="1" applyAlignment="1">
      <alignment horizontal="center" vertical="center"/>
    </xf>
    <xf numFmtId="2" fontId="11" fillId="0" borderId="1" xfId="0" applyNumberFormat="1" applyFont="1" applyBorder="1" applyAlignment="1">
      <alignment horizontal="center" vertical="center"/>
    </xf>
    <xf numFmtId="0" fontId="11" fillId="2" borderId="2" xfId="0" applyFont="1" applyFill="1" applyBorder="1"/>
    <xf numFmtId="0" fontId="10" fillId="2" borderId="2" xfId="0" applyFont="1" applyFill="1" applyBorder="1"/>
    <xf numFmtId="39" fontId="10" fillId="2" borderId="2" xfId="0" applyNumberFormat="1" applyFont="1" applyFill="1" applyBorder="1"/>
    <xf numFmtId="39" fontId="10" fillId="3" borderId="2" xfId="0" applyNumberFormat="1" applyFont="1" applyFill="1" applyBorder="1"/>
    <xf numFmtId="0" fontId="11" fillId="2" borderId="3" xfId="0" applyFont="1" applyFill="1" applyBorder="1"/>
    <xf numFmtId="0" fontId="10" fillId="2" borderId="3" xfId="0" applyFont="1" applyFill="1" applyBorder="1"/>
    <xf numFmtId="39" fontId="10" fillId="2" borderId="3" xfId="0" applyNumberFormat="1" applyFont="1" applyFill="1" applyBorder="1"/>
    <xf numFmtId="39" fontId="10" fillId="3" borderId="3" xfId="0" applyNumberFormat="1" applyFont="1" applyFill="1" applyBorder="1"/>
    <xf numFmtId="3" fontId="10" fillId="2" borderId="3" xfId="0" applyNumberFormat="1" applyFont="1" applyFill="1" applyBorder="1"/>
    <xf numFmtId="39" fontId="11" fillId="2" borderId="3" xfId="0" applyNumberFormat="1" applyFont="1" applyFill="1" applyBorder="1"/>
    <xf numFmtId="39" fontId="11" fillId="3" borderId="3" xfId="0" applyNumberFormat="1" applyFont="1" applyFill="1" applyBorder="1"/>
    <xf numFmtId="0" fontId="11" fillId="2" borderId="4" xfId="0" applyFont="1" applyFill="1" applyBorder="1"/>
    <xf numFmtId="39" fontId="11" fillId="2" borderId="4" xfId="0" applyNumberFormat="1" applyFont="1" applyFill="1" applyBorder="1"/>
    <xf numFmtId="39" fontId="11" fillId="3" borderId="4" xfId="0" applyNumberFormat="1" applyFont="1" applyFill="1" applyBorder="1"/>
    <xf numFmtId="0" fontId="11" fillId="2" borderId="0" xfId="0" applyFont="1" applyFill="1" applyAlignment="1">
      <alignment horizontal="right"/>
    </xf>
    <xf numFmtId="165" fontId="10" fillId="2" borderId="0" xfId="0" applyNumberFormat="1" applyFont="1" applyFill="1"/>
    <xf numFmtId="0" fontId="11" fillId="2" borderId="5" xfId="0" applyFont="1" applyFill="1" applyBorder="1" applyAlignment="1">
      <alignment horizontal="center"/>
    </xf>
    <xf numFmtId="165" fontId="10" fillId="2" borderId="5" xfId="0" applyNumberFormat="1" applyFont="1" applyFill="1" applyBorder="1"/>
    <xf numFmtId="4" fontId="10" fillId="2" borderId="0" xfId="0" applyNumberFormat="1" applyFont="1" applyFill="1"/>
    <xf numFmtId="166" fontId="10" fillId="2" borderId="0" xfId="0" applyNumberFormat="1" applyFont="1" applyFill="1"/>
    <xf numFmtId="0" fontId="12" fillId="2" borderId="0" xfId="0" applyFont="1" applyFill="1"/>
    <xf numFmtId="0" fontId="11" fillId="0" borderId="6" xfId="0" applyFont="1" applyBorder="1" applyAlignment="1">
      <alignment vertical="center"/>
    </xf>
    <xf numFmtId="0" fontId="11" fillId="0" borderId="6" xfId="0" applyFont="1" applyBorder="1" applyAlignment="1">
      <alignment horizontal="center" vertical="center"/>
    </xf>
    <xf numFmtId="2" fontId="11" fillId="0" borderId="6" xfId="0" applyNumberFormat="1" applyFont="1" applyBorder="1" applyAlignment="1">
      <alignment horizontal="center" vertical="center"/>
    </xf>
    <xf numFmtId="2" fontId="11" fillId="0" borderId="6" xfId="0" applyNumberFormat="1" applyFont="1" applyBorder="1" applyAlignment="1">
      <alignment horizontal="center" vertical="center" wrapText="1"/>
    </xf>
    <xf numFmtId="0" fontId="12" fillId="2" borderId="6" xfId="0" applyFont="1" applyFill="1" applyBorder="1" applyAlignment="1">
      <alignment wrapText="1"/>
    </xf>
    <xf numFmtId="0" fontId="12" fillId="2" borderId="6" xfId="0" applyFont="1" applyFill="1" applyBorder="1"/>
    <xf numFmtId="0" fontId="11" fillId="2" borderId="7" xfId="0" applyFont="1" applyFill="1" applyBorder="1"/>
    <xf numFmtId="0" fontId="10" fillId="2" borderId="7" xfId="0" applyFont="1" applyFill="1" applyBorder="1"/>
    <xf numFmtId="39" fontId="10" fillId="2" borderId="7" xfId="0" applyNumberFormat="1" applyFont="1" applyFill="1" applyBorder="1"/>
    <xf numFmtId="39" fontId="10" fillId="3" borderId="7" xfId="0" applyNumberFormat="1" applyFont="1" applyFill="1" applyBorder="1"/>
    <xf numFmtId="3" fontId="10" fillId="2" borderId="7" xfId="0" applyNumberFormat="1" applyFont="1" applyFill="1" applyBorder="1"/>
    <xf numFmtId="4" fontId="10" fillId="2" borderId="7" xfId="0" applyNumberFormat="1" applyFont="1" applyFill="1" applyBorder="1"/>
    <xf numFmtId="39" fontId="11" fillId="2" borderId="7" xfId="0" applyNumberFormat="1" applyFont="1" applyFill="1" applyBorder="1"/>
    <xf numFmtId="39" fontId="11" fillId="3" borderId="7" xfId="0" applyNumberFormat="1" applyFont="1" applyFill="1" applyBorder="1"/>
    <xf numFmtId="0" fontId="11" fillId="2" borderId="8" xfId="0" applyFont="1" applyFill="1" applyBorder="1"/>
    <xf numFmtId="39" fontId="11" fillId="2" borderId="8" xfId="0" applyNumberFormat="1" applyFont="1" applyFill="1" applyBorder="1"/>
    <xf numFmtId="39" fontId="11" fillId="3" borderId="8" xfId="0" applyNumberFormat="1" applyFont="1" applyFill="1" applyBorder="1"/>
    <xf numFmtId="39" fontId="11" fillId="2" borderId="0" xfId="0" applyNumberFormat="1" applyFont="1" applyFill="1" applyAlignment="1">
      <alignment horizontal="right"/>
    </xf>
    <xf numFmtId="2" fontId="11" fillId="0" borderId="1" xfId="0" applyNumberFormat="1" applyFont="1" applyBorder="1" applyAlignment="1">
      <alignment horizontal="center" vertical="center" wrapText="1"/>
    </xf>
    <xf numFmtId="0" fontId="13" fillId="0" borderId="9" xfId="0" applyFont="1" applyBorder="1" applyAlignment="1">
      <alignment horizontal="center" vertical="center" wrapText="1"/>
    </xf>
    <xf numFmtId="0" fontId="3" fillId="3" borderId="5" xfId="0" applyFont="1" applyFill="1" applyBorder="1" applyAlignment="1">
      <alignment horizontal="center" vertical="center" wrapText="1"/>
    </xf>
    <xf numFmtId="0" fontId="13" fillId="0" borderId="5" xfId="0" applyFont="1" applyBorder="1" applyAlignment="1">
      <alignment horizontal="center" vertical="center" wrapText="1"/>
    </xf>
    <xf numFmtId="0" fontId="5" fillId="0" borderId="5" xfId="0" applyFont="1" applyBorder="1" applyAlignment="1">
      <alignment horizontal="right" vertical="center" wrapText="1"/>
    </xf>
    <xf numFmtId="0" fontId="14" fillId="0" borderId="10" xfId="0" applyFont="1" applyBorder="1" applyAlignment="1">
      <alignment horizontal="justify" vertical="center"/>
    </xf>
    <xf numFmtId="164" fontId="14" fillId="0" borderId="5" xfId="1" applyFont="1" applyFill="1" applyBorder="1" applyAlignment="1">
      <alignment horizontal="justify" vertical="center"/>
    </xf>
    <xf numFmtId="10" fontId="14" fillId="0" borderId="5" xfId="2" applyNumberFormat="1" applyFont="1" applyFill="1" applyBorder="1" applyAlignment="1">
      <alignment horizontal="right" vertical="center"/>
    </xf>
    <xf numFmtId="164" fontId="14" fillId="0" borderId="5" xfId="1" applyFont="1" applyFill="1" applyBorder="1" applyAlignment="1">
      <alignment horizontal="right" vertical="center"/>
    </xf>
    <xf numFmtId="164" fontId="6" fillId="0" borderId="4" xfId="1" applyFont="1" applyFill="1" applyBorder="1" applyAlignment="1">
      <alignment horizontal="right" vertical="center"/>
    </xf>
    <xf numFmtId="0" fontId="7" fillId="3" borderId="10" xfId="0" applyFont="1" applyFill="1" applyBorder="1" applyAlignment="1">
      <alignment horizontal="center" vertical="center"/>
    </xf>
    <xf numFmtId="167" fontId="7" fillId="3" borderId="4" xfId="1" applyNumberFormat="1" applyFont="1" applyFill="1" applyBorder="1" applyAlignment="1">
      <alignment vertical="center"/>
    </xf>
    <xf numFmtId="164" fontId="7" fillId="3" borderId="4" xfId="1" applyFont="1" applyFill="1" applyBorder="1" applyAlignment="1">
      <alignment vertical="center"/>
    </xf>
    <xf numFmtId="164" fontId="7" fillId="3" borderId="4" xfId="0" applyNumberFormat="1" applyFont="1" applyFill="1" applyBorder="1" applyAlignment="1">
      <alignment horizontal="right" vertical="center"/>
    </xf>
    <xf numFmtId="0" fontId="5" fillId="0" borderId="5" xfId="0" applyFont="1" applyBorder="1" applyAlignment="1">
      <alignment horizontal="center" vertical="center" wrapText="1"/>
    </xf>
    <xf numFmtId="164" fontId="14" fillId="0" borderId="4" xfId="1" applyFont="1" applyFill="1" applyBorder="1" applyAlignment="1">
      <alignment horizontal="justify" vertical="center"/>
    </xf>
    <xf numFmtId="164" fontId="14" fillId="0" borderId="11" xfId="1" applyFont="1" applyFill="1" applyBorder="1" applyAlignment="1">
      <alignment horizontal="right" vertical="center"/>
    </xf>
    <xf numFmtId="0" fontId="7" fillId="0" borderId="10" xfId="0" applyFont="1" applyBorder="1" applyAlignment="1">
      <alignment horizontal="center" vertical="center"/>
    </xf>
    <xf numFmtId="167" fontId="7" fillId="0" borderId="4" xfId="1" applyNumberFormat="1" applyFont="1" applyFill="1" applyBorder="1" applyAlignment="1">
      <alignment vertical="center"/>
    </xf>
    <xf numFmtId="164" fontId="7" fillId="0" borderId="4" xfId="1" applyFont="1" applyFill="1" applyBorder="1" applyAlignment="1">
      <alignment vertical="center"/>
    </xf>
    <xf numFmtId="164" fontId="7" fillId="0" borderId="4" xfId="0" applyNumberFormat="1" applyFont="1" applyBorder="1" applyAlignment="1">
      <alignment horizontal="right" vertical="center"/>
    </xf>
    <xf numFmtId="0" fontId="11" fillId="3" borderId="0" xfId="0" applyFont="1" applyFill="1"/>
    <xf numFmtId="0" fontId="10" fillId="3" borderId="0" xfId="0" applyFont="1" applyFill="1"/>
    <xf numFmtId="39" fontId="11" fillId="0" borderId="7" xfId="0" applyNumberFormat="1" applyFont="1" applyBorder="1"/>
    <xf numFmtId="4" fontId="6" fillId="0" borderId="4" xfId="1" applyNumberFormat="1" applyFont="1" applyFill="1" applyBorder="1" applyAlignment="1">
      <alignment horizontal="right" vertical="center"/>
    </xf>
    <xf numFmtId="3" fontId="7" fillId="0" borderId="10" xfId="0" applyNumberFormat="1" applyFont="1" applyBorder="1" applyAlignment="1">
      <alignment horizontal="right" vertical="center"/>
    </xf>
    <xf numFmtId="4" fontId="7" fillId="0" borderId="10" xfId="0" applyNumberFormat="1" applyFont="1" applyBorder="1" applyAlignment="1">
      <alignment horizontal="center" vertical="center"/>
    </xf>
    <xf numFmtId="0" fontId="11" fillId="0" borderId="0" xfId="0" applyFont="1"/>
    <xf numFmtId="0" fontId="10" fillId="0" borderId="0" xfId="0" applyFont="1"/>
    <xf numFmtId="0" fontId="7" fillId="0" borderId="5" xfId="0" applyFont="1" applyBorder="1" applyAlignment="1">
      <alignment horizontal="center" vertical="center"/>
    </xf>
    <xf numFmtId="0" fontId="7" fillId="0" borderId="5" xfId="0" applyFont="1" applyBorder="1" applyAlignment="1">
      <alignment horizontal="center" vertical="center" wrapText="1"/>
    </xf>
    <xf numFmtId="0" fontId="7" fillId="0" borderId="5" xfId="0" applyFont="1" applyBorder="1" applyAlignment="1">
      <alignment horizontal="left" wrapText="1"/>
    </xf>
    <xf numFmtId="164" fontId="7" fillId="0" borderId="5" xfId="1" applyFont="1" applyFill="1" applyBorder="1" applyAlignment="1">
      <alignment horizontal="center"/>
    </xf>
    <xf numFmtId="10" fontId="7" fillId="0" borderId="5" xfId="2" applyNumberFormat="1" applyFont="1" applyFill="1" applyBorder="1" applyAlignment="1">
      <alignment horizontal="center" wrapText="1"/>
    </xf>
    <xf numFmtId="0" fontId="11" fillId="2" borderId="0" xfId="0" quotePrefix="1" applyFont="1" applyFill="1"/>
    <xf numFmtId="0" fontId="11" fillId="0" borderId="0" xfId="0" applyFont="1" applyAlignment="1">
      <alignment horizontal="right"/>
    </xf>
    <xf numFmtId="168" fontId="10" fillId="2" borderId="0" xfId="2" applyNumberFormat="1" applyFont="1" applyFill="1"/>
    <xf numFmtId="0" fontId="7" fillId="0" borderId="0" xfId="0" applyFont="1" applyAlignment="1">
      <alignment horizontal="left" wrapText="1"/>
    </xf>
    <xf numFmtId="164" fontId="7" fillId="0" borderId="0" xfId="1" applyFont="1" applyFill="1" applyBorder="1" applyAlignment="1">
      <alignment horizontal="center"/>
    </xf>
    <xf numFmtId="10" fontId="7" fillId="0" borderId="0" xfId="2" applyNumberFormat="1" applyFont="1" applyFill="1" applyBorder="1" applyAlignment="1">
      <alignment horizontal="center" wrapText="1"/>
    </xf>
    <xf numFmtId="2" fontId="11" fillId="3" borderId="5" xfId="0" applyNumberFormat="1" applyFont="1" applyFill="1" applyBorder="1" applyAlignment="1">
      <alignment horizontal="center" vertical="center"/>
    </xf>
    <xf numFmtId="39" fontId="10" fillId="3" borderId="1" xfId="0" applyNumberFormat="1" applyFont="1" applyFill="1" applyBorder="1"/>
    <xf numFmtId="4" fontId="10" fillId="2" borderId="12" xfId="0" applyNumberFormat="1" applyFont="1" applyFill="1" applyBorder="1"/>
    <xf numFmtId="39" fontId="10" fillId="3" borderId="4" xfId="0" applyNumberFormat="1" applyFont="1" applyFill="1" applyBorder="1"/>
    <xf numFmtId="2" fontId="10" fillId="2" borderId="3" xfId="0" applyNumberFormat="1" applyFont="1" applyFill="1" applyBorder="1"/>
    <xf numFmtId="0" fontId="10" fillId="2" borderId="1" xfId="0" applyFont="1" applyFill="1" applyBorder="1"/>
    <xf numFmtId="0" fontId="16" fillId="3" borderId="0" xfId="3" applyFont="1" applyFill="1"/>
    <xf numFmtId="0" fontId="11" fillId="3" borderId="0" xfId="0" applyFont="1" applyFill="1" applyAlignment="1">
      <alignment horizontal="left" wrapText="1"/>
    </xf>
    <xf numFmtId="0" fontId="11" fillId="3" borderId="0" xfId="0" applyFont="1" applyFill="1" applyAlignment="1">
      <alignment horizontal="left"/>
    </xf>
    <xf numFmtId="0" fontId="10" fillId="3" borderId="0" xfId="0" applyFont="1" applyFill="1" applyAlignment="1">
      <alignment horizontal="left" wrapText="1"/>
    </xf>
    <xf numFmtId="0" fontId="10" fillId="3" borderId="0" xfId="0" applyFont="1" applyFill="1" applyAlignment="1">
      <alignment horizontal="left"/>
    </xf>
    <xf numFmtId="169" fontId="10" fillId="2" borderId="0" xfId="0" applyNumberFormat="1" applyFont="1" applyFill="1"/>
    <xf numFmtId="0" fontId="11" fillId="2" borderId="1" xfId="0" applyFont="1" applyFill="1" applyBorder="1"/>
    <xf numFmtId="39" fontId="11" fillId="2" borderId="1" xfId="0" applyNumberFormat="1" applyFont="1" applyFill="1" applyBorder="1"/>
    <xf numFmtId="39" fontId="11" fillId="3" borderId="1" xfId="0" applyNumberFormat="1" applyFont="1" applyFill="1" applyBorder="1"/>
    <xf numFmtId="0" fontId="17" fillId="3" borderId="0" xfId="0" applyFont="1" applyFill="1"/>
    <xf numFmtId="0" fontId="17" fillId="0" borderId="0" xfId="0" applyFont="1"/>
    <xf numFmtId="0" fontId="3" fillId="0" borderId="5" xfId="0" applyFont="1" applyBorder="1" applyAlignment="1">
      <alignment horizontal="center" vertical="center"/>
    </xf>
    <xf numFmtId="2" fontId="3" fillId="0" borderId="5" xfId="0" applyNumberFormat="1" applyFont="1" applyBorder="1" applyAlignment="1">
      <alignment horizontal="center" vertical="center"/>
    </xf>
    <xf numFmtId="0" fontId="3" fillId="0" borderId="5" xfId="0" applyFont="1" applyBorder="1" applyAlignment="1">
      <alignment horizontal="center" vertical="center" wrapText="1"/>
    </xf>
    <xf numFmtId="2" fontId="3" fillId="0" borderId="5" xfId="0" applyNumberFormat="1" applyFont="1" applyBorder="1" applyAlignment="1">
      <alignment horizontal="center" vertical="center" wrapText="1"/>
    </xf>
    <xf numFmtId="0" fontId="17" fillId="0" borderId="5" xfId="0" applyFont="1" applyBorder="1"/>
    <xf numFmtId="15" fontId="7" fillId="0" borderId="5" xfId="0" applyNumberFormat="1" applyFont="1" applyBorder="1" applyAlignment="1">
      <alignment horizontal="left"/>
    </xf>
    <xf numFmtId="4" fontId="7" fillId="0" borderId="5" xfId="0" applyNumberFormat="1" applyFont="1" applyBorder="1"/>
    <xf numFmtId="170" fontId="11" fillId="3" borderId="3" xfId="0" applyNumberFormat="1" applyFont="1" applyFill="1" applyBorder="1"/>
    <xf numFmtId="0" fontId="3" fillId="3" borderId="5" xfId="0" applyFont="1" applyFill="1" applyBorder="1" applyAlignment="1">
      <alignment horizontal="center" vertical="center"/>
    </xf>
    <xf numFmtId="2" fontId="3" fillId="3" borderId="5" xfId="0" applyNumberFormat="1" applyFont="1" applyFill="1" applyBorder="1" applyAlignment="1">
      <alignment horizontal="center" vertical="center"/>
    </xf>
    <xf numFmtId="2" fontId="3" fillId="3" borderId="5" xfId="0" applyNumberFormat="1" applyFont="1" applyFill="1" applyBorder="1" applyAlignment="1">
      <alignment horizontal="center" vertical="center" wrapText="1"/>
    </xf>
    <xf numFmtId="0" fontId="17" fillId="3" borderId="5" xfId="0" applyFont="1" applyFill="1" applyBorder="1"/>
    <xf numFmtId="15" fontId="7" fillId="3" borderId="5" xfId="0" applyNumberFormat="1" applyFont="1" applyFill="1" applyBorder="1" applyAlignment="1">
      <alignment horizontal="left"/>
    </xf>
    <xf numFmtId="4" fontId="7" fillId="3" borderId="5" xfId="0" applyNumberFormat="1" applyFont="1" applyFill="1" applyBorder="1"/>
    <xf numFmtId="165" fontId="10" fillId="2" borderId="0" xfId="0" applyNumberFormat="1" applyFont="1" applyFill="1" applyAlignment="1">
      <alignment horizontal="right"/>
    </xf>
    <xf numFmtId="0" fontId="11" fillId="3" borderId="0" xfId="0" applyFont="1" applyFill="1" applyAlignment="1">
      <alignment vertical="top"/>
    </xf>
    <xf numFmtId="0" fontId="11" fillId="3" borderId="0" xfId="0" applyFont="1" applyFill="1" applyAlignment="1">
      <alignment vertical="top" wrapText="1"/>
    </xf>
    <xf numFmtId="0" fontId="11" fillId="0" borderId="5" xfId="0" applyFont="1" applyBorder="1" applyAlignment="1">
      <alignment vertical="center"/>
    </xf>
    <xf numFmtId="0" fontId="11" fillId="0" borderId="5" xfId="0" applyFont="1" applyBorder="1" applyAlignment="1">
      <alignment horizontal="center" vertical="center"/>
    </xf>
    <xf numFmtId="2" fontId="11" fillId="0" borderId="5" xfId="0" applyNumberFormat="1" applyFont="1" applyBorder="1" applyAlignment="1">
      <alignment horizontal="center" vertical="center" wrapText="1"/>
    </xf>
    <xf numFmtId="2" fontId="11" fillId="0" borderId="5" xfId="0" applyNumberFormat="1" applyFont="1" applyBorder="1" applyAlignment="1">
      <alignment horizontal="center" vertical="center"/>
    </xf>
    <xf numFmtId="39" fontId="10" fillId="2" borderId="1" xfId="0" applyNumberFormat="1" applyFont="1" applyFill="1" applyBorder="1" applyAlignment="1">
      <alignment horizontal="center" vertical="center" wrapText="1"/>
    </xf>
    <xf numFmtId="39" fontId="10" fillId="2" borderId="1" xfId="0" applyNumberFormat="1" applyFont="1" applyFill="1" applyBorder="1"/>
    <xf numFmtId="0" fontId="10" fillId="2" borderId="3" xfId="0" applyFont="1" applyFill="1" applyBorder="1" applyAlignment="1">
      <alignment wrapText="1"/>
    </xf>
    <xf numFmtId="164" fontId="11" fillId="2" borderId="3" xfId="0" applyNumberFormat="1" applyFont="1" applyFill="1" applyBorder="1"/>
    <xf numFmtId="0" fontId="11" fillId="2" borderId="0" xfId="0" applyFont="1" applyFill="1" applyAlignment="1">
      <alignment wrapText="1"/>
    </xf>
    <xf numFmtId="0" fontId="0" fillId="0" borderId="0" xfId="0" applyAlignment="1">
      <alignment wrapText="1"/>
    </xf>
    <xf numFmtId="0" fontId="15" fillId="2" borderId="0" xfId="3" applyFill="1"/>
    <xf numFmtId="0" fontId="11" fillId="0" borderId="5" xfId="0" applyFont="1" applyBorder="1" applyAlignment="1">
      <alignment horizontal="center" vertical="center" wrapText="1"/>
    </xf>
    <xf numFmtId="0" fontId="11" fillId="2" borderId="0" xfId="0" applyFont="1" applyFill="1" applyAlignment="1">
      <alignment vertical="top" wrapText="1"/>
    </xf>
    <xf numFmtId="0" fontId="10" fillId="2" borderId="9" xfId="0" applyFont="1" applyFill="1" applyBorder="1"/>
    <xf numFmtId="0" fontId="10" fillId="2" borderId="14" xfId="0" applyFont="1" applyFill="1" applyBorder="1"/>
    <xf numFmtId="0" fontId="4" fillId="4" borderId="13" xfId="0" applyFont="1" applyFill="1" applyBorder="1" applyAlignment="1">
      <alignment horizontal="center" vertical="center" wrapText="1"/>
    </xf>
    <xf numFmtId="0" fontId="4" fillId="4" borderId="0" xfId="0" applyFont="1" applyFill="1" applyAlignment="1">
      <alignment horizontal="center" vertical="center" wrapText="1"/>
    </xf>
    <xf numFmtId="0" fontId="11" fillId="0" borderId="0" xfId="0" applyFont="1" applyAlignment="1">
      <alignment vertical="top" wrapText="1"/>
    </xf>
    <xf numFmtId="0" fontId="11" fillId="2" borderId="9" xfId="0" applyFont="1" applyFill="1" applyBorder="1"/>
    <xf numFmtId="0" fontId="11" fillId="2" borderId="14" xfId="0" applyFont="1" applyFill="1" applyBorder="1"/>
    <xf numFmtId="0" fontId="17" fillId="0" borderId="5" xfId="0" applyFont="1" applyBorder="1"/>
    <xf numFmtId="0" fontId="17" fillId="0" borderId="5" xfId="0" applyFont="1" applyBorder="1" applyAlignment="1">
      <alignment wrapText="1"/>
    </xf>
    <xf numFmtId="0" fontId="10" fillId="2" borderId="0" xfId="0" applyFont="1" applyFill="1" applyAlignment="1">
      <alignment wrapText="1"/>
    </xf>
    <xf numFmtId="0" fontId="17" fillId="3" borderId="5" xfId="0" applyFont="1" applyFill="1" applyBorder="1" applyAlignment="1">
      <alignment wrapText="1"/>
    </xf>
    <xf numFmtId="0" fontId="11" fillId="3" borderId="0" xfId="0" applyFont="1" applyFill="1" applyAlignment="1">
      <alignment horizontal="left" wrapText="1"/>
    </xf>
    <xf numFmtId="0" fontId="3" fillId="3" borderId="1"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1" xfId="0" applyFont="1" applyFill="1" applyBorder="1" applyAlignment="1">
      <alignment horizontal="right" vertical="center" wrapText="1"/>
    </xf>
    <xf numFmtId="0" fontId="3" fillId="3" borderId="4" xfId="0" applyFont="1" applyFill="1" applyBorder="1" applyAlignment="1">
      <alignment horizontal="right" vertical="center" wrapText="1"/>
    </xf>
    <xf numFmtId="0" fontId="3" fillId="0" borderId="1" xfId="0" applyFont="1" applyBorder="1" applyAlignment="1">
      <alignment horizontal="center" vertical="center" wrapText="1"/>
    </xf>
    <xf numFmtId="0" fontId="3" fillId="0" borderId="4" xfId="0" applyFont="1" applyBorder="1" applyAlignment="1">
      <alignment horizontal="center" vertical="center" wrapText="1"/>
    </xf>
    <xf numFmtId="0" fontId="3" fillId="0" borderId="1" xfId="0" applyFont="1" applyBorder="1" applyAlignment="1">
      <alignment horizontal="right" vertical="center" wrapText="1"/>
    </xf>
    <xf numFmtId="0" fontId="3" fillId="0" borderId="4" xfId="0" applyFont="1" applyBorder="1" applyAlignment="1">
      <alignment horizontal="right" vertical="center" wrapText="1"/>
    </xf>
    <xf numFmtId="164" fontId="14" fillId="0" borderId="1" xfId="1" applyFont="1" applyFill="1" applyBorder="1" applyAlignment="1">
      <alignment horizontal="center" vertical="center"/>
    </xf>
    <xf numFmtId="164" fontId="14" fillId="0" borderId="4" xfId="1" applyFont="1" applyFill="1" applyBorder="1" applyAlignment="1">
      <alignment horizontal="center" vertical="center"/>
    </xf>
    <xf numFmtId="164" fontId="14" fillId="0" borderId="3" xfId="1" applyFont="1" applyFill="1" applyBorder="1" applyAlignment="1">
      <alignment horizontal="center" vertical="center"/>
    </xf>
    <xf numFmtId="164" fontId="14" fillId="0" borderId="1" xfId="1" applyFont="1" applyFill="1" applyBorder="1" applyAlignment="1">
      <alignment horizontal="right" vertical="center"/>
    </xf>
    <xf numFmtId="164" fontId="14" fillId="0" borderId="4" xfId="1" applyFont="1" applyFill="1" applyBorder="1" applyAlignment="1">
      <alignment horizontal="right" vertical="center"/>
    </xf>
    <xf numFmtId="164" fontId="14" fillId="0" borderId="3" xfId="1" applyFont="1" applyFill="1" applyBorder="1" applyAlignment="1">
      <alignment horizontal="right" vertical="center"/>
    </xf>
    <xf numFmtId="0" fontId="11" fillId="2" borderId="0" xfId="0" applyFont="1" applyFill="1" applyAlignment="1">
      <alignment horizontal="left" vertical="center" wrapText="1"/>
    </xf>
    <xf numFmtId="0" fontId="11" fillId="2" borderId="0" xfId="0" applyFont="1" applyFill="1" applyAlignment="1">
      <alignment wrapText="1"/>
    </xf>
    <xf numFmtId="0" fontId="0" fillId="0" borderId="0" xfId="0" applyAlignment="1">
      <alignment wrapText="1"/>
    </xf>
  </cellXfs>
  <cellStyles count="4">
    <cellStyle name="Comma" xfId="1" builtinId="3"/>
    <cellStyle name="Hyperlink" xfId="3" builtinId="8"/>
    <cellStyle name="Normal" xfId="0" builtinId="0"/>
    <cellStyle name="Percent" xfId="2" builtinId="5"/>
  </cellStyles>
  <dxfs count="144">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
      <numFmt numFmtId="171" formatCode="&quot;0.00*&quot;"/>
    </dxf>
  </dxfs>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styles" Target="styles.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jpeg"/></Relationships>
</file>

<file path=xl/drawings/_rels/drawing14.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7.jpeg"/></Relationships>
</file>

<file path=xl/drawings/_rels/drawing1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6.jpeg"/><Relationship Id="rId1" Type="http://schemas.openxmlformats.org/officeDocument/2006/relationships/image" Target="../media/image11.png"/></Relationships>
</file>

<file path=xl/drawings/_rels/drawing1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0.png"/></Relationships>
</file>

<file path=xl/drawings/_rels/drawing18.xml.rels><?xml version="1.0" encoding="UTF-8" standalone="yes"?>
<Relationships xmlns="http://schemas.openxmlformats.org/package/2006/relationships"><Relationship Id="rId2" Type="http://schemas.openxmlformats.org/officeDocument/2006/relationships/image" Target="../media/image12.jpeg"/><Relationship Id="rId1" Type="http://schemas.openxmlformats.org/officeDocument/2006/relationships/image" Target="../media/image9.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2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5.xml.rels><?xml version="1.0" encoding="UTF-8" standalone="yes"?>
<Relationships xmlns="http://schemas.openxmlformats.org/package/2006/relationships"><Relationship Id="rId2" Type="http://schemas.openxmlformats.org/officeDocument/2006/relationships/image" Target="../media/image13.png"/><Relationship Id="rId1" Type="http://schemas.openxmlformats.org/officeDocument/2006/relationships/image" Target="../media/image9.png"/></Relationships>
</file>

<file path=xl/drawings/_rels/drawing2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7.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8.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29.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0.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1.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2.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4.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5.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6.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13.png"/></Relationships>
</file>

<file path=xl/drawings/_rels/drawing3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8.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14.jpeg"/></Relationships>
</file>

<file path=xl/drawings/drawing1.xml><?xml version="1.0" encoding="utf-8"?>
<xdr:wsDr xmlns:xdr="http://schemas.openxmlformats.org/drawingml/2006/spreadsheetDrawing" xmlns:a="http://schemas.openxmlformats.org/drawingml/2006/main">
  <xdr:twoCellAnchor editAs="oneCell">
    <xdr:from>
      <xdr:col>0</xdr:col>
      <xdr:colOff>171450</xdr:colOff>
      <xdr:row>160</xdr:row>
      <xdr:rowOff>152400</xdr:rowOff>
    </xdr:from>
    <xdr:to>
      <xdr:col>1</xdr:col>
      <xdr:colOff>742315</xdr:colOff>
      <xdr:row>173</xdr:row>
      <xdr:rowOff>0</xdr:rowOff>
    </xdr:to>
    <xdr:pic>
      <xdr:nvPicPr>
        <xdr:cNvPr id="2" name="Picture 1">
          <a:extLst>
            <a:ext uri="{FF2B5EF4-FFF2-40B4-BE49-F238E27FC236}">
              <a16:creationId xmlns:a16="http://schemas.microsoft.com/office/drawing/2014/main" id="{9F25178C-5C59-427B-95FD-23882AA068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23863300"/>
          <a:ext cx="283146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143</xdr:row>
      <xdr:rowOff>0</xdr:rowOff>
    </xdr:from>
    <xdr:to>
      <xdr:col>1</xdr:col>
      <xdr:colOff>662305</xdr:colOff>
      <xdr:row>155</xdr:row>
      <xdr:rowOff>114300</xdr:rowOff>
    </xdr:to>
    <xdr:pic>
      <xdr:nvPicPr>
        <xdr:cNvPr id="3" name="Picture 2">
          <a:extLst>
            <a:ext uri="{FF2B5EF4-FFF2-40B4-BE49-F238E27FC236}">
              <a16:creationId xmlns:a16="http://schemas.microsoft.com/office/drawing/2014/main" id="{23AADA00-43A3-4E86-996F-BB135F4C4D4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50800" y="21234400"/>
          <a:ext cx="2872105" cy="1866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209550</xdr:colOff>
      <xdr:row>81</xdr:row>
      <xdr:rowOff>152400</xdr:rowOff>
    </xdr:from>
    <xdr:to>
      <xdr:col>1</xdr:col>
      <xdr:colOff>1217295</xdr:colOff>
      <xdr:row>95</xdr:row>
      <xdr:rowOff>0</xdr:rowOff>
    </xdr:to>
    <xdr:pic>
      <xdr:nvPicPr>
        <xdr:cNvPr id="2" name="Picture 1">
          <a:extLst>
            <a:ext uri="{FF2B5EF4-FFF2-40B4-BE49-F238E27FC236}">
              <a16:creationId xmlns:a16="http://schemas.microsoft.com/office/drawing/2014/main" id="{03EEA31C-53DA-42B5-85D8-9D53A2CF2F9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2325350"/>
          <a:ext cx="3020695" cy="189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61</xdr:row>
      <xdr:rowOff>152400</xdr:rowOff>
    </xdr:from>
    <xdr:to>
      <xdr:col>1</xdr:col>
      <xdr:colOff>1391920</xdr:colOff>
      <xdr:row>76</xdr:row>
      <xdr:rowOff>0</xdr:rowOff>
    </xdr:to>
    <xdr:pic>
      <xdr:nvPicPr>
        <xdr:cNvPr id="3" name="Picture 2">
          <a:extLst>
            <a:ext uri="{FF2B5EF4-FFF2-40B4-BE49-F238E27FC236}">
              <a16:creationId xmlns:a16="http://schemas.microsoft.com/office/drawing/2014/main" id="{BA0DF33C-FB48-4B69-8135-E11A10E1BCE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 y="9404350"/>
          <a:ext cx="3252470" cy="204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295275</xdr:colOff>
      <xdr:row>173</xdr:row>
      <xdr:rowOff>133350</xdr:rowOff>
    </xdr:from>
    <xdr:to>
      <xdr:col>1</xdr:col>
      <xdr:colOff>4445</xdr:colOff>
      <xdr:row>186</xdr:row>
      <xdr:rowOff>0</xdr:rowOff>
    </xdr:to>
    <xdr:pic>
      <xdr:nvPicPr>
        <xdr:cNvPr id="2" name="Picture 1">
          <a:extLst>
            <a:ext uri="{FF2B5EF4-FFF2-40B4-BE49-F238E27FC236}">
              <a16:creationId xmlns:a16="http://schemas.microsoft.com/office/drawing/2014/main" id="{1EBDA336-F2BB-4178-8661-93FD2C929D6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8450" y="26593800"/>
          <a:ext cx="3192145" cy="1765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156</xdr:row>
      <xdr:rowOff>0</xdr:rowOff>
    </xdr:from>
    <xdr:to>
      <xdr:col>1</xdr:col>
      <xdr:colOff>4445</xdr:colOff>
      <xdr:row>168</xdr:row>
      <xdr:rowOff>129540</xdr:rowOff>
    </xdr:to>
    <xdr:pic>
      <xdr:nvPicPr>
        <xdr:cNvPr id="3" name="Picture 2">
          <a:extLst>
            <a:ext uri="{FF2B5EF4-FFF2-40B4-BE49-F238E27FC236}">
              <a16:creationId xmlns:a16="http://schemas.microsoft.com/office/drawing/2014/main" id="{7ED7454D-06BD-4B56-BD9A-A636094CFA1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52400" y="23977600"/>
          <a:ext cx="3338195" cy="188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114300</xdr:colOff>
      <xdr:row>126</xdr:row>
      <xdr:rowOff>123825</xdr:rowOff>
    </xdr:from>
    <xdr:to>
      <xdr:col>0</xdr:col>
      <xdr:colOff>3452495</xdr:colOff>
      <xdr:row>139</xdr:row>
      <xdr:rowOff>110490</xdr:rowOff>
    </xdr:to>
    <xdr:pic>
      <xdr:nvPicPr>
        <xdr:cNvPr id="4" name="Picture 3">
          <a:extLst>
            <a:ext uri="{FF2B5EF4-FFF2-40B4-BE49-F238E27FC236}">
              <a16:creationId xmlns:a16="http://schemas.microsoft.com/office/drawing/2014/main" id="{BBF825F1-11B5-4504-AE51-FFA9E76E28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19840575"/>
          <a:ext cx="3338195" cy="1844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114300</xdr:colOff>
      <xdr:row>144</xdr:row>
      <xdr:rowOff>95250</xdr:rowOff>
    </xdr:from>
    <xdr:to>
      <xdr:col>0</xdr:col>
      <xdr:colOff>3272790</xdr:colOff>
      <xdr:row>158</xdr:row>
      <xdr:rowOff>9525</xdr:rowOff>
    </xdr:to>
    <xdr:pic>
      <xdr:nvPicPr>
        <xdr:cNvPr id="5" name="Picture 4">
          <a:extLst>
            <a:ext uri="{FF2B5EF4-FFF2-40B4-BE49-F238E27FC236}">
              <a16:creationId xmlns:a16="http://schemas.microsoft.com/office/drawing/2014/main" id="{7FBBE8BB-E3AA-4CBD-9258-E568166A4FA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4300" y="22383750"/>
          <a:ext cx="3158490" cy="1914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133350</xdr:colOff>
      <xdr:row>176</xdr:row>
      <xdr:rowOff>76200</xdr:rowOff>
    </xdr:from>
    <xdr:to>
      <xdr:col>1</xdr:col>
      <xdr:colOff>4445</xdr:colOff>
      <xdr:row>190</xdr:row>
      <xdr:rowOff>0</xdr:rowOff>
    </xdr:to>
    <xdr:pic>
      <xdr:nvPicPr>
        <xdr:cNvPr id="2" name="Picture 3">
          <a:extLst>
            <a:ext uri="{FF2B5EF4-FFF2-40B4-BE49-F238E27FC236}">
              <a16:creationId xmlns:a16="http://schemas.microsoft.com/office/drawing/2014/main" id="{26567F89-8E07-4F5B-A50B-15B090C8D8D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28073350"/>
          <a:ext cx="3357245" cy="1968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60960</xdr:colOff>
      <xdr:row>157</xdr:row>
      <xdr:rowOff>114300</xdr:rowOff>
    </xdr:from>
    <xdr:to>
      <xdr:col>1</xdr:col>
      <xdr:colOff>3810</xdr:colOff>
      <xdr:row>170</xdr:row>
      <xdr:rowOff>111760</xdr:rowOff>
    </xdr:to>
    <xdr:pic>
      <xdr:nvPicPr>
        <xdr:cNvPr id="3" name="Picture 2">
          <a:extLst>
            <a:ext uri="{FF2B5EF4-FFF2-40B4-BE49-F238E27FC236}">
              <a16:creationId xmlns:a16="http://schemas.microsoft.com/office/drawing/2014/main" id="{A22E97F1-A4D5-471D-9258-0B1306C6C7F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960" y="25336500"/>
          <a:ext cx="3429000" cy="18961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180975</xdr:colOff>
      <xdr:row>151</xdr:row>
      <xdr:rowOff>95250</xdr:rowOff>
    </xdr:from>
    <xdr:to>
      <xdr:col>1</xdr:col>
      <xdr:colOff>4445</xdr:colOff>
      <xdr:row>164</xdr:row>
      <xdr:rowOff>0</xdr:rowOff>
    </xdr:to>
    <xdr:pic>
      <xdr:nvPicPr>
        <xdr:cNvPr id="2" name="Picture 1">
          <a:extLst>
            <a:ext uri="{FF2B5EF4-FFF2-40B4-BE49-F238E27FC236}">
              <a16:creationId xmlns:a16="http://schemas.microsoft.com/office/drawing/2014/main" id="{4DFC33AE-27A8-4EEE-B787-16E1236B635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150" y="23780750"/>
          <a:ext cx="3306445" cy="1803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180975</xdr:colOff>
      <xdr:row>133</xdr:row>
      <xdr:rowOff>104775</xdr:rowOff>
    </xdr:from>
    <xdr:to>
      <xdr:col>1</xdr:col>
      <xdr:colOff>4445</xdr:colOff>
      <xdr:row>146</xdr:row>
      <xdr:rowOff>91440</xdr:rowOff>
    </xdr:to>
    <xdr:pic>
      <xdr:nvPicPr>
        <xdr:cNvPr id="3" name="Picture 3">
          <a:extLst>
            <a:ext uri="{FF2B5EF4-FFF2-40B4-BE49-F238E27FC236}">
              <a16:creationId xmlns:a16="http://schemas.microsoft.com/office/drawing/2014/main" id="{278E6578-49B4-4617-9525-8EF50050C86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84150" y="21164550"/>
          <a:ext cx="3306445" cy="18821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126</xdr:row>
      <xdr:rowOff>171450</xdr:rowOff>
    </xdr:from>
    <xdr:to>
      <xdr:col>1</xdr:col>
      <xdr:colOff>4445</xdr:colOff>
      <xdr:row>139</xdr:row>
      <xdr:rowOff>0</xdr:rowOff>
    </xdr:to>
    <xdr:pic>
      <xdr:nvPicPr>
        <xdr:cNvPr id="2" name="Picture 1">
          <a:extLst>
            <a:ext uri="{FF2B5EF4-FFF2-40B4-BE49-F238E27FC236}">
              <a16:creationId xmlns:a16="http://schemas.microsoft.com/office/drawing/2014/main" id="{D4E3DC7C-97EB-4C4A-9ACE-F53776BC4CD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621500"/>
          <a:ext cx="349059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xdr:colOff>
      <xdr:row>108</xdr:row>
      <xdr:rowOff>0</xdr:rowOff>
    </xdr:from>
    <xdr:to>
      <xdr:col>1</xdr:col>
      <xdr:colOff>4445</xdr:colOff>
      <xdr:row>121</xdr:row>
      <xdr:rowOff>0</xdr:rowOff>
    </xdr:to>
    <xdr:pic>
      <xdr:nvPicPr>
        <xdr:cNvPr id="3" name="Picture 2">
          <a:extLst>
            <a:ext uri="{FF2B5EF4-FFF2-40B4-BE49-F238E27FC236}">
              <a16:creationId xmlns:a16="http://schemas.microsoft.com/office/drawing/2014/main" id="{6EC8A20B-5B42-4B15-97B5-9601FE267D1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 y="16846550"/>
          <a:ext cx="3471545" cy="189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95250</xdr:colOff>
      <xdr:row>110</xdr:row>
      <xdr:rowOff>85725</xdr:rowOff>
    </xdr:from>
    <xdr:to>
      <xdr:col>0</xdr:col>
      <xdr:colOff>3253740</xdr:colOff>
      <xdr:row>124</xdr:row>
      <xdr:rowOff>0</xdr:rowOff>
    </xdr:to>
    <xdr:pic>
      <xdr:nvPicPr>
        <xdr:cNvPr id="2" name="Picture 1">
          <a:extLst>
            <a:ext uri="{FF2B5EF4-FFF2-40B4-BE49-F238E27FC236}">
              <a16:creationId xmlns:a16="http://schemas.microsoft.com/office/drawing/2014/main" id="{9D8018FE-B604-463E-ACBD-5494048CB75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7145000"/>
          <a:ext cx="3155315" cy="195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93</xdr:row>
      <xdr:rowOff>0</xdr:rowOff>
    </xdr:from>
    <xdr:to>
      <xdr:col>0</xdr:col>
      <xdr:colOff>3063240</xdr:colOff>
      <xdr:row>106</xdr:row>
      <xdr:rowOff>38100</xdr:rowOff>
    </xdr:to>
    <xdr:pic>
      <xdr:nvPicPr>
        <xdr:cNvPr id="3" name="Picture 2">
          <a:extLst>
            <a:ext uri="{FF2B5EF4-FFF2-40B4-BE49-F238E27FC236}">
              <a16:creationId xmlns:a16="http://schemas.microsoft.com/office/drawing/2014/main" id="{606A523D-9413-4F53-9675-D17766956D22}"/>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14573250"/>
          <a:ext cx="3021965"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152400</xdr:colOff>
      <xdr:row>144</xdr:row>
      <xdr:rowOff>114300</xdr:rowOff>
    </xdr:from>
    <xdr:to>
      <xdr:col>1</xdr:col>
      <xdr:colOff>4445</xdr:colOff>
      <xdr:row>156</xdr:row>
      <xdr:rowOff>114300</xdr:rowOff>
    </xdr:to>
    <xdr:pic>
      <xdr:nvPicPr>
        <xdr:cNvPr id="2" name="Picture 3">
          <a:extLst>
            <a:ext uri="{FF2B5EF4-FFF2-40B4-BE49-F238E27FC236}">
              <a16:creationId xmlns:a16="http://schemas.microsoft.com/office/drawing/2014/main" id="{B6CE4FCD-DEB5-49EC-9D86-78A3CA38BC8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22828250"/>
          <a:ext cx="3338195"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126</xdr:row>
      <xdr:rowOff>19050</xdr:rowOff>
    </xdr:from>
    <xdr:to>
      <xdr:col>0</xdr:col>
      <xdr:colOff>3204845</xdr:colOff>
      <xdr:row>139</xdr:row>
      <xdr:rowOff>66675</xdr:rowOff>
    </xdr:to>
    <xdr:pic>
      <xdr:nvPicPr>
        <xdr:cNvPr id="3" name="Picture 2">
          <a:extLst>
            <a:ext uri="{FF2B5EF4-FFF2-40B4-BE49-F238E27FC236}">
              <a16:creationId xmlns:a16="http://schemas.microsoft.com/office/drawing/2014/main" id="{20E1E612-E2A7-4060-88AC-C278FC6210A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19735800"/>
          <a:ext cx="3166745"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180975</xdr:colOff>
      <xdr:row>105</xdr:row>
      <xdr:rowOff>85725</xdr:rowOff>
    </xdr:from>
    <xdr:to>
      <xdr:col>0</xdr:col>
      <xdr:colOff>3471545</xdr:colOff>
      <xdr:row>119</xdr:row>
      <xdr:rowOff>0</xdr:rowOff>
    </xdr:to>
    <xdr:pic>
      <xdr:nvPicPr>
        <xdr:cNvPr id="2" name="Picture 1">
          <a:extLst>
            <a:ext uri="{FF2B5EF4-FFF2-40B4-BE49-F238E27FC236}">
              <a16:creationId xmlns:a16="http://schemas.microsoft.com/office/drawing/2014/main" id="{460EC6F8-3FE5-4CC7-B182-257F6E1CCB6D}"/>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84150" y="16490950"/>
          <a:ext cx="3287395" cy="195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87</xdr:row>
      <xdr:rowOff>9525</xdr:rowOff>
    </xdr:from>
    <xdr:to>
      <xdr:col>0</xdr:col>
      <xdr:colOff>3274060</xdr:colOff>
      <xdr:row>100</xdr:row>
      <xdr:rowOff>38100</xdr:rowOff>
    </xdr:to>
    <xdr:pic>
      <xdr:nvPicPr>
        <xdr:cNvPr id="3" name="Picture 2">
          <a:extLst>
            <a:ext uri="{FF2B5EF4-FFF2-40B4-BE49-F238E27FC236}">
              <a16:creationId xmlns:a16="http://schemas.microsoft.com/office/drawing/2014/main" id="{ED9552BB-C2AB-430E-A5C8-C5F402E05709}"/>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3785850"/>
          <a:ext cx="3140710" cy="1924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152400</xdr:colOff>
      <xdr:row>82</xdr:row>
      <xdr:rowOff>114300</xdr:rowOff>
    </xdr:from>
    <xdr:to>
      <xdr:col>1</xdr:col>
      <xdr:colOff>1301115</xdr:colOff>
      <xdr:row>96</xdr:row>
      <xdr:rowOff>28575</xdr:rowOff>
    </xdr:to>
    <xdr:pic>
      <xdr:nvPicPr>
        <xdr:cNvPr id="4" name="Picture 3">
          <a:extLst>
            <a:ext uri="{FF2B5EF4-FFF2-40B4-BE49-F238E27FC236}">
              <a16:creationId xmlns:a16="http://schemas.microsoft.com/office/drawing/2014/main" id="{35BFDE47-C6FF-4F6D-969C-E9E2EC0A23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2172950"/>
          <a:ext cx="3158490" cy="1914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64</xdr:row>
      <xdr:rowOff>28575</xdr:rowOff>
    </xdr:from>
    <xdr:to>
      <xdr:col>1</xdr:col>
      <xdr:colOff>1442720</xdr:colOff>
      <xdr:row>77</xdr:row>
      <xdr:rowOff>15240</xdr:rowOff>
    </xdr:to>
    <xdr:pic>
      <xdr:nvPicPr>
        <xdr:cNvPr id="5" name="Picture 3">
          <a:extLst>
            <a:ext uri="{FF2B5EF4-FFF2-40B4-BE49-F238E27FC236}">
              <a16:creationId xmlns:a16="http://schemas.microsoft.com/office/drawing/2014/main" id="{C9DA0D7B-722B-44E6-B41F-7A054E2300A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2875" y="9515475"/>
          <a:ext cx="3309620" cy="1844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118</xdr:row>
      <xdr:rowOff>152400</xdr:rowOff>
    </xdr:from>
    <xdr:to>
      <xdr:col>1</xdr:col>
      <xdr:colOff>0</xdr:colOff>
      <xdr:row>132</xdr:row>
      <xdr:rowOff>38100</xdr:rowOff>
    </xdr:to>
    <xdr:pic>
      <xdr:nvPicPr>
        <xdr:cNvPr id="2" name="Picture 1">
          <a:extLst>
            <a:ext uri="{FF2B5EF4-FFF2-40B4-BE49-F238E27FC236}">
              <a16:creationId xmlns:a16="http://schemas.microsoft.com/office/drawing/2014/main" id="{CF6CD45E-B35F-432D-93ED-CB137BC8D82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 y="19005550"/>
          <a:ext cx="3397250" cy="19367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100</xdr:row>
      <xdr:rowOff>114300</xdr:rowOff>
    </xdr:from>
    <xdr:to>
      <xdr:col>0</xdr:col>
      <xdr:colOff>3414395</xdr:colOff>
      <xdr:row>113</xdr:row>
      <xdr:rowOff>100965</xdr:rowOff>
    </xdr:to>
    <xdr:pic>
      <xdr:nvPicPr>
        <xdr:cNvPr id="4" name="Picture 3">
          <a:extLst>
            <a:ext uri="{FF2B5EF4-FFF2-40B4-BE49-F238E27FC236}">
              <a16:creationId xmlns:a16="http://schemas.microsoft.com/office/drawing/2014/main" id="{91111BFB-6B33-4344-915B-1A49A89BE3B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16049625"/>
          <a:ext cx="3309620" cy="184404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95250</xdr:colOff>
      <xdr:row>140</xdr:row>
      <xdr:rowOff>66675</xdr:rowOff>
    </xdr:from>
    <xdr:to>
      <xdr:col>1</xdr:col>
      <xdr:colOff>988060</xdr:colOff>
      <xdr:row>153</xdr:row>
      <xdr:rowOff>76200</xdr:rowOff>
    </xdr:to>
    <xdr:pic>
      <xdr:nvPicPr>
        <xdr:cNvPr id="2" name="Picture 1">
          <a:extLst>
            <a:ext uri="{FF2B5EF4-FFF2-40B4-BE49-F238E27FC236}">
              <a16:creationId xmlns:a16="http://schemas.microsoft.com/office/drawing/2014/main" id="{FB93AAF6-08A8-4F50-9ACA-F6FD5DB8E02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20866100"/>
          <a:ext cx="3150235" cy="1905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122</xdr:row>
      <xdr:rowOff>76200</xdr:rowOff>
    </xdr:from>
    <xdr:to>
      <xdr:col>1</xdr:col>
      <xdr:colOff>967105</xdr:colOff>
      <xdr:row>136</xdr:row>
      <xdr:rowOff>73660</xdr:rowOff>
    </xdr:to>
    <xdr:pic>
      <xdr:nvPicPr>
        <xdr:cNvPr id="3" name="Picture 2">
          <a:extLst>
            <a:ext uri="{FF2B5EF4-FFF2-40B4-BE49-F238E27FC236}">
              <a16:creationId xmlns:a16="http://schemas.microsoft.com/office/drawing/2014/main" id="{1B84C461-F961-4093-82A0-8560585B6DE2}"/>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46050" y="18243550"/>
          <a:ext cx="3078480" cy="204216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133350</xdr:colOff>
      <xdr:row>153</xdr:row>
      <xdr:rowOff>76200</xdr:rowOff>
    </xdr:from>
    <xdr:to>
      <xdr:col>1</xdr:col>
      <xdr:colOff>1009015</xdr:colOff>
      <xdr:row>166</xdr:row>
      <xdr:rowOff>91440</xdr:rowOff>
    </xdr:to>
    <xdr:pic>
      <xdr:nvPicPr>
        <xdr:cNvPr id="3" name="Picture 3">
          <a:extLst>
            <a:ext uri="{FF2B5EF4-FFF2-40B4-BE49-F238E27FC236}">
              <a16:creationId xmlns:a16="http://schemas.microsoft.com/office/drawing/2014/main" id="{55F9B6C1-7AF1-4CC4-B70E-3D730093E7C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22771100"/>
          <a:ext cx="3136265" cy="191071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104775</xdr:colOff>
      <xdr:row>133</xdr:row>
      <xdr:rowOff>0</xdr:rowOff>
    </xdr:from>
    <xdr:to>
      <xdr:col>1</xdr:col>
      <xdr:colOff>988060</xdr:colOff>
      <xdr:row>146</xdr:row>
      <xdr:rowOff>28575</xdr:rowOff>
    </xdr:to>
    <xdr:pic>
      <xdr:nvPicPr>
        <xdr:cNvPr id="4" name="Picture 3">
          <a:extLst>
            <a:ext uri="{FF2B5EF4-FFF2-40B4-BE49-F238E27FC236}">
              <a16:creationId xmlns:a16="http://schemas.microsoft.com/office/drawing/2014/main" id="{ACBB03EE-1E50-4F6F-BCA6-C4592063271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4775" y="19364325"/>
          <a:ext cx="3140710" cy="1885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47625</xdr:colOff>
      <xdr:row>169</xdr:row>
      <xdr:rowOff>152400</xdr:rowOff>
    </xdr:from>
    <xdr:to>
      <xdr:col>1</xdr:col>
      <xdr:colOff>682625</xdr:colOff>
      <xdr:row>183</xdr:row>
      <xdr:rowOff>95250</xdr:rowOff>
    </xdr:to>
    <xdr:pic>
      <xdr:nvPicPr>
        <xdr:cNvPr id="2" name="Picture 4">
          <a:extLst>
            <a:ext uri="{FF2B5EF4-FFF2-40B4-BE49-F238E27FC236}">
              <a16:creationId xmlns:a16="http://schemas.microsoft.com/office/drawing/2014/main" id="{F3EA5AF7-F154-4375-B8BD-5B62352156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0800" y="28086050"/>
          <a:ext cx="2994025" cy="1993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190</xdr:row>
      <xdr:rowOff>9525</xdr:rowOff>
    </xdr:from>
    <xdr:to>
      <xdr:col>1</xdr:col>
      <xdr:colOff>663575</xdr:colOff>
      <xdr:row>202</xdr:row>
      <xdr:rowOff>114300</xdr:rowOff>
    </xdr:to>
    <xdr:pic>
      <xdr:nvPicPr>
        <xdr:cNvPr id="3" name="Picture 2">
          <a:extLst>
            <a:ext uri="{FF2B5EF4-FFF2-40B4-BE49-F238E27FC236}">
              <a16:creationId xmlns:a16="http://schemas.microsoft.com/office/drawing/2014/main" id="{A306B17C-1B55-4D23-A53F-EBEDEE1510D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31019750"/>
          <a:ext cx="2949575" cy="1854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95250</xdr:colOff>
      <xdr:row>213</xdr:row>
      <xdr:rowOff>95250</xdr:rowOff>
    </xdr:from>
    <xdr:to>
      <xdr:col>1</xdr:col>
      <xdr:colOff>937260</xdr:colOff>
      <xdr:row>227</xdr:row>
      <xdr:rowOff>15875</xdr:rowOff>
    </xdr:to>
    <xdr:pic>
      <xdr:nvPicPr>
        <xdr:cNvPr id="2" name="Picture 4">
          <a:extLst>
            <a:ext uri="{FF2B5EF4-FFF2-40B4-BE49-F238E27FC236}">
              <a16:creationId xmlns:a16="http://schemas.microsoft.com/office/drawing/2014/main" id="{D8A5C053-F07B-4D85-8D05-88EED698557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34093150"/>
          <a:ext cx="3102610"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91440</xdr:colOff>
      <xdr:row>195</xdr:row>
      <xdr:rowOff>91440</xdr:rowOff>
    </xdr:from>
    <xdr:to>
      <xdr:col>1</xdr:col>
      <xdr:colOff>893445</xdr:colOff>
      <xdr:row>208</xdr:row>
      <xdr:rowOff>130810</xdr:rowOff>
    </xdr:to>
    <xdr:pic>
      <xdr:nvPicPr>
        <xdr:cNvPr id="3" name="Picture 2">
          <a:extLst>
            <a:ext uri="{FF2B5EF4-FFF2-40B4-BE49-F238E27FC236}">
              <a16:creationId xmlns:a16="http://schemas.microsoft.com/office/drawing/2014/main" id="{8481E80B-A7FC-4F86-B670-84B694B8155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1440" y="31460440"/>
          <a:ext cx="3056255" cy="193802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171450</xdr:colOff>
      <xdr:row>199</xdr:row>
      <xdr:rowOff>114300</xdr:rowOff>
    </xdr:from>
    <xdr:to>
      <xdr:col>1</xdr:col>
      <xdr:colOff>1089025</xdr:colOff>
      <xdr:row>213</xdr:row>
      <xdr:rowOff>34925</xdr:rowOff>
    </xdr:to>
    <xdr:pic>
      <xdr:nvPicPr>
        <xdr:cNvPr id="2" name="Picture 3">
          <a:extLst>
            <a:ext uri="{FF2B5EF4-FFF2-40B4-BE49-F238E27FC236}">
              <a16:creationId xmlns:a16="http://schemas.microsoft.com/office/drawing/2014/main" id="{2CBBF06B-9D09-4693-A1C2-812DFCF49FB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30829250"/>
          <a:ext cx="3178175" cy="1962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180</xdr:row>
      <xdr:rowOff>66675</xdr:rowOff>
    </xdr:from>
    <xdr:to>
      <xdr:col>1</xdr:col>
      <xdr:colOff>898525</xdr:colOff>
      <xdr:row>194</xdr:row>
      <xdr:rowOff>15875</xdr:rowOff>
    </xdr:to>
    <xdr:pic>
      <xdr:nvPicPr>
        <xdr:cNvPr id="3" name="Picture 4">
          <a:extLst>
            <a:ext uri="{FF2B5EF4-FFF2-40B4-BE49-F238E27FC236}">
              <a16:creationId xmlns:a16="http://schemas.microsoft.com/office/drawing/2014/main" id="{4DA1A83F-D6D1-4C0E-B7FF-368520CA97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0" y="28009850"/>
          <a:ext cx="3032125" cy="1987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171450</xdr:colOff>
      <xdr:row>153</xdr:row>
      <xdr:rowOff>28575</xdr:rowOff>
    </xdr:from>
    <xdr:to>
      <xdr:col>1</xdr:col>
      <xdr:colOff>952500</xdr:colOff>
      <xdr:row>167</xdr:row>
      <xdr:rowOff>0</xdr:rowOff>
    </xdr:to>
    <xdr:pic>
      <xdr:nvPicPr>
        <xdr:cNvPr id="2" name="Picture 4">
          <a:extLst>
            <a:ext uri="{FF2B5EF4-FFF2-40B4-BE49-F238E27FC236}">
              <a16:creationId xmlns:a16="http://schemas.microsoft.com/office/drawing/2014/main" id="{46B35A51-856F-41C5-83AB-2095FF6C02A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23158450"/>
          <a:ext cx="3041650" cy="201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38100</xdr:colOff>
      <xdr:row>173</xdr:row>
      <xdr:rowOff>38100</xdr:rowOff>
    </xdr:from>
    <xdr:to>
      <xdr:col>1</xdr:col>
      <xdr:colOff>971550</xdr:colOff>
      <xdr:row>185</xdr:row>
      <xdr:rowOff>31750</xdr:rowOff>
    </xdr:to>
    <xdr:pic>
      <xdr:nvPicPr>
        <xdr:cNvPr id="3" name="Picture 3">
          <a:extLst>
            <a:ext uri="{FF2B5EF4-FFF2-40B4-BE49-F238E27FC236}">
              <a16:creationId xmlns:a16="http://schemas.microsoft.com/office/drawing/2014/main" id="{3CC2F6FB-468F-4FAD-AD0D-B129B38B712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8100" y="26085800"/>
          <a:ext cx="3194050" cy="1746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171450</xdr:colOff>
      <xdr:row>516</xdr:row>
      <xdr:rowOff>95250</xdr:rowOff>
    </xdr:from>
    <xdr:to>
      <xdr:col>1</xdr:col>
      <xdr:colOff>784225</xdr:colOff>
      <xdr:row>529</xdr:row>
      <xdr:rowOff>95250</xdr:rowOff>
    </xdr:to>
    <xdr:pic>
      <xdr:nvPicPr>
        <xdr:cNvPr id="2" name="Picture 2">
          <a:extLst>
            <a:ext uri="{FF2B5EF4-FFF2-40B4-BE49-F238E27FC236}">
              <a16:creationId xmlns:a16="http://schemas.microsoft.com/office/drawing/2014/main" id="{5386B352-18D8-4BFF-A86D-8E46DF88790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1450" y="65036700"/>
          <a:ext cx="2873375" cy="1898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496</xdr:row>
      <xdr:rowOff>114300</xdr:rowOff>
    </xdr:from>
    <xdr:to>
      <xdr:col>1</xdr:col>
      <xdr:colOff>796925</xdr:colOff>
      <xdr:row>510</xdr:row>
      <xdr:rowOff>111125</xdr:rowOff>
    </xdr:to>
    <xdr:pic>
      <xdr:nvPicPr>
        <xdr:cNvPr id="3" name="Picture 4">
          <a:extLst>
            <a:ext uri="{FF2B5EF4-FFF2-40B4-BE49-F238E27FC236}">
              <a16:creationId xmlns:a16="http://schemas.microsoft.com/office/drawing/2014/main" id="{6170957E-5C48-43D1-BBA7-197B0407BC3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850" y="62134750"/>
          <a:ext cx="2987675" cy="2041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152400</xdr:colOff>
      <xdr:row>143</xdr:row>
      <xdr:rowOff>0</xdr:rowOff>
    </xdr:from>
    <xdr:to>
      <xdr:col>1</xdr:col>
      <xdr:colOff>1095375</xdr:colOff>
      <xdr:row>157</xdr:row>
      <xdr:rowOff>38100</xdr:rowOff>
    </xdr:to>
    <xdr:pic>
      <xdr:nvPicPr>
        <xdr:cNvPr id="2" name="Picture 4">
          <a:extLst>
            <a:ext uri="{FF2B5EF4-FFF2-40B4-BE49-F238E27FC236}">
              <a16:creationId xmlns:a16="http://schemas.microsoft.com/office/drawing/2014/main" id="{F7A882FF-EE6B-4333-B303-CB4E43378B9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21374100"/>
          <a:ext cx="3305175" cy="208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152400</xdr:colOff>
      <xdr:row>123</xdr:row>
      <xdr:rowOff>85725</xdr:rowOff>
    </xdr:from>
    <xdr:to>
      <xdr:col>1</xdr:col>
      <xdr:colOff>1095375</xdr:colOff>
      <xdr:row>138</xdr:row>
      <xdr:rowOff>0</xdr:rowOff>
    </xdr:to>
    <xdr:pic>
      <xdr:nvPicPr>
        <xdr:cNvPr id="3" name="Picture 5">
          <a:extLst>
            <a:ext uri="{FF2B5EF4-FFF2-40B4-BE49-F238E27FC236}">
              <a16:creationId xmlns:a16="http://schemas.microsoft.com/office/drawing/2014/main" id="{54BD1515-17E6-4834-B9ED-E7A8E2989DE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18542000"/>
          <a:ext cx="3305175" cy="2101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102</xdr:row>
      <xdr:rowOff>9525</xdr:rowOff>
    </xdr:from>
    <xdr:to>
      <xdr:col>1</xdr:col>
      <xdr:colOff>866775</xdr:colOff>
      <xdr:row>116</xdr:row>
      <xdr:rowOff>0</xdr:rowOff>
    </xdr:to>
    <xdr:pic>
      <xdr:nvPicPr>
        <xdr:cNvPr id="4" name="Picture 6">
          <a:extLst>
            <a:ext uri="{FF2B5EF4-FFF2-40B4-BE49-F238E27FC236}">
              <a16:creationId xmlns:a16="http://schemas.microsoft.com/office/drawing/2014/main" id="{17D620E0-97A1-4DFF-866B-86D4A43B40B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5398750"/>
          <a:ext cx="3019425" cy="203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19050</xdr:colOff>
      <xdr:row>104</xdr:row>
      <xdr:rowOff>76200</xdr:rowOff>
    </xdr:from>
    <xdr:to>
      <xdr:col>1</xdr:col>
      <xdr:colOff>1108075</xdr:colOff>
      <xdr:row>118</xdr:row>
      <xdr:rowOff>111125</xdr:rowOff>
    </xdr:to>
    <xdr:pic>
      <xdr:nvPicPr>
        <xdr:cNvPr id="2" name="Picture 3">
          <a:extLst>
            <a:ext uri="{FF2B5EF4-FFF2-40B4-BE49-F238E27FC236}">
              <a16:creationId xmlns:a16="http://schemas.microsoft.com/office/drawing/2014/main" id="{FB4D38EC-CEAD-4994-8BFE-6FFDE7162F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5462250"/>
          <a:ext cx="3349625" cy="207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83</xdr:row>
      <xdr:rowOff>0</xdr:rowOff>
    </xdr:from>
    <xdr:to>
      <xdr:col>1</xdr:col>
      <xdr:colOff>898525</xdr:colOff>
      <xdr:row>96</xdr:row>
      <xdr:rowOff>111125</xdr:rowOff>
    </xdr:to>
    <xdr:pic>
      <xdr:nvPicPr>
        <xdr:cNvPr id="3" name="Picture 4">
          <a:extLst>
            <a:ext uri="{FF2B5EF4-FFF2-40B4-BE49-F238E27FC236}">
              <a16:creationId xmlns:a16="http://schemas.microsoft.com/office/drawing/2014/main" id="{7891F5FC-0C3B-48F7-BC27-6A0FBC6A061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2319000"/>
          <a:ext cx="3025775"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133350</xdr:colOff>
      <xdr:row>179</xdr:row>
      <xdr:rowOff>76200</xdr:rowOff>
    </xdr:from>
    <xdr:to>
      <xdr:col>1</xdr:col>
      <xdr:colOff>1216025</xdr:colOff>
      <xdr:row>194</xdr:row>
      <xdr:rowOff>0</xdr:rowOff>
    </xdr:to>
    <xdr:pic>
      <xdr:nvPicPr>
        <xdr:cNvPr id="2" name="Picture 5">
          <a:extLst>
            <a:ext uri="{FF2B5EF4-FFF2-40B4-BE49-F238E27FC236}">
              <a16:creationId xmlns:a16="http://schemas.microsoft.com/office/drawing/2014/main" id="{7D2B0195-8AC3-46AC-B25F-D12E9E7988A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3350" y="24809450"/>
          <a:ext cx="3343275"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76200</xdr:colOff>
      <xdr:row>159</xdr:row>
      <xdr:rowOff>152400</xdr:rowOff>
    </xdr:from>
    <xdr:to>
      <xdr:col>1</xdr:col>
      <xdr:colOff>841375</xdr:colOff>
      <xdr:row>173</xdr:row>
      <xdr:rowOff>111125</xdr:rowOff>
    </xdr:to>
    <xdr:pic>
      <xdr:nvPicPr>
        <xdr:cNvPr id="3" name="Picture 6">
          <a:extLst>
            <a:ext uri="{FF2B5EF4-FFF2-40B4-BE49-F238E27FC236}">
              <a16:creationId xmlns:a16="http://schemas.microsoft.com/office/drawing/2014/main" id="{9E8B809B-7859-4140-8C35-7A28E21D07EE}"/>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6200" y="21958300"/>
          <a:ext cx="3025775"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95250</xdr:colOff>
      <xdr:row>136</xdr:row>
      <xdr:rowOff>76200</xdr:rowOff>
    </xdr:from>
    <xdr:to>
      <xdr:col>1</xdr:col>
      <xdr:colOff>1104900</xdr:colOff>
      <xdr:row>150</xdr:row>
      <xdr:rowOff>111125</xdr:rowOff>
    </xdr:to>
    <xdr:pic>
      <xdr:nvPicPr>
        <xdr:cNvPr id="2" name="Picture 3">
          <a:extLst>
            <a:ext uri="{FF2B5EF4-FFF2-40B4-BE49-F238E27FC236}">
              <a16:creationId xmlns:a16="http://schemas.microsoft.com/office/drawing/2014/main" id="{2807A1EA-27CE-4945-AD0F-31AF0C316D7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20866100"/>
          <a:ext cx="3270250" cy="207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114</xdr:row>
      <xdr:rowOff>104775</xdr:rowOff>
    </xdr:from>
    <xdr:to>
      <xdr:col>1</xdr:col>
      <xdr:colOff>936625</xdr:colOff>
      <xdr:row>128</xdr:row>
      <xdr:rowOff>76200</xdr:rowOff>
    </xdr:to>
    <xdr:pic>
      <xdr:nvPicPr>
        <xdr:cNvPr id="3" name="Picture 4">
          <a:extLst>
            <a:ext uri="{FF2B5EF4-FFF2-40B4-BE49-F238E27FC236}">
              <a16:creationId xmlns:a16="http://schemas.microsoft.com/office/drawing/2014/main" id="{950585B5-9815-48E6-9B97-15E3B97EEF9A}"/>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17684750"/>
          <a:ext cx="3025775" cy="201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123825</xdr:colOff>
      <xdr:row>166</xdr:row>
      <xdr:rowOff>104775</xdr:rowOff>
    </xdr:from>
    <xdr:to>
      <xdr:col>1</xdr:col>
      <xdr:colOff>1203325</xdr:colOff>
      <xdr:row>181</xdr:row>
      <xdr:rowOff>0</xdr:rowOff>
    </xdr:to>
    <xdr:pic>
      <xdr:nvPicPr>
        <xdr:cNvPr id="2" name="Picture 3">
          <a:extLst>
            <a:ext uri="{FF2B5EF4-FFF2-40B4-BE49-F238E27FC236}">
              <a16:creationId xmlns:a16="http://schemas.microsoft.com/office/drawing/2014/main" id="{AABE73D2-0CC5-4DAB-A2B5-45451A1BC8D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2504400"/>
          <a:ext cx="3336925" cy="208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190500</xdr:colOff>
      <xdr:row>146</xdr:row>
      <xdr:rowOff>85725</xdr:rowOff>
    </xdr:from>
    <xdr:to>
      <xdr:col>1</xdr:col>
      <xdr:colOff>987425</xdr:colOff>
      <xdr:row>160</xdr:row>
      <xdr:rowOff>76200</xdr:rowOff>
    </xdr:to>
    <xdr:pic>
      <xdr:nvPicPr>
        <xdr:cNvPr id="3" name="Picture 4">
          <a:extLst>
            <a:ext uri="{FF2B5EF4-FFF2-40B4-BE49-F238E27FC236}">
              <a16:creationId xmlns:a16="http://schemas.microsoft.com/office/drawing/2014/main" id="{8B59A44D-D971-4595-92FB-F0A8B55A9368}"/>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90500" y="19564350"/>
          <a:ext cx="3057525" cy="203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190500</xdr:colOff>
      <xdr:row>146</xdr:row>
      <xdr:rowOff>85725</xdr:rowOff>
    </xdr:from>
    <xdr:to>
      <xdr:col>1</xdr:col>
      <xdr:colOff>993775</xdr:colOff>
      <xdr:row>160</xdr:row>
      <xdr:rowOff>76200</xdr:rowOff>
    </xdr:to>
    <xdr:pic>
      <xdr:nvPicPr>
        <xdr:cNvPr id="2" name="Picture 4">
          <a:extLst>
            <a:ext uri="{FF2B5EF4-FFF2-40B4-BE49-F238E27FC236}">
              <a16:creationId xmlns:a16="http://schemas.microsoft.com/office/drawing/2014/main" id="{AF191BF0-5091-4AB3-8B5E-26546EE4EE53}"/>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0" y="20294600"/>
          <a:ext cx="3063875" cy="203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166</xdr:row>
      <xdr:rowOff>0</xdr:rowOff>
    </xdr:from>
    <xdr:to>
      <xdr:col>1</xdr:col>
      <xdr:colOff>1089025</xdr:colOff>
      <xdr:row>180</xdr:row>
      <xdr:rowOff>76200</xdr:rowOff>
    </xdr:to>
    <xdr:pic>
      <xdr:nvPicPr>
        <xdr:cNvPr id="3" name="Picture 3">
          <a:extLst>
            <a:ext uri="{FF2B5EF4-FFF2-40B4-BE49-F238E27FC236}">
              <a16:creationId xmlns:a16="http://schemas.microsoft.com/office/drawing/2014/main" id="{C7857CB4-F13B-41A5-914F-71F99C32700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23126700"/>
          <a:ext cx="3349625" cy="21209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76200</xdr:colOff>
      <xdr:row>130</xdr:row>
      <xdr:rowOff>66675</xdr:rowOff>
    </xdr:from>
    <xdr:to>
      <xdr:col>1</xdr:col>
      <xdr:colOff>1006475</xdr:colOff>
      <xdr:row>144</xdr:row>
      <xdr:rowOff>31750</xdr:rowOff>
    </xdr:to>
    <xdr:pic>
      <xdr:nvPicPr>
        <xdr:cNvPr id="2" name="Picture 3">
          <a:extLst>
            <a:ext uri="{FF2B5EF4-FFF2-40B4-BE49-F238E27FC236}">
              <a16:creationId xmlns:a16="http://schemas.microsoft.com/office/drawing/2014/main" id="{8EC17E22-C06E-4268-8A42-6701848FC06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8669000"/>
          <a:ext cx="3190875"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xdr:colOff>
      <xdr:row>108</xdr:row>
      <xdr:rowOff>114300</xdr:rowOff>
    </xdr:from>
    <xdr:to>
      <xdr:col>1</xdr:col>
      <xdr:colOff>1006475</xdr:colOff>
      <xdr:row>122</xdr:row>
      <xdr:rowOff>88900</xdr:rowOff>
    </xdr:to>
    <xdr:pic>
      <xdr:nvPicPr>
        <xdr:cNvPr id="3" name="Picture 4">
          <a:extLst>
            <a:ext uri="{FF2B5EF4-FFF2-40B4-BE49-F238E27FC236}">
              <a16:creationId xmlns:a16="http://schemas.microsoft.com/office/drawing/2014/main" id="{7F197F95-5ABC-4DF0-9EFA-0A818F4F57C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2250" y="15500350"/>
          <a:ext cx="3044825"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19050</xdr:colOff>
      <xdr:row>118</xdr:row>
      <xdr:rowOff>76200</xdr:rowOff>
    </xdr:from>
    <xdr:to>
      <xdr:col>1</xdr:col>
      <xdr:colOff>1108075</xdr:colOff>
      <xdr:row>133</xdr:row>
      <xdr:rowOff>0</xdr:rowOff>
    </xdr:to>
    <xdr:pic>
      <xdr:nvPicPr>
        <xdr:cNvPr id="2" name="Picture 3">
          <a:extLst>
            <a:ext uri="{FF2B5EF4-FFF2-40B4-BE49-F238E27FC236}">
              <a16:creationId xmlns:a16="http://schemas.microsoft.com/office/drawing/2014/main" id="{480172DE-F08C-4690-A7B2-CC2E3BF207E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18821400"/>
          <a:ext cx="3349625"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95250</xdr:colOff>
      <xdr:row>99</xdr:row>
      <xdr:rowOff>0</xdr:rowOff>
    </xdr:from>
    <xdr:to>
      <xdr:col>1</xdr:col>
      <xdr:colOff>892175</xdr:colOff>
      <xdr:row>112</xdr:row>
      <xdr:rowOff>107950</xdr:rowOff>
    </xdr:to>
    <xdr:pic>
      <xdr:nvPicPr>
        <xdr:cNvPr id="3" name="Picture 4">
          <a:extLst>
            <a:ext uri="{FF2B5EF4-FFF2-40B4-BE49-F238E27FC236}">
              <a16:creationId xmlns:a16="http://schemas.microsoft.com/office/drawing/2014/main" id="{BBE4B843-3B17-4FB1-A8F6-69EF580A3AF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95250" y="15970250"/>
          <a:ext cx="3057525"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95250</xdr:colOff>
      <xdr:row>112</xdr:row>
      <xdr:rowOff>38100</xdr:rowOff>
    </xdr:from>
    <xdr:to>
      <xdr:col>1</xdr:col>
      <xdr:colOff>1177925</xdr:colOff>
      <xdr:row>126</xdr:row>
      <xdr:rowOff>88900</xdr:rowOff>
    </xdr:to>
    <xdr:pic>
      <xdr:nvPicPr>
        <xdr:cNvPr id="2" name="Picture 3">
          <a:extLst>
            <a:ext uri="{FF2B5EF4-FFF2-40B4-BE49-F238E27FC236}">
              <a16:creationId xmlns:a16="http://schemas.microsoft.com/office/drawing/2014/main" id="{4FA8302B-43ED-4AB6-8BE7-BDC4622059A6}"/>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0" y="18199100"/>
          <a:ext cx="3343275" cy="209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92</xdr:row>
      <xdr:rowOff>104775</xdr:rowOff>
    </xdr:from>
    <xdr:to>
      <xdr:col>1</xdr:col>
      <xdr:colOff>911225</xdr:colOff>
      <xdr:row>106</xdr:row>
      <xdr:rowOff>76200</xdr:rowOff>
    </xdr:to>
    <xdr:pic>
      <xdr:nvPicPr>
        <xdr:cNvPr id="3" name="Picture 4">
          <a:extLst>
            <a:ext uri="{FF2B5EF4-FFF2-40B4-BE49-F238E27FC236}">
              <a16:creationId xmlns:a16="http://schemas.microsoft.com/office/drawing/2014/main" id="{171C9C24-CDF2-42AD-A53C-7C10AB08D1E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5347950"/>
          <a:ext cx="3038475" cy="201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85725</xdr:colOff>
      <xdr:row>107</xdr:row>
      <xdr:rowOff>0</xdr:rowOff>
    </xdr:from>
    <xdr:to>
      <xdr:col>1</xdr:col>
      <xdr:colOff>1031875</xdr:colOff>
      <xdr:row>121</xdr:row>
      <xdr:rowOff>0</xdr:rowOff>
    </xdr:to>
    <xdr:pic>
      <xdr:nvPicPr>
        <xdr:cNvPr id="2" name="Picture 3">
          <a:extLst>
            <a:ext uri="{FF2B5EF4-FFF2-40B4-BE49-F238E27FC236}">
              <a16:creationId xmlns:a16="http://schemas.microsoft.com/office/drawing/2014/main" id="{3E7A9B8D-D616-45EC-87B3-ED7147C0D3B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8900" y="15532100"/>
          <a:ext cx="3203575" cy="2044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66675</xdr:colOff>
      <xdr:row>87</xdr:row>
      <xdr:rowOff>76200</xdr:rowOff>
    </xdr:from>
    <xdr:to>
      <xdr:col>1</xdr:col>
      <xdr:colOff>835025</xdr:colOff>
      <xdr:row>101</xdr:row>
      <xdr:rowOff>38100</xdr:rowOff>
    </xdr:to>
    <xdr:pic>
      <xdr:nvPicPr>
        <xdr:cNvPr id="3" name="Picture 4">
          <a:extLst>
            <a:ext uri="{FF2B5EF4-FFF2-40B4-BE49-F238E27FC236}">
              <a16:creationId xmlns:a16="http://schemas.microsoft.com/office/drawing/2014/main" id="{AB414F1E-244D-4C06-9D44-172BD0F3F8D7}"/>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9850" y="12687300"/>
          <a:ext cx="3025775"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123825</xdr:colOff>
      <xdr:row>151</xdr:row>
      <xdr:rowOff>104775</xdr:rowOff>
    </xdr:from>
    <xdr:to>
      <xdr:col>1</xdr:col>
      <xdr:colOff>1216025</xdr:colOff>
      <xdr:row>166</xdr:row>
      <xdr:rowOff>0</xdr:rowOff>
    </xdr:to>
    <xdr:pic>
      <xdr:nvPicPr>
        <xdr:cNvPr id="2" name="Picture 3">
          <a:extLst>
            <a:ext uri="{FF2B5EF4-FFF2-40B4-BE49-F238E27FC236}">
              <a16:creationId xmlns:a16="http://schemas.microsoft.com/office/drawing/2014/main" id="{C5A260DA-8181-4279-A845-687A7CBBD03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0459700"/>
          <a:ext cx="3349625" cy="208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129</xdr:row>
      <xdr:rowOff>76200</xdr:rowOff>
    </xdr:from>
    <xdr:to>
      <xdr:col>1</xdr:col>
      <xdr:colOff>911225</xdr:colOff>
      <xdr:row>143</xdr:row>
      <xdr:rowOff>79375</xdr:rowOff>
    </xdr:to>
    <xdr:pic>
      <xdr:nvPicPr>
        <xdr:cNvPr id="3" name="Picture 4">
          <a:extLst>
            <a:ext uri="{FF2B5EF4-FFF2-40B4-BE49-F238E27FC236}">
              <a16:creationId xmlns:a16="http://schemas.microsoft.com/office/drawing/2014/main" id="{76A21A6B-CE20-409B-B4F1-E1EAB4EE919D}"/>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7214850"/>
          <a:ext cx="3038475" cy="2047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123825</xdr:colOff>
      <xdr:row>150</xdr:row>
      <xdr:rowOff>38100</xdr:rowOff>
    </xdr:from>
    <xdr:to>
      <xdr:col>1</xdr:col>
      <xdr:colOff>1063625</xdr:colOff>
      <xdr:row>164</xdr:row>
      <xdr:rowOff>92075</xdr:rowOff>
    </xdr:to>
    <xdr:pic>
      <xdr:nvPicPr>
        <xdr:cNvPr id="2" name="Picture 4">
          <a:extLst>
            <a:ext uri="{FF2B5EF4-FFF2-40B4-BE49-F238E27FC236}">
              <a16:creationId xmlns:a16="http://schemas.microsoft.com/office/drawing/2014/main" id="{D89DD286-3080-416F-B1E4-B8EF34679FE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27000" y="22434550"/>
          <a:ext cx="3298825" cy="2095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129</xdr:row>
      <xdr:rowOff>28575</xdr:rowOff>
    </xdr:from>
    <xdr:to>
      <xdr:col>1</xdr:col>
      <xdr:colOff>930275</xdr:colOff>
      <xdr:row>143</xdr:row>
      <xdr:rowOff>76200</xdr:rowOff>
    </xdr:to>
    <xdr:pic>
      <xdr:nvPicPr>
        <xdr:cNvPr id="3" name="Picture 5">
          <a:extLst>
            <a:ext uri="{FF2B5EF4-FFF2-40B4-BE49-F238E27FC236}">
              <a16:creationId xmlns:a16="http://schemas.microsoft.com/office/drawing/2014/main" id="{37D8730F-AEC6-451B-A5BA-FE60932C16E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361150"/>
          <a:ext cx="3292475" cy="208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108</xdr:row>
      <xdr:rowOff>76200</xdr:rowOff>
    </xdr:from>
    <xdr:to>
      <xdr:col>1</xdr:col>
      <xdr:colOff>815975</xdr:colOff>
      <xdr:row>122</xdr:row>
      <xdr:rowOff>34925</xdr:rowOff>
    </xdr:to>
    <xdr:pic>
      <xdr:nvPicPr>
        <xdr:cNvPr id="4" name="Picture 6">
          <a:extLst>
            <a:ext uri="{FF2B5EF4-FFF2-40B4-BE49-F238E27FC236}">
              <a16:creationId xmlns:a16="http://schemas.microsoft.com/office/drawing/2014/main" id="{FE11FC66-D8FD-4D96-9AEF-C35F5AC3DA2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16338550"/>
          <a:ext cx="3006725" cy="20002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76200</xdr:colOff>
      <xdr:row>112</xdr:row>
      <xdr:rowOff>28575</xdr:rowOff>
    </xdr:from>
    <xdr:to>
      <xdr:col>1</xdr:col>
      <xdr:colOff>1158875</xdr:colOff>
      <xdr:row>126</xdr:row>
      <xdr:rowOff>76200</xdr:rowOff>
    </xdr:to>
    <xdr:pic>
      <xdr:nvPicPr>
        <xdr:cNvPr id="2" name="Picture 3">
          <a:extLst>
            <a:ext uri="{FF2B5EF4-FFF2-40B4-BE49-F238E27FC236}">
              <a16:creationId xmlns:a16="http://schemas.microsoft.com/office/drawing/2014/main" id="{E74CA21A-573E-4B79-B2AA-A742D75985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7024350"/>
          <a:ext cx="3343275" cy="2089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266700</xdr:colOff>
      <xdr:row>92</xdr:row>
      <xdr:rowOff>76200</xdr:rowOff>
    </xdr:from>
    <xdr:to>
      <xdr:col>1</xdr:col>
      <xdr:colOff>1044575</xdr:colOff>
      <xdr:row>106</xdr:row>
      <xdr:rowOff>38100</xdr:rowOff>
    </xdr:to>
    <xdr:pic>
      <xdr:nvPicPr>
        <xdr:cNvPr id="3" name="Picture 4">
          <a:extLst>
            <a:ext uri="{FF2B5EF4-FFF2-40B4-BE49-F238E27FC236}">
              <a16:creationId xmlns:a16="http://schemas.microsoft.com/office/drawing/2014/main" id="{6B0E3F1F-3BD3-4E44-871C-F0D43D6F997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66700" y="14147800"/>
          <a:ext cx="3038475" cy="2006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209550</xdr:colOff>
      <xdr:row>132</xdr:row>
      <xdr:rowOff>0</xdr:rowOff>
    </xdr:from>
    <xdr:to>
      <xdr:col>1</xdr:col>
      <xdr:colOff>1292225</xdr:colOff>
      <xdr:row>146</xdr:row>
      <xdr:rowOff>38100</xdr:rowOff>
    </xdr:to>
    <xdr:pic>
      <xdr:nvPicPr>
        <xdr:cNvPr id="2" name="Picture 3">
          <a:extLst>
            <a:ext uri="{FF2B5EF4-FFF2-40B4-BE49-F238E27FC236}">
              <a16:creationId xmlns:a16="http://schemas.microsoft.com/office/drawing/2014/main" id="{AA24C745-FA64-4D33-96CC-9958852E90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9475450"/>
          <a:ext cx="3343275" cy="2082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209550</xdr:colOff>
      <xdr:row>112</xdr:row>
      <xdr:rowOff>95250</xdr:rowOff>
    </xdr:from>
    <xdr:to>
      <xdr:col>1</xdr:col>
      <xdr:colOff>993775</xdr:colOff>
      <xdr:row>126</xdr:row>
      <xdr:rowOff>76200</xdr:rowOff>
    </xdr:to>
    <xdr:pic>
      <xdr:nvPicPr>
        <xdr:cNvPr id="3" name="Picture 4">
          <a:extLst>
            <a:ext uri="{FF2B5EF4-FFF2-40B4-BE49-F238E27FC236}">
              <a16:creationId xmlns:a16="http://schemas.microsoft.com/office/drawing/2014/main" id="{9F262E7E-9EA4-4C22-8C77-B18298D848B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09550" y="16649700"/>
          <a:ext cx="3044825" cy="2025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209550</xdr:colOff>
      <xdr:row>120</xdr:row>
      <xdr:rowOff>76200</xdr:rowOff>
    </xdr:from>
    <xdr:to>
      <xdr:col>1</xdr:col>
      <xdr:colOff>1311275</xdr:colOff>
      <xdr:row>135</xdr:row>
      <xdr:rowOff>0</xdr:rowOff>
    </xdr:to>
    <xdr:pic>
      <xdr:nvPicPr>
        <xdr:cNvPr id="2" name="Picture 3">
          <a:extLst>
            <a:ext uri="{FF2B5EF4-FFF2-40B4-BE49-F238E27FC236}">
              <a16:creationId xmlns:a16="http://schemas.microsoft.com/office/drawing/2014/main" id="{27F40309-1DA3-4653-B1F5-6F940498640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7945100"/>
          <a:ext cx="3362325" cy="2114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219075</xdr:colOff>
      <xdr:row>100</xdr:row>
      <xdr:rowOff>133350</xdr:rowOff>
    </xdr:from>
    <xdr:to>
      <xdr:col>1</xdr:col>
      <xdr:colOff>1012825</xdr:colOff>
      <xdr:row>114</xdr:row>
      <xdr:rowOff>107950</xdr:rowOff>
    </xdr:to>
    <xdr:pic>
      <xdr:nvPicPr>
        <xdr:cNvPr id="3" name="Picture 4">
          <a:extLst>
            <a:ext uri="{FF2B5EF4-FFF2-40B4-BE49-F238E27FC236}">
              <a16:creationId xmlns:a16="http://schemas.microsoft.com/office/drawing/2014/main" id="{6AB27386-B751-498E-A4F7-F7B4C299A9DC}"/>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22250" y="15081250"/>
          <a:ext cx="3051175"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209550</xdr:colOff>
      <xdr:row>131</xdr:row>
      <xdr:rowOff>76200</xdr:rowOff>
    </xdr:from>
    <xdr:to>
      <xdr:col>1</xdr:col>
      <xdr:colOff>1311275</xdr:colOff>
      <xdr:row>145</xdr:row>
      <xdr:rowOff>107950</xdr:rowOff>
    </xdr:to>
    <xdr:pic>
      <xdr:nvPicPr>
        <xdr:cNvPr id="2" name="Picture 3">
          <a:extLst>
            <a:ext uri="{FF2B5EF4-FFF2-40B4-BE49-F238E27FC236}">
              <a16:creationId xmlns:a16="http://schemas.microsoft.com/office/drawing/2014/main" id="{0133CEBC-0D46-405F-924B-D823C8132F04}"/>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19697700"/>
          <a:ext cx="3362325" cy="207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171450</xdr:colOff>
      <xdr:row>110</xdr:row>
      <xdr:rowOff>133350</xdr:rowOff>
    </xdr:from>
    <xdr:to>
      <xdr:col>1</xdr:col>
      <xdr:colOff>955675</xdr:colOff>
      <xdr:row>124</xdr:row>
      <xdr:rowOff>107950</xdr:rowOff>
    </xdr:to>
    <xdr:pic>
      <xdr:nvPicPr>
        <xdr:cNvPr id="3" name="Picture 4">
          <a:extLst>
            <a:ext uri="{FF2B5EF4-FFF2-40B4-BE49-F238E27FC236}">
              <a16:creationId xmlns:a16="http://schemas.microsoft.com/office/drawing/2014/main" id="{68BCAA97-52F2-4366-9ACD-E274B117CC39}"/>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71450" y="16687800"/>
          <a:ext cx="3044825" cy="2019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76200</xdr:colOff>
      <xdr:row>73</xdr:row>
      <xdr:rowOff>114300</xdr:rowOff>
    </xdr:from>
    <xdr:to>
      <xdr:col>1</xdr:col>
      <xdr:colOff>1520825</xdr:colOff>
      <xdr:row>88</xdr:row>
      <xdr:rowOff>34925</xdr:rowOff>
    </xdr:to>
    <xdr:pic>
      <xdr:nvPicPr>
        <xdr:cNvPr id="2" name="Picture 3">
          <a:extLst>
            <a:ext uri="{FF2B5EF4-FFF2-40B4-BE49-F238E27FC236}">
              <a16:creationId xmlns:a16="http://schemas.microsoft.com/office/drawing/2014/main" id="{8F4522CC-0CEA-4B13-9AB5-674D758D64C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1982450"/>
          <a:ext cx="3454400" cy="21082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123825</xdr:colOff>
      <xdr:row>53</xdr:row>
      <xdr:rowOff>28575</xdr:rowOff>
    </xdr:from>
    <xdr:to>
      <xdr:col>1</xdr:col>
      <xdr:colOff>1273175</xdr:colOff>
      <xdr:row>67</xdr:row>
      <xdr:rowOff>0</xdr:rowOff>
    </xdr:to>
    <xdr:pic>
      <xdr:nvPicPr>
        <xdr:cNvPr id="3" name="Picture 4">
          <a:extLst>
            <a:ext uri="{FF2B5EF4-FFF2-40B4-BE49-F238E27FC236}">
              <a16:creationId xmlns:a16="http://schemas.microsoft.com/office/drawing/2014/main" id="{F20B3E68-ACCB-4A27-AFC7-8AFCF59FF516}"/>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000" y="8978900"/>
          <a:ext cx="3155950" cy="20129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76200</xdr:colOff>
      <xdr:row>79</xdr:row>
      <xdr:rowOff>0</xdr:rowOff>
    </xdr:from>
    <xdr:to>
      <xdr:col>1</xdr:col>
      <xdr:colOff>1047750</xdr:colOff>
      <xdr:row>91</xdr:row>
      <xdr:rowOff>0</xdr:rowOff>
    </xdr:to>
    <xdr:pic>
      <xdr:nvPicPr>
        <xdr:cNvPr id="2" name="Picture 3">
          <a:extLst>
            <a:ext uri="{FF2B5EF4-FFF2-40B4-BE49-F238E27FC236}">
              <a16:creationId xmlns:a16="http://schemas.microsoft.com/office/drawing/2014/main" id="{CE287F4A-4E9B-42D0-9D48-8BBD901FDBF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0" y="12319000"/>
          <a:ext cx="2984500" cy="1752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60</xdr:row>
      <xdr:rowOff>0</xdr:rowOff>
    </xdr:from>
    <xdr:to>
      <xdr:col>1</xdr:col>
      <xdr:colOff>838200</xdr:colOff>
      <xdr:row>73</xdr:row>
      <xdr:rowOff>3175</xdr:rowOff>
    </xdr:to>
    <xdr:pic>
      <xdr:nvPicPr>
        <xdr:cNvPr id="3" name="Picture 3">
          <a:extLst>
            <a:ext uri="{FF2B5EF4-FFF2-40B4-BE49-F238E27FC236}">
              <a16:creationId xmlns:a16="http://schemas.microsoft.com/office/drawing/2014/main" id="{0980DB03-4FBE-421A-B8FF-3799424BB8FB}"/>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0" y="9544050"/>
          <a:ext cx="2851150" cy="1901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152400</xdr:colOff>
      <xdr:row>55</xdr:row>
      <xdr:rowOff>76200</xdr:rowOff>
    </xdr:from>
    <xdr:to>
      <xdr:col>1</xdr:col>
      <xdr:colOff>1485900</xdr:colOff>
      <xdr:row>69</xdr:row>
      <xdr:rowOff>111125</xdr:rowOff>
    </xdr:to>
    <xdr:pic>
      <xdr:nvPicPr>
        <xdr:cNvPr id="2" name="Picture 4">
          <a:extLst>
            <a:ext uri="{FF2B5EF4-FFF2-40B4-BE49-F238E27FC236}">
              <a16:creationId xmlns:a16="http://schemas.microsoft.com/office/drawing/2014/main" id="{3BA9EB28-2C6F-458D-A5F4-F253AD6D65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2400" y="8890000"/>
          <a:ext cx="3346450" cy="2076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133350</xdr:colOff>
      <xdr:row>75</xdr:row>
      <xdr:rowOff>152400</xdr:rowOff>
    </xdr:from>
    <xdr:to>
      <xdr:col>1</xdr:col>
      <xdr:colOff>1444625</xdr:colOff>
      <xdr:row>89</xdr:row>
      <xdr:rowOff>76200</xdr:rowOff>
    </xdr:to>
    <xdr:pic>
      <xdr:nvPicPr>
        <xdr:cNvPr id="3" name="Picture 3">
          <a:extLst>
            <a:ext uri="{FF2B5EF4-FFF2-40B4-BE49-F238E27FC236}">
              <a16:creationId xmlns:a16="http://schemas.microsoft.com/office/drawing/2014/main" id="{5320C04F-B0D9-4C30-8180-47A5083E22AF}"/>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33350" y="11880850"/>
          <a:ext cx="3321050" cy="1974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3.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4.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5.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6.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7.bin"/></Relationships>
</file>

<file path=xl/worksheets/_rels/sheet29.xml.rels><?xml version="1.0" encoding="UTF-8" standalone="yes"?>
<Relationships xmlns="http://schemas.openxmlformats.org/package/2006/relationships"><Relationship Id="rId3" Type="http://schemas.openxmlformats.org/officeDocument/2006/relationships/drawing" Target="../drawings/drawing29.xml"/><Relationship Id="rId2" Type="http://schemas.openxmlformats.org/officeDocument/2006/relationships/printerSettings" Target="../printerSettings/printerSettings28.bin"/><Relationship Id="rId1" Type="http://schemas.openxmlformats.org/officeDocument/2006/relationships/hyperlink" Target="https://www.franklintempletonindia.com/downloadsServlet/pdf/product-labels-jg9o5k7l" TargetMode="External"/></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9.bin"/></Relationships>
</file>

<file path=xl/worksheets/_rels/sheet31.xml.rels><?xml version="1.0" encoding="UTF-8" standalone="yes"?>
<Relationships xmlns="http://schemas.openxmlformats.org/package/2006/relationships"><Relationship Id="rId3" Type="http://schemas.openxmlformats.org/officeDocument/2006/relationships/drawing" Target="../drawings/drawing31.xml"/><Relationship Id="rId2" Type="http://schemas.openxmlformats.org/officeDocument/2006/relationships/printerSettings" Target="../printerSettings/printerSettings30.bin"/><Relationship Id="rId1" Type="http://schemas.openxmlformats.org/officeDocument/2006/relationships/hyperlink" Target="https://www.franklintempletonindia.com/downloadsServlet/pdf/product-labels-jg9o5k7l" TargetMode="External"/></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1.bin"/></Relationships>
</file>

<file path=xl/worksheets/_rels/sheet33.xml.rels><?xml version="1.0" encoding="UTF-8" standalone="yes"?>
<Relationships xmlns="http://schemas.openxmlformats.org/package/2006/relationships"><Relationship Id="rId3" Type="http://schemas.openxmlformats.org/officeDocument/2006/relationships/drawing" Target="../drawings/drawing33.xml"/><Relationship Id="rId2" Type="http://schemas.openxmlformats.org/officeDocument/2006/relationships/printerSettings" Target="../printerSettings/printerSettings32.bin"/><Relationship Id="rId1" Type="http://schemas.openxmlformats.org/officeDocument/2006/relationships/hyperlink" Target="https://www.franklintempletonindia.com/downloadsServlet/pdf/product-labels-jg9o5k7l" TargetMode="External"/></Relationships>
</file>

<file path=xl/worksheets/_rels/sheet34.xml.rels><?xml version="1.0" encoding="UTF-8" standalone="yes"?>
<Relationships xmlns="http://schemas.openxmlformats.org/package/2006/relationships"><Relationship Id="rId3" Type="http://schemas.openxmlformats.org/officeDocument/2006/relationships/drawing" Target="../drawings/drawing34.xml"/><Relationship Id="rId2" Type="http://schemas.openxmlformats.org/officeDocument/2006/relationships/printerSettings" Target="../printerSettings/printerSettings33.bin"/><Relationship Id="rId1" Type="http://schemas.openxmlformats.org/officeDocument/2006/relationships/hyperlink" Target="https://www.franklintempletonindia.com/downloadsServlet/pdf/product-labels-jg9o5k7l" TargetMode="External"/></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4.bin"/></Relationships>
</file>

<file path=xl/worksheets/_rels/sheet36.xml.rels><?xml version="1.0" encoding="UTF-8" standalone="yes"?>
<Relationships xmlns="http://schemas.openxmlformats.org/package/2006/relationships"><Relationship Id="rId3" Type="http://schemas.openxmlformats.org/officeDocument/2006/relationships/drawing" Target="../drawings/drawing36.xml"/><Relationship Id="rId2" Type="http://schemas.openxmlformats.org/officeDocument/2006/relationships/printerSettings" Target="../printerSettings/printerSettings35.bin"/><Relationship Id="rId1" Type="http://schemas.openxmlformats.org/officeDocument/2006/relationships/hyperlink" Target="https://www.franklintempletonindia.com/downloadsServlet/pdf/product-labels-jg9o5k7l" TargetMode="External"/></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6.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C49158-7F2A-489A-AB18-754EC212D54D}">
  <dimension ref="A1:I179"/>
  <sheetViews>
    <sheetView tabSelected="1" workbookViewId="0">
      <selection sqref="A1:G1"/>
    </sheetView>
  </sheetViews>
  <sheetFormatPr defaultColWidth="9.140625" defaultRowHeight="11.25" x14ac:dyDescent="0.2"/>
  <cols>
    <col min="1" max="1" width="33.85546875" style="6" bestFit="1" customWidth="1"/>
    <col min="2" max="2" width="46.42578125" style="6" bestFit="1" customWidth="1"/>
    <col min="3" max="3" width="2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1524</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1526</v>
      </c>
      <c r="B7" s="22" t="s">
        <v>1527</v>
      </c>
      <c r="C7" s="22" t="s">
        <v>32</v>
      </c>
      <c r="D7" s="25">
        <v>22000</v>
      </c>
      <c r="E7" s="23">
        <v>23624.600849300001</v>
      </c>
      <c r="F7" s="24">
        <v>3.88428086915191</v>
      </c>
      <c r="G7" s="23">
        <v>6.2826000000000004</v>
      </c>
    </row>
    <row r="8" spans="1:7" x14ac:dyDescent="0.2">
      <c r="A8" s="22" t="s">
        <v>1528</v>
      </c>
      <c r="B8" s="22" t="s">
        <v>1529</v>
      </c>
      <c r="C8" s="22" t="s">
        <v>33</v>
      </c>
      <c r="D8" s="25">
        <v>1400</v>
      </c>
      <c r="E8" s="23">
        <v>14818.6977534</v>
      </c>
      <c r="F8" s="24">
        <v>2.4364426115153401</v>
      </c>
      <c r="G8" s="23">
        <v>6.8000999999999996</v>
      </c>
    </row>
    <row r="9" spans="1:7" x14ac:dyDescent="0.2">
      <c r="A9" s="22" t="s">
        <v>1530</v>
      </c>
      <c r="B9" s="22" t="s">
        <v>1531</v>
      </c>
      <c r="C9" s="22" t="s">
        <v>32</v>
      </c>
      <c r="D9" s="25">
        <v>10000</v>
      </c>
      <c r="E9" s="23">
        <v>10715.271643800001</v>
      </c>
      <c r="F9" s="24">
        <v>1.7617704916699799</v>
      </c>
      <c r="G9" s="23">
        <v>6.4450000000000003</v>
      </c>
    </row>
    <row r="10" spans="1:7" x14ac:dyDescent="0.2">
      <c r="A10" s="22" t="s">
        <v>1532</v>
      </c>
      <c r="B10" s="22" t="s">
        <v>1533</v>
      </c>
      <c r="C10" s="22" t="s">
        <v>1534</v>
      </c>
      <c r="D10" s="25">
        <v>5000</v>
      </c>
      <c r="E10" s="23">
        <v>5164.6383562000001</v>
      </c>
      <c r="F10" s="24">
        <v>0.84915322341499999</v>
      </c>
      <c r="G10" s="23">
        <v>6.3452000000000002</v>
      </c>
    </row>
    <row r="11" spans="1:7" x14ac:dyDescent="0.2">
      <c r="A11" s="22" t="s">
        <v>1535</v>
      </c>
      <c r="B11" s="22" t="s">
        <v>1536</v>
      </c>
      <c r="C11" s="22" t="s">
        <v>33</v>
      </c>
      <c r="D11" s="25">
        <v>250</v>
      </c>
      <c r="E11" s="23">
        <v>2690.5</v>
      </c>
      <c r="F11" s="24">
        <v>0.44236335441675301</v>
      </c>
      <c r="G11" s="23">
        <v>5.6349999999999998</v>
      </c>
    </row>
    <row r="12" spans="1:7" x14ac:dyDescent="0.2">
      <c r="A12" s="21" t="s">
        <v>34</v>
      </c>
      <c r="B12" s="21"/>
      <c r="C12" s="21"/>
      <c r="D12" s="21"/>
      <c r="E12" s="26">
        <f>SUM(E6:E11)</f>
        <v>57013.708602699997</v>
      </c>
      <c r="F12" s="27">
        <f>SUM(F6:F11)</f>
        <v>9.3740105501689825</v>
      </c>
      <c r="G12" s="26"/>
    </row>
    <row r="13" spans="1:7" x14ac:dyDescent="0.2">
      <c r="A13" s="22"/>
      <c r="B13" s="22"/>
      <c r="C13" s="22"/>
      <c r="D13" s="22"/>
      <c r="E13" s="23"/>
      <c r="F13" s="24"/>
      <c r="G13" s="23"/>
    </row>
    <row r="14" spans="1:7" x14ac:dyDescent="0.2">
      <c r="A14" s="21" t="s">
        <v>35</v>
      </c>
      <c r="B14" s="22"/>
      <c r="C14" s="22"/>
      <c r="D14" s="22"/>
      <c r="E14" s="23"/>
      <c r="F14" s="24"/>
      <c r="G14" s="23"/>
    </row>
    <row r="15" spans="1:7" x14ac:dyDescent="0.2">
      <c r="A15" s="21" t="s">
        <v>36</v>
      </c>
      <c r="B15" s="22"/>
      <c r="C15" s="22"/>
      <c r="D15" s="22"/>
      <c r="E15" s="23"/>
      <c r="F15" s="24"/>
      <c r="G15" s="23"/>
    </row>
    <row r="16" spans="1:7" x14ac:dyDescent="0.2">
      <c r="A16" s="22" t="s">
        <v>1537</v>
      </c>
      <c r="B16" s="22" t="s">
        <v>1538</v>
      </c>
      <c r="C16" s="22" t="s">
        <v>37</v>
      </c>
      <c r="D16" s="25">
        <v>5000</v>
      </c>
      <c r="E16" s="23">
        <v>24987.775000000001</v>
      </c>
      <c r="F16" s="24">
        <v>4.1084095775547604</v>
      </c>
      <c r="G16" s="23">
        <v>5.9523999999999999</v>
      </c>
    </row>
    <row r="17" spans="1:7" x14ac:dyDescent="0.2">
      <c r="A17" s="22" t="s">
        <v>1539</v>
      </c>
      <c r="B17" s="22" t="s">
        <v>1540</v>
      </c>
      <c r="C17" s="22" t="s">
        <v>38</v>
      </c>
      <c r="D17" s="25">
        <v>3000</v>
      </c>
      <c r="E17" s="23">
        <v>14977.47</v>
      </c>
      <c r="F17" s="24">
        <v>2.46254743351655</v>
      </c>
      <c r="G17" s="23">
        <v>6.1006</v>
      </c>
    </row>
    <row r="18" spans="1:7" x14ac:dyDescent="0.2">
      <c r="A18" s="22" t="s">
        <v>1541</v>
      </c>
      <c r="B18" s="22" t="s">
        <v>1542</v>
      </c>
      <c r="C18" s="22" t="s">
        <v>38</v>
      </c>
      <c r="D18" s="25">
        <v>3000</v>
      </c>
      <c r="E18" s="23">
        <v>14837.7</v>
      </c>
      <c r="F18" s="24">
        <v>2.43956689976936</v>
      </c>
      <c r="G18" s="23">
        <v>6.4394999999999998</v>
      </c>
    </row>
    <row r="19" spans="1:7" x14ac:dyDescent="0.2">
      <c r="A19" s="22" t="s">
        <v>1543</v>
      </c>
      <c r="B19" s="22" t="s">
        <v>1544</v>
      </c>
      <c r="C19" s="22" t="s">
        <v>37</v>
      </c>
      <c r="D19" s="25">
        <v>2500</v>
      </c>
      <c r="E19" s="23">
        <v>12442.7</v>
      </c>
      <c r="F19" s="24">
        <v>2.0457887047022201</v>
      </c>
      <c r="G19" s="23">
        <v>6.2253999999999996</v>
      </c>
    </row>
    <row r="20" spans="1:7" x14ac:dyDescent="0.2">
      <c r="A20" s="22" t="s">
        <v>1545</v>
      </c>
      <c r="B20" s="22" t="s">
        <v>1546</v>
      </c>
      <c r="C20" s="22" t="s">
        <v>38</v>
      </c>
      <c r="D20" s="25">
        <v>2000</v>
      </c>
      <c r="E20" s="23">
        <v>9948.49</v>
      </c>
      <c r="F20" s="24">
        <v>1.6356987206026901</v>
      </c>
      <c r="G20" s="23">
        <v>6.2995000000000001</v>
      </c>
    </row>
    <row r="21" spans="1:7" x14ac:dyDescent="0.2">
      <c r="A21" s="22" t="s">
        <v>1547</v>
      </c>
      <c r="B21" s="22" t="s">
        <v>1548</v>
      </c>
      <c r="C21" s="22" t="s">
        <v>37</v>
      </c>
      <c r="D21" s="25">
        <v>2000</v>
      </c>
      <c r="E21" s="23">
        <v>9926.6200000000008</v>
      </c>
      <c r="F21" s="24">
        <v>1.63210292556046</v>
      </c>
      <c r="G21" s="23">
        <v>6.2747999999999999</v>
      </c>
    </row>
    <row r="22" spans="1:7" x14ac:dyDescent="0.2">
      <c r="A22" s="22" t="s">
        <v>1549</v>
      </c>
      <c r="B22" s="22" t="s">
        <v>1550</v>
      </c>
      <c r="C22" s="22" t="s">
        <v>39</v>
      </c>
      <c r="D22" s="25">
        <v>2000</v>
      </c>
      <c r="E22" s="23">
        <v>9918.09</v>
      </c>
      <c r="F22" s="24">
        <v>1.63070045040225</v>
      </c>
      <c r="G22" s="23">
        <v>6.28</v>
      </c>
    </row>
    <row r="23" spans="1:7" x14ac:dyDescent="0.2">
      <c r="A23" s="22" t="s">
        <v>1551</v>
      </c>
      <c r="B23" s="22" t="s">
        <v>1552</v>
      </c>
      <c r="C23" s="22" t="s">
        <v>38</v>
      </c>
      <c r="D23" s="25">
        <v>2000</v>
      </c>
      <c r="E23" s="23">
        <v>9903.9</v>
      </c>
      <c r="F23" s="24">
        <v>1.6283673762527699</v>
      </c>
      <c r="G23" s="23">
        <v>6.3247999999999998</v>
      </c>
    </row>
    <row r="24" spans="1:7" x14ac:dyDescent="0.2">
      <c r="A24" s="22" t="s">
        <v>1553</v>
      </c>
      <c r="B24" s="22" t="s">
        <v>1554</v>
      </c>
      <c r="C24" s="22" t="s">
        <v>37</v>
      </c>
      <c r="D24" s="25">
        <v>2000</v>
      </c>
      <c r="E24" s="23">
        <v>9887.66</v>
      </c>
      <c r="F24" s="24">
        <v>1.62569724769833</v>
      </c>
      <c r="G24" s="23">
        <v>6.38</v>
      </c>
    </row>
    <row r="25" spans="1:7" x14ac:dyDescent="0.2">
      <c r="A25" s="22" t="s">
        <v>1555</v>
      </c>
      <c r="B25" s="22" t="s">
        <v>1556</v>
      </c>
      <c r="C25" s="22" t="s">
        <v>37</v>
      </c>
      <c r="D25" s="25">
        <v>1000</v>
      </c>
      <c r="E25" s="23">
        <v>4995.1149999999998</v>
      </c>
      <c r="F25" s="24">
        <v>0.82128073856065398</v>
      </c>
      <c r="G25" s="23">
        <v>5.9492000000000003</v>
      </c>
    </row>
    <row r="26" spans="1:7" x14ac:dyDescent="0.2">
      <c r="A26" s="22" t="s">
        <v>1557</v>
      </c>
      <c r="B26" s="22" t="s">
        <v>1558</v>
      </c>
      <c r="C26" s="22" t="s">
        <v>38</v>
      </c>
      <c r="D26" s="25">
        <v>1000</v>
      </c>
      <c r="E26" s="23">
        <v>4983.1400000000003</v>
      </c>
      <c r="F26" s="24">
        <v>0.81931184758531805</v>
      </c>
      <c r="G26" s="23">
        <v>6.1756000000000002</v>
      </c>
    </row>
    <row r="27" spans="1:7" x14ac:dyDescent="0.2">
      <c r="A27" s="22" t="s">
        <v>1559</v>
      </c>
      <c r="B27" s="22" t="s">
        <v>1560</v>
      </c>
      <c r="C27" s="22" t="s">
        <v>38</v>
      </c>
      <c r="D27" s="25">
        <v>1000</v>
      </c>
      <c r="E27" s="23">
        <v>4944.43</v>
      </c>
      <c r="F27" s="24">
        <v>0.81294727391890997</v>
      </c>
      <c r="G27" s="23">
        <v>6.4097</v>
      </c>
    </row>
    <row r="28" spans="1:7" x14ac:dyDescent="0.2">
      <c r="A28" s="22" t="s">
        <v>1561</v>
      </c>
      <c r="B28" s="22" t="s">
        <v>1562</v>
      </c>
      <c r="C28" s="22" t="s">
        <v>40</v>
      </c>
      <c r="D28" s="25">
        <v>500</v>
      </c>
      <c r="E28" s="23">
        <v>2499.59</v>
      </c>
      <c r="F28" s="24">
        <v>0.41097454639158998</v>
      </c>
      <c r="G28" s="23">
        <v>6.0052000000000003</v>
      </c>
    </row>
    <row r="29" spans="1:7" x14ac:dyDescent="0.2">
      <c r="A29" s="21" t="s">
        <v>34</v>
      </c>
      <c r="B29" s="21"/>
      <c r="C29" s="21"/>
      <c r="D29" s="21"/>
      <c r="E29" s="26">
        <f>SUM(E15:E28)</f>
        <v>134252.68</v>
      </c>
      <c r="F29" s="27">
        <f>SUM(F15:F28)</f>
        <v>22.073393742515858</v>
      </c>
      <c r="G29" s="26"/>
    </row>
    <row r="30" spans="1:7" x14ac:dyDescent="0.2">
      <c r="A30" s="22"/>
      <c r="B30" s="22"/>
      <c r="C30" s="22"/>
      <c r="D30" s="22"/>
      <c r="E30" s="23"/>
      <c r="F30" s="24"/>
      <c r="G30" s="23"/>
    </row>
    <row r="31" spans="1:7" x14ac:dyDescent="0.2">
      <c r="A31" s="21" t="s">
        <v>41</v>
      </c>
      <c r="B31" s="22"/>
      <c r="C31" s="22"/>
      <c r="D31" s="22"/>
      <c r="E31" s="23"/>
      <c r="F31" s="24"/>
      <c r="G31" s="23"/>
    </row>
    <row r="32" spans="1:7" x14ac:dyDescent="0.2">
      <c r="A32" s="22" t="s">
        <v>1563</v>
      </c>
      <c r="B32" s="22" t="s">
        <v>1564</v>
      </c>
      <c r="C32" s="22" t="s">
        <v>38</v>
      </c>
      <c r="D32" s="25">
        <v>3800</v>
      </c>
      <c r="E32" s="23">
        <v>18965.325000000001</v>
      </c>
      <c r="F32" s="24">
        <v>3.1182177233242498</v>
      </c>
      <c r="G32" s="23">
        <v>6.6753</v>
      </c>
    </row>
    <row r="33" spans="1:7" x14ac:dyDescent="0.2">
      <c r="A33" s="22" t="s">
        <v>1565</v>
      </c>
      <c r="B33" s="22" t="s">
        <v>1566</v>
      </c>
      <c r="C33" s="22" t="s">
        <v>39</v>
      </c>
      <c r="D33" s="25">
        <v>3500</v>
      </c>
      <c r="E33" s="23">
        <v>17346.3325</v>
      </c>
      <c r="F33" s="24">
        <v>2.8520281849204001</v>
      </c>
      <c r="G33" s="23">
        <v>6.3404999999999996</v>
      </c>
    </row>
    <row r="34" spans="1:7" x14ac:dyDescent="0.2">
      <c r="A34" s="22" t="s">
        <v>1567</v>
      </c>
      <c r="B34" s="22" t="s">
        <v>1568</v>
      </c>
      <c r="C34" s="22" t="s">
        <v>38</v>
      </c>
      <c r="D34" s="25">
        <v>3200</v>
      </c>
      <c r="E34" s="23">
        <v>15994.736000000001</v>
      </c>
      <c r="F34" s="24">
        <v>2.6298030365992902</v>
      </c>
      <c r="G34" s="23">
        <v>6.0061999999999998</v>
      </c>
    </row>
    <row r="35" spans="1:7" x14ac:dyDescent="0.2">
      <c r="A35" s="22" t="s">
        <v>1569</v>
      </c>
      <c r="B35" s="22" t="s">
        <v>1570</v>
      </c>
      <c r="C35" s="22" t="s">
        <v>40</v>
      </c>
      <c r="D35" s="25">
        <v>3000</v>
      </c>
      <c r="E35" s="23">
        <v>14974.815000000001</v>
      </c>
      <c r="F35" s="24">
        <v>2.4621109069579301</v>
      </c>
      <c r="G35" s="23">
        <v>7.6733000000000002</v>
      </c>
    </row>
    <row r="36" spans="1:7" x14ac:dyDescent="0.2">
      <c r="A36" s="22" t="s">
        <v>1571</v>
      </c>
      <c r="B36" s="22" t="s">
        <v>1572</v>
      </c>
      <c r="C36" s="22" t="s">
        <v>40</v>
      </c>
      <c r="D36" s="25">
        <v>3000</v>
      </c>
      <c r="E36" s="23">
        <v>14973.09</v>
      </c>
      <c r="F36" s="24">
        <v>2.4618272880074099</v>
      </c>
      <c r="G36" s="23">
        <v>6.5598999999999998</v>
      </c>
    </row>
    <row r="37" spans="1:7" x14ac:dyDescent="0.2">
      <c r="A37" s="22" t="s">
        <v>1573</v>
      </c>
      <c r="B37" s="22" t="s">
        <v>1574</v>
      </c>
      <c r="C37" s="22" t="s">
        <v>37</v>
      </c>
      <c r="D37" s="25">
        <v>3000</v>
      </c>
      <c r="E37" s="23">
        <v>14937.63</v>
      </c>
      <c r="F37" s="24">
        <v>2.45599706888546</v>
      </c>
      <c r="G37" s="23">
        <v>6.35</v>
      </c>
    </row>
    <row r="38" spans="1:7" x14ac:dyDescent="0.2">
      <c r="A38" s="22" t="s">
        <v>1575</v>
      </c>
      <c r="B38" s="22" t="s">
        <v>1576</v>
      </c>
      <c r="C38" s="22" t="s">
        <v>40</v>
      </c>
      <c r="D38" s="25">
        <v>3000</v>
      </c>
      <c r="E38" s="23">
        <v>14783.34</v>
      </c>
      <c r="F38" s="24">
        <v>2.4306292034504202</v>
      </c>
      <c r="G38" s="23">
        <v>6.4451999999999998</v>
      </c>
    </row>
    <row r="39" spans="1:7" x14ac:dyDescent="0.2">
      <c r="A39" s="22" t="s">
        <v>1577</v>
      </c>
      <c r="B39" s="22" t="s">
        <v>1578</v>
      </c>
      <c r="C39" s="22" t="s">
        <v>39</v>
      </c>
      <c r="D39" s="25">
        <v>3000</v>
      </c>
      <c r="E39" s="23">
        <v>14775.45</v>
      </c>
      <c r="F39" s="24">
        <v>2.4293319550332702</v>
      </c>
      <c r="G39" s="23">
        <v>6.4500999999999999</v>
      </c>
    </row>
    <row r="40" spans="1:7" x14ac:dyDescent="0.2">
      <c r="A40" s="22" t="s">
        <v>1579</v>
      </c>
      <c r="B40" s="22" t="s">
        <v>1580</v>
      </c>
      <c r="C40" s="22" t="s">
        <v>40</v>
      </c>
      <c r="D40" s="25">
        <v>3000</v>
      </c>
      <c r="E40" s="23">
        <v>14770.004999999999</v>
      </c>
      <c r="F40" s="24">
        <v>2.4284367056503302</v>
      </c>
      <c r="G40" s="23">
        <v>7.1048999999999998</v>
      </c>
    </row>
    <row r="41" spans="1:7" x14ac:dyDescent="0.2">
      <c r="A41" s="22" t="s">
        <v>1581</v>
      </c>
      <c r="B41" s="22" t="s">
        <v>1582</v>
      </c>
      <c r="C41" s="22" t="s">
        <v>40</v>
      </c>
      <c r="D41" s="25">
        <v>2200</v>
      </c>
      <c r="E41" s="23">
        <v>10900.164000000001</v>
      </c>
      <c r="F41" s="24">
        <v>1.79216989806086</v>
      </c>
      <c r="G41" s="23">
        <v>6.9650999999999996</v>
      </c>
    </row>
    <row r="42" spans="1:7" x14ac:dyDescent="0.2">
      <c r="A42" s="22" t="s">
        <v>1583</v>
      </c>
      <c r="B42" s="22" t="s">
        <v>1584</v>
      </c>
      <c r="C42" s="22" t="s">
        <v>39</v>
      </c>
      <c r="D42" s="25">
        <v>2000</v>
      </c>
      <c r="E42" s="23">
        <v>9988.1200000000008</v>
      </c>
      <c r="F42" s="24">
        <v>1.6422145577093701</v>
      </c>
      <c r="G42" s="23">
        <v>6.2019000000000002</v>
      </c>
    </row>
    <row r="43" spans="1:7" x14ac:dyDescent="0.2">
      <c r="A43" s="22" t="s">
        <v>1585</v>
      </c>
      <c r="B43" s="22" t="s">
        <v>1586</v>
      </c>
      <c r="C43" s="22" t="s">
        <v>39</v>
      </c>
      <c r="D43" s="25">
        <v>2000</v>
      </c>
      <c r="E43" s="23">
        <v>9956.6299999999992</v>
      </c>
      <c r="F43" s="24">
        <v>1.6370370732155599</v>
      </c>
      <c r="G43" s="23">
        <v>6.6254</v>
      </c>
    </row>
    <row r="44" spans="1:7" x14ac:dyDescent="0.2">
      <c r="A44" s="22" t="s">
        <v>1587</v>
      </c>
      <c r="B44" s="22" t="s">
        <v>1588</v>
      </c>
      <c r="C44" s="22" t="s">
        <v>38</v>
      </c>
      <c r="D44" s="25">
        <v>2000</v>
      </c>
      <c r="E44" s="23">
        <v>9901.11</v>
      </c>
      <c r="F44" s="24">
        <v>1.6279086534284599</v>
      </c>
      <c r="G44" s="23">
        <v>6.5099</v>
      </c>
    </row>
    <row r="45" spans="1:7" x14ac:dyDescent="0.2">
      <c r="A45" s="22" t="s">
        <v>1589</v>
      </c>
      <c r="B45" s="22" t="s">
        <v>1590</v>
      </c>
      <c r="C45" s="22" t="s">
        <v>40</v>
      </c>
      <c r="D45" s="25">
        <v>1980</v>
      </c>
      <c r="E45" s="23">
        <v>9861.9840000000004</v>
      </c>
      <c r="F45" s="24">
        <v>1.62147568238036</v>
      </c>
      <c r="G45" s="23">
        <v>6.7</v>
      </c>
    </row>
    <row r="46" spans="1:7" x14ac:dyDescent="0.2">
      <c r="A46" s="22" t="s">
        <v>1591</v>
      </c>
      <c r="B46" s="22" t="s">
        <v>1592</v>
      </c>
      <c r="C46" s="22" t="s">
        <v>39</v>
      </c>
      <c r="D46" s="25">
        <v>1800</v>
      </c>
      <c r="E46" s="23">
        <v>8878.23</v>
      </c>
      <c r="F46" s="24">
        <v>1.45973001452646</v>
      </c>
      <c r="G46" s="23">
        <v>7.5850999999999997</v>
      </c>
    </row>
    <row r="47" spans="1:7" x14ac:dyDescent="0.2">
      <c r="A47" s="22" t="s">
        <v>1593</v>
      </c>
      <c r="B47" s="22" t="s">
        <v>1594</v>
      </c>
      <c r="C47" s="22" t="s">
        <v>40</v>
      </c>
      <c r="D47" s="25">
        <v>1500</v>
      </c>
      <c r="E47" s="23">
        <v>7495.14</v>
      </c>
      <c r="F47" s="24">
        <v>1.2323268062528101</v>
      </c>
      <c r="G47" s="23">
        <v>7.8891</v>
      </c>
    </row>
    <row r="48" spans="1:7" x14ac:dyDescent="0.2">
      <c r="A48" s="22" t="s">
        <v>1595</v>
      </c>
      <c r="B48" s="22" t="s">
        <v>1596</v>
      </c>
      <c r="C48" s="22" t="s">
        <v>39</v>
      </c>
      <c r="D48" s="25">
        <v>1500</v>
      </c>
      <c r="E48" s="23">
        <v>7492.47</v>
      </c>
      <c r="F48" s="24">
        <v>1.23188781344244</v>
      </c>
      <c r="G48" s="23">
        <v>6.1169000000000002</v>
      </c>
    </row>
    <row r="49" spans="1:7" x14ac:dyDescent="0.2">
      <c r="A49" s="22" t="s">
        <v>1597</v>
      </c>
      <c r="B49" s="22" t="s">
        <v>1598</v>
      </c>
      <c r="C49" s="22" t="s">
        <v>40</v>
      </c>
      <c r="D49" s="25">
        <v>1500</v>
      </c>
      <c r="E49" s="23">
        <v>7441.3275000000003</v>
      </c>
      <c r="F49" s="24">
        <v>1.2234791281225199</v>
      </c>
      <c r="G49" s="23">
        <v>6.3954000000000004</v>
      </c>
    </row>
    <row r="50" spans="1:7" x14ac:dyDescent="0.2">
      <c r="A50" s="22" t="s">
        <v>1599</v>
      </c>
      <c r="B50" s="22" t="s">
        <v>1600</v>
      </c>
      <c r="C50" s="22" t="s">
        <v>40</v>
      </c>
      <c r="D50" s="25">
        <v>1200</v>
      </c>
      <c r="E50" s="23">
        <v>5996.8320000000003</v>
      </c>
      <c r="F50" s="24">
        <v>0.98597982508594195</v>
      </c>
      <c r="G50" s="23">
        <v>6.4273999999999996</v>
      </c>
    </row>
    <row r="51" spans="1:7" x14ac:dyDescent="0.2">
      <c r="A51" s="22" t="s">
        <v>1601</v>
      </c>
      <c r="B51" s="22" t="s">
        <v>1602</v>
      </c>
      <c r="C51" s="22" t="s">
        <v>38</v>
      </c>
      <c r="D51" s="25">
        <v>1000</v>
      </c>
      <c r="E51" s="23">
        <v>4986.59</v>
      </c>
      <c r="F51" s="24">
        <v>0.81987908548635502</v>
      </c>
      <c r="G51" s="23">
        <v>7.0125000000000002</v>
      </c>
    </row>
    <row r="52" spans="1:7" x14ac:dyDescent="0.2">
      <c r="A52" s="22" t="s">
        <v>1603</v>
      </c>
      <c r="B52" s="22" t="s">
        <v>1604</v>
      </c>
      <c r="C52" s="22" t="s">
        <v>38</v>
      </c>
      <c r="D52" s="25">
        <v>1000</v>
      </c>
      <c r="E52" s="23">
        <v>4976.3500000000004</v>
      </c>
      <c r="F52" s="24">
        <v>0.81819545762936596</v>
      </c>
      <c r="G52" s="23">
        <v>6.4253</v>
      </c>
    </row>
    <row r="53" spans="1:7" x14ac:dyDescent="0.2">
      <c r="A53" s="22" t="s">
        <v>1605</v>
      </c>
      <c r="B53" s="22" t="s">
        <v>1606</v>
      </c>
      <c r="C53" s="22" t="s">
        <v>39</v>
      </c>
      <c r="D53" s="25">
        <v>1000</v>
      </c>
      <c r="E53" s="23">
        <v>4941.8500000000004</v>
      </c>
      <c r="F53" s="24">
        <v>0.81252307861900397</v>
      </c>
      <c r="G53" s="23">
        <v>7.4050000000000002</v>
      </c>
    </row>
    <row r="54" spans="1:7" x14ac:dyDescent="0.2">
      <c r="A54" s="22" t="s">
        <v>1607</v>
      </c>
      <c r="B54" s="22" t="s">
        <v>1608</v>
      </c>
      <c r="C54" s="22" t="s">
        <v>38</v>
      </c>
      <c r="D54" s="25">
        <v>1000</v>
      </c>
      <c r="E54" s="23">
        <v>4939.93</v>
      </c>
      <c r="F54" s="24">
        <v>0.81220739839581901</v>
      </c>
      <c r="G54" s="23">
        <v>6.7248999999999999</v>
      </c>
    </row>
    <row r="55" spans="1:7" x14ac:dyDescent="0.2">
      <c r="A55" s="22" t="s">
        <v>1609</v>
      </c>
      <c r="B55" s="22" t="s">
        <v>1610</v>
      </c>
      <c r="C55" s="22" t="s">
        <v>40</v>
      </c>
      <c r="D55" s="25">
        <v>1000</v>
      </c>
      <c r="E55" s="23">
        <v>4938.4799999999996</v>
      </c>
      <c r="F55" s="24">
        <v>0.81196899406060097</v>
      </c>
      <c r="G55" s="23">
        <v>7.1048</v>
      </c>
    </row>
    <row r="56" spans="1:7" x14ac:dyDescent="0.2">
      <c r="A56" s="22" t="s">
        <v>1611</v>
      </c>
      <c r="B56" s="22" t="s">
        <v>1612</v>
      </c>
      <c r="C56" s="22" t="s">
        <v>40</v>
      </c>
      <c r="D56" s="25">
        <v>1000</v>
      </c>
      <c r="E56" s="23">
        <v>4923.6499999999996</v>
      </c>
      <c r="F56" s="24">
        <v>0.80953069317005999</v>
      </c>
      <c r="G56" s="23">
        <v>7.0750000000000002</v>
      </c>
    </row>
    <row r="57" spans="1:7" x14ac:dyDescent="0.2">
      <c r="A57" s="22" t="s">
        <v>1613</v>
      </c>
      <c r="B57" s="22" t="s">
        <v>1614</v>
      </c>
      <c r="C57" s="22" t="s">
        <v>39</v>
      </c>
      <c r="D57" s="25">
        <v>900</v>
      </c>
      <c r="E57" s="23">
        <v>4429.098</v>
      </c>
      <c r="F57" s="24">
        <v>0.72821804434883197</v>
      </c>
      <c r="G57" s="23">
        <v>7.04</v>
      </c>
    </row>
    <row r="58" spans="1:7" x14ac:dyDescent="0.2">
      <c r="A58" s="22" t="s">
        <v>1615</v>
      </c>
      <c r="B58" s="22" t="s">
        <v>1616</v>
      </c>
      <c r="C58" s="22" t="s">
        <v>40</v>
      </c>
      <c r="D58" s="25">
        <v>500</v>
      </c>
      <c r="E58" s="23">
        <v>2496.14</v>
      </c>
      <c r="F58" s="24">
        <v>0.41040730849055301</v>
      </c>
      <c r="G58" s="23">
        <v>8.0658999999999992</v>
      </c>
    </row>
    <row r="59" spans="1:7" x14ac:dyDescent="0.2">
      <c r="A59" s="22" t="s">
        <v>1617</v>
      </c>
      <c r="B59" s="22" t="s">
        <v>1618</v>
      </c>
      <c r="C59" s="22" t="s">
        <v>40</v>
      </c>
      <c r="D59" s="25">
        <v>500</v>
      </c>
      <c r="E59" s="23">
        <v>2493.1</v>
      </c>
      <c r="F59" s="24">
        <v>0.40990748147050998</v>
      </c>
      <c r="G59" s="23">
        <v>6.7346000000000004</v>
      </c>
    </row>
    <row r="60" spans="1:7" x14ac:dyDescent="0.2">
      <c r="A60" s="22" t="s">
        <v>1619</v>
      </c>
      <c r="B60" s="22" t="s">
        <v>1620</v>
      </c>
      <c r="C60" s="22" t="s">
        <v>40</v>
      </c>
      <c r="D60" s="25">
        <v>500</v>
      </c>
      <c r="E60" s="23">
        <v>2490.8074999999999</v>
      </c>
      <c r="F60" s="24">
        <v>0.40953055599569099</v>
      </c>
      <c r="G60" s="23">
        <v>6.7352999999999996</v>
      </c>
    </row>
    <row r="61" spans="1:7" x14ac:dyDescent="0.2">
      <c r="A61" s="22" t="s">
        <v>1621</v>
      </c>
      <c r="B61" s="22" t="s">
        <v>1622</v>
      </c>
      <c r="C61" s="22" t="s">
        <v>40</v>
      </c>
      <c r="D61" s="25">
        <v>500</v>
      </c>
      <c r="E61" s="23">
        <v>2488.855</v>
      </c>
      <c r="F61" s="24">
        <v>0.40920953222706102</v>
      </c>
      <c r="G61" s="23">
        <v>6.8102</v>
      </c>
    </row>
    <row r="62" spans="1:7" x14ac:dyDescent="0.2">
      <c r="A62" s="22" t="s">
        <v>1623</v>
      </c>
      <c r="B62" s="22" t="s">
        <v>1624</v>
      </c>
      <c r="C62" s="22" t="s">
        <v>39</v>
      </c>
      <c r="D62" s="25">
        <v>500</v>
      </c>
      <c r="E62" s="23">
        <v>2470.4299999999998</v>
      </c>
      <c r="F62" s="24">
        <v>0.40618015300196197</v>
      </c>
      <c r="G62" s="23">
        <v>7.4048999999999996</v>
      </c>
    </row>
    <row r="63" spans="1:7" x14ac:dyDescent="0.2">
      <c r="A63" s="21" t="s">
        <v>34</v>
      </c>
      <c r="B63" s="21"/>
      <c r="C63" s="21"/>
      <c r="D63" s="21"/>
      <c r="E63" s="26">
        <f>SUM(E31:E62)</f>
        <v>276008.01150000002</v>
      </c>
      <c r="F63" s="27">
        <f>SUM(F31:F62)</f>
        <v>45.380349307949345</v>
      </c>
      <c r="G63" s="26"/>
    </row>
    <row r="64" spans="1:7" x14ac:dyDescent="0.2">
      <c r="A64" s="22"/>
      <c r="B64" s="22"/>
      <c r="C64" s="22"/>
      <c r="D64" s="22"/>
      <c r="E64" s="23"/>
      <c r="F64" s="24"/>
      <c r="G64" s="23"/>
    </row>
    <row r="65" spans="1:7" x14ac:dyDescent="0.2">
      <c r="A65" s="21" t="s">
        <v>42</v>
      </c>
      <c r="B65" s="22"/>
      <c r="C65" s="22"/>
      <c r="D65" s="22"/>
      <c r="E65" s="23"/>
      <c r="F65" s="24"/>
      <c r="G65" s="23"/>
    </row>
    <row r="66" spans="1:7" x14ac:dyDescent="0.2">
      <c r="A66" s="22" t="s">
        <v>1625</v>
      </c>
      <c r="B66" s="22" t="s">
        <v>1626</v>
      </c>
      <c r="C66" s="22" t="s">
        <v>43</v>
      </c>
      <c r="D66" s="25">
        <v>50000000</v>
      </c>
      <c r="E66" s="23">
        <v>49936.25</v>
      </c>
      <c r="F66" s="24">
        <v>8.2103575755412006</v>
      </c>
      <c r="G66" s="23">
        <v>5.1773999999999996</v>
      </c>
    </row>
    <row r="67" spans="1:7" x14ac:dyDescent="0.2">
      <c r="A67" s="22" t="s">
        <v>44</v>
      </c>
      <c r="B67" s="22" t="s">
        <v>1627</v>
      </c>
      <c r="C67" s="22" t="s">
        <v>43</v>
      </c>
      <c r="D67" s="25">
        <v>50000000</v>
      </c>
      <c r="E67" s="23">
        <v>49790.9</v>
      </c>
      <c r="F67" s="24">
        <v>8.1864595961453706</v>
      </c>
      <c r="G67" s="23">
        <v>5.1094999999999997</v>
      </c>
    </row>
    <row r="68" spans="1:7" x14ac:dyDescent="0.2">
      <c r="A68" s="22" t="s">
        <v>1628</v>
      </c>
      <c r="B68" s="22" t="s">
        <v>1629</v>
      </c>
      <c r="C68" s="22" t="s">
        <v>43</v>
      </c>
      <c r="D68" s="25">
        <v>500000</v>
      </c>
      <c r="E68" s="23">
        <v>497.41849999999999</v>
      </c>
      <c r="F68" s="24">
        <v>8.1783949529436795E-2</v>
      </c>
      <c r="G68" s="23">
        <v>5.1196999999999999</v>
      </c>
    </row>
    <row r="69" spans="1:7" x14ac:dyDescent="0.2">
      <c r="A69" s="22" t="s">
        <v>45</v>
      </c>
      <c r="B69" s="22" t="s">
        <v>1630</v>
      </c>
      <c r="C69" s="22" t="s">
        <v>43</v>
      </c>
      <c r="D69" s="25">
        <v>300000</v>
      </c>
      <c r="E69" s="23">
        <v>299.05770000000001</v>
      </c>
      <c r="F69" s="24">
        <v>4.9170104938174697E-2</v>
      </c>
      <c r="G69" s="23">
        <v>5.0003000000000002</v>
      </c>
    </row>
    <row r="70" spans="1:7" x14ac:dyDescent="0.2">
      <c r="A70" s="21" t="s">
        <v>34</v>
      </c>
      <c r="B70" s="21"/>
      <c r="C70" s="21"/>
      <c r="D70" s="21"/>
      <c r="E70" s="26">
        <f>SUM(E65:E69)</f>
        <v>100523.6262</v>
      </c>
      <c r="F70" s="27">
        <f>SUM(F65:F69)</f>
        <v>16.527771226154183</v>
      </c>
      <c r="G70" s="26"/>
    </row>
    <row r="71" spans="1:7" x14ac:dyDescent="0.2">
      <c r="A71" s="22"/>
      <c r="B71" s="22"/>
      <c r="C71" s="22"/>
      <c r="D71" s="22"/>
      <c r="E71" s="23"/>
      <c r="F71" s="24"/>
      <c r="G71" s="23"/>
    </row>
    <row r="72" spans="1:7" x14ac:dyDescent="0.2">
      <c r="A72" s="21" t="s">
        <v>1631</v>
      </c>
      <c r="B72" s="22"/>
      <c r="C72" s="22"/>
      <c r="D72" s="22"/>
      <c r="E72" s="23"/>
      <c r="F72" s="24"/>
      <c r="G72" s="23"/>
    </row>
    <row r="73" spans="1:7" x14ac:dyDescent="0.2">
      <c r="A73" s="22" t="s">
        <v>1632</v>
      </c>
      <c r="B73" s="22" t="s">
        <v>1633</v>
      </c>
      <c r="C73" s="22" t="s">
        <v>1634</v>
      </c>
      <c r="D73" s="25">
        <v>6707.299</v>
      </c>
      <c r="E73" s="23">
        <v>802.90579869999999</v>
      </c>
      <c r="F73" s="24">
        <v>0.132011188401262</v>
      </c>
      <c r="G73" s="23">
        <v>5.6</v>
      </c>
    </row>
    <row r="74" spans="1:7" x14ac:dyDescent="0.2">
      <c r="A74" s="21" t="s">
        <v>34</v>
      </c>
      <c r="B74" s="21"/>
      <c r="C74" s="21"/>
      <c r="D74" s="21"/>
      <c r="E74" s="26">
        <f>SUM(E73:E73)</f>
        <v>802.90579869999999</v>
      </c>
      <c r="F74" s="27">
        <f>SUM(F73:F73)</f>
        <v>0.132011188401262</v>
      </c>
      <c r="G74" s="26"/>
    </row>
    <row r="75" spans="1:7" x14ac:dyDescent="0.2">
      <c r="A75" s="22"/>
      <c r="B75" s="22"/>
      <c r="C75" s="22"/>
      <c r="D75" s="22"/>
      <c r="E75" s="23"/>
      <c r="F75" s="24"/>
      <c r="G75" s="23"/>
    </row>
    <row r="76" spans="1:7" x14ac:dyDescent="0.2">
      <c r="A76" s="21" t="s">
        <v>46</v>
      </c>
      <c r="B76" s="21"/>
      <c r="C76" s="21"/>
      <c r="D76" s="21"/>
      <c r="E76" s="26">
        <f>E12+E29+E63+E70+E74</f>
        <v>568600.93210139999</v>
      </c>
      <c r="F76" s="27">
        <f>F12+F29+F63+F70+F74</f>
        <v>93.487536015189633</v>
      </c>
      <c r="G76" s="26"/>
    </row>
    <row r="77" spans="1:7" x14ac:dyDescent="0.2">
      <c r="A77" s="21"/>
      <c r="B77" s="21"/>
      <c r="C77" s="21"/>
      <c r="D77" s="21"/>
      <c r="E77" s="26"/>
      <c r="F77" s="27"/>
      <c r="G77" s="26"/>
    </row>
    <row r="78" spans="1:7" x14ac:dyDescent="0.2">
      <c r="A78" s="21" t="s">
        <v>48</v>
      </c>
      <c r="B78" s="21"/>
      <c r="C78" s="21"/>
      <c r="D78" s="21"/>
      <c r="E78" s="26">
        <f>E80-(E12+E29+E63+E70+E74)</f>
        <v>39609.484321400058</v>
      </c>
      <c r="F78" s="27">
        <f>F80-(F12+F29+F63+F70+F74)</f>
        <v>6.5124639848103669</v>
      </c>
      <c r="G78" s="26"/>
    </row>
    <row r="79" spans="1:7" x14ac:dyDescent="0.2">
      <c r="A79" s="21"/>
      <c r="B79" s="21"/>
      <c r="C79" s="21"/>
      <c r="D79" s="21"/>
      <c r="E79" s="26"/>
      <c r="F79" s="27"/>
      <c r="G79" s="26"/>
    </row>
    <row r="80" spans="1:7" x14ac:dyDescent="0.2">
      <c r="A80" s="28" t="s">
        <v>47</v>
      </c>
      <c r="B80" s="28"/>
      <c r="C80" s="28"/>
      <c r="D80" s="28"/>
      <c r="E80" s="29">
        <v>608210.41642280004</v>
      </c>
      <c r="F80" s="30">
        <v>100</v>
      </c>
      <c r="G80" s="29"/>
    </row>
    <row r="81" spans="1:4" x14ac:dyDescent="0.2">
      <c r="A81" s="6" t="s">
        <v>1635</v>
      </c>
    </row>
    <row r="83" spans="1:4" x14ac:dyDescent="0.2">
      <c r="A83" s="11" t="s">
        <v>49</v>
      </c>
    </row>
    <row r="84" spans="1:4" x14ac:dyDescent="0.2">
      <c r="A84" s="11" t="s">
        <v>50</v>
      </c>
    </row>
    <row r="85" spans="1:4" x14ac:dyDescent="0.2">
      <c r="A85" s="11" t="s">
        <v>1636</v>
      </c>
    </row>
    <row r="87" spans="1:4" x14ac:dyDescent="0.2">
      <c r="A87" s="6" t="s">
        <v>1637</v>
      </c>
    </row>
    <row r="88" spans="1:4" x14ac:dyDescent="0.2">
      <c r="A88" s="6" t="s">
        <v>1638</v>
      </c>
    </row>
    <row r="90" spans="1:4" ht="23.25" customHeight="1" x14ac:dyDescent="0.2">
      <c r="A90" s="147" t="s">
        <v>1639</v>
      </c>
      <c r="B90" s="147"/>
      <c r="C90" s="147"/>
      <c r="D90" s="147"/>
    </row>
    <row r="92" spans="1:4" x14ac:dyDescent="0.2">
      <c r="A92" s="11" t="s">
        <v>51</v>
      </c>
    </row>
    <row r="93" spans="1:4" x14ac:dyDescent="0.2">
      <c r="A93" s="11" t="s">
        <v>1640</v>
      </c>
    </row>
    <row r="94" spans="1:4" x14ac:dyDescent="0.2">
      <c r="A94" s="11" t="s">
        <v>52</v>
      </c>
      <c r="B94" s="11"/>
      <c r="C94" s="31" t="s">
        <v>54</v>
      </c>
      <c r="D94" s="11" t="s">
        <v>53</v>
      </c>
    </row>
    <row r="95" spans="1:4" x14ac:dyDescent="0.2">
      <c r="A95" s="6" t="s">
        <v>1641</v>
      </c>
      <c r="C95" s="32">
        <v>6274.8710000000001</v>
      </c>
      <c r="D95" s="32">
        <v>6305.3955999999998</v>
      </c>
    </row>
    <row r="96" spans="1:4" x14ac:dyDescent="0.2">
      <c r="A96" s="6" t="s">
        <v>1642</v>
      </c>
      <c r="C96" s="32">
        <v>1508.9894999999999</v>
      </c>
      <c r="D96" s="32">
        <v>1508.9894999999999</v>
      </c>
    </row>
    <row r="97" spans="1:4" x14ac:dyDescent="0.2">
      <c r="A97" s="6" t="s">
        <v>1643</v>
      </c>
      <c r="C97" s="32">
        <v>1245.2889</v>
      </c>
      <c r="D97" s="32">
        <v>1244.5114000000001</v>
      </c>
    </row>
    <row r="98" spans="1:4" x14ac:dyDescent="0.2">
      <c r="A98" s="6" t="s">
        <v>1644</v>
      </c>
      <c r="C98" s="32">
        <v>1000</v>
      </c>
      <c r="D98" s="32">
        <v>1000</v>
      </c>
    </row>
    <row r="99" spans="1:4" x14ac:dyDescent="0.2">
      <c r="A99" s="6" t="s">
        <v>1645</v>
      </c>
      <c r="C99" s="32">
        <v>1055.5957000000001</v>
      </c>
      <c r="D99" s="32">
        <v>1054.9078999999999</v>
      </c>
    </row>
    <row r="100" spans="1:4" x14ac:dyDescent="0.2">
      <c r="A100" s="6" t="s">
        <v>1646</v>
      </c>
      <c r="C100" s="32">
        <v>4202.0210999999999</v>
      </c>
      <c r="D100" s="32">
        <v>4224.8558999999996</v>
      </c>
    </row>
    <row r="101" spans="1:4" x14ac:dyDescent="0.2">
      <c r="A101" s="6" t="s">
        <v>1647</v>
      </c>
      <c r="C101" s="32">
        <v>1000</v>
      </c>
      <c r="D101" s="32">
        <v>1000</v>
      </c>
    </row>
    <row r="102" spans="1:4" x14ac:dyDescent="0.2">
      <c r="A102" s="6" t="s">
        <v>1648</v>
      </c>
      <c r="C102" s="32">
        <v>1038.7166999999999</v>
      </c>
      <c r="D102" s="32">
        <v>1038.1894</v>
      </c>
    </row>
    <row r="103" spans="1:4" x14ac:dyDescent="0.2">
      <c r="A103" s="6" t="s">
        <v>1649</v>
      </c>
      <c r="C103" s="32">
        <v>4239.6785</v>
      </c>
      <c r="D103" s="32">
        <v>4262.9254000000001</v>
      </c>
    </row>
    <row r="104" spans="1:4" x14ac:dyDescent="0.2">
      <c r="A104" s="6" t="s">
        <v>1650</v>
      </c>
      <c r="C104" s="32">
        <v>1002.8152</v>
      </c>
      <c r="D104" s="32">
        <v>1002.8152</v>
      </c>
    </row>
    <row r="105" spans="1:4" x14ac:dyDescent="0.2">
      <c r="A105" s="6" t="s">
        <v>1651</v>
      </c>
      <c r="C105" s="32">
        <v>1022.8862</v>
      </c>
      <c r="D105" s="32">
        <v>1022.1664</v>
      </c>
    </row>
    <row r="106" spans="1:4" x14ac:dyDescent="0.2">
      <c r="A106" s="6" t="s">
        <v>1652</v>
      </c>
      <c r="C106" s="32">
        <v>17.8903</v>
      </c>
      <c r="D106" s="32">
        <v>17.988499999999998</v>
      </c>
    </row>
    <row r="107" spans="1:4" x14ac:dyDescent="0.2">
      <c r="A107" s="6" t="s">
        <v>1653</v>
      </c>
      <c r="C107" s="32">
        <v>17.8903</v>
      </c>
      <c r="D107" s="32">
        <v>17.988499999999998</v>
      </c>
    </row>
    <row r="108" spans="1:4" x14ac:dyDescent="0.2">
      <c r="A108" s="6" t="s">
        <v>1654</v>
      </c>
      <c r="C108" s="32">
        <v>10</v>
      </c>
      <c r="D108" s="32">
        <v>10</v>
      </c>
    </row>
    <row r="109" spans="1:4" x14ac:dyDescent="0.2">
      <c r="A109" s="6" t="s">
        <v>1655</v>
      </c>
      <c r="C109" s="32">
        <v>10</v>
      </c>
      <c r="D109" s="32">
        <v>10</v>
      </c>
    </row>
    <row r="111" spans="1:4" x14ac:dyDescent="0.2">
      <c r="A111" s="11" t="s">
        <v>1028</v>
      </c>
    </row>
    <row r="112" spans="1:4" x14ac:dyDescent="0.2">
      <c r="A112" s="148" t="s">
        <v>55</v>
      </c>
      <c r="B112" s="149"/>
      <c r="C112" s="33" t="s">
        <v>56</v>
      </c>
    </row>
    <row r="113" spans="1:5" x14ac:dyDescent="0.2">
      <c r="A113" s="143" t="s">
        <v>1642</v>
      </c>
      <c r="B113" s="144"/>
      <c r="C113" s="34">
        <v>7.3234644900000001</v>
      </c>
    </row>
    <row r="114" spans="1:5" x14ac:dyDescent="0.2">
      <c r="A114" s="143" t="s">
        <v>1643</v>
      </c>
      <c r="B114" s="144"/>
      <c r="C114" s="34">
        <v>6.8192112800000002</v>
      </c>
    </row>
    <row r="115" spans="1:5" x14ac:dyDescent="0.2">
      <c r="A115" s="143" t="s">
        <v>1644</v>
      </c>
      <c r="B115" s="144"/>
      <c r="C115" s="34">
        <v>5.07422021</v>
      </c>
    </row>
    <row r="116" spans="1:5" x14ac:dyDescent="0.2">
      <c r="A116" s="143" t="s">
        <v>1645</v>
      </c>
      <c r="B116" s="144"/>
      <c r="C116" s="34">
        <v>6.0350663400000002</v>
      </c>
    </row>
    <row r="117" spans="1:5" x14ac:dyDescent="0.2">
      <c r="A117" s="143" t="s">
        <v>1647</v>
      </c>
      <c r="B117" s="144"/>
      <c r="C117" s="34">
        <v>5.41758732</v>
      </c>
    </row>
    <row r="118" spans="1:5" x14ac:dyDescent="0.2">
      <c r="A118" s="143" t="s">
        <v>1648</v>
      </c>
      <c r="B118" s="144"/>
      <c r="C118" s="34">
        <v>6.1553521199999999</v>
      </c>
    </row>
    <row r="119" spans="1:5" x14ac:dyDescent="0.2">
      <c r="A119" s="143" t="s">
        <v>1650</v>
      </c>
      <c r="B119" s="144"/>
      <c r="C119" s="34">
        <v>5.4825808900000004</v>
      </c>
    </row>
    <row r="120" spans="1:5" x14ac:dyDescent="0.2">
      <c r="A120" s="143" t="s">
        <v>1651</v>
      </c>
      <c r="B120" s="144"/>
      <c r="C120" s="34">
        <v>6.3114256700000002</v>
      </c>
    </row>
    <row r="121" spans="1:5" x14ac:dyDescent="0.2">
      <c r="A121" s="6" t="s">
        <v>57</v>
      </c>
    </row>
    <row r="122" spans="1:5" x14ac:dyDescent="0.2">
      <c r="A122" s="6" t="s">
        <v>58</v>
      </c>
    </row>
    <row r="124" spans="1:5" x14ac:dyDescent="0.2">
      <c r="A124" s="11" t="s">
        <v>1166</v>
      </c>
      <c r="D124" s="31" t="s">
        <v>60</v>
      </c>
    </row>
    <row r="126" spans="1:5" x14ac:dyDescent="0.2">
      <c r="A126" s="11" t="s">
        <v>1656</v>
      </c>
      <c r="D126" s="35">
        <v>8.0514627340610601E-2</v>
      </c>
      <c r="E126" s="9" t="s">
        <v>59</v>
      </c>
    </row>
    <row r="128" spans="1:5" x14ac:dyDescent="0.2">
      <c r="A128" s="11" t="s">
        <v>66</v>
      </c>
      <c r="D128" s="31" t="s">
        <v>60</v>
      </c>
    </row>
    <row r="130" spans="1:9" x14ac:dyDescent="0.2">
      <c r="A130" s="11" t="s">
        <v>1657</v>
      </c>
      <c r="B130" s="11"/>
      <c r="C130" s="11"/>
      <c r="D130" s="31" t="s">
        <v>60</v>
      </c>
    </row>
    <row r="131" spans="1:9" x14ac:dyDescent="0.2">
      <c r="A131" s="11"/>
      <c r="B131" s="11"/>
      <c r="C131" s="11"/>
      <c r="D131" s="11"/>
    </row>
    <row r="132" spans="1:9" x14ac:dyDescent="0.2">
      <c r="A132" s="11" t="s">
        <v>1658</v>
      </c>
      <c r="B132" s="11"/>
      <c r="C132" s="11"/>
      <c r="D132" s="31" t="s">
        <v>60</v>
      </c>
    </row>
    <row r="133" spans="1:9" x14ac:dyDescent="0.2">
      <c r="A133" s="11"/>
      <c r="B133" s="11"/>
      <c r="C133" s="11"/>
      <c r="D133" s="11"/>
    </row>
    <row r="134" spans="1:9" x14ac:dyDescent="0.2">
      <c r="A134" s="11" t="s">
        <v>1659</v>
      </c>
      <c r="B134" s="11"/>
      <c r="C134" s="11"/>
      <c r="D134" s="31" t="s">
        <v>60</v>
      </c>
    </row>
    <row r="135" spans="1:9" x14ac:dyDescent="0.2">
      <c r="A135" s="11"/>
      <c r="B135" s="11"/>
      <c r="C135" s="11"/>
      <c r="D135" s="11"/>
    </row>
    <row r="136" spans="1:9" x14ac:dyDescent="0.2">
      <c r="A136" s="11" t="s">
        <v>1660</v>
      </c>
      <c r="B136" s="11"/>
      <c r="C136" s="11"/>
      <c r="D136" s="31" t="s">
        <v>60</v>
      </c>
    </row>
    <row r="137" spans="1:9" x14ac:dyDescent="0.2">
      <c r="A137" s="11"/>
      <c r="B137" s="11"/>
      <c r="C137" s="11"/>
      <c r="D137" s="11"/>
    </row>
    <row r="138" spans="1:9" x14ac:dyDescent="0.2">
      <c r="A138" s="11" t="s">
        <v>1661</v>
      </c>
      <c r="B138" s="11"/>
      <c r="C138" s="11"/>
      <c r="D138" s="31" t="s">
        <v>60</v>
      </c>
    </row>
    <row r="140" spans="1:9" x14ac:dyDescent="0.2">
      <c r="A140" s="77" t="s">
        <v>1662</v>
      </c>
      <c r="B140" s="78"/>
      <c r="C140" s="78"/>
      <c r="D140" s="78"/>
    </row>
    <row r="142" spans="1:9" x14ac:dyDescent="0.2">
      <c r="A142" s="77" t="s">
        <v>2074</v>
      </c>
      <c r="B142" s="78"/>
      <c r="C142" s="78"/>
      <c r="D142" s="78"/>
      <c r="E142" s="10"/>
      <c r="G142" s="10"/>
      <c r="H142" s="78"/>
      <c r="I142" s="78"/>
    </row>
    <row r="143" spans="1:9" x14ac:dyDescent="0.2">
      <c r="A143" s="78"/>
      <c r="B143" s="78"/>
      <c r="C143" s="78"/>
      <c r="D143" s="78"/>
      <c r="E143" s="10"/>
      <c r="G143" s="10"/>
      <c r="H143" s="78"/>
      <c r="I143" s="78"/>
    </row>
    <row r="144" spans="1:9" x14ac:dyDescent="0.2">
      <c r="A144" s="78"/>
      <c r="B144" s="78"/>
      <c r="C144" s="78"/>
      <c r="D144" s="78"/>
      <c r="E144" s="10"/>
      <c r="G144" s="10"/>
      <c r="H144" s="78"/>
      <c r="I144" s="78"/>
    </row>
    <row r="145" spans="1:9" x14ac:dyDescent="0.2">
      <c r="A145" s="78"/>
      <c r="B145" s="78"/>
      <c r="C145" s="78"/>
      <c r="D145" s="78"/>
      <c r="E145" s="10"/>
      <c r="G145" s="10"/>
      <c r="H145" s="78"/>
      <c r="I145" s="78"/>
    </row>
    <row r="146" spans="1:9" x14ac:dyDescent="0.2">
      <c r="A146" s="78"/>
      <c r="B146" s="78"/>
      <c r="C146" s="78"/>
      <c r="D146" s="78"/>
      <c r="E146" s="10"/>
      <c r="G146" s="10"/>
      <c r="H146" s="78"/>
      <c r="I146" s="78"/>
    </row>
    <row r="147" spans="1:9" x14ac:dyDescent="0.2">
      <c r="A147" s="78"/>
      <c r="B147" s="78"/>
      <c r="C147" s="78"/>
      <c r="D147" s="78"/>
      <c r="E147" s="10"/>
      <c r="G147" s="10"/>
      <c r="H147" s="78"/>
      <c r="I147" s="78"/>
    </row>
    <row r="148" spans="1:9" x14ac:dyDescent="0.2">
      <c r="A148" s="78"/>
      <c r="B148" s="78"/>
      <c r="C148" s="78"/>
      <c r="D148" s="78"/>
      <c r="E148" s="10"/>
      <c r="G148" s="10"/>
      <c r="H148" s="78"/>
      <c r="I148" s="78"/>
    </row>
    <row r="149" spans="1:9" x14ac:dyDescent="0.2">
      <c r="A149" s="78"/>
      <c r="B149" s="78"/>
      <c r="C149" s="78"/>
      <c r="D149" s="78"/>
      <c r="E149" s="10"/>
      <c r="G149" s="10"/>
      <c r="H149" s="78"/>
      <c r="I149" s="78"/>
    </row>
    <row r="150" spans="1:9" x14ac:dyDescent="0.2">
      <c r="A150" s="78"/>
      <c r="B150" s="78"/>
      <c r="C150" s="78"/>
      <c r="D150" s="78"/>
      <c r="E150" s="10"/>
      <c r="G150" s="10"/>
      <c r="H150" s="78"/>
      <c r="I150" s="78"/>
    </row>
    <row r="151" spans="1:9" x14ac:dyDescent="0.2">
      <c r="A151" s="78"/>
      <c r="B151" s="78"/>
      <c r="C151" s="78"/>
      <c r="D151" s="78"/>
      <c r="E151" s="10"/>
      <c r="G151" s="10"/>
      <c r="H151" s="78"/>
      <c r="I151" s="78"/>
    </row>
    <row r="152" spans="1:9" x14ac:dyDescent="0.2">
      <c r="A152" s="78"/>
      <c r="B152" s="78"/>
      <c r="C152" s="78"/>
      <c r="D152" s="78"/>
      <c r="E152" s="10"/>
      <c r="G152" s="10"/>
      <c r="H152" s="78"/>
      <c r="I152" s="78"/>
    </row>
    <row r="153" spans="1:9" x14ac:dyDescent="0.2">
      <c r="A153" s="78"/>
      <c r="B153" s="78"/>
      <c r="C153" s="78"/>
      <c r="D153" s="78"/>
      <c r="E153" s="10"/>
      <c r="G153" s="10"/>
      <c r="H153" s="78"/>
      <c r="I153" s="78"/>
    </row>
    <row r="154" spans="1:9" x14ac:dyDescent="0.2">
      <c r="A154" s="78"/>
      <c r="B154" s="78"/>
      <c r="C154" s="78"/>
      <c r="D154" s="78"/>
      <c r="E154" s="10"/>
      <c r="G154" s="10"/>
      <c r="H154" s="78"/>
      <c r="I154" s="78"/>
    </row>
    <row r="155" spans="1:9" x14ac:dyDescent="0.2">
      <c r="A155" s="78"/>
      <c r="B155" s="78"/>
      <c r="C155" s="78"/>
      <c r="D155" s="78"/>
      <c r="E155" s="10"/>
      <c r="G155" s="10"/>
      <c r="H155" s="78"/>
      <c r="I155" s="78"/>
    </row>
    <row r="156" spans="1:9" x14ac:dyDescent="0.2">
      <c r="A156" s="78"/>
      <c r="B156" s="78"/>
      <c r="C156" s="78"/>
      <c r="D156" s="78"/>
      <c r="E156" s="10"/>
      <c r="G156" s="10"/>
      <c r="H156" s="78"/>
      <c r="I156" s="78"/>
    </row>
    <row r="157" spans="1:9" x14ac:dyDescent="0.2">
      <c r="A157" s="78"/>
      <c r="B157" s="78"/>
      <c r="C157" s="78"/>
      <c r="D157" s="78"/>
      <c r="E157" s="10"/>
      <c r="G157" s="10"/>
      <c r="H157" s="78"/>
      <c r="I157" s="78"/>
    </row>
    <row r="158" spans="1:9" x14ac:dyDescent="0.2">
      <c r="A158" s="77" t="s">
        <v>1663</v>
      </c>
      <c r="B158" s="78"/>
      <c r="C158" s="78"/>
      <c r="D158" s="78"/>
      <c r="E158" s="10"/>
      <c r="G158" s="10"/>
      <c r="H158" s="78"/>
      <c r="I158" s="78"/>
    </row>
    <row r="159" spans="1:9" x14ac:dyDescent="0.2">
      <c r="A159" s="78"/>
      <c r="B159" s="78"/>
      <c r="C159" s="78"/>
      <c r="D159" s="78"/>
      <c r="E159" s="10"/>
      <c r="G159" s="10"/>
      <c r="H159" s="78"/>
      <c r="I159" s="78"/>
    </row>
    <row r="160" spans="1:9" x14ac:dyDescent="0.2">
      <c r="A160" s="77" t="s">
        <v>2075</v>
      </c>
      <c r="B160" s="78"/>
      <c r="C160" s="78"/>
      <c r="D160" s="78"/>
      <c r="E160" s="10"/>
      <c r="G160" s="10"/>
      <c r="H160" s="78"/>
      <c r="I160" s="78"/>
    </row>
    <row r="161" spans="1:9" x14ac:dyDescent="0.2">
      <c r="A161" s="78"/>
      <c r="B161" s="78"/>
      <c r="C161" s="78"/>
      <c r="D161" s="78"/>
      <c r="E161" s="10"/>
      <c r="G161" s="10"/>
      <c r="H161" s="78"/>
      <c r="I161" s="78"/>
    </row>
    <row r="162" spans="1:9" x14ac:dyDescent="0.2">
      <c r="A162" s="78"/>
      <c r="B162" s="78"/>
      <c r="C162" s="78"/>
      <c r="D162" s="78"/>
      <c r="E162" s="10"/>
      <c r="G162" s="10"/>
      <c r="H162" s="78"/>
      <c r="I162" s="78"/>
    </row>
    <row r="163" spans="1:9" x14ac:dyDescent="0.2">
      <c r="A163" s="78"/>
      <c r="B163" s="78"/>
      <c r="C163" s="78"/>
      <c r="D163" s="78"/>
      <c r="E163" s="10"/>
      <c r="G163" s="10"/>
      <c r="H163" s="78"/>
      <c r="I163" s="78"/>
    </row>
    <row r="164" spans="1:9" x14ac:dyDescent="0.2">
      <c r="A164" s="78"/>
      <c r="B164" s="78"/>
      <c r="C164" s="78"/>
      <c r="D164" s="78"/>
      <c r="E164" s="10"/>
      <c r="G164" s="10"/>
      <c r="H164" s="78"/>
      <c r="I164" s="78"/>
    </row>
    <row r="165" spans="1:9" x14ac:dyDescent="0.2">
      <c r="A165" s="78"/>
      <c r="B165" s="78"/>
      <c r="C165" s="78"/>
      <c r="D165" s="78"/>
      <c r="E165" s="10"/>
      <c r="G165" s="10"/>
      <c r="H165" s="78"/>
      <c r="I165" s="78"/>
    </row>
    <row r="166" spans="1:9" x14ac:dyDescent="0.2">
      <c r="A166" s="78"/>
      <c r="B166" s="78"/>
      <c r="C166" s="78"/>
      <c r="D166" s="78"/>
      <c r="E166" s="10"/>
      <c r="G166" s="10"/>
      <c r="H166" s="78"/>
      <c r="I166" s="78"/>
    </row>
    <row r="167" spans="1:9" x14ac:dyDescent="0.2">
      <c r="A167" s="78"/>
      <c r="B167" s="78"/>
      <c r="C167" s="78"/>
      <c r="D167" s="78"/>
      <c r="E167" s="10"/>
      <c r="G167" s="10"/>
      <c r="H167" s="78"/>
      <c r="I167" s="78"/>
    </row>
    <row r="168" spans="1:9" x14ac:dyDescent="0.2">
      <c r="A168" s="78"/>
      <c r="B168" s="78"/>
      <c r="C168" s="78"/>
      <c r="D168" s="78"/>
      <c r="E168" s="10"/>
      <c r="G168" s="10"/>
      <c r="H168" s="78"/>
      <c r="I168" s="78"/>
    </row>
    <row r="169" spans="1:9" x14ac:dyDescent="0.2">
      <c r="A169" s="78"/>
      <c r="B169" s="78"/>
      <c r="C169" s="78"/>
      <c r="D169" s="78"/>
      <c r="E169" s="10"/>
      <c r="G169" s="10"/>
      <c r="H169" s="78"/>
      <c r="I169" s="78"/>
    </row>
    <row r="170" spans="1:9" x14ac:dyDescent="0.2">
      <c r="A170" s="78"/>
      <c r="B170" s="78"/>
      <c r="C170" s="78"/>
      <c r="D170" s="78"/>
      <c r="E170" s="10"/>
      <c r="G170" s="10"/>
      <c r="H170" s="78"/>
      <c r="I170" s="78"/>
    </row>
    <row r="171" spans="1:9" x14ac:dyDescent="0.2">
      <c r="A171" s="78"/>
      <c r="B171" s="78"/>
      <c r="C171" s="78"/>
      <c r="D171" s="78"/>
      <c r="E171" s="10"/>
      <c r="G171" s="10"/>
      <c r="H171" s="78"/>
      <c r="I171" s="78"/>
    </row>
    <row r="172" spans="1:9" x14ac:dyDescent="0.2">
      <c r="A172" s="78"/>
      <c r="B172" s="78"/>
      <c r="C172" s="78"/>
      <c r="D172" s="78"/>
      <c r="E172" s="10"/>
      <c r="G172" s="10"/>
      <c r="H172" s="78"/>
      <c r="I172" s="78"/>
    </row>
    <row r="173" spans="1:9" x14ac:dyDescent="0.2">
      <c r="A173" s="78"/>
      <c r="B173" s="78"/>
      <c r="C173" s="78"/>
      <c r="D173" s="78"/>
      <c r="E173" s="10"/>
      <c r="G173" s="10"/>
      <c r="H173" s="78"/>
      <c r="I173" s="78"/>
    </row>
    <row r="174" spans="1:9" x14ac:dyDescent="0.2">
      <c r="A174" s="78"/>
      <c r="B174" s="78"/>
      <c r="C174" s="78"/>
      <c r="D174" s="78"/>
      <c r="E174" s="10"/>
      <c r="G174" s="10"/>
      <c r="H174" s="78"/>
      <c r="I174" s="78"/>
    </row>
    <row r="175" spans="1:9" x14ac:dyDescent="0.2">
      <c r="A175" s="78" t="s">
        <v>1487</v>
      </c>
      <c r="B175" s="78"/>
      <c r="C175" s="78"/>
      <c r="D175" s="78"/>
      <c r="E175" s="10"/>
      <c r="G175" s="10"/>
      <c r="H175" s="78"/>
      <c r="I175" s="78"/>
    </row>
    <row r="177" spans="1:1" x14ac:dyDescent="0.2">
      <c r="A177" s="78"/>
    </row>
    <row r="178" spans="1:1" x14ac:dyDescent="0.2">
      <c r="A178" s="102"/>
    </row>
    <row r="179" spans="1:1" x14ac:dyDescent="0.2">
      <c r="A179" s="102"/>
    </row>
  </sheetData>
  <mergeCells count="11">
    <mergeCell ref="A115:B115"/>
    <mergeCell ref="A1:G1"/>
    <mergeCell ref="A90:D90"/>
    <mergeCell ref="A112:B112"/>
    <mergeCell ref="A113:B113"/>
    <mergeCell ref="A114:B114"/>
    <mergeCell ref="A116:B116"/>
    <mergeCell ref="A117:B117"/>
    <mergeCell ref="A118:B118"/>
    <mergeCell ref="A119:B119"/>
    <mergeCell ref="A120:B120"/>
  </mergeCells>
  <conditionalFormatting sqref="F2:F3">
    <cfRule type="cellIs" dxfId="143" priority="2" stopIfTrue="1" operator="between">
      <formula>0.009</formula>
      <formula>-0.009</formula>
    </cfRule>
  </conditionalFormatting>
  <conditionalFormatting sqref="F5:F281">
    <cfRule type="cellIs" dxfId="142"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B1C4CB-1E8E-459F-831E-3565FB150029}">
  <dimension ref="A1:I103"/>
  <sheetViews>
    <sheetView workbookViewId="0">
      <selection sqref="A1:G1"/>
    </sheetView>
  </sheetViews>
  <sheetFormatPr defaultColWidth="9.140625" defaultRowHeight="11.25" x14ac:dyDescent="0.2"/>
  <cols>
    <col min="1" max="1" width="30.140625" style="6" bestFit="1" customWidth="1"/>
    <col min="2" max="2" width="21.140625" style="6" customWidth="1"/>
    <col min="3" max="3" width="22.140625" style="6" bestFit="1" customWidth="1"/>
    <col min="4" max="4" width="23.1406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1664</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35</v>
      </c>
      <c r="B5" s="18"/>
      <c r="C5" s="18"/>
      <c r="D5" s="18"/>
      <c r="E5" s="19"/>
      <c r="F5" s="20"/>
      <c r="G5" s="19"/>
    </row>
    <row r="6" spans="1:7" x14ac:dyDescent="0.2">
      <c r="A6" s="21" t="s">
        <v>42</v>
      </c>
      <c r="B6" s="22"/>
      <c r="C6" s="22"/>
      <c r="D6" s="22"/>
      <c r="E6" s="23"/>
      <c r="F6" s="24"/>
      <c r="G6" s="23"/>
    </row>
    <row r="7" spans="1:7" x14ac:dyDescent="0.2">
      <c r="A7" s="22" t="s">
        <v>45</v>
      </c>
      <c r="B7" s="22" t="s">
        <v>1665</v>
      </c>
      <c r="C7" s="22" t="s">
        <v>43</v>
      </c>
      <c r="D7" s="25">
        <v>2200000</v>
      </c>
      <c r="E7" s="23">
        <v>2193.0898000000002</v>
      </c>
      <c r="F7" s="24">
        <v>3.1998714574255098</v>
      </c>
      <c r="G7" s="23">
        <v>5.0003000000000002</v>
      </c>
    </row>
    <row r="8" spans="1:7" x14ac:dyDescent="0.2">
      <c r="A8" s="22" t="s">
        <v>1666</v>
      </c>
      <c r="B8" s="22" t="s">
        <v>1667</v>
      </c>
      <c r="C8" s="22" t="s">
        <v>43</v>
      </c>
      <c r="D8" s="25">
        <v>1500000</v>
      </c>
      <c r="E8" s="23">
        <v>1496.5155</v>
      </c>
      <c r="F8" s="24">
        <v>2.18352081800065</v>
      </c>
      <c r="G8" s="23">
        <v>4.9992000000000001</v>
      </c>
    </row>
    <row r="9" spans="1:7" x14ac:dyDescent="0.2">
      <c r="A9" s="21" t="s">
        <v>34</v>
      </c>
      <c r="B9" s="21"/>
      <c r="C9" s="21"/>
      <c r="D9" s="21"/>
      <c r="E9" s="26">
        <f>SUM(E6:E8)</f>
        <v>3689.6053000000002</v>
      </c>
      <c r="F9" s="27">
        <f>SUM(F6:F8)</f>
        <v>5.3833922754261598</v>
      </c>
      <c r="G9" s="26"/>
    </row>
    <row r="10" spans="1:7" x14ac:dyDescent="0.2">
      <c r="A10" s="22"/>
      <c r="B10" s="22"/>
      <c r="C10" s="22"/>
      <c r="D10" s="22"/>
      <c r="E10" s="23"/>
      <c r="F10" s="24"/>
      <c r="G10" s="23"/>
    </row>
    <row r="11" spans="1:7" x14ac:dyDescent="0.2">
      <c r="A11" s="21" t="s">
        <v>46</v>
      </c>
      <c r="B11" s="21"/>
      <c r="C11" s="21"/>
      <c r="D11" s="21"/>
      <c r="E11" s="26">
        <f>E9</f>
        <v>3689.6053000000002</v>
      </c>
      <c r="F11" s="27">
        <f>F9</f>
        <v>5.3833922754261598</v>
      </c>
      <c r="G11" s="26"/>
    </row>
    <row r="12" spans="1:7" x14ac:dyDescent="0.2">
      <c r="A12" s="21"/>
      <c r="B12" s="21"/>
      <c r="C12" s="21"/>
      <c r="D12" s="21"/>
      <c r="E12" s="26"/>
      <c r="F12" s="27"/>
      <c r="G12" s="26"/>
    </row>
    <row r="13" spans="1:7" x14ac:dyDescent="0.2">
      <c r="A13" s="21" t="s">
        <v>48</v>
      </c>
      <c r="B13" s="21"/>
      <c r="C13" s="21"/>
      <c r="D13" s="21"/>
      <c r="E13" s="26">
        <f>E15-(E9)</f>
        <v>64847.204043099999</v>
      </c>
      <c r="F13" s="27">
        <f>F15-(F9)</f>
        <v>94.616607724573839</v>
      </c>
      <c r="G13" s="26"/>
    </row>
    <row r="14" spans="1:7" x14ac:dyDescent="0.2">
      <c r="A14" s="21"/>
      <c r="B14" s="21"/>
      <c r="C14" s="21"/>
      <c r="D14" s="21"/>
      <c r="E14" s="26"/>
      <c r="F14" s="27"/>
      <c r="G14" s="26"/>
    </row>
    <row r="15" spans="1:7" x14ac:dyDescent="0.2">
      <c r="A15" s="28" t="s">
        <v>47</v>
      </c>
      <c r="B15" s="28"/>
      <c r="C15" s="28"/>
      <c r="D15" s="28"/>
      <c r="E15" s="29">
        <v>68536.809343100002</v>
      </c>
      <c r="F15" s="30">
        <v>100</v>
      </c>
      <c r="G15" s="29"/>
    </row>
    <row r="16" spans="1:7" x14ac:dyDescent="0.2">
      <c r="A16" s="6" t="s">
        <v>1668</v>
      </c>
    </row>
    <row r="18" spans="1:4" ht="23.25" customHeight="1" x14ac:dyDescent="0.2">
      <c r="A18" s="147" t="s">
        <v>1639</v>
      </c>
      <c r="B18" s="147"/>
      <c r="C18" s="147"/>
      <c r="D18" s="147"/>
    </row>
    <row r="20" spans="1:4" x14ac:dyDescent="0.2">
      <c r="A20" s="11" t="s">
        <v>51</v>
      </c>
    </row>
    <row r="21" spans="1:4" x14ac:dyDescent="0.2">
      <c r="A21" s="11" t="s">
        <v>1640</v>
      </c>
    </row>
    <row r="22" spans="1:4" x14ac:dyDescent="0.2">
      <c r="A22" s="11" t="s">
        <v>52</v>
      </c>
      <c r="B22" s="11"/>
      <c r="C22" s="31" t="s">
        <v>54</v>
      </c>
      <c r="D22" s="11" t="s">
        <v>53</v>
      </c>
    </row>
    <row r="23" spans="1:4" x14ac:dyDescent="0.2">
      <c r="A23" s="6" t="s">
        <v>61</v>
      </c>
      <c r="C23" s="32">
        <v>1424.452</v>
      </c>
      <c r="D23" s="32">
        <v>1430.5118</v>
      </c>
    </row>
    <row r="24" spans="1:4" x14ac:dyDescent="0.2">
      <c r="A24" s="6" t="s">
        <v>1669</v>
      </c>
      <c r="C24" s="32">
        <v>1000.0001</v>
      </c>
      <c r="D24" s="32">
        <v>1000.0001</v>
      </c>
    </row>
    <row r="25" spans="1:4" x14ac:dyDescent="0.2">
      <c r="A25" s="6" t="s">
        <v>1670</v>
      </c>
      <c r="C25" s="32">
        <v>1000.7527</v>
      </c>
      <c r="D25" s="32">
        <v>1000.1455999999999</v>
      </c>
    </row>
    <row r="26" spans="1:4" x14ac:dyDescent="0.2">
      <c r="A26" s="6" t="s">
        <v>62</v>
      </c>
      <c r="C26" s="32">
        <v>1429.4749999999999</v>
      </c>
      <c r="D26" s="32">
        <v>1435.6049</v>
      </c>
    </row>
    <row r="27" spans="1:4" x14ac:dyDescent="0.2">
      <c r="A27" s="6" t="s">
        <v>1671</v>
      </c>
      <c r="C27" s="32">
        <v>1000.0007000000001</v>
      </c>
      <c r="D27" s="32">
        <v>1000.0007000000001</v>
      </c>
    </row>
    <row r="28" spans="1:4" x14ac:dyDescent="0.2">
      <c r="A28" s="6" t="s">
        <v>1672</v>
      </c>
      <c r="C28" s="32">
        <v>1000.7546</v>
      </c>
      <c r="D28" s="32">
        <v>1000.1431</v>
      </c>
    </row>
    <row r="29" spans="1:4" x14ac:dyDescent="0.2">
      <c r="A29" s="6" t="s">
        <v>1673</v>
      </c>
      <c r="C29" s="32">
        <v>12.9741</v>
      </c>
      <c r="D29" s="32">
        <v>13.0297</v>
      </c>
    </row>
    <row r="30" spans="1:4" x14ac:dyDescent="0.2">
      <c r="A30" s="6" t="s">
        <v>1674</v>
      </c>
      <c r="C30" s="32">
        <v>12.9741</v>
      </c>
      <c r="D30" s="32">
        <v>13.0297</v>
      </c>
    </row>
    <row r="31" spans="1:4" x14ac:dyDescent="0.2">
      <c r="A31" s="6" t="s">
        <v>1675</v>
      </c>
      <c r="C31" s="32">
        <v>10</v>
      </c>
      <c r="D31" s="32">
        <v>10</v>
      </c>
    </row>
    <row r="32" spans="1:4" x14ac:dyDescent="0.2">
      <c r="A32" s="6" t="s">
        <v>1676</v>
      </c>
      <c r="C32" s="32">
        <v>10</v>
      </c>
      <c r="D32" s="32">
        <v>10</v>
      </c>
    </row>
    <row r="34" spans="1:5" x14ac:dyDescent="0.2">
      <c r="A34" s="11" t="s">
        <v>1028</v>
      </c>
    </row>
    <row r="35" spans="1:5" x14ac:dyDescent="0.2">
      <c r="A35" s="148" t="s">
        <v>55</v>
      </c>
      <c r="B35" s="149"/>
      <c r="C35" s="33" t="s">
        <v>56</v>
      </c>
    </row>
    <row r="36" spans="1:5" x14ac:dyDescent="0.2">
      <c r="A36" s="143" t="s">
        <v>1669</v>
      </c>
      <c r="B36" s="144"/>
      <c r="C36" s="34">
        <v>4.2255125500000004</v>
      </c>
    </row>
    <row r="37" spans="1:5" x14ac:dyDescent="0.2">
      <c r="A37" s="143" t="s">
        <v>1670</v>
      </c>
      <c r="B37" s="144"/>
      <c r="C37" s="34">
        <v>4.85372308</v>
      </c>
    </row>
    <row r="38" spans="1:5" x14ac:dyDescent="0.2">
      <c r="A38" s="143" t="s">
        <v>1671</v>
      </c>
      <c r="B38" s="144"/>
      <c r="C38" s="34">
        <v>4.2779749899999997</v>
      </c>
    </row>
    <row r="39" spans="1:5" x14ac:dyDescent="0.2">
      <c r="A39" s="143" t="s">
        <v>1672</v>
      </c>
      <c r="B39" s="144"/>
      <c r="C39" s="34">
        <v>4.8948178000000002</v>
      </c>
    </row>
    <row r="40" spans="1:5" x14ac:dyDescent="0.2">
      <c r="A40" s="6" t="s">
        <v>57</v>
      </c>
    </row>
    <row r="41" spans="1:5" x14ac:dyDescent="0.2">
      <c r="A41" s="6" t="s">
        <v>58</v>
      </c>
    </row>
    <row r="43" spans="1:5" x14ac:dyDescent="0.2">
      <c r="A43" s="11" t="s">
        <v>1166</v>
      </c>
      <c r="D43" s="31" t="s">
        <v>60</v>
      </c>
    </row>
    <row r="45" spans="1:5" x14ac:dyDescent="0.2">
      <c r="A45" s="11" t="s">
        <v>1656</v>
      </c>
      <c r="D45" s="107">
        <v>3.1808298548554499E-3</v>
      </c>
      <c r="E45" s="9" t="s">
        <v>59</v>
      </c>
    </row>
    <row r="47" spans="1:5" x14ac:dyDescent="0.2">
      <c r="A47" s="11" t="s">
        <v>66</v>
      </c>
      <c r="D47" s="31" t="s">
        <v>60</v>
      </c>
    </row>
    <row r="49" spans="1:9" x14ac:dyDescent="0.2">
      <c r="A49" s="11" t="s">
        <v>1657</v>
      </c>
      <c r="B49" s="11"/>
      <c r="C49" s="11"/>
      <c r="D49" s="31" t="s">
        <v>60</v>
      </c>
    </row>
    <row r="50" spans="1:9" x14ac:dyDescent="0.2">
      <c r="A50" s="11"/>
      <c r="B50" s="11"/>
      <c r="C50" s="11"/>
      <c r="D50" s="11"/>
    </row>
    <row r="51" spans="1:9" x14ac:dyDescent="0.2">
      <c r="A51" s="11" t="s">
        <v>1658</v>
      </c>
      <c r="B51" s="11"/>
      <c r="C51" s="11"/>
      <c r="D51" s="31" t="s">
        <v>60</v>
      </c>
    </row>
    <row r="52" spans="1:9" x14ac:dyDescent="0.2">
      <c r="A52" s="11"/>
      <c r="B52" s="11"/>
      <c r="C52" s="11"/>
      <c r="D52" s="11"/>
    </row>
    <row r="53" spans="1:9" x14ac:dyDescent="0.2">
      <c r="A53" s="11" t="s">
        <v>1659</v>
      </c>
      <c r="B53" s="11"/>
      <c r="C53" s="11"/>
      <c r="D53" s="31" t="s">
        <v>60</v>
      </c>
    </row>
    <row r="54" spans="1:9" x14ac:dyDescent="0.2">
      <c r="A54" s="11"/>
      <c r="B54" s="11"/>
      <c r="C54" s="11"/>
      <c r="D54" s="11"/>
    </row>
    <row r="55" spans="1:9" x14ac:dyDescent="0.2">
      <c r="A55" s="11" t="s">
        <v>1660</v>
      </c>
      <c r="B55" s="11"/>
      <c r="C55" s="11"/>
      <c r="D55" s="31" t="s">
        <v>60</v>
      </c>
    </row>
    <row r="56" spans="1:9" x14ac:dyDescent="0.2">
      <c r="A56" s="11"/>
      <c r="B56" s="11"/>
      <c r="C56" s="11"/>
      <c r="D56" s="11"/>
    </row>
    <row r="57" spans="1:9" x14ac:dyDescent="0.2">
      <c r="A57" s="11" t="s">
        <v>1661</v>
      </c>
      <c r="B57" s="11"/>
      <c r="C57" s="11"/>
      <c r="D57" s="31" t="s">
        <v>60</v>
      </c>
    </row>
    <row r="59" spans="1:9" x14ac:dyDescent="0.2">
      <c r="A59" s="77" t="s">
        <v>1662</v>
      </c>
      <c r="B59" s="78"/>
      <c r="C59" s="78"/>
      <c r="D59" s="78"/>
    </row>
    <row r="61" spans="1:9" x14ac:dyDescent="0.2">
      <c r="A61" s="77" t="s">
        <v>2074</v>
      </c>
      <c r="B61" s="78"/>
      <c r="C61" s="78"/>
      <c r="D61" s="78"/>
      <c r="E61" s="10"/>
      <c r="G61" s="10"/>
      <c r="H61" s="78"/>
      <c r="I61" s="78"/>
    </row>
    <row r="62" spans="1:9" x14ac:dyDescent="0.2">
      <c r="A62" s="102"/>
      <c r="B62" s="78"/>
      <c r="C62" s="78"/>
      <c r="D62" s="78"/>
      <c r="E62" s="10"/>
      <c r="G62" s="10"/>
      <c r="H62" s="78"/>
      <c r="I62" s="78"/>
    </row>
    <row r="63" spans="1:9" x14ac:dyDescent="0.2">
      <c r="A63" s="78"/>
      <c r="B63" s="78"/>
      <c r="C63" s="78"/>
      <c r="D63" s="78"/>
      <c r="E63" s="10"/>
      <c r="G63" s="10"/>
      <c r="H63" s="78"/>
      <c r="I63" s="78"/>
    </row>
    <row r="64" spans="1:9" x14ac:dyDescent="0.2">
      <c r="A64" s="78"/>
      <c r="B64" s="78"/>
      <c r="C64" s="78"/>
      <c r="D64" s="78"/>
      <c r="E64" s="10"/>
      <c r="G64" s="10"/>
      <c r="H64" s="78"/>
      <c r="I64" s="78"/>
    </row>
    <row r="65" spans="1:9" x14ac:dyDescent="0.2">
      <c r="A65" s="78"/>
      <c r="B65" s="78"/>
      <c r="C65" s="78"/>
      <c r="D65" s="78"/>
      <c r="E65" s="10"/>
      <c r="G65" s="10"/>
      <c r="H65" s="78"/>
      <c r="I65" s="78"/>
    </row>
    <row r="66" spans="1:9" x14ac:dyDescent="0.2">
      <c r="A66" s="78"/>
      <c r="B66" s="78"/>
      <c r="C66" s="78"/>
      <c r="D66" s="78"/>
      <c r="E66" s="10"/>
      <c r="G66" s="10"/>
      <c r="H66" s="78"/>
      <c r="I66" s="78"/>
    </row>
    <row r="67" spans="1:9" x14ac:dyDescent="0.2">
      <c r="A67" s="78"/>
      <c r="B67" s="78"/>
      <c r="C67" s="78"/>
      <c r="D67" s="78"/>
      <c r="E67" s="10"/>
      <c r="G67" s="10"/>
      <c r="H67" s="78"/>
      <c r="I67" s="78"/>
    </row>
    <row r="68" spans="1:9" x14ac:dyDescent="0.2">
      <c r="A68" s="78"/>
      <c r="B68" s="78"/>
      <c r="C68" s="78"/>
      <c r="D68" s="78"/>
      <c r="E68" s="10"/>
      <c r="G68" s="10"/>
      <c r="H68" s="78"/>
      <c r="I68" s="78"/>
    </row>
    <row r="69" spans="1:9" x14ac:dyDescent="0.2">
      <c r="A69" s="78"/>
      <c r="B69" s="78"/>
      <c r="C69" s="78"/>
      <c r="D69" s="78"/>
      <c r="E69" s="10"/>
      <c r="G69" s="10"/>
      <c r="H69" s="78"/>
      <c r="I69" s="78"/>
    </row>
    <row r="70" spans="1:9" x14ac:dyDescent="0.2">
      <c r="A70" s="78"/>
      <c r="B70" s="78"/>
      <c r="C70" s="78"/>
      <c r="D70" s="78"/>
      <c r="E70" s="10"/>
      <c r="G70" s="10"/>
      <c r="H70" s="78"/>
      <c r="I70" s="78"/>
    </row>
    <row r="71" spans="1:9" x14ac:dyDescent="0.2">
      <c r="A71" s="78"/>
      <c r="B71" s="78"/>
      <c r="C71" s="78"/>
      <c r="D71" s="78"/>
      <c r="E71" s="10"/>
      <c r="G71" s="10"/>
      <c r="H71" s="78"/>
      <c r="I71" s="78"/>
    </row>
    <row r="72" spans="1:9" x14ac:dyDescent="0.2">
      <c r="A72" s="78"/>
      <c r="B72" s="78"/>
      <c r="C72" s="78"/>
      <c r="D72" s="78"/>
      <c r="E72" s="10"/>
      <c r="G72" s="10"/>
      <c r="H72" s="78"/>
      <c r="I72" s="78"/>
    </row>
    <row r="73" spans="1:9" x14ac:dyDescent="0.2">
      <c r="A73" s="78"/>
      <c r="B73" s="78"/>
      <c r="C73" s="78"/>
      <c r="D73" s="78"/>
      <c r="E73" s="10"/>
      <c r="G73" s="10"/>
      <c r="H73" s="78"/>
      <c r="I73" s="78"/>
    </row>
    <row r="74" spans="1:9" x14ac:dyDescent="0.2">
      <c r="A74" s="78"/>
      <c r="B74" s="78"/>
      <c r="C74" s="78"/>
      <c r="D74" s="78"/>
      <c r="E74" s="10"/>
      <c r="G74" s="10"/>
      <c r="H74" s="78"/>
      <c r="I74" s="78"/>
    </row>
    <row r="75" spans="1:9" x14ac:dyDescent="0.2">
      <c r="A75" s="78"/>
      <c r="B75" s="78"/>
      <c r="C75" s="78"/>
      <c r="D75" s="78"/>
      <c r="E75" s="10"/>
      <c r="G75" s="10"/>
      <c r="H75" s="78"/>
      <c r="I75" s="78"/>
    </row>
    <row r="76" spans="1:9" x14ac:dyDescent="0.2">
      <c r="A76" s="78"/>
      <c r="B76" s="78"/>
      <c r="C76" s="78"/>
      <c r="D76" s="78"/>
      <c r="E76" s="10"/>
      <c r="G76" s="10"/>
      <c r="H76" s="78"/>
      <c r="I76" s="78"/>
    </row>
    <row r="77" spans="1:9" x14ac:dyDescent="0.2">
      <c r="A77" s="78"/>
      <c r="B77" s="78"/>
      <c r="C77" s="78"/>
      <c r="D77" s="78"/>
      <c r="E77" s="10"/>
      <c r="G77" s="10"/>
      <c r="H77" s="78"/>
      <c r="I77" s="78"/>
    </row>
    <row r="78" spans="1:9" x14ac:dyDescent="0.2">
      <c r="A78" s="78"/>
      <c r="B78" s="78"/>
      <c r="C78" s="78"/>
      <c r="D78" s="78"/>
      <c r="E78" s="10"/>
      <c r="G78" s="10"/>
      <c r="H78" s="78"/>
      <c r="I78" s="78"/>
    </row>
    <row r="79" spans="1:9" x14ac:dyDescent="0.2">
      <c r="A79" s="77" t="s">
        <v>1677</v>
      </c>
      <c r="B79" s="78"/>
      <c r="C79" s="78"/>
      <c r="D79" s="78"/>
      <c r="E79" s="10"/>
      <c r="G79" s="10"/>
      <c r="H79" s="78"/>
      <c r="I79" s="78"/>
    </row>
    <row r="80" spans="1:9" x14ac:dyDescent="0.2">
      <c r="A80" s="78"/>
      <c r="B80" s="78"/>
      <c r="C80" s="78"/>
      <c r="D80" s="78"/>
      <c r="E80" s="10"/>
      <c r="G80" s="10"/>
      <c r="H80" s="78"/>
      <c r="I80" s="78"/>
    </row>
    <row r="81" spans="1:9" x14ac:dyDescent="0.2">
      <c r="A81" s="77" t="s">
        <v>2075</v>
      </c>
      <c r="B81" s="78"/>
      <c r="C81" s="78"/>
      <c r="D81" s="78"/>
      <c r="E81" s="10"/>
      <c r="G81" s="10"/>
      <c r="H81" s="78"/>
      <c r="I81" s="78"/>
    </row>
    <row r="82" spans="1:9" x14ac:dyDescent="0.2">
      <c r="A82" s="78"/>
      <c r="B82" s="78"/>
      <c r="C82" s="78"/>
      <c r="D82" s="78"/>
      <c r="E82" s="10"/>
      <c r="G82" s="10"/>
      <c r="H82" s="78"/>
      <c r="I82" s="78"/>
    </row>
    <row r="83" spans="1:9" x14ac:dyDescent="0.2">
      <c r="A83" s="78"/>
      <c r="B83" s="78"/>
      <c r="C83" s="78"/>
      <c r="D83" s="78"/>
      <c r="E83" s="10"/>
      <c r="G83" s="10"/>
      <c r="H83" s="78"/>
      <c r="I83" s="78"/>
    </row>
    <row r="84" spans="1:9" x14ac:dyDescent="0.2">
      <c r="A84" s="78"/>
      <c r="B84" s="78"/>
      <c r="C84" s="78"/>
      <c r="D84" s="78"/>
      <c r="E84" s="10"/>
      <c r="G84" s="10"/>
      <c r="H84" s="78"/>
      <c r="I84" s="78"/>
    </row>
    <row r="85" spans="1:9" x14ac:dyDescent="0.2">
      <c r="A85" s="78"/>
      <c r="B85" s="78"/>
      <c r="C85" s="78"/>
      <c r="D85" s="78"/>
      <c r="E85" s="10"/>
      <c r="G85" s="10"/>
      <c r="H85" s="78"/>
      <c r="I85" s="78"/>
    </row>
    <row r="86" spans="1:9" x14ac:dyDescent="0.2">
      <c r="A86" s="78"/>
      <c r="B86" s="78"/>
      <c r="C86" s="78"/>
      <c r="D86" s="78"/>
      <c r="E86" s="10"/>
      <c r="G86" s="10"/>
      <c r="H86" s="78"/>
      <c r="I86" s="78"/>
    </row>
    <row r="87" spans="1:9" x14ac:dyDescent="0.2">
      <c r="A87" s="78"/>
      <c r="B87" s="78"/>
      <c r="C87" s="78"/>
      <c r="D87" s="78"/>
      <c r="E87" s="10"/>
      <c r="G87" s="10"/>
      <c r="H87" s="78"/>
      <c r="I87" s="78"/>
    </row>
    <row r="88" spans="1:9" x14ac:dyDescent="0.2">
      <c r="A88" s="78"/>
      <c r="B88" s="78"/>
      <c r="C88" s="78"/>
      <c r="D88" s="78"/>
      <c r="E88" s="10"/>
      <c r="G88" s="10"/>
      <c r="H88" s="78"/>
      <c r="I88" s="78"/>
    </row>
    <row r="89" spans="1:9" x14ac:dyDescent="0.2">
      <c r="A89" s="78"/>
      <c r="B89" s="78"/>
      <c r="C89" s="78"/>
      <c r="D89" s="78"/>
      <c r="E89" s="10"/>
      <c r="G89" s="10"/>
      <c r="H89" s="78"/>
      <c r="I89" s="78"/>
    </row>
    <row r="90" spans="1:9" x14ac:dyDescent="0.2">
      <c r="A90" s="78"/>
      <c r="B90" s="78"/>
      <c r="C90" s="78"/>
      <c r="D90" s="78"/>
      <c r="E90" s="10"/>
      <c r="G90" s="10"/>
      <c r="H90" s="78"/>
      <c r="I90" s="78"/>
    </row>
    <row r="91" spans="1:9" x14ac:dyDescent="0.2">
      <c r="A91" s="78"/>
      <c r="B91" s="78"/>
      <c r="C91" s="78"/>
      <c r="D91" s="78"/>
      <c r="E91" s="10"/>
      <c r="G91" s="10"/>
      <c r="H91" s="78"/>
      <c r="I91" s="78"/>
    </row>
    <row r="92" spans="1:9" x14ac:dyDescent="0.2">
      <c r="A92" s="78"/>
      <c r="B92" s="78"/>
      <c r="C92" s="78"/>
      <c r="D92" s="78"/>
      <c r="E92" s="10"/>
      <c r="G92" s="10"/>
      <c r="H92" s="78"/>
      <c r="I92" s="78"/>
    </row>
    <row r="93" spans="1:9" x14ac:dyDescent="0.2">
      <c r="A93" s="78"/>
      <c r="B93" s="78"/>
      <c r="C93" s="78"/>
      <c r="D93" s="78"/>
      <c r="E93" s="10"/>
      <c r="G93" s="10"/>
      <c r="H93" s="78"/>
      <c r="I93" s="78"/>
    </row>
    <row r="94" spans="1:9" x14ac:dyDescent="0.2">
      <c r="A94" s="78"/>
      <c r="B94" s="78"/>
      <c r="C94" s="78"/>
      <c r="D94" s="78"/>
      <c r="E94" s="10"/>
      <c r="G94" s="10"/>
      <c r="H94" s="78"/>
      <c r="I94" s="78"/>
    </row>
    <row r="95" spans="1:9" x14ac:dyDescent="0.2">
      <c r="A95" s="78"/>
      <c r="B95" s="78"/>
      <c r="C95" s="78"/>
      <c r="D95" s="78"/>
      <c r="E95" s="10"/>
      <c r="G95" s="10"/>
      <c r="H95" s="78"/>
      <c r="I95" s="78"/>
    </row>
    <row r="96" spans="1:9" x14ac:dyDescent="0.2">
      <c r="A96" s="78"/>
      <c r="B96" s="78"/>
      <c r="C96" s="78"/>
      <c r="D96" s="78"/>
      <c r="E96" s="10"/>
      <c r="G96" s="10"/>
      <c r="H96" s="78"/>
      <c r="I96" s="78"/>
    </row>
    <row r="97" spans="1:9" x14ac:dyDescent="0.2">
      <c r="A97" s="78"/>
      <c r="B97" s="78"/>
      <c r="C97" s="78"/>
      <c r="D97" s="78"/>
      <c r="E97" s="10"/>
      <c r="G97" s="10"/>
      <c r="H97" s="78"/>
      <c r="I97" s="78"/>
    </row>
    <row r="98" spans="1:9" x14ac:dyDescent="0.2">
      <c r="A98" s="78" t="s">
        <v>1487</v>
      </c>
      <c r="B98" s="78"/>
      <c r="C98" s="78"/>
      <c r="D98" s="78"/>
      <c r="E98" s="10"/>
      <c r="G98" s="10"/>
      <c r="H98" s="78"/>
      <c r="I98" s="78"/>
    </row>
    <row r="100" spans="1:9" x14ac:dyDescent="0.2">
      <c r="A100" s="78"/>
    </row>
    <row r="101" spans="1:9" x14ac:dyDescent="0.2">
      <c r="A101" s="102"/>
    </row>
    <row r="102" spans="1:9" x14ac:dyDescent="0.2">
      <c r="A102" s="102"/>
    </row>
    <row r="103" spans="1:9" x14ac:dyDescent="0.2">
      <c r="A103" s="102"/>
    </row>
  </sheetData>
  <mergeCells count="7">
    <mergeCell ref="A39:B39"/>
    <mergeCell ref="A1:G1"/>
    <mergeCell ref="A18:D18"/>
    <mergeCell ref="A35:B35"/>
    <mergeCell ref="A36:B36"/>
    <mergeCell ref="A37:B37"/>
    <mergeCell ref="A38:B38"/>
  </mergeCells>
  <conditionalFormatting sqref="F2:F3">
    <cfRule type="cellIs" dxfId="141" priority="2" stopIfTrue="1" operator="between">
      <formula>0.009</formula>
      <formula>-0.009</formula>
    </cfRule>
  </conditionalFormatting>
  <conditionalFormatting sqref="F5:F205">
    <cfRule type="cellIs" dxfId="140"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49EEE-1CDD-4C7B-9805-7C791089418A}">
  <dimension ref="A1:I194"/>
  <sheetViews>
    <sheetView workbookViewId="0">
      <selection sqref="A1:G1"/>
    </sheetView>
  </sheetViews>
  <sheetFormatPr defaultColWidth="9.140625" defaultRowHeight="11.25" x14ac:dyDescent="0.2"/>
  <cols>
    <col min="1" max="1" width="52.28515625" style="6" bestFit="1" customWidth="1"/>
    <col min="2" max="2" width="44.5703125" style="6" bestFit="1" customWidth="1"/>
    <col min="3" max="3" width="2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1678</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35</v>
      </c>
      <c r="B5" s="18"/>
      <c r="C5" s="18"/>
      <c r="D5" s="18"/>
      <c r="E5" s="19"/>
      <c r="F5" s="20"/>
      <c r="G5" s="19"/>
    </row>
    <row r="6" spans="1:7" x14ac:dyDescent="0.2">
      <c r="A6" s="21" t="s">
        <v>36</v>
      </c>
      <c r="B6" s="22"/>
      <c r="C6" s="22"/>
      <c r="D6" s="22"/>
      <c r="E6" s="23"/>
      <c r="F6" s="24"/>
      <c r="G6" s="23"/>
    </row>
    <row r="7" spans="1:7" x14ac:dyDescent="0.2">
      <c r="A7" s="22" t="s">
        <v>64</v>
      </c>
      <c r="B7" s="22" t="s">
        <v>63</v>
      </c>
      <c r="C7" s="22" t="s">
        <v>38</v>
      </c>
      <c r="D7" s="25">
        <v>5000</v>
      </c>
      <c r="E7" s="23">
        <v>24207.424999999999</v>
      </c>
      <c r="F7" s="24">
        <v>6.14819883895884</v>
      </c>
      <c r="G7" s="23">
        <v>6.79</v>
      </c>
    </row>
    <row r="8" spans="1:7" x14ac:dyDescent="0.2">
      <c r="A8" s="22" t="s">
        <v>1679</v>
      </c>
      <c r="B8" s="22" t="s">
        <v>1680</v>
      </c>
      <c r="C8" s="22" t="s">
        <v>40</v>
      </c>
      <c r="D8" s="25">
        <v>4000</v>
      </c>
      <c r="E8" s="23">
        <v>19298.16</v>
      </c>
      <c r="F8" s="24">
        <v>4.9013443150620901</v>
      </c>
      <c r="G8" s="23">
        <v>6.95</v>
      </c>
    </row>
    <row r="9" spans="1:7" x14ac:dyDescent="0.2">
      <c r="A9" s="22" t="s">
        <v>1681</v>
      </c>
      <c r="B9" s="22" t="s">
        <v>1682</v>
      </c>
      <c r="C9" s="22" t="s">
        <v>39</v>
      </c>
      <c r="D9" s="25">
        <v>3600</v>
      </c>
      <c r="E9" s="23">
        <v>17529.552</v>
      </c>
      <c r="F9" s="24">
        <v>4.4521534716670104</v>
      </c>
      <c r="G9" s="23">
        <v>6.8501000000000003</v>
      </c>
    </row>
    <row r="10" spans="1:7" x14ac:dyDescent="0.2">
      <c r="A10" s="22" t="s">
        <v>1541</v>
      </c>
      <c r="B10" s="22" t="s">
        <v>1542</v>
      </c>
      <c r="C10" s="22" t="s">
        <v>38</v>
      </c>
      <c r="D10" s="25">
        <v>3000</v>
      </c>
      <c r="E10" s="23">
        <v>14837.7</v>
      </c>
      <c r="F10" s="24">
        <v>3.7684772301399101</v>
      </c>
      <c r="G10" s="23">
        <v>6.4394999999999998</v>
      </c>
    </row>
    <row r="11" spans="1:7" x14ac:dyDescent="0.2">
      <c r="A11" s="22" t="s">
        <v>1683</v>
      </c>
      <c r="B11" s="22" t="s">
        <v>1684</v>
      </c>
      <c r="C11" s="22" t="s">
        <v>39</v>
      </c>
      <c r="D11" s="25">
        <v>3000</v>
      </c>
      <c r="E11" s="23">
        <v>14591.97</v>
      </c>
      <c r="F11" s="24">
        <v>3.7060667548127202</v>
      </c>
      <c r="G11" s="23">
        <v>6.8498999999999999</v>
      </c>
    </row>
    <row r="12" spans="1:7" x14ac:dyDescent="0.2">
      <c r="A12" s="22" t="s">
        <v>1685</v>
      </c>
      <c r="B12" s="22" t="s">
        <v>1686</v>
      </c>
      <c r="C12" s="22" t="s">
        <v>38</v>
      </c>
      <c r="D12" s="25">
        <v>2500</v>
      </c>
      <c r="E12" s="23">
        <v>12155.325000000001</v>
      </c>
      <c r="F12" s="24">
        <v>3.0872079559130099</v>
      </c>
      <c r="G12" s="23">
        <v>6.8998999999999997</v>
      </c>
    </row>
    <row r="13" spans="1:7" x14ac:dyDescent="0.2">
      <c r="A13" s="22" t="s">
        <v>1687</v>
      </c>
      <c r="B13" s="22" t="s">
        <v>1688</v>
      </c>
      <c r="C13" s="22" t="s">
        <v>37</v>
      </c>
      <c r="D13" s="25">
        <v>2000</v>
      </c>
      <c r="E13" s="23">
        <v>9911.32</v>
      </c>
      <c r="F13" s="24">
        <v>2.51727584063772</v>
      </c>
      <c r="G13" s="23">
        <v>6.2803000000000004</v>
      </c>
    </row>
    <row r="14" spans="1:7" x14ac:dyDescent="0.2">
      <c r="A14" s="22" t="s">
        <v>1689</v>
      </c>
      <c r="B14" s="22" t="s">
        <v>1690</v>
      </c>
      <c r="C14" s="22" t="s">
        <v>38</v>
      </c>
      <c r="D14" s="25">
        <v>2000</v>
      </c>
      <c r="E14" s="23">
        <v>9824.2199999999993</v>
      </c>
      <c r="F14" s="24">
        <v>2.4951541932971502</v>
      </c>
      <c r="G14" s="23">
        <v>6.4663000000000004</v>
      </c>
    </row>
    <row r="15" spans="1:7" x14ac:dyDescent="0.2">
      <c r="A15" s="22" t="s">
        <v>1691</v>
      </c>
      <c r="B15" s="22" t="s">
        <v>1692</v>
      </c>
      <c r="C15" s="22" t="s">
        <v>37</v>
      </c>
      <c r="D15" s="25">
        <v>2000</v>
      </c>
      <c r="E15" s="23">
        <v>9771.0300000000007</v>
      </c>
      <c r="F15" s="24">
        <v>2.4816450036066202</v>
      </c>
      <c r="G15" s="23">
        <v>6.7347999999999999</v>
      </c>
    </row>
    <row r="16" spans="1:7" x14ac:dyDescent="0.2">
      <c r="A16" s="22" t="s">
        <v>1693</v>
      </c>
      <c r="B16" s="22" t="s">
        <v>1694</v>
      </c>
      <c r="C16" s="22" t="s">
        <v>40</v>
      </c>
      <c r="D16" s="25">
        <v>2000</v>
      </c>
      <c r="E16" s="23">
        <v>9755.7199999999993</v>
      </c>
      <c r="F16" s="24">
        <v>2.4777565716802799</v>
      </c>
      <c r="G16" s="23">
        <v>6.77</v>
      </c>
    </row>
    <row r="17" spans="1:7" x14ac:dyDescent="0.2">
      <c r="A17" s="22" t="s">
        <v>1695</v>
      </c>
      <c r="B17" s="22" t="s">
        <v>1696</v>
      </c>
      <c r="C17" s="22" t="s">
        <v>38</v>
      </c>
      <c r="D17" s="25">
        <v>2000</v>
      </c>
      <c r="E17" s="23">
        <v>9688.64</v>
      </c>
      <c r="F17" s="24">
        <v>2.46071960148964</v>
      </c>
      <c r="G17" s="23">
        <v>6.8998999999999997</v>
      </c>
    </row>
    <row r="18" spans="1:7" x14ac:dyDescent="0.2">
      <c r="A18" s="22" t="s">
        <v>1697</v>
      </c>
      <c r="B18" s="22" t="s">
        <v>1698</v>
      </c>
      <c r="C18" s="22" t="s">
        <v>38</v>
      </c>
      <c r="D18" s="25">
        <v>1500</v>
      </c>
      <c r="E18" s="23">
        <v>7375.9575000000004</v>
      </c>
      <c r="F18" s="24">
        <v>1.8733447831692001</v>
      </c>
      <c r="G18" s="23">
        <v>6.5301</v>
      </c>
    </row>
    <row r="19" spans="1:7" x14ac:dyDescent="0.2">
      <c r="A19" s="22" t="s">
        <v>1699</v>
      </c>
      <c r="B19" s="22" t="s">
        <v>1700</v>
      </c>
      <c r="C19" s="22" t="s">
        <v>39</v>
      </c>
      <c r="D19" s="25">
        <v>1500</v>
      </c>
      <c r="E19" s="23">
        <v>7368.9750000000004</v>
      </c>
      <c r="F19" s="24">
        <v>1.8715713686737301</v>
      </c>
      <c r="G19" s="23">
        <v>6.4898999999999996</v>
      </c>
    </row>
    <row r="20" spans="1:7" x14ac:dyDescent="0.2">
      <c r="A20" s="22" t="s">
        <v>1701</v>
      </c>
      <c r="B20" s="22" t="s">
        <v>1702</v>
      </c>
      <c r="C20" s="22" t="s">
        <v>40</v>
      </c>
      <c r="D20" s="25">
        <v>1500</v>
      </c>
      <c r="E20" s="23">
        <v>7355.4975000000004</v>
      </c>
      <c r="F20" s="24">
        <v>1.8681483548731299</v>
      </c>
      <c r="G20" s="23">
        <v>6.46</v>
      </c>
    </row>
    <row r="21" spans="1:7" x14ac:dyDescent="0.2">
      <c r="A21" s="22" t="s">
        <v>1703</v>
      </c>
      <c r="B21" s="22" t="s">
        <v>1704</v>
      </c>
      <c r="C21" s="22" t="s">
        <v>37</v>
      </c>
      <c r="D21" s="25">
        <v>1500</v>
      </c>
      <c r="E21" s="23">
        <v>7321.6724999999997</v>
      </c>
      <c r="F21" s="24">
        <v>1.85955748551268</v>
      </c>
      <c r="G21" s="23">
        <v>6.7350000000000003</v>
      </c>
    </row>
    <row r="22" spans="1:7" x14ac:dyDescent="0.2">
      <c r="A22" s="22" t="s">
        <v>1705</v>
      </c>
      <c r="B22" s="22" t="s">
        <v>1706</v>
      </c>
      <c r="C22" s="22" t="s">
        <v>40</v>
      </c>
      <c r="D22" s="25">
        <v>1500</v>
      </c>
      <c r="E22" s="23">
        <v>7289.5874999999996</v>
      </c>
      <c r="F22" s="24">
        <v>1.8514085411393</v>
      </c>
      <c r="G22" s="23">
        <v>6.7537000000000003</v>
      </c>
    </row>
    <row r="23" spans="1:7" x14ac:dyDescent="0.2">
      <c r="A23" s="22" t="s">
        <v>1707</v>
      </c>
      <c r="B23" s="22" t="s">
        <v>1708</v>
      </c>
      <c r="C23" s="22" t="s">
        <v>38</v>
      </c>
      <c r="D23" s="25">
        <v>1500</v>
      </c>
      <c r="E23" s="23">
        <v>7285.1625000000004</v>
      </c>
      <c r="F23" s="24">
        <v>1.8502846801808299</v>
      </c>
      <c r="G23" s="23">
        <v>6.9</v>
      </c>
    </row>
    <row r="24" spans="1:7" x14ac:dyDescent="0.2">
      <c r="A24" s="22" t="s">
        <v>1709</v>
      </c>
      <c r="B24" s="22" t="s">
        <v>1710</v>
      </c>
      <c r="C24" s="22" t="s">
        <v>40</v>
      </c>
      <c r="D24" s="25">
        <v>1500</v>
      </c>
      <c r="E24" s="23">
        <v>7253.19</v>
      </c>
      <c r="F24" s="24">
        <v>1.8421643085436801</v>
      </c>
      <c r="G24" s="23">
        <v>6.7500999999999998</v>
      </c>
    </row>
    <row r="25" spans="1:7" x14ac:dyDescent="0.2">
      <c r="A25" s="22" t="s">
        <v>1711</v>
      </c>
      <c r="B25" s="22" t="s">
        <v>1712</v>
      </c>
      <c r="C25" s="22" t="s">
        <v>37</v>
      </c>
      <c r="D25" s="25">
        <v>1300</v>
      </c>
      <c r="E25" s="23">
        <v>6299.9040000000005</v>
      </c>
      <c r="F25" s="24">
        <v>1.6000488469282499</v>
      </c>
      <c r="G25" s="23">
        <v>6.8597999999999999</v>
      </c>
    </row>
    <row r="26" spans="1:7" x14ac:dyDescent="0.2">
      <c r="A26" s="22" t="s">
        <v>1713</v>
      </c>
      <c r="B26" s="22" t="s">
        <v>1714</v>
      </c>
      <c r="C26" s="22" t="s">
        <v>38</v>
      </c>
      <c r="D26" s="25">
        <v>1000</v>
      </c>
      <c r="E26" s="23">
        <v>4863.0249999999996</v>
      </c>
      <c r="F26" s="24">
        <v>1.2351104943556701</v>
      </c>
      <c r="G26" s="23">
        <v>6.8998999999999997</v>
      </c>
    </row>
    <row r="27" spans="1:7" x14ac:dyDescent="0.2">
      <c r="A27" s="22" t="s">
        <v>1715</v>
      </c>
      <c r="B27" s="22" t="s">
        <v>1716</v>
      </c>
      <c r="C27" s="22" t="s">
        <v>40</v>
      </c>
      <c r="D27" s="25">
        <v>1000</v>
      </c>
      <c r="E27" s="23">
        <v>4861.7449999999999</v>
      </c>
      <c r="F27" s="24">
        <v>1.23478540011232</v>
      </c>
      <c r="G27" s="23">
        <v>6.74</v>
      </c>
    </row>
    <row r="28" spans="1:7" x14ac:dyDescent="0.2">
      <c r="A28" s="22" t="s">
        <v>1717</v>
      </c>
      <c r="B28" s="22" t="s">
        <v>1718</v>
      </c>
      <c r="C28" s="22" t="s">
        <v>38</v>
      </c>
      <c r="D28" s="25">
        <v>100</v>
      </c>
      <c r="E28" s="23">
        <v>487.04349999999999</v>
      </c>
      <c r="F28" s="24">
        <v>0.123699248524882</v>
      </c>
      <c r="G28" s="23">
        <v>6.7900999999999998</v>
      </c>
    </row>
    <row r="29" spans="1:7" x14ac:dyDescent="0.2">
      <c r="A29" s="21" t="s">
        <v>34</v>
      </c>
      <c r="B29" s="21"/>
      <c r="C29" s="21"/>
      <c r="D29" s="21"/>
      <c r="E29" s="26">
        <f>SUM(E6:E28)</f>
        <v>219332.82199999996</v>
      </c>
      <c r="F29" s="27">
        <f>SUM(F6:F28)</f>
        <v>55.706123289278672</v>
      </c>
      <c r="G29" s="26"/>
    </row>
    <row r="30" spans="1:7" x14ac:dyDescent="0.2">
      <c r="A30" s="22"/>
      <c r="B30" s="22"/>
      <c r="C30" s="22"/>
      <c r="D30" s="22"/>
      <c r="E30" s="23"/>
      <c r="F30" s="24"/>
      <c r="G30" s="23"/>
    </row>
    <row r="31" spans="1:7" x14ac:dyDescent="0.2">
      <c r="A31" s="21" t="s">
        <v>41</v>
      </c>
      <c r="B31" s="22"/>
      <c r="C31" s="22"/>
      <c r="D31" s="22"/>
      <c r="E31" s="23"/>
      <c r="F31" s="24"/>
      <c r="G31" s="23"/>
    </row>
    <row r="32" spans="1:7" x14ac:dyDescent="0.2">
      <c r="A32" s="22" t="s">
        <v>1719</v>
      </c>
      <c r="B32" s="22" t="s">
        <v>1720</v>
      </c>
      <c r="C32" s="22" t="s">
        <v>40</v>
      </c>
      <c r="D32" s="25">
        <v>6000</v>
      </c>
      <c r="E32" s="23">
        <v>29035.95</v>
      </c>
      <c r="F32" s="24">
        <v>7.3745470275366802</v>
      </c>
      <c r="G32" s="23">
        <v>6.9249999999999998</v>
      </c>
    </row>
    <row r="33" spans="1:7" x14ac:dyDescent="0.2">
      <c r="A33" s="22" t="s">
        <v>1721</v>
      </c>
      <c r="B33" s="22" t="s">
        <v>1722</v>
      </c>
      <c r="C33" s="22" t="s">
        <v>40</v>
      </c>
      <c r="D33" s="25">
        <v>5300</v>
      </c>
      <c r="E33" s="23">
        <v>26182.582999999999</v>
      </c>
      <c r="F33" s="24">
        <v>6.6498492260760296</v>
      </c>
      <c r="G33" s="23">
        <v>7.5</v>
      </c>
    </row>
    <row r="34" spans="1:7" x14ac:dyDescent="0.2">
      <c r="A34" s="22" t="s">
        <v>1723</v>
      </c>
      <c r="B34" s="22" t="s">
        <v>1724</v>
      </c>
      <c r="C34" s="22" t="s">
        <v>38</v>
      </c>
      <c r="D34" s="25">
        <v>4000</v>
      </c>
      <c r="E34" s="23">
        <v>19277.02</v>
      </c>
      <c r="F34" s="24">
        <v>4.8959751804492404</v>
      </c>
      <c r="G34" s="23">
        <v>7.1299000000000001</v>
      </c>
    </row>
    <row r="35" spans="1:7" x14ac:dyDescent="0.2">
      <c r="A35" s="22" t="s">
        <v>1725</v>
      </c>
      <c r="B35" s="22" t="s">
        <v>1726</v>
      </c>
      <c r="C35" s="22" t="s">
        <v>40</v>
      </c>
      <c r="D35" s="25">
        <v>3000</v>
      </c>
      <c r="E35" s="23">
        <v>14172.225</v>
      </c>
      <c r="F35" s="24">
        <v>3.5994599710817399</v>
      </c>
      <c r="G35" s="23">
        <v>7.5598999999999998</v>
      </c>
    </row>
    <row r="36" spans="1:7" x14ac:dyDescent="0.2">
      <c r="A36" s="22" t="s">
        <v>1727</v>
      </c>
      <c r="B36" s="22" t="s">
        <v>1728</v>
      </c>
      <c r="C36" s="22" t="s">
        <v>40</v>
      </c>
      <c r="D36" s="25">
        <v>2800</v>
      </c>
      <c r="E36" s="23">
        <v>13456.338</v>
      </c>
      <c r="F36" s="24">
        <v>3.4176390784330799</v>
      </c>
      <c r="G36" s="23">
        <v>8.1475000000000009</v>
      </c>
    </row>
    <row r="37" spans="1:7" x14ac:dyDescent="0.2">
      <c r="A37" s="22" t="s">
        <v>1729</v>
      </c>
      <c r="B37" s="22" t="s">
        <v>1730</v>
      </c>
      <c r="C37" s="22" t="s">
        <v>40</v>
      </c>
      <c r="D37" s="25">
        <v>1500</v>
      </c>
      <c r="E37" s="23">
        <v>7221.78</v>
      </c>
      <c r="F37" s="24">
        <v>1.83418680058768</v>
      </c>
      <c r="G37" s="23">
        <v>7.8998999999999997</v>
      </c>
    </row>
    <row r="38" spans="1:7" x14ac:dyDescent="0.2">
      <c r="A38" s="22" t="s">
        <v>1731</v>
      </c>
      <c r="B38" s="22" t="s">
        <v>1732</v>
      </c>
      <c r="C38" s="22" t="s">
        <v>39</v>
      </c>
      <c r="D38" s="25">
        <v>1500</v>
      </c>
      <c r="E38" s="23">
        <v>7209.7875000000004</v>
      </c>
      <c r="F38" s="24">
        <v>1.8311409469053399</v>
      </c>
      <c r="G38" s="23">
        <v>7.8150000000000004</v>
      </c>
    </row>
    <row r="39" spans="1:7" x14ac:dyDescent="0.2">
      <c r="A39" s="22" t="s">
        <v>1733</v>
      </c>
      <c r="B39" s="22" t="s">
        <v>1734</v>
      </c>
      <c r="C39" s="22" t="s">
        <v>40</v>
      </c>
      <c r="D39" s="25">
        <v>1000</v>
      </c>
      <c r="E39" s="23">
        <v>4802.74</v>
      </c>
      <c r="F39" s="24">
        <v>1.2197993174334401</v>
      </c>
      <c r="G39" s="23">
        <v>8.1475000000000009</v>
      </c>
    </row>
    <row r="40" spans="1:7" x14ac:dyDescent="0.2">
      <c r="A40" s="22" t="s">
        <v>1735</v>
      </c>
      <c r="B40" s="22" t="s">
        <v>1736</v>
      </c>
      <c r="C40" s="22" t="s">
        <v>39</v>
      </c>
      <c r="D40" s="25">
        <v>1000</v>
      </c>
      <c r="E40" s="23">
        <v>4730.8050000000003</v>
      </c>
      <c r="F40" s="24">
        <v>1.2015292749369499</v>
      </c>
      <c r="G40" s="23">
        <v>8.1449999999999996</v>
      </c>
    </row>
    <row r="41" spans="1:7" x14ac:dyDescent="0.2">
      <c r="A41" s="22" t="s">
        <v>1737</v>
      </c>
      <c r="B41" s="22" t="s">
        <v>1738</v>
      </c>
      <c r="C41" s="22" t="s">
        <v>40</v>
      </c>
      <c r="D41" s="25">
        <v>1000</v>
      </c>
      <c r="E41" s="23">
        <v>4710.43</v>
      </c>
      <c r="F41" s="24">
        <v>1.19635443493048</v>
      </c>
      <c r="G41" s="23">
        <v>7.5549999999999997</v>
      </c>
    </row>
    <row r="42" spans="1:7" x14ac:dyDescent="0.2">
      <c r="A42" s="21" t="s">
        <v>34</v>
      </c>
      <c r="B42" s="21"/>
      <c r="C42" s="21"/>
      <c r="D42" s="21"/>
      <c r="E42" s="26">
        <f>SUM(E31:E41)</f>
        <v>130799.65850000002</v>
      </c>
      <c r="F42" s="27">
        <f>SUM(F31:F41)</f>
        <v>33.220481258370661</v>
      </c>
      <c r="G42" s="26"/>
    </row>
    <row r="43" spans="1:7" x14ac:dyDescent="0.2">
      <c r="A43" s="22"/>
      <c r="B43" s="22"/>
      <c r="C43" s="22"/>
      <c r="D43" s="22"/>
      <c r="E43" s="23"/>
      <c r="F43" s="24"/>
      <c r="G43" s="23"/>
    </row>
    <row r="44" spans="1:7" x14ac:dyDescent="0.2">
      <c r="A44" s="21" t="s">
        <v>65</v>
      </c>
      <c r="B44" s="22"/>
      <c r="C44" s="22"/>
      <c r="D44" s="22"/>
      <c r="E44" s="23"/>
      <c r="F44" s="24"/>
      <c r="G44" s="23"/>
    </row>
    <row r="45" spans="1:7" x14ac:dyDescent="0.2">
      <c r="A45" s="22" t="s">
        <v>1739</v>
      </c>
      <c r="B45" s="22" t="s">
        <v>1740</v>
      </c>
      <c r="C45" s="22" t="s">
        <v>43</v>
      </c>
      <c r="D45" s="25">
        <v>37500000</v>
      </c>
      <c r="E45" s="23">
        <v>38974.452083299999</v>
      </c>
      <c r="F45" s="24">
        <v>9.8987265703643494</v>
      </c>
      <c r="G45" s="23">
        <v>6.109934805</v>
      </c>
    </row>
    <row r="46" spans="1:7" x14ac:dyDescent="0.2">
      <c r="A46" s="22" t="s">
        <v>1741</v>
      </c>
      <c r="B46" s="22" t="s">
        <v>1742</v>
      </c>
      <c r="C46" s="22" t="s">
        <v>43</v>
      </c>
      <c r="D46" s="25">
        <v>1000000</v>
      </c>
      <c r="E46" s="23">
        <v>1032.5112222</v>
      </c>
      <c r="F46" s="24">
        <v>0.26223707385407702</v>
      </c>
      <c r="G46" s="23">
        <v>6.0900526350000002</v>
      </c>
    </row>
    <row r="47" spans="1:7" x14ac:dyDescent="0.2">
      <c r="A47" s="22" t="s">
        <v>1743</v>
      </c>
      <c r="B47" s="22" t="s">
        <v>1744</v>
      </c>
      <c r="C47" s="22" t="s">
        <v>43</v>
      </c>
      <c r="D47" s="25">
        <v>500000</v>
      </c>
      <c r="E47" s="23">
        <v>524.41800000000001</v>
      </c>
      <c r="F47" s="24">
        <v>0.133191619460935</v>
      </c>
      <c r="G47" s="23">
        <v>6.0249133300000004</v>
      </c>
    </row>
    <row r="48" spans="1:7" x14ac:dyDescent="0.2">
      <c r="A48" s="22" t="s">
        <v>1745</v>
      </c>
      <c r="B48" s="22" t="s">
        <v>1746</v>
      </c>
      <c r="C48" s="22" t="s">
        <v>43</v>
      </c>
      <c r="D48" s="25">
        <v>500000</v>
      </c>
      <c r="E48" s="23">
        <v>510.6874444</v>
      </c>
      <c r="F48" s="24">
        <v>0.12970433463001299</v>
      </c>
      <c r="G48" s="23">
        <v>5.6081500000000002</v>
      </c>
    </row>
    <row r="49" spans="1:7" x14ac:dyDescent="0.2">
      <c r="A49" s="22" t="s">
        <v>1747</v>
      </c>
      <c r="B49" s="22" t="s">
        <v>1748</v>
      </c>
      <c r="C49" s="22" t="s">
        <v>43</v>
      </c>
      <c r="D49" s="25">
        <v>500000</v>
      </c>
      <c r="E49" s="23">
        <v>506.29733329999999</v>
      </c>
      <c r="F49" s="24">
        <v>0.12858933475010301</v>
      </c>
      <c r="G49" s="23">
        <v>5.9067999999999996</v>
      </c>
    </row>
    <row r="50" spans="1:7" x14ac:dyDescent="0.2">
      <c r="A50" s="21" t="s">
        <v>34</v>
      </c>
      <c r="B50" s="21"/>
      <c r="C50" s="21"/>
      <c r="D50" s="21"/>
      <c r="E50" s="26">
        <f>SUM(E45:E49)</f>
        <v>41548.366083199995</v>
      </c>
      <c r="F50" s="27">
        <f>SUM(F45:F49)</f>
        <v>10.552448933059477</v>
      </c>
      <c r="G50" s="26"/>
    </row>
    <row r="51" spans="1:7" x14ac:dyDescent="0.2">
      <c r="A51" s="22"/>
      <c r="B51" s="22"/>
      <c r="C51" s="22"/>
      <c r="D51" s="22"/>
      <c r="E51" s="23"/>
      <c r="F51" s="24"/>
      <c r="G51" s="23"/>
    </row>
    <row r="52" spans="1:7" x14ac:dyDescent="0.2">
      <c r="A52" s="21" t="s">
        <v>1631</v>
      </c>
      <c r="B52" s="22"/>
      <c r="C52" s="22"/>
      <c r="D52" s="22"/>
      <c r="E52" s="23"/>
      <c r="F52" s="24"/>
      <c r="G52" s="23"/>
    </row>
    <row r="53" spans="1:7" x14ac:dyDescent="0.2">
      <c r="A53" s="22" t="s">
        <v>1632</v>
      </c>
      <c r="B53" s="22" t="s">
        <v>1633</v>
      </c>
      <c r="C53" s="22" t="s">
        <v>1634</v>
      </c>
      <c r="D53" s="25">
        <v>9359.2510000000002</v>
      </c>
      <c r="E53" s="23">
        <v>1120.3611020000001</v>
      </c>
      <c r="F53" s="24">
        <v>0.28454917557448001</v>
      </c>
      <c r="G53" s="23">
        <v>5.6</v>
      </c>
    </row>
    <row r="54" spans="1:7" x14ac:dyDescent="0.2">
      <c r="A54" s="21" t="s">
        <v>34</v>
      </c>
      <c r="B54" s="21"/>
      <c r="C54" s="21"/>
      <c r="D54" s="21"/>
      <c r="E54" s="26">
        <f>SUM(E53:E53)</f>
        <v>1120.3611020000001</v>
      </c>
      <c r="F54" s="27">
        <f>SUM(F53:F53)</f>
        <v>0.28454917557448001</v>
      </c>
      <c r="G54" s="26"/>
    </row>
    <row r="55" spans="1:7" x14ac:dyDescent="0.2">
      <c r="A55" s="22"/>
      <c r="B55" s="22"/>
      <c r="C55" s="22"/>
      <c r="D55" s="22"/>
      <c r="E55" s="23"/>
      <c r="F55" s="24"/>
      <c r="G55" s="23"/>
    </row>
    <row r="56" spans="1:7" x14ac:dyDescent="0.2">
      <c r="A56" s="21" t="s">
        <v>46</v>
      </c>
      <c r="B56" s="21"/>
      <c r="C56" s="21"/>
      <c r="D56" s="21"/>
      <c r="E56" s="26">
        <f>E29+E42+E50+E54</f>
        <v>392801.20768519992</v>
      </c>
      <c r="F56" s="27">
        <f>F29+F42+F50+F54</f>
        <v>99.763602656283297</v>
      </c>
      <c r="G56" s="26"/>
    </row>
    <row r="57" spans="1:7" x14ac:dyDescent="0.2">
      <c r="A57" s="21"/>
      <c r="B57" s="21"/>
      <c r="C57" s="21"/>
      <c r="D57" s="21"/>
      <c r="E57" s="26"/>
      <c r="F57" s="27"/>
      <c r="G57" s="26"/>
    </row>
    <row r="58" spans="1:7" x14ac:dyDescent="0.2">
      <c r="A58" s="21" t="s">
        <v>1749</v>
      </c>
      <c r="B58" s="21"/>
      <c r="C58" s="21"/>
      <c r="D58" s="21"/>
      <c r="E58" s="26">
        <v>21.863430950000001</v>
      </c>
      <c r="F58" s="27">
        <v>0.01</v>
      </c>
      <c r="G58" s="26"/>
    </row>
    <row r="59" spans="1:7" x14ac:dyDescent="0.2">
      <c r="A59" s="21"/>
      <c r="B59" s="21"/>
      <c r="C59" s="21"/>
      <c r="D59" s="21"/>
      <c r="E59" s="26"/>
      <c r="F59" s="27"/>
      <c r="G59" s="26"/>
    </row>
    <row r="60" spans="1:7" x14ac:dyDescent="0.2">
      <c r="A60" s="21" t="s">
        <v>48</v>
      </c>
      <c r="B60" s="21"/>
      <c r="C60" s="21"/>
      <c r="D60" s="21"/>
      <c r="E60" s="26">
        <f>E62-(E29+E42+E50+E54+E58)</f>
        <v>908.90851025009761</v>
      </c>
      <c r="F60" s="27">
        <f>F62-(F29+F42+F50+F54+F58)</f>
        <v>0.22639734371669817</v>
      </c>
      <c r="G60" s="26"/>
    </row>
    <row r="61" spans="1:7" x14ac:dyDescent="0.2">
      <c r="A61" s="22"/>
      <c r="B61" s="22"/>
      <c r="C61" s="22"/>
      <c r="D61" s="22"/>
      <c r="E61" s="23"/>
      <c r="F61" s="24"/>
      <c r="G61" s="23"/>
    </row>
    <row r="62" spans="1:7" x14ac:dyDescent="0.2">
      <c r="A62" s="28" t="s">
        <v>47</v>
      </c>
      <c r="B62" s="28"/>
      <c r="C62" s="28"/>
      <c r="D62" s="28"/>
      <c r="E62" s="29">
        <v>393731.97962639999</v>
      </c>
      <c r="F62" s="30">
        <v>100</v>
      </c>
      <c r="G62" s="29"/>
    </row>
    <row r="64" spans="1:7" x14ac:dyDescent="0.2">
      <c r="A64" s="108" t="s">
        <v>1750</v>
      </c>
      <c r="B64" s="108"/>
      <c r="C64" s="108"/>
      <c r="D64" s="108"/>
      <c r="E64" s="109"/>
      <c r="F64" s="110"/>
      <c r="G64" s="109"/>
    </row>
    <row r="65" spans="1:7" x14ac:dyDescent="0.2">
      <c r="A65" s="22"/>
      <c r="B65" s="22"/>
      <c r="C65" s="22"/>
      <c r="D65" s="22"/>
      <c r="E65" s="23"/>
      <c r="F65" s="24"/>
      <c r="G65" s="23"/>
    </row>
    <row r="66" spans="1:7" x14ac:dyDescent="0.2">
      <c r="A66" s="21" t="s">
        <v>1751</v>
      </c>
      <c r="B66" s="21"/>
      <c r="C66" s="21"/>
      <c r="D66" s="21"/>
      <c r="E66" s="26" t="s">
        <v>1752</v>
      </c>
      <c r="F66" s="27" t="s">
        <v>3</v>
      </c>
      <c r="G66" s="26"/>
    </row>
    <row r="67" spans="1:7" x14ac:dyDescent="0.2">
      <c r="A67" s="22" t="s">
        <v>1753</v>
      </c>
      <c r="B67" s="22"/>
      <c r="C67" s="22"/>
      <c r="D67" s="22"/>
      <c r="E67" s="23">
        <v>15000</v>
      </c>
      <c r="F67" s="24">
        <f t="shared" ref="F67:F73" si="0">E67/$E$62*100</f>
        <v>3.8096981642773935</v>
      </c>
      <c r="G67" s="23"/>
    </row>
    <row r="68" spans="1:7" x14ac:dyDescent="0.2">
      <c r="A68" s="22" t="s">
        <v>1754</v>
      </c>
      <c r="B68" s="22"/>
      <c r="C68" s="22"/>
      <c r="D68" s="22"/>
      <c r="E68" s="23">
        <v>10000</v>
      </c>
      <c r="F68" s="24">
        <f t="shared" si="0"/>
        <v>2.539798776184929</v>
      </c>
      <c r="G68" s="23"/>
    </row>
    <row r="69" spans="1:7" x14ac:dyDescent="0.2">
      <c r="A69" s="22" t="s">
        <v>1754</v>
      </c>
      <c r="B69" s="22"/>
      <c r="C69" s="22"/>
      <c r="D69" s="22"/>
      <c r="E69" s="23">
        <v>10000</v>
      </c>
      <c r="F69" s="24">
        <f t="shared" si="0"/>
        <v>2.539798776184929</v>
      </c>
      <c r="G69" s="23"/>
    </row>
    <row r="70" spans="1:7" x14ac:dyDescent="0.2">
      <c r="A70" s="22" t="s">
        <v>1755</v>
      </c>
      <c r="B70" s="22"/>
      <c r="C70" s="22"/>
      <c r="D70" s="22"/>
      <c r="E70" s="23">
        <v>10000</v>
      </c>
      <c r="F70" s="24">
        <f t="shared" si="0"/>
        <v>2.539798776184929</v>
      </c>
      <c r="G70" s="23"/>
    </row>
    <row r="71" spans="1:7" x14ac:dyDescent="0.2">
      <c r="A71" s="22" t="s">
        <v>1755</v>
      </c>
      <c r="B71" s="22"/>
      <c r="C71" s="22"/>
      <c r="D71" s="22"/>
      <c r="E71" s="23">
        <v>10000</v>
      </c>
      <c r="F71" s="24">
        <f t="shared" si="0"/>
        <v>2.539798776184929</v>
      </c>
      <c r="G71" s="23"/>
    </row>
    <row r="72" spans="1:7" x14ac:dyDescent="0.2">
      <c r="A72" s="22" t="s">
        <v>1756</v>
      </c>
      <c r="B72" s="22"/>
      <c r="C72" s="22"/>
      <c r="D72" s="22"/>
      <c r="E72" s="23">
        <v>10000</v>
      </c>
      <c r="F72" s="24">
        <f t="shared" si="0"/>
        <v>2.539798776184929</v>
      </c>
      <c r="G72" s="23"/>
    </row>
    <row r="73" spans="1:7" x14ac:dyDescent="0.2">
      <c r="A73" s="22" t="s">
        <v>1756</v>
      </c>
      <c r="B73" s="22"/>
      <c r="C73" s="22"/>
      <c r="D73" s="22"/>
      <c r="E73" s="23">
        <v>10000</v>
      </c>
      <c r="F73" s="24">
        <f t="shared" si="0"/>
        <v>2.539798776184929</v>
      </c>
      <c r="G73" s="23"/>
    </row>
    <row r="74" spans="1:7" x14ac:dyDescent="0.2">
      <c r="A74" s="28" t="s">
        <v>1757</v>
      </c>
      <c r="B74" s="28"/>
      <c r="C74" s="28"/>
      <c r="D74" s="28"/>
      <c r="E74" s="29">
        <f xml:space="preserve"> SUM(E67:E73)</f>
        <v>75000</v>
      </c>
      <c r="F74" s="30">
        <f xml:space="preserve"> SUM(F67:F73)</f>
        <v>19.04849082138697</v>
      </c>
      <c r="G74" s="29"/>
    </row>
    <row r="75" spans="1:7" x14ac:dyDescent="0.2">
      <c r="A75" s="6" t="s">
        <v>1668</v>
      </c>
      <c r="B75" s="11"/>
      <c r="C75" s="11"/>
      <c r="D75" s="11"/>
      <c r="E75" s="12"/>
      <c r="F75" s="13"/>
      <c r="G75" s="12"/>
    </row>
    <row r="76" spans="1:7" x14ac:dyDescent="0.2">
      <c r="F76" s="13"/>
    </row>
    <row r="77" spans="1:7" x14ac:dyDescent="0.2">
      <c r="A77" s="11" t="s">
        <v>49</v>
      </c>
    </row>
    <row r="78" spans="1:7" x14ac:dyDescent="0.2">
      <c r="A78" s="11" t="s">
        <v>50</v>
      </c>
    </row>
    <row r="79" spans="1:7" x14ac:dyDescent="0.2">
      <c r="A79" s="11" t="s">
        <v>1636</v>
      </c>
    </row>
    <row r="81" spans="1:7" x14ac:dyDescent="0.2">
      <c r="A81" s="6" t="s">
        <v>1758</v>
      </c>
    </row>
    <row r="82" spans="1:7" x14ac:dyDescent="0.2">
      <c r="A82" s="6" t="s">
        <v>1759</v>
      </c>
    </row>
    <row r="84" spans="1:7" ht="35.1" customHeight="1" x14ac:dyDescent="0.2">
      <c r="A84" s="152" t="s">
        <v>1072</v>
      </c>
      <c r="B84" s="152"/>
      <c r="C84" s="152"/>
      <c r="D84" s="152"/>
      <c r="E84" s="152"/>
      <c r="F84" s="152"/>
      <c r="G84" s="152"/>
    </row>
    <row r="86" spans="1:7" ht="23.25" customHeight="1" x14ac:dyDescent="0.2">
      <c r="A86" s="147" t="s">
        <v>1639</v>
      </c>
      <c r="B86" s="147"/>
      <c r="C86" s="147"/>
      <c r="D86" s="147"/>
    </row>
    <row r="88" spans="1:7" x14ac:dyDescent="0.2">
      <c r="A88" s="11" t="s">
        <v>51</v>
      </c>
    </row>
    <row r="89" spans="1:7" x14ac:dyDescent="0.2">
      <c r="A89" s="11" t="s">
        <v>1640</v>
      </c>
    </row>
    <row r="90" spans="1:7" x14ac:dyDescent="0.2">
      <c r="A90" s="11" t="s">
        <v>52</v>
      </c>
      <c r="B90" s="11"/>
      <c r="C90" s="31" t="s">
        <v>54</v>
      </c>
      <c r="D90" s="11" t="s">
        <v>53</v>
      </c>
    </row>
    <row r="91" spans="1:7" x14ac:dyDescent="0.2">
      <c r="A91" s="6" t="s">
        <v>1760</v>
      </c>
      <c r="C91" s="32">
        <v>53.704000000000001</v>
      </c>
      <c r="D91" s="32">
        <v>54.026400000000002</v>
      </c>
    </row>
    <row r="92" spans="1:7" x14ac:dyDescent="0.2">
      <c r="A92" s="6" t="s">
        <v>1761</v>
      </c>
      <c r="C92" s="32">
        <v>10.051500000000001</v>
      </c>
      <c r="D92" s="32">
        <v>10.056699999999999</v>
      </c>
    </row>
    <row r="93" spans="1:7" x14ac:dyDescent="0.2">
      <c r="A93" s="6" t="s">
        <v>1762</v>
      </c>
      <c r="C93" s="32">
        <v>10.0878</v>
      </c>
      <c r="D93" s="32">
        <v>10.08</v>
      </c>
    </row>
    <row r="94" spans="1:7" x14ac:dyDescent="0.2">
      <c r="A94" s="6" t="s">
        <v>1763</v>
      </c>
      <c r="C94" s="32">
        <v>10.4742</v>
      </c>
      <c r="D94" s="32">
        <v>10.4795</v>
      </c>
    </row>
    <row r="95" spans="1:7" x14ac:dyDescent="0.2">
      <c r="A95" s="6" t="s">
        <v>1764</v>
      </c>
      <c r="C95" s="32">
        <v>11.179500000000001</v>
      </c>
      <c r="D95" s="32">
        <v>11.246600000000001</v>
      </c>
    </row>
    <row r="96" spans="1:7" x14ac:dyDescent="0.2">
      <c r="A96" s="6" t="s">
        <v>1765</v>
      </c>
      <c r="C96" s="32">
        <v>55.580100000000002</v>
      </c>
      <c r="D96" s="32">
        <v>55.920400000000001</v>
      </c>
    </row>
    <row r="97" spans="1:4" x14ac:dyDescent="0.2">
      <c r="A97" s="6" t="s">
        <v>1766</v>
      </c>
      <c r="C97" s="32">
        <v>10.055300000000001</v>
      </c>
      <c r="D97" s="32">
        <v>10.060600000000001</v>
      </c>
    </row>
    <row r="98" spans="1:4" x14ac:dyDescent="0.2">
      <c r="A98" s="6" t="s">
        <v>1767</v>
      </c>
      <c r="C98" s="32">
        <v>10.0991</v>
      </c>
      <c r="D98" s="32">
        <v>10.090999999999999</v>
      </c>
    </row>
    <row r="99" spans="1:4" x14ac:dyDescent="0.2">
      <c r="A99" s="6" t="s">
        <v>1768</v>
      </c>
      <c r="C99" s="32">
        <v>10.867599999999999</v>
      </c>
      <c r="D99" s="32">
        <v>10.871499999999999</v>
      </c>
    </row>
    <row r="100" spans="1:4" x14ac:dyDescent="0.2">
      <c r="A100" s="6" t="s">
        <v>1769</v>
      </c>
      <c r="C100" s="32">
        <v>11.712199999999999</v>
      </c>
      <c r="D100" s="32">
        <v>11.783899999999999</v>
      </c>
    </row>
    <row r="102" spans="1:4" x14ac:dyDescent="0.2">
      <c r="A102" s="11" t="s">
        <v>1028</v>
      </c>
    </row>
    <row r="103" spans="1:4" x14ac:dyDescent="0.2">
      <c r="A103" s="148" t="s">
        <v>55</v>
      </c>
      <c r="B103" s="149"/>
      <c r="C103" s="33" t="s">
        <v>56</v>
      </c>
    </row>
    <row r="104" spans="1:4" x14ac:dyDescent="0.2">
      <c r="A104" s="143" t="s">
        <v>1761</v>
      </c>
      <c r="B104" s="144"/>
      <c r="C104" s="34">
        <v>5.4939109999999999E-2</v>
      </c>
    </row>
    <row r="105" spans="1:4" x14ac:dyDescent="0.2">
      <c r="A105" s="143" t="s">
        <v>1762</v>
      </c>
      <c r="B105" s="144"/>
      <c r="C105" s="34">
        <v>6.8435079999999995E-2</v>
      </c>
    </row>
    <row r="106" spans="1:4" x14ac:dyDescent="0.2">
      <c r="A106" s="143" t="s">
        <v>1763</v>
      </c>
      <c r="B106" s="144"/>
      <c r="C106" s="34">
        <v>5.7500000000000002E-2</v>
      </c>
    </row>
    <row r="107" spans="1:4" x14ac:dyDescent="0.2">
      <c r="A107" s="143" t="s">
        <v>1766</v>
      </c>
      <c r="B107" s="144"/>
      <c r="C107" s="34">
        <v>5.6096439999999997E-2</v>
      </c>
    </row>
    <row r="108" spans="1:4" x14ac:dyDescent="0.2">
      <c r="A108" s="143" t="s">
        <v>1767</v>
      </c>
      <c r="B108" s="144"/>
      <c r="C108" s="34">
        <v>6.9663069999999994E-2</v>
      </c>
    </row>
    <row r="109" spans="1:4" x14ac:dyDescent="0.2">
      <c r="A109" s="143" t="s">
        <v>1768</v>
      </c>
      <c r="B109" s="144"/>
      <c r="C109" s="34">
        <v>6.25E-2</v>
      </c>
    </row>
    <row r="110" spans="1:4" x14ac:dyDescent="0.2">
      <c r="A110" s="6" t="s">
        <v>57</v>
      </c>
    </row>
    <row r="111" spans="1:4" x14ac:dyDescent="0.2">
      <c r="A111" s="6" t="s">
        <v>58</v>
      </c>
    </row>
    <row r="113" spans="1:5" x14ac:dyDescent="0.2">
      <c r="A113" s="11" t="s">
        <v>1770</v>
      </c>
    </row>
    <row r="114" spans="1:5" x14ac:dyDescent="0.2">
      <c r="A114" s="11"/>
    </row>
    <row r="115" spans="1:5" x14ac:dyDescent="0.2">
      <c r="A115" s="6" t="s">
        <v>1771</v>
      </c>
      <c r="B115" s="111"/>
      <c r="C115" s="111"/>
      <c r="D115" s="111"/>
      <c r="E115" s="111"/>
    </row>
    <row r="116" spans="1:5" x14ac:dyDescent="0.2">
      <c r="A116" s="112"/>
      <c r="B116" s="111"/>
      <c r="C116" s="111"/>
      <c r="D116" s="111"/>
      <c r="E116" s="111"/>
    </row>
    <row r="117" spans="1:5" ht="33.75" x14ac:dyDescent="0.2">
      <c r="A117" s="113" t="s">
        <v>1033</v>
      </c>
      <c r="B117" s="114" t="s">
        <v>1772</v>
      </c>
      <c r="C117" s="113" t="s">
        <v>1773</v>
      </c>
      <c r="D117" s="115" t="s">
        <v>1774</v>
      </c>
      <c r="E117" s="116" t="s">
        <v>1775</v>
      </c>
    </row>
    <row r="118" spans="1:5" x14ac:dyDescent="0.2">
      <c r="A118" s="150" t="s">
        <v>1776</v>
      </c>
      <c r="B118" s="117" t="s">
        <v>1777</v>
      </c>
      <c r="C118" s="117" t="s">
        <v>1778</v>
      </c>
      <c r="D118" s="118" t="s">
        <v>1779</v>
      </c>
      <c r="E118" s="119">
        <v>10000</v>
      </c>
    </row>
    <row r="119" spans="1:5" x14ac:dyDescent="0.2">
      <c r="A119" s="150"/>
      <c r="B119" s="117" t="s">
        <v>1056</v>
      </c>
      <c r="C119" s="117" t="s">
        <v>1780</v>
      </c>
      <c r="D119" s="118">
        <v>46410</v>
      </c>
      <c r="E119" s="119">
        <v>-10000</v>
      </c>
    </row>
    <row r="120" spans="1:5" x14ac:dyDescent="0.2">
      <c r="A120" s="151" t="s">
        <v>1781</v>
      </c>
      <c r="B120" s="117" t="s">
        <v>1777</v>
      </c>
      <c r="C120" s="117" t="s">
        <v>1778</v>
      </c>
      <c r="D120" s="118" t="s">
        <v>1779</v>
      </c>
      <c r="E120" s="119">
        <v>10000</v>
      </c>
    </row>
    <row r="121" spans="1:5" ht="21" customHeight="1" x14ac:dyDescent="0.2">
      <c r="A121" s="151"/>
      <c r="B121" s="117" t="s">
        <v>1056</v>
      </c>
      <c r="C121" s="117" t="s">
        <v>1780</v>
      </c>
      <c r="D121" s="118">
        <v>46410</v>
      </c>
      <c r="E121" s="119">
        <v>-10000</v>
      </c>
    </row>
    <row r="122" spans="1:5" x14ac:dyDescent="0.2">
      <c r="A122" s="150" t="s">
        <v>1782</v>
      </c>
      <c r="B122" s="117" t="s">
        <v>1777</v>
      </c>
      <c r="C122" s="117" t="s">
        <v>1778</v>
      </c>
      <c r="D122" s="118" t="s">
        <v>1783</v>
      </c>
      <c r="E122" s="119">
        <v>10000</v>
      </c>
    </row>
    <row r="123" spans="1:5" x14ac:dyDescent="0.2">
      <c r="A123" s="150"/>
      <c r="B123" s="117" t="s">
        <v>1056</v>
      </c>
      <c r="C123" s="117" t="s">
        <v>1780</v>
      </c>
      <c r="D123" s="118">
        <v>46410</v>
      </c>
      <c r="E123" s="119">
        <v>-10000</v>
      </c>
    </row>
    <row r="124" spans="1:5" x14ac:dyDescent="0.2">
      <c r="A124" s="151" t="s">
        <v>1784</v>
      </c>
      <c r="B124" s="117" t="s">
        <v>1777</v>
      </c>
      <c r="C124" s="117" t="s">
        <v>1778</v>
      </c>
      <c r="D124" s="118" t="s">
        <v>1783</v>
      </c>
      <c r="E124" s="119">
        <v>10000</v>
      </c>
    </row>
    <row r="125" spans="1:5" ht="14.45" customHeight="1" x14ac:dyDescent="0.2">
      <c r="A125" s="151"/>
      <c r="B125" s="117" t="s">
        <v>1056</v>
      </c>
      <c r="C125" s="117" t="s">
        <v>1780</v>
      </c>
      <c r="D125" s="118">
        <v>46410</v>
      </c>
      <c r="E125" s="119">
        <v>-10000</v>
      </c>
    </row>
    <row r="126" spans="1:5" x14ac:dyDescent="0.2">
      <c r="A126" s="150" t="s">
        <v>1785</v>
      </c>
      <c r="B126" s="117" t="s">
        <v>1777</v>
      </c>
      <c r="C126" s="117" t="s">
        <v>1778</v>
      </c>
      <c r="D126" s="118" t="s">
        <v>1786</v>
      </c>
      <c r="E126" s="119">
        <v>10000</v>
      </c>
    </row>
    <row r="127" spans="1:5" x14ac:dyDescent="0.2">
      <c r="A127" s="150"/>
      <c r="B127" s="117" t="s">
        <v>1056</v>
      </c>
      <c r="C127" s="117" t="s">
        <v>1780</v>
      </c>
      <c r="D127" s="118">
        <v>46416</v>
      </c>
      <c r="E127" s="119">
        <v>-10000</v>
      </c>
    </row>
    <row r="128" spans="1:5" x14ac:dyDescent="0.2">
      <c r="A128" s="150" t="s">
        <v>1785</v>
      </c>
      <c r="B128" s="117" t="s">
        <v>1777</v>
      </c>
      <c r="C128" s="117" t="s">
        <v>1778</v>
      </c>
      <c r="D128" s="118" t="s">
        <v>1786</v>
      </c>
      <c r="E128" s="119">
        <v>10000</v>
      </c>
    </row>
    <row r="129" spans="1:5" x14ac:dyDescent="0.2">
      <c r="A129" s="150"/>
      <c r="B129" s="117" t="s">
        <v>1056</v>
      </c>
      <c r="C129" s="117" t="s">
        <v>1780</v>
      </c>
      <c r="D129" s="118">
        <v>46416</v>
      </c>
      <c r="E129" s="119">
        <v>-10000</v>
      </c>
    </row>
    <row r="130" spans="1:5" ht="12" customHeight="1" x14ac:dyDescent="0.2">
      <c r="A130" s="151" t="s">
        <v>1787</v>
      </c>
      <c r="B130" s="117" t="s">
        <v>1777</v>
      </c>
      <c r="C130" s="117" t="s">
        <v>1778</v>
      </c>
      <c r="D130" s="118" t="s">
        <v>1788</v>
      </c>
      <c r="E130" s="119">
        <v>15000</v>
      </c>
    </row>
    <row r="131" spans="1:5" ht="19.5" customHeight="1" x14ac:dyDescent="0.2">
      <c r="A131" s="151"/>
      <c r="B131" s="117" t="s">
        <v>1056</v>
      </c>
      <c r="C131" s="117" t="s">
        <v>1780</v>
      </c>
      <c r="D131" s="118">
        <v>46538</v>
      </c>
      <c r="E131" s="119">
        <v>-15000</v>
      </c>
    </row>
    <row r="132" spans="1:5" x14ac:dyDescent="0.2">
      <c r="A132" s="11"/>
    </row>
    <row r="133" spans="1:5" x14ac:dyDescent="0.2">
      <c r="A133" s="6" t="s">
        <v>1789</v>
      </c>
    </row>
    <row r="134" spans="1:5" x14ac:dyDescent="0.2">
      <c r="A134" s="6" t="s">
        <v>1790</v>
      </c>
    </row>
    <row r="135" spans="1:5" x14ac:dyDescent="0.2">
      <c r="A135" s="11"/>
    </row>
    <row r="136" spans="1:5" x14ac:dyDescent="0.2">
      <c r="A136" s="6" t="s">
        <v>1791</v>
      </c>
    </row>
    <row r="137" spans="1:5" x14ac:dyDescent="0.2">
      <c r="A137" s="6" t="s">
        <v>1792</v>
      </c>
    </row>
    <row r="139" spans="1:5" x14ac:dyDescent="0.2">
      <c r="A139" s="11" t="s">
        <v>1656</v>
      </c>
      <c r="D139" s="35">
        <v>0.43943284674824401</v>
      </c>
      <c r="E139" s="9" t="s">
        <v>59</v>
      </c>
    </row>
    <row r="141" spans="1:5" x14ac:dyDescent="0.2">
      <c r="A141" s="11" t="s">
        <v>66</v>
      </c>
      <c r="D141" s="31" t="s">
        <v>60</v>
      </c>
    </row>
    <row r="143" spans="1:5" x14ac:dyDescent="0.2">
      <c r="A143" s="11" t="s">
        <v>1657</v>
      </c>
      <c r="B143" s="11"/>
      <c r="C143" s="11"/>
      <c r="D143" s="31" t="s">
        <v>60</v>
      </c>
    </row>
    <row r="144" spans="1:5" x14ac:dyDescent="0.2">
      <c r="A144" s="11"/>
      <c r="B144" s="11"/>
      <c r="C144" s="11"/>
      <c r="D144" s="11"/>
    </row>
    <row r="145" spans="1:9" x14ac:dyDescent="0.2">
      <c r="A145" s="11" t="s">
        <v>1793</v>
      </c>
      <c r="B145" s="11"/>
      <c r="C145" s="11"/>
      <c r="D145" s="31" t="s">
        <v>60</v>
      </c>
    </row>
    <row r="146" spans="1:9" x14ac:dyDescent="0.2">
      <c r="A146" s="11"/>
      <c r="B146" s="11"/>
      <c r="C146" s="11"/>
      <c r="D146" s="11"/>
    </row>
    <row r="147" spans="1:9" x14ac:dyDescent="0.2">
      <c r="A147" s="11" t="s">
        <v>1659</v>
      </c>
      <c r="B147" s="11"/>
      <c r="C147" s="11"/>
      <c r="D147" s="31" t="s">
        <v>60</v>
      </c>
    </row>
    <row r="148" spans="1:9" x14ac:dyDescent="0.2">
      <c r="A148" s="11"/>
      <c r="B148" s="11"/>
      <c r="C148" s="11"/>
      <c r="D148" s="11"/>
    </row>
    <row r="149" spans="1:9" x14ac:dyDescent="0.2">
      <c r="A149" s="11" t="s">
        <v>1794</v>
      </c>
      <c r="B149" s="11"/>
      <c r="C149" s="11"/>
      <c r="D149" s="31" t="s">
        <v>60</v>
      </c>
    </row>
    <row r="150" spans="1:9" x14ac:dyDescent="0.2">
      <c r="A150" s="11"/>
      <c r="B150" s="11"/>
      <c r="C150" s="11"/>
      <c r="D150" s="11"/>
    </row>
    <row r="151" spans="1:9" x14ac:dyDescent="0.2">
      <c r="A151" s="11" t="s">
        <v>1795</v>
      </c>
      <c r="B151" s="11"/>
      <c r="C151" s="11"/>
      <c r="D151" s="31" t="s">
        <v>60</v>
      </c>
    </row>
    <row r="153" spans="1:9" x14ac:dyDescent="0.2">
      <c r="A153" s="77" t="s">
        <v>1662</v>
      </c>
      <c r="B153" s="78"/>
      <c r="C153" s="78"/>
      <c r="D153" s="78"/>
    </row>
    <row r="155" spans="1:9" x14ac:dyDescent="0.2">
      <c r="A155" s="77" t="s">
        <v>2074</v>
      </c>
      <c r="B155" s="78"/>
      <c r="C155" s="78"/>
      <c r="D155" s="78"/>
      <c r="E155" s="10"/>
      <c r="G155" s="10"/>
      <c r="H155" s="78"/>
      <c r="I155" s="78"/>
    </row>
    <row r="156" spans="1:9" x14ac:dyDescent="0.2">
      <c r="A156" s="78"/>
      <c r="B156" s="78"/>
      <c r="C156" s="78"/>
      <c r="D156" s="78"/>
      <c r="E156" s="10"/>
      <c r="G156" s="10"/>
      <c r="H156" s="78"/>
      <c r="I156" s="78"/>
    </row>
    <row r="157" spans="1:9" x14ac:dyDescent="0.2">
      <c r="A157" s="78"/>
      <c r="B157" s="78"/>
      <c r="C157" s="78"/>
      <c r="D157" s="78"/>
      <c r="E157" s="10"/>
      <c r="G157" s="10"/>
      <c r="H157" s="78"/>
      <c r="I157" s="78"/>
    </row>
    <row r="158" spans="1:9" x14ac:dyDescent="0.2">
      <c r="A158" s="78"/>
      <c r="B158" s="78"/>
      <c r="C158" s="78"/>
      <c r="D158" s="78"/>
      <c r="E158" s="10"/>
      <c r="G158" s="10"/>
      <c r="H158" s="78"/>
      <c r="I158" s="78"/>
    </row>
    <row r="159" spans="1:9" x14ac:dyDescent="0.2">
      <c r="A159" s="78"/>
      <c r="B159" s="78"/>
      <c r="C159" s="78"/>
      <c r="D159" s="78"/>
      <c r="E159" s="10"/>
      <c r="G159" s="10"/>
      <c r="H159" s="78"/>
      <c r="I159" s="78"/>
    </row>
    <row r="160" spans="1:9" x14ac:dyDescent="0.2">
      <c r="A160" s="78"/>
      <c r="B160" s="78"/>
      <c r="C160" s="78"/>
      <c r="D160" s="78"/>
      <c r="E160" s="10"/>
      <c r="G160" s="10"/>
      <c r="H160" s="78"/>
      <c r="I160" s="78"/>
    </row>
    <row r="161" spans="1:9" x14ac:dyDescent="0.2">
      <c r="A161" s="78"/>
      <c r="B161" s="78"/>
      <c r="C161" s="78"/>
      <c r="D161" s="78"/>
      <c r="E161" s="10"/>
      <c r="G161" s="10"/>
      <c r="H161" s="78"/>
      <c r="I161" s="78"/>
    </row>
    <row r="162" spans="1:9" x14ac:dyDescent="0.2">
      <c r="A162" s="78"/>
      <c r="B162" s="78"/>
      <c r="C162" s="78"/>
      <c r="D162" s="78"/>
      <c r="E162" s="10"/>
      <c r="G162" s="10"/>
      <c r="H162" s="78"/>
      <c r="I162" s="78"/>
    </row>
    <row r="163" spans="1:9" x14ac:dyDescent="0.2">
      <c r="A163" s="78"/>
      <c r="B163" s="78"/>
      <c r="C163" s="78"/>
      <c r="D163" s="78"/>
      <c r="E163" s="10"/>
      <c r="G163" s="10"/>
      <c r="H163" s="78"/>
      <c r="I163" s="78"/>
    </row>
    <row r="164" spans="1:9" x14ac:dyDescent="0.2">
      <c r="A164" s="78"/>
      <c r="B164" s="78"/>
      <c r="C164" s="78"/>
      <c r="D164" s="78"/>
      <c r="E164" s="10"/>
      <c r="G164" s="10"/>
      <c r="H164" s="78"/>
      <c r="I164" s="78"/>
    </row>
    <row r="165" spans="1:9" x14ac:dyDescent="0.2">
      <c r="A165" s="78"/>
      <c r="B165" s="78"/>
      <c r="C165" s="78"/>
      <c r="D165" s="78"/>
      <c r="E165" s="10"/>
      <c r="G165" s="10"/>
      <c r="H165" s="78"/>
      <c r="I165" s="78"/>
    </row>
    <row r="166" spans="1:9" x14ac:dyDescent="0.2">
      <c r="A166" s="78"/>
      <c r="B166" s="78"/>
      <c r="C166" s="78"/>
      <c r="D166" s="78"/>
      <c r="E166" s="10"/>
      <c r="G166" s="10"/>
      <c r="H166" s="78"/>
      <c r="I166" s="78"/>
    </row>
    <row r="167" spans="1:9" x14ac:dyDescent="0.2">
      <c r="A167" s="78"/>
      <c r="B167" s="78"/>
      <c r="C167" s="78"/>
      <c r="D167" s="78"/>
      <c r="E167" s="10"/>
      <c r="G167" s="10"/>
      <c r="H167" s="78"/>
      <c r="I167" s="78"/>
    </row>
    <row r="168" spans="1:9" x14ac:dyDescent="0.2">
      <c r="A168" s="78"/>
      <c r="B168" s="78"/>
      <c r="C168" s="78"/>
      <c r="D168" s="78"/>
      <c r="E168" s="10"/>
      <c r="G168" s="10"/>
      <c r="H168" s="78"/>
      <c r="I168" s="78"/>
    </row>
    <row r="169" spans="1:9" x14ac:dyDescent="0.2">
      <c r="A169" s="77"/>
      <c r="B169" s="78"/>
      <c r="C169" s="78"/>
      <c r="D169" s="78"/>
      <c r="E169" s="10"/>
      <c r="G169" s="10"/>
      <c r="H169" s="78"/>
      <c r="I169" s="78"/>
    </row>
    <row r="170" spans="1:9" x14ac:dyDescent="0.2">
      <c r="A170" s="78"/>
      <c r="B170" s="78"/>
      <c r="C170" s="78"/>
      <c r="D170" s="78"/>
      <c r="E170" s="10"/>
      <c r="G170" s="10"/>
      <c r="H170" s="78"/>
      <c r="I170" s="78"/>
    </row>
    <row r="171" spans="1:9" x14ac:dyDescent="0.2">
      <c r="A171" s="77" t="s">
        <v>1796</v>
      </c>
      <c r="B171" s="78"/>
      <c r="C171" s="78"/>
      <c r="D171" s="78"/>
      <c r="E171" s="10"/>
      <c r="G171" s="10"/>
      <c r="H171" s="78"/>
      <c r="I171" s="78"/>
    </row>
    <row r="172" spans="1:9" x14ac:dyDescent="0.2">
      <c r="A172" s="78"/>
      <c r="B172" s="78"/>
      <c r="C172" s="78"/>
      <c r="D172" s="78"/>
      <c r="E172" s="10"/>
      <c r="G172" s="10"/>
      <c r="H172" s="78"/>
      <c r="I172" s="78"/>
    </row>
    <row r="173" spans="1:9" x14ac:dyDescent="0.2">
      <c r="A173" s="77" t="s">
        <v>2075</v>
      </c>
      <c r="B173" s="78"/>
      <c r="C173" s="78"/>
      <c r="D173" s="78"/>
      <c r="E173" s="10"/>
      <c r="G173" s="10"/>
      <c r="H173" s="78"/>
      <c r="I173" s="78"/>
    </row>
    <row r="174" spans="1:9" x14ac:dyDescent="0.2">
      <c r="A174" s="78"/>
      <c r="B174" s="78"/>
      <c r="C174" s="78"/>
      <c r="D174" s="78"/>
      <c r="E174" s="10"/>
      <c r="G174" s="10"/>
      <c r="H174" s="78"/>
      <c r="I174" s="78"/>
    </row>
    <row r="175" spans="1:9" x14ac:dyDescent="0.2">
      <c r="A175" s="78"/>
      <c r="B175" s="78"/>
      <c r="C175" s="78"/>
      <c r="D175" s="78"/>
      <c r="E175" s="10"/>
      <c r="G175" s="10"/>
      <c r="H175" s="78"/>
      <c r="I175" s="78"/>
    </row>
    <row r="176" spans="1:9" x14ac:dyDescent="0.2">
      <c r="A176" s="78"/>
      <c r="B176" s="78"/>
      <c r="C176" s="78"/>
      <c r="D176" s="78"/>
      <c r="E176" s="10"/>
      <c r="G176" s="10"/>
      <c r="H176" s="78"/>
      <c r="I176" s="78"/>
    </row>
    <row r="177" spans="1:9" x14ac:dyDescent="0.2">
      <c r="A177" s="78"/>
      <c r="B177" s="78"/>
      <c r="C177" s="78"/>
      <c r="D177" s="78"/>
      <c r="E177" s="10"/>
      <c r="G177" s="10"/>
      <c r="H177" s="78"/>
      <c r="I177" s="78"/>
    </row>
    <row r="178" spans="1:9" x14ac:dyDescent="0.2">
      <c r="A178" s="78"/>
      <c r="B178" s="78"/>
      <c r="C178" s="78"/>
      <c r="D178" s="78"/>
      <c r="E178" s="10"/>
      <c r="G178" s="10"/>
      <c r="H178" s="78"/>
      <c r="I178" s="78"/>
    </row>
    <row r="179" spans="1:9" x14ac:dyDescent="0.2">
      <c r="A179" s="78"/>
      <c r="B179" s="78"/>
      <c r="C179" s="78"/>
      <c r="D179" s="78"/>
      <c r="E179" s="10"/>
      <c r="G179" s="10"/>
      <c r="H179" s="78"/>
      <c r="I179" s="78"/>
    </row>
    <row r="180" spans="1:9" x14ac:dyDescent="0.2">
      <c r="A180" s="78"/>
      <c r="B180" s="78"/>
      <c r="C180" s="78"/>
      <c r="D180" s="78"/>
      <c r="E180" s="10"/>
      <c r="G180" s="10"/>
      <c r="H180" s="78"/>
      <c r="I180" s="78"/>
    </row>
    <row r="181" spans="1:9" x14ac:dyDescent="0.2">
      <c r="A181" s="78"/>
      <c r="B181" s="78"/>
      <c r="C181" s="78"/>
      <c r="D181" s="78"/>
      <c r="E181" s="10"/>
      <c r="G181" s="10"/>
      <c r="H181" s="78"/>
      <c r="I181" s="78"/>
    </row>
    <row r="182" spans="1:9" x14ac:dyDescent="0.2">
      <c r="A182" s="78"/>
      <c r="B182" s="78"/>
      <c r="C182" s="78"/>
      <c r="D182" s="78"/>
      <c r="E182" s="10"/>
      <c r="G182" s="10"/>
      <c r="H182" s="78"/>
      <c r="I182" s="78"/>
    </row>
    <row r="183" spans="1:9" x14ac:dyDescent="0.2">
      <c r="A183" s="78"/>
      <c r="B183" s="78"/>
      <c r="C183" s="78"/>
      <c r="D183" s="78"/>
      <c r="E183" s="10"/>
      <c r="G183" s="10"/>
      <c r="H183" s="78"/>
      <c r="I183" s="78"/>
    </row>
    <row r="184" spans="1:9" x14ac:dyDescent="0.2">
      <c r="A184" s="78"/>
      <c r="B184" s="78"/>
      <c r="C184" s="78"/>
      <c r="D184" s="78"/>
      <c r="E184" s="10"/>
      <c r="G184" s="10"/>
      <c r="H184" s="78"/>
      <c r="I184" s="78"/>
    </row>
    <row r="185" spans="1:9" x14ac:dyDescent="0.2">
      <c r="A185" s="78"/>
      <c r="B185" s="78"/>
      <c r="C185" s="78"/>
      <c r="D185" s="78"/>
      <c r="E185" s="10"/>
      <c r="G185" s="10"/>
      <c r="H185" s="78"/>
      <c r="I185" s="78"/>
    </row>
    <row r="186" spans="1:9" x14ac:dyDescent="0.2">
      <c r="A186" s="78"/>
      <c r="B186" s="78"/>
      <c r="C186" s="78"/>
      <c r="D186" s="78"/>
      <c r="E186" s="10"/>
      <c r="G186" s="10"/>
      <c r="H186" s="78"/>
      <c r="I186" s="78"/>
    </row>
    <row r="187" spans="1:9" x14ac:dyDescent="0.2">
      <c r="A187" s="77" t="s">
        <v>1797</v>
      </c>
      <c r="B187" s="78"/>
      <c r="C187" s="78"/>
      <c r="D187" s="78"/>
      <c r="E187" s="10"/>
      <c r="G187" s="10"/>
      <c r="H187" s="78"/>
      <c r="I187" s="78"/>
    </row>
    <row r="188" spans="1:9" x14ac:dyDescent="0.2">
      <c r="A188" s="78"/>
      <c r="B188" s="78"/>
      <c r="C188" s="78"/>
      <c r="D188" s="78"/>
      <c r="E188" s="10"/>
      <c r="G188" s="10"/>
      <c r="H188" s="78"/>
      <c r="I188" s="78"/>
    </row>
    <row r="189" spans="1:9" x14ac:dyDescent="0.2">
      <c r="A189" s="78"/>
      <c r="B189" s="78"/>
      <c r="C189" s="78"/>
      <c r="D189" s="78"/>
      <c r="E189" s="10"/>
      <c r="G189" s="10"/>
      <c r="H189" s="78"/>
      <c r="I189" s="78"/>
    </row>
    <row r="190" spans="1:9" x14ac:dyDescent="0.2">
      <c r="A190" s="78" t="s">
        <v>1487</v>
      </c>
      <c r="B190" s="78"/>
      <c r="C190" s="78"/>
      <c r="D190" s="78"/>
      <c r="E190" s="10"/>
      <c r="G190" s="10"/>
      <c r="H190" s="78"/>
      <c r="I190" s="78"/>
    </row>
    <row r="192" spans="1:9" x14ac:dyDescent="0.2">
      <c r="A192" s="78"/>
    </row>
    <row r="193" spans="1:1" x14ac:dyDescent="0.2">
      <c r="A193" s="102"/>
    </row>
    <row r="194" spans="1:1" x14ac:dyDescent="0.2">
      <c r="A194" s="102"/>
    </row>
  </sheetData>
  <mergeCells count="17">
    <mergeCell ref="A120:A121"/>
    <mergeCell ref="A1:G1"/>
    <mergeCell ref="A84:G84"/>
    <mergeCell ref="A86:D86"/>
    <mergeCell ref="A103:B103"/>
    <mergeCell ref="A104:B104"/>
    <mergeCell ref="A105:B105"/>
    <mergeCell ref="A106:B106"/>
    <mergeCell ref="A107:B107"/>
    <mergeCell ref="A108:B108"/>
    <mergeCell ref="A109:B109"/>
    <mergeCell ref="A118:A119"/>
    <mergeCell ref="A122:A123"/>
    <mergeCell ref="A124:A125"/>
    <mergeCell ref="A126:A127"/>
    <mergeCell ref="A128:A129"/>
    <mergeCell ref="A130:A131"/>
  </mergeCells>
  <conditionalFormatting sqref="F2:F3">
    <cfRule type="cellIs" dxfId="139" priority="3" stopIfTrue="1" operator="between">
      <formula>0.009</formula>
      <formula>-0.009</formula>
    </cfRule>
  </conditionalFormatting>
  <conditionalFormatting sqref="F5:F83">
    <cfRule type="cellIs" dxfId="138" priority="2" stopIfTrue="1" operator="between">
      <formula>0.009</formula>
      <formula>-0.009</formula>
    </cfRule>
  </conditionalFormatting>
  <conditionalFormatting sqref="F85:F296">
    <cfRule type="cellIs" dxfId="137"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AF07C-0158-475F-B532-289630F4A285}">
  <dimension ref="A1:I164"/>
  <sheetViews>
    <sheetView workbookViewId="0">
      <selection sqref="A1:G1"/>
    </sheetView>
  </sheetViews>
  <sheetFormatPr defaultColWidth="9.140625" defaultRowHeight="11.25" x14ac:dyDescent="0.2"/>
  <cols>
    <col min="1" max="1" width="53.140625" style="6" bestFit="1" customWidth="1"/>
    <col min="2" max="2" width="43.28515625" style="6" bestFit="1" customWidth="1"/>
    <col min="3" max="3" width="2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1798</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1799</v>
      </c>
      <c r="B7" s="22" t="s">
        <v>1800</v>
      </c>
      <c r="C7" s="22" t="s">
        <v>1534</v>
      </c>
      <c r="D7" s="25">
        <v>2500</v>
      </c>
      <c r="E7" s="23">
        <v>2566.2076711999998</v>
      </c>
      <c r="F7" s="24">
        <v>9.1211658296452196</v>
      </c>
      <c r="G7" s="23">
        <v>7.3650000000000002</v>
      </c>
    </row>
    <row r="8" spans="1:7" x14ac:dyDescent="0.2">
      <c r="A8" s="22" t="s">
        <v>68</v>
      </c>
      <c r="B8" s="22" t="s">
        <v>67</v>
      </c>
      <c r="C8" s="22" t="s">
        <v>69</v>
      </c>
      <c r="D8" s="25">
        <v>2042</v>
      </c>
      <c r="E8" s="23">
        <v>2274.800252</v>
      </c>
      <c r="F8" s="24">
        <v>8.0854057762629292</v>
      </c>
      <c r="G8" s="23">
        <v>8.9518000000000004</v>
      </c>
    </row>
    <row r="9" spans="1:7" x14ac:dyDescent="0.2">
      <c r="A9" s="22" t="s">
        <v>71</v>
      </c>
      <c r="B9" s="22" t="s">
        <v>70</v>
      </c>
      <c r="C9" s="22" t="s">
        <v>69</v>
      </c>
      <c r="D9" s="25">
        <v>2020</v>
      </c>
      <c r="E9" s="23">
        <v>2258.2933400000002</v>
      </c>
      <c r="F9" s="24">
        <v>8.0267346549125094</v>
      </c>
      <c r="G9" s="23">
        <v>8.9869000000000003</v>
      </c>
    </row>
    <row r="10" spans="1:7" x14ac:dyDescent="0.2">
      <c r="A10" s="22" t="s">
        <v>73</v>
      </c>
      <c r="B10" s="22" t="s">
        <v>72</v>
      </c>
      <c r="C10" s="22" t="s">
        <v>74</v>
      </c>
      <c r="D10" s="25">
        <v>2000</v>
      </c>
      <c r="E10" s="23">
        <v>2086.1690958999998</v>
      </c>
      <c r="F10" s="24">
        <v>7.41494715565518</v>
      </c>
      <c r="G10" s="23">
        <v>7.6798999999999999</v>
      </c>
    </row>
    <row r="11" spans="1:7" x14ac:dyDescent="0.2">
      <c r="A11" s="22" t="s">
        <v>76</v>
      </c>
      <c r="B11" s="22" t="s">
        <v>75</v>
      </c>
      <c r="C11" s="22" t="s">
        <v>33</v>
      </c>
      <c r="D11" s="25">
        <v>1000</v>
      </c>
      <c r="E11" s="23">
        <v>1020.1305342000001</v>
      </c>
      <c r="F11" s="24">
        <v>3.62588728681171</v>
      </c>
      <c r="G11" s="23">
        <v>8.19</v>
      </c>
    </row>
    <row r="12" spans="1:7" x14ac:dyDescent="0.2">
      <c r="A12" s="21" t="s">
        <v>34</v>
      </c>
      <c r="B12" s="21"/>
      <c r="C12" s="21"/>
      <c r="D12" s="21"/>
      <c r="E12" s="26">
        <f>SUM(E6:E11)</f>
        <v>10205.600893299999</v>
      </c>
      <c r="F12" s="27">
        <f>SUM(F6:F11)</f>
        <v>36.27414070328755</v>
      </c>
      <c r="G12" s="26"/>
    </row>
    <row r="13" spans="1:7" x14ac:dyDescent="0.2">
      <c r="A13" s="22"/>
      <c r="B13" s="22"/>
      <c r="C13" s="22"/>
      <c r="D13" s="22"/>
      <c r="E13" s="23"/>
      <c r="F13" s="24"/>
      <c r="G13" s="23"/>
    </row>
    <row r="14" spans="1:7" x14ac:dyDescent="0.2">
      <c r="A14" s="21" t="s">
        <v>35</v>
      </c>
      <c r="B14" s="22"/>
      <c r="C14" s="22"/>
      <c r="D14" s="22"/>
      <c r="E14" s="23"/>
      <c r="F14" s="24"/>
      <c r="G14" s="23"/>
    </row>
    <row r="15" spans="1:7" x14ac:dyDescent="0.2">
      <c r="A15" s="21" t="s">
        <v>36</v>
      </c>
      <c r="B15" s="22"/>
      <c r="C15" s="22"/>
      <c r="D15" s="22"/>
      <c r="E15" s="23"/>
      <c r="F15" s="24"/>
      <c r="G15" s="23"/>
    </row>
    <row r="16" spans="1:7" x14ac:dyDescent="0.2">
      <c r="A16" s="22" t="s">
        <v>78</v>
      </c>
      <c r="B16" s="22" t="s">
        <v>77</v>
      </c>
      <c r="C16" s="22" t="s">
        <v>38</v>
      </c>
      <c r="D16" s="25">
        <v>500</v>
      </c>
      <c r="E16" s="23">
        <v>2458.84</v>
      </c>
      <c r="F16" s="24">
        <v>8.7395449870498592</v>
      </c>
      <c r="G16" s="23">
        <v>6.5</v>
      </c>
    </row>
    <row r="17" spans="1:7" x14ac:dyDescent="0.2">
      <c r="A17" s="22" t="s">
        <v>1801</v>
      </c>
      <c r="B17" s="22" t="s">
        <v>1802</v>
      </c>
      <c r="C17" s="22" t="s">
        <v>38</v>
      </c>
      <c r="D17" s="25">
        <v>500</v>
      </c>
      <c r="E17" s="23">
        <v>2413.7849999999999</v>
      </c>
      <c r="F17" s="24">
        <v>8.5794043518757395</v>
      </c>
      <c r="G17" s="23">
        <v>6.7900999999999998</v>
      </c>
    </row>
    <row r="18" spans="1:7" x14ac:dyDescent="0.2">
      <c r="A18" s="22" t="s">
        <v>80</v>
      </c>
      <c r="B18" s="22" t="s">
        <v>79</v>
      </c>
      <c r="C18" s="22" t="s">
        <v>40</v>
      </c>
      <c r="D18" s="25">
        <v>500</v>
      </c>
      <c r="E18" s="23">
        <v>2409.8649999999998</v>
      </c>
      <c r="F18" s="24">
        <v>8.5654713524332209</v>
      </c>
      <c r="G18" s="23">
        <v>6.9298999999999999</v>
      </c>
    </row>
    <row r="19" spans="1:7" x14ac:dyDescent="0.2">
      <c r="A19" s="21" t="s">
        <v>34</v>
      </c>
      <c r="B19" s="21"/>
      <c r="C19" s="21"/>
      <c r="D19" s="21"/>
      <c r="E19" s="26">
        <f>SUM(E15:E18)</f>
        <v>7282.49</v>
      </c>
      <c r="F19" s="27">
        <f>SUM(F15:F18)</f>
        <v>25.88442069135882</v>
      </c>
      <c r="G19" s="26"/>
    </row>
    <row r="20" spans="1:7" x14ac:dyDescent="0.2">
      <c r="A20" s="22"/>
      <c r="B20" s="22"/>
      <c r="C20" s="22"/>
      <c r="D20" s="22"/>
      <c r="E20" s="23"/>
      <c r="F20" s="24"/>
      <c r="G20" s="23"/>
    </row>
    <row r="21" spans="1:7" x14ac:dyDescent="0.2">
      <c r="A21" s="21" t="s">
        <v>65</v>
      </c>
      <c r="B21" s="22"/>
      <c r="C21" s="22"/>
      <c r="D21" s="22"/>
      <c r="E21" s="23"/>
      <c r="F21" s="24"/>
      <c r="G21" s="23"/>
    </row>
    <row r="22" spans="1:7" x14ac:dyDescent="0.2">
      <c r="A22" s="22" t="s">
        <v>1803</v>
      </c>
      <c r="B22" s="22" t="s">
        <v>1804</v>
      </c>
      <c r="C22" s="22" t="s">
        <v>43</v>
      </c>
      <c r="D22" s="25">
        <v>2500000</v>
      </c>
      <c r="E22" s="23">
        <v>2576.0195832999998</v>
      </c>
      <c r="F22" s="24">
        <v>9.1560406678644295</v>
      </c>
      <c r="G22" s="23">
        <v>7.5498259299999999</v>
      </c>
    </row>
    <row r="23" spans="1:7" x14ac:dyDescent="0.2">
      <c r="A23" s="22" t="s">
        <v>1805</v>
      </c>
      <c r="B23" s="22" t="s">
        <v>1806</v>
      </c>
      <c r="C23" s="22" t="s">
        <v>43</v>
      </c>
      <c r="D23" s="25">
        <v>2500000</v>
      </c>
      <c r="E23" s="23">
        <v>2567.5954167</v>
      </c>
      <c r="F23" s="24">
        <v>9.1260983442569206</v>
      </c>
      <c r="G23" s="23">
        <v>7.6289007849999999</v>
      </c>
    </row>
    <row r="24" spans="1:7" x14ac:dyDescent="0.2">
      <c r="A24" s="22" t="s">
        <v>1807</v>
      </c>
      <c r="B24" s="22" t="s">
        <v>1808</v>
      </c>
      <c r="C24" s="22" t="s">
        <v>43</v>
      </c>
      <c r="D24" s="25">
        <v>2500000</v>
      </c>
      <c r="E24" s="23">
        <v>2488.7716667</v>
      </c>
      <c r="F24" s="24">
        <v>8.84593220527554</v>
      </c>
      <c r="G24" s="23">
        <v>7.8695244000000004</v>
      </c>
    </row>
    <row r="25" spans="1:7" x14ac:dyDescent="0.2">
      <c r="A25" s="22" t="s">
        <v>1809</v>
      </c>
      <c r="B25" s="22" t="s">
        <v>1810</v>
      </c>
      <c r="C25" s="22" t="s">
        <v>43</v>
      </c>
      <c r="D25" s="25">
        <v>1000000</v>
      </c>
      <c r="E25" s="23">
        <v>1015.4102778</v>
      </c>
      <c r="F25" s="24">
        <v>3.6091099067633099</v>
      </c>
      <c r="G25" s="23">
        <v>6.3029170800000003</v>
      </c>
    </row>
    <row r="26" spans="1:7" x14ac:dyDescent="0.2">
      <c r="A26" s="22" t="s">
        <v>1811</v>
      </c>
      <c r="B26" s="22" t="s">
        <v>1812</v>
      </c>
      <c r="C26" s="22" t="s">
        <v>43</v>
      </c>
      <c r="D26" s="25">
        <v>500000</v>
      </c>
      <c r="E26" s="23">
        <v>536.37324999999998</v>
      </c>
      <c r="F26" s="24">
        <v>1.9064510697016199</v>
      </c>
      <c r="G26" s="23">
        <v>6.2922601005922596</v>
      </c>
    </row>
    <row r="27" spans="1:7" x14ac:dyDescent="0.2">
      <c r="A27" s="22" t="s">
        <v>1813</v>
      </c>
      <c r="B27" s="22" t="s">
        <v>1814</v>
      </c>
      <c r="C27" s="22" t="s">
        <v>43</v>
      </c>
      <c r="D27" s="25">
        <v>500000</v>
      </c>
      <c r="E27" s="23">
        <v>507.89413889999997</v>
      </c>
      <c r="F27" s="24">
        <v>1.80522672299763</v>
      </c>
      <c r="G27" s="23">
        <v>6.258242525</v>
      </c>
    </row>
    <row r="28" spans="1:7" x14ac:dyDescent="0.2">
      <c r="A28" s="21" t="s">
        <v>34</v>
      </c>
      <c r="B28" s="21"/>
      <c r="C28" s="21"/>
      <c r="D28" s="21"/>
      <c r="E28" s="26">
        <f>SUM(E22:E27)</f>
        <v>9692.0643333999997</v>
      </c>
      <c r="F28" s="27">
        <f>SUM(F22:F27)</f>
        <v>34.448858916859443</v>
      </c>
      <c r="G28" s="26"/>
    </row>
    <row r="29" spans="1:7" x14ac:dyDescent="0.2">
      <c r="A29" s="22"/>
      <c r="B29" s="22"/>
      <c r="C29" s="22"/>
      <c r="D29" s="22"/>
      <c r="E29" s="23"/>
      <c r="F29" s="24"/>
      <c r="G29" s="23"/>
    </row>
    <row r="30" spans="1:7" x14ac:dyDescent="0.2">
      <c r="A30" s="21" t="s">
        <v>1631</v>
      </c>
      <c r="B30" s="22"/>
      <c r="C30" s="22"/>
      <c r="D30" s="22"/>
      <c r="E30" s="23"/>
      <c r="F30" s="24"/>
      <c r="G30" s="23"/>
    </row>
    <row r="31" spans="1:7" x14ac:dyDescent="0.2">
      <c r="A31" s="22" t="s">
        <v>1632</v>
      </c>
      <c r="B31" s="22" t="s">
        <v>1633</v>
      </c>
      <c r="C31" s="22" t="s">
        <v>1634</v>
      </c>
      <c r="D31" s="25">
        <v>884.07799999999997</v>
      </c>
      <c r="E31" s="23">
        <v>105.8296868</v>
      </c>
      <c r="F31" s="24">
        <v>0.37615432836377999</v>
      </c>
      <c r="G31" s="23">
        <v>5.6</v>
      </c>
    </row>
    <row r="32" spans="1:7" x14ac:dyDescent="0.2">
      <c r="A32" s="21" t="s">
        <v>34</v>
      </c>
      <c r="B32" s="21"/>
      <c r="C32" s="21"/>
      <c r="D32" s="21"/>
      <c r="E32" s="26">
        <f>SUM(E31:E31)</f>
        <v>105.8296868</v>
      </c>
      <c r="F32" s="27">
        <f>SUM(F31:F31)</f>
        <v>0.37615432836377999</v>
      </c>
      <c r="G32" s="26"/>
    </row>
    <row r="33" spans="1:7" x14ac:dyDescent="0.2">
      <c r="A33" s="22"/>
      <c r="B33" s="22"/>
      <c r="C33" s="22"/>
      <c r="D33" s="22"/>
      <c r="E33" s="23"/>
      <c r="F33" s="24"/>
      <c r="G33" s="23"/>
    </row>
    <row r="34" spans="1:7" x14ac:dyDescent="0.2">
      <c r="A34" s="21" t="s">
        <v>46</v>
      </c>
      <c r="B34" s="21"/>
      <c r="C34" s="21"/>
      <c r="D34" s="21"/>
      <c r="E34" s="26">
        <f>E12+E19+E28+E32</f>
        <v>27285.9849135</v>
      </c>
      <c r="F34" s="27">
        <f>F12+F19+F28+F32</f>
        <v>96.983574639869602</v>
      </c>
      <c r="G34" s="26"/>
    </row>
    <row r="35" spans="1:7" x14ac:dyDescent="0.2">
      <c r="A35" s="21"/>
      <c r="B35" s="21"/>
      <c r="C35" s="21"/>
      <c r="D35" s="21"/>
      <c r="E35" s="26"/>
      <c r="F35" s="27"/>
      <c r="G35" s="26"/>
    </row>
    <row r="36" spans="1:7" x14ac:dyDescent="0.2">
      <c r="A36" s="21" t="s">
        <v>1749</v>
      </c>
      <c r="B36" s="21"/>
      <c r="C36" s="21"/>
      <c r="D36" s="21"/>
      <c r="E36" s="26">
        <v>6.1963912649999999</v>
      </c>
      <c r="F36" s="27">
        <f>E36/E40*100</f>
        <v>2.2024060214503698E-2</v>
      </c>
      <c r="G36" s="26"/>
    </row>
    <row r="37" spans="1:7" x14ac:dyDescent="0.2">
      <c r="A37" s="21"/>
      <c r="B37" s="21"/>
      <c r="C37" s="21"/>
      <c r="D37" s="21"/>
      <c r="E37" s="26"/>
      <c r="F37" s="27"/>
      <c r="G37" s="26"/>
    </row>
    <row r="38" spans="1:7" x14ac:dyDescent="0.2">
      <c r="A38" s="21" t="s">
        <v>48</v>
      </c>
      <c r="B38" s="21"/>
      <c r="C38" s="21"/>
      <c r="D38" s="21"/>
      <c r="E38" s="26">
        <f>E40-(E12+E19+E28+E32+E36)</f>
        <v>842.46419043499918</v>
      </c>
      <c r="F38" s="27">
        <f>F40-(F12+F19+F28+F32+F36)</f>
        <v>2.9944012999158929</v>
      </c>
      <c r="G38" s="26"/>
    </row>
    <row r="39" spans="1:7" x14ac:dyDescent="0.2">
      <c r="A39" s="22"/>
      <c r="B39" s="22"/>
      <c r="C39" s="22"/>
      <c r="D39" s="22"/>
      <c r="E39" s="23"/>
      <c r="F39" s="24"/>
      <c r="G39" s="23"/>
    </row>
    <row r="40" spans="1:7" x14ac:dyDescent="0.2">
      <c r="A40" s="28" t="s">
        <v>47</v>
      </c>
      <c r="B40" s="28"/>
      <c r="C40" s="28"/>
      <c r="D40" s="28"/>
      <c r="E40" s="29">
        <v>28134.645495199999</v>
      </c>
      <c r="F40" s="30">
        <v>100</v>
      </c>
      <c r="G40" s="29"/>
    </row>
    <row r="42" spans="1:7" x14ac:dyDescent="0.2">
      <c r="A42" s="108" t="s">
        <v>1750</v>
      </c>
      <c r="B42" s="108"/>
      <c r="C42" s="108"/>
      <c r="D42" s="108"/>
      <c r="E42" s="109"/>
      <c r="F42" s="110"/>
      <c r="G42" s="109"/>
    </row>
    <row r="43" spans="1:7" x14ac:dyDescent="0.2">
      <c r="A43" s="22"/>
      <c r="B43" s="22"/>
      <c r="C43" s="22"/>
      <c r="D43" s="22"/>
      <c r="E43" s="23"/>
      <c r="F43" s="24"/>
      <c r="G43" s="23"/>
    </row>
    <row r="44" spans="1:7" x14ac:dyDescent="0.2">
      <c r="A44" s="21" t="s">
        <v>1751</v>
      </c>
      <c r="B44" s="21"/>
      <c r="C44" s="21"/>
      <c r="D44" s="21"/>
      <c r="E44" s="26" t="s">
        <v>1752</v>
      </c>
      <c r="F44" s="27" t="s">
        <v>3</v>
      </c>
      <c r="G44" s="26"/>
    </row>
    <row r="45" spans="1:7" x14ac:dyDescent="0.2">
      <c r="A45" s="22" t="s">
        <v>1754</v>
      </c>
      <c r="B45" s="22"/>
      <c r="C45" s="22"/>
      <c r="D45" s="22"/>
      <c r="E45" s="23">
        <v>2500</v>
      </c>
      <c r="F45" s="24">
        <f t="shared" ref="F45:F53" si="0">E45/$E$40*100</f>
        <v>8.8858414811962732</v>
      </c>
      <c r="G45" s="23"/>
    </row>
    <row r="46" spans="1:7" x14ac:dyDescent="0.2">
      <c r="A46" s="22" t="s">
        <v>1754</v>
      </c>
      <c r="B46" s="22"/>
      <c r="C46" s="22"/>
      <c r="D46" s="22"/>
      <c r="E46" s="23">
        <v>2500</v>
      </c>
      <c r="F46" s="24">
        <f t="shared" si="0"/>
        <v>8.8858414811962732</v>
      </c>
      <c r="G46" s="23"/>
    </row>
    <row r="47" spans="1:7" x14ac:dyDescent="0.2">
      <c r="A47" s="22" t="s">
        <v>1755</v>
      </c>
      <c r="B47" s="22"/>
      <c r="C47" s="22"/>
      <c r="D47" s="22"/>
      <c r="E47" s="23">
        <v>2500</v>
      </c>
      <c r="F47" s="24">
        <f t="shared" si="0"/>
        <v>8.8858414811962732</v>
      </c>
      <c r="G47" s="23"/>
    </row>
    <row r="48" spans="1:7" x14ac:dyDescent="0.2">
      <c r="A48" s="22" t="s">
        <v>1755</v>
      </c>
      <c r="B48" s="22"/>
      <c r="C48" s="22"/>
      <c r="D48" s="22"/>
      <c r="E48" s="23">
        <v>2500</v>
      </c>
      <c r="F48" s="24">
        <f t="shared" si="0"/>
        <v>8.8858414811962732</v>
      </c>
      <c r="G48" s="23"/>
    </row>
    <row r="49" spans="1:7" x14ac:dyDescent="0.2">
      <c r="A49" s="22" t="s">
        <v>1755</v>
      </c>
      <c r="B49" s="22"/>
      <c r="C49" s="22"/>
      <c r="D49" s="22"/>
      <c r="E49" s="23">
        <v>2500</v>
      </c>
      <c r="F49" s="24">
        <f t="shared" si="0"/>
        <v>8.8858414811962732</v>
      </c>
      <c r="G49" s="23"/>
    </row>
    <row r="50" spans="1:7" x14ac:dyDescent="0.2">
      <c r="A50" s="22" t="s">
        <v>1756</v>
      </c>
      <c r="B50" s="22"/>
      <c r="C50" s="22"/>
      <c r="D50" s="22"/>
      <c r="E50" s="23">
        <v>2500</v>
      </c>
      <c r="F50" s="24">
        <f t="shared" si="0"/>
        <v>8.8858414811962732</v>
      </c>
      <c r="G50" s="23"/>
    </row>
    <row r="51" spans="1:7" x14ac:dyDescent="0.2">
      <c r="A51" s="22" t="s">
        <v>1756</v>
      </c>
      <c r="B51" s="22"/>
      <c r="C51" s="22"/>
      <c r="D51" s="22"/>
      <c r="E51" s="23">
        <v>2500</v>
      </c>
      <c r="F51" s="24">
        <f t="shared" si="0"/>
        <v>8.8858414811962732</v>
      </c>
      <c r="G51" s="23"/>
    </row>
    <row r="52" spans="1:7" x14ac:dyDescent="0.2">
      <c r="A52" s="22" t="s">
        <v>1756</v>
      </c>
      <c r="B52" s="22"/>
      <c r="C52" s="22"/>
      <c r="D52" s="22"/>
      <c r="E52" s="23">
        <v>2500</v>
      </c>
      <c r="F52" s="24">
        <f t="shared" si="0"/>
        <v>8.8858414811962732</v>
      </c>
      <c r="G52" s="23"/>
    </row>
    <row r="53" spans="1:7" x14ac:dyDescent="0.2">
      <c r="A53" s="22" t="s">
        <v>1754</v>
      </c>
      <c r="B53" s="22"/>
      <c r="C53" s="22"/>
      <c r="D53" s="22"/>
      <c r="E53" s="23">
        <v>1000</v>
      </c>
      <c r="F53" s="24">
        <f t="shared" si="0"/>
        <v>3.5543365924785091</v>
      </c>
      <c r="G53" s="23"/>
    </row>
    <row r="54" spans="1:7" x14ac:dyDescent="0.2">
      <c r="A54" s="28" t="s">
        <v>1757</v>
      </c>
      <c r="B54" s="28"/>
      <c r="C54" s="28"/>
      <c r="D54" s="28"/>
      <c r="E54" s="29">
        <f xml:space="preserve"> SUM(E45:E53)</f>
        <v>21000</v>
      </c>
      <c r="F54" s="30">
        <f xml:space="preserve"> SUM(F45:F53)</f>
        <v>74.641068442048692</v>
      </c>
      <c r="G54" s="29"/>
    </row>
    <row r="55" spans="1:7" x14ac:dyDescent="0.2">
      <c r="A55" s="6" t="s">
        <v>1815</v>
      </c>
      <c r="B55" s="11"/>
      <c r="C55" s="11"/>
      <c r="D55" s="11"/>
      <c r="E55" s="12"/>
      <c r="F55" s="13"/>
      <c r="G55" s="12"/>
    </row>
    <row r="57" spans="1:7" x14ac:dyDescent="0.2">
      <c r="A57" s="11" t="s">
        <v>50</v>
      </c>
    </row>
    <row r="58" spans="1:7" x14ac:dyDescent="0.2">
      <c r="A58" s="11" t="s">
        <v>1636</v>
      </c>
    </row>
    <row r="59" spans="1:7" x14ac:dyDescent="0.2">
      <c r="A59" s="11" t="s">
        <v>1071</v>
      </c>
    </row>
    <row r="61" spans="1:7" ht="35.1" customHeight="1" x14ac:dyDescent="0.2">
      <c r="A61" s="152" t="s">
        <v>1072</v>
      </c>
      <c r="B61" s="152"/>
      <c r="C61" s="152"/>
      <c r="D61" s="152"/>
      <c r="E61" s="152"/>
      <c r="F61" s="152"/>
      <c r="G61" s="152"/>
    </row>
    <row r="63" spans="1:7" ht="23.25" customHeight="1" x14ac:dyDescent="0.2">
      <c r="A63" s="147" t="s">
        <v>1639</v>
      </c>
      <c r="B63" s="147"/>
      <c r="C63" s="147"/>
      <c r="D63" s="147"/>
    </row>
    <row r="65" spans="1:4" x14ac:dyDescent="0.2">
      <c r="A65" s="11" t="s">
        <v>51</v>
      </c>
    </row>
    <row r="66" spans="1:4" x14ac:dyDescent="0.2">
      <c r="A66" s="11" t="s">
        <v>1640</v>
      </c>
    </row>
    <row r="67" spans="1:4" x14ac:dyDescent="0.2">
      <c r="A67" s="11" t="s">
        <v>52</v>
      </c>
      <c r="B67" s="11"/>
      <c r="C67" s="31" t="s">
        <v>54</v>
      </c>
      <c r="D67" s="11" t="s">
        <v>53</v>
      </c>
    </row>
    <row r="68" spans="1:4" x14ac:dyDescent="0.2">
      <c r="A68" s="6" t="s">
        <v>61</v>
      </c>
      <c r="C68" s="32">
        <v>43.526600000000002</v>
      </c>
      <c r="D68" s="32">
        <v>43.673900000000003</v>
      </c>
    </row>
    <row r="69" spans="1:4" x14ac:dyDescent="0.2">
      <c r="A69" s="6" t="s">
        <v>1669</v>
      </c>
      <c r="C69" s="32">
        <v>10.166499999999999</v>
      </c>
      <c r="D69" s="32">
        <v>10.1554</v>
      </c>
    </row>
    <row r="70" spans="1:4" x14ac:dyDescent="0.2">
      <c r="A70" s="6" t="s">
        <v>62</v>
      </c>
      <c r="C70" s="32">
        <v>47.878500000000003</v>
      </c>
      <c r="D70" s="32">
        <v>48.064</v>
      </c>
    </row>
    <row r="71" spans="1:4" x14ac:dyDescent="0.2">
      <c r="A71" s="6" t="s">
        <v>1671</v>
      </c>
      <c r="C71" s="32">
        <v>10.0663</v>
      </c>
      <c r="D71" s="32">
        <v>10.055199999999999</v>
      </c>
    </row>
    <row r="73" spans="1:4" x14ac:dyDescent="0.2">
      <c r="A73" s="11" t="s">
        <v>1028</v>
      </c>
    </row>
    <row r="74" spans="1:4" x14ac:dyDescent="0.2">
      <c r="A74" s="148" t="s">
        <v>55</v>
      </c>
      <c r="B74" s="149"/>
      <c r="C74" s="33" t="s">
        <v>56</v>
      </c>
    </row>
    <row r="75" spans="1:4" x14ac:dyDescent="0.2">
      <c r="A75" s="143" t="s">
        <v>1669</v>
      </c>
      <c r="B75" s="144"/>
      <c r="C75" s="34">
        <v>4.545358E-2</v>
      </c>
    </row>
    <row r="76" spans="1:4" x14ac:dyDescent="0.2">
      <c r="A76" s="143" t="s">
        <v>1671</v>
      </c>
      <c r="B76" s="144"/>
      <c r="C76" s="34">
        <v>4.9990329999999999E-2</v>
      </c>
    </row>
    <row r="77" spans="1:4" x14ac:dyDescent="0.2">
      <c r="A77" s="6" t="s">
        <v>57</v>
      </c>
    </row>
    <row r="78" spans="1:4" x14ac:dyDescent="0.2">
      <c r="A78" s="6" t="s">
        <v>58</v>
      </c>
    </row>
    <row r="80" spans="1:4" x14ac:dyDescent="0.2">
      <c r="A80" s="11" t="s">
        <v>1770</v>
      </c>
    </row>
    <row r="81" spans="1:5" x14ac:dyDescent="0.2">
      <c r="A81" s="11"/>
    </row>
    <row r="82" spans="1:5" x14ac:dyDescent="0.2">
      <c r="A82" s="6" t="s">
        <v>1771</v>
      </c>
      <c r="B82" s="111"/>
      <c r="C82" s="111"/>
      <c r="D82" s="111"/>
      <c r="E82" s="111"/>
    </row>
    <row r="83" spans="1:5" x14ac:dyDescent="0.2">
      <c r="A83" s="112"/>
      <c r="B83" s="111"/>
      <c r="C83" s="111"/>
      <c r="D83" s="111"/>
      <c r="E83" s="111"/>
    </row>
    <row r="84" spans="1:5" ht="33.75" x14ac:dyDescent="0.2">
      <c r="A84" s="113" t="s">
        <v>1033</v>
      </c>
      <c r="B84" s="114" t="s">
        <v>1772</v>
      </c>
      <c r="C84" s="113" t="s">
        <v>1773</v>
      </c>
      <c r="D84" s="115" t="s">
        <v>1774</v>
      </c>
      <c r="E84" s="116" t="s">
        <v>1775</v>
      </c>
    </row>
    <row r="85" spans="1:5" x14ac:dyDescent="0.2">
      <c r="A85" s="151" t="s">
        <v>1816</v>
      </c>
      <c r="B85" s="117" t="s">
        <v>1777</v>
      </c>
      <c r="C85" s="117" t="s">
        <v>1778</v>
      </c>
      <c r="D85" s="118" t="s">
        <v>1817</v>
      </c>
      <c r="E85" s="119">
        <v>2500</v>
      </c>
    </row>
    <row r="86" spans="1:5" ht="20.100000000000001" customHeight="1" x14ac:dyDescent="0.2">
      <c r="A86" s="151"/>
      <c r="B86" s="117" t="s">
        <v>1056</v>
      </c>
      <c r="C86" s="117" t="s">
        <v>1780</v>
      </c>
      <c r="D86" s="118">
        <v>46337</v>
      </c>
      <c r="E86" s="119">
        <v>-2500</v>
      </c>
    </row>
    <row r="87" spans="1:5" x14ac:dyDescent="0.2">
      <c r="A87" s="151" t="s">
        <v>1818</v>
      </c>
      <c r="B87" s="117" t="s">
        <v>1777</v>
      </c>
      <c r="C87" s="117" t="s">
        <v>1778</v>
      </c>
      <c r="D87" s="118" t="s">
        <v>1817</v>
      </c>
      <c r="E87" s="119">
        <v>2500</v>
      </c>
    </row>
    <row r="88" spans="1:5" ht="20.45" customHeight="1" x14ac:dyDescent="0.2">
      <c r="A88" s="151"/>
      <c r="B88" s="117" t="s">
        <v>1056</v>
      </c>
      <c r="C88" s="117" t="s">
        <v>1780</v>
      </c>
      <c r="D88" s="118">
        <v>46337</v>
      </c>
      <c r="E88" s="119">
        <v>-2500</v>
      </c>
    </row>
    <row r="89" spans="1:5" x14ac:dyDescent="0.2">
      <c r="A89" s="151" t="s">
        <v>1819</v>
      </c>
      <c r="B89" s="117" t="s">
        <v>1777</v>
      </c>
      <c r="C89" s="117" t="s">
        <v>1778</v>
      </c>
      <c r="D89" s="118" t="s">
        <v>1817</v>
      </c>
      <c r="E89" s="119">
        <v>2500</v>
      </c>
    </row>
    <row r="90" spans="1:5" ht="22.5" customHeight="1" x14ac:dyDescent="0.2">
      <c r="A90" s="151"/>
      <c r="B90" s="117" t="s">
        <v>1056</v>
      </c>
      <c r="C90" s="117" t="s">
        <v>1780</v>
      </c>
      <c r="D90" s="118">
        <v>46337</v>
      </c>
      <c r="E90" s="119">
        <v>-2500</v>
      </c>
    </row>
    <row r="91" spans="1:5" x14ac:dyDescent="0.2">
      <c r="A91" s="150" t="s">
        <v>1820</v>
      </c>
      <c r="B91" s="117" t="s">
        <v>1777</v>
      </c>
      <c r="C91" s="117" t="s">
        <v>1778</v>
      </c>
      <c r="D91" s="118" t="s">
        <v>1821</v>
      </c>
      <c r="E91" s="119">
        <v>2500</v>
      </c>
    </row>
    <row r="92" spans="1:5" x14ac:dyDescent="0.2">
      <c r="A92" s="150"/>
      <c r="B92" s="117" t="s">
        <v>1056</v>
      </c>
      <c r="C92" s="117" t="s">
        <v>1780</v>
      </c>
      <c r="D92" s="118">
        <v>47885</v>
      </c>
      <c r="E92" s="119">
        <v>-2500</v>
      </c>
    </row>
    <row r="93" spans="1:5" x14ac:dyDescent="0.2">
      <c r="A93" s="151" t="s">
        <v>1822</v>
      </c>
      <c r="B93" s="117" t="s">
        <v>1777</v>
      </c>
      <c r="C93" s="117" t="s">
        <v>1778</v>
      </c>
      <c r="D93" s="118" t="s">
        <v>1823</v>
      </c>
      <c r="E93" s="119">
        <v>2500</v>
      </c>
    </row>
    <row r="94" spans="1:5" ht="22.5" customHeight="1" x14ac:dyDescent="0.2">
      <c r="A94" s="151"/>
      <c r="B94" s="117" t="s">
        <v>1056</v>
      </c>
      <c r="C94" s="117" t="s">
        <v>1780</v>
      </c>
      <c r="D94" s="118">
        <v>47947</v>
      </c>
      <c r="E94" s="119">
        <v>-2500</v>
      </c>
    </row>
    <row r="95" spans="1:5" x14ac:dyDescent="0.2">
      <c r="A95" s="151" t="s">
        <v>1824</v>
      </c>
      <c r="B95" s="117" t="s">
        <v>1777</v>
      </c>
      <c r="C95" s="117" t="s">
        <v>1778</v>
      </c>
      <c r="D95" s="118" t="s">
        <v>1823</v>
      </c>
      <c r="E95" s="119">
        <v>2500</v>
      </c>
    </row>
    <row r="96" spans="1:5" ht="18.95" customHeight="1" x14ac:dyDescent="0.2">
      <c r="A96" s="151"/>
      <c r="B96" s="117" t="s">
        <v>1056</v>
      </c>
      <c r="C96" s="117" t="s">
        <v>1780</v>
      </c>
      <c r="D96" s="118">
        <v>47947</v>
      </c>
      <c r="E96" s="119">
        <v>-2500</v>
      </c>
    </row>
    <row r="97" spans="1:5" x14ac:dyDescent="0.2">
      <c r="A97" s="150" t="s">
        <v>1825</v>
      </c>
      <c r="B97" s="117" t="s">
        <v>1777</v>
      </c>
      <c r="C97" s="117" t="s">
        <v>1778</v>
      </c>
      <c r="D97" s="118" t="s">
        <v>1826</v>
      </c>
      <c r="E97" s="119">
        <v>2500</v>
      </c>
    </row>
    <row r="98" spans="1:5" x14ac:dyDescent="0.2">
      <c r="A98" s="150"/>
      <c r="B98" s="117" t="s">
        <v>1056</v>
      </c>
      <c r="C98" s="117" t="s">
        <v>1780</v>
      </c>
      <c r="D98" s="118">
        <v>46296</v>
      </c>
      <c r="E98" s="119">
        <v>-2500</v>
      </c>
    </row>
    <row r="99" spans="1:5" x14ac:dyDescent="0.2">
      <c r="A99" s="151" t="s">
        <v>1827</v>
      </c>
      <c r="B99" s="117" t="s">
        <v>1777</v>
      </c>
      <c r="C99" s="117" t="s">
        <v>1778</v>
      </c>
      <c r="D99" s="118" t="s">
        <v>1828</v>
      </c>
      <c r="E99" s="119">
        <v>2500</v>
      </c>
    </row>
    <row r="100" spans="1:5" ht="24.95" customHeight="1" x14ac:dyDescent="0.2">
      <c r="A100" s="151"/>
      <c r="B100" s="117" t="s">
        <v>1056</v>
      </c>
      <c r="C100" s="117" t="s">
        <v>1780</v>
      </c>
      <c r="D100" s="118">
        <v>46898</v>
      </c>
      <c r="E100" s="119">
        <v>-2500</v>
      </c>
    </row>
    <row r="101" spans="1:5" x14ac:dyDescent="0.2">
      <c r="A101" s="150" t="s">
        <v>1829</v>
      </c>
      <c r="B101" s="117" t="s">
        <v>1777</v>
      </c>
      <c r="C101" s="117" t="s">
        <v>1778</v>
      </c>
      <c r="D101" s="118" t="s">
        <v>1828</v>
      </c>
      <c r="E101" s="119">
        <v>1000</v>
      </c>
    </row>
    <row r="102" spans="1:5" x14ac:dyDescent="0.2">
      <c r="A102" s="150"/>
      <c r="B102" s="117" t="s">
        <v>1056</v>
      </c>
      <c r="C102" s="117" t="s">
        <v>1780</v>
      </c>
      <c r="D102" s="118">
        <v>46898</v>
      </c>
      <c r="E102" s="119">
        <v>-1000</v>
      </c>
    </row>
    <row r="103" spans="1:5" x14ac:dyDescent="0.2">
      <c r="A103" s="111"/>
      <c r="B103" s="111"/>
      <c r="C103" s="111"/>
      <c r="D103" s="111"/>
      <c r="E103" s="111"/>
    </row>
    <row r="104" spans="1:5" x14ac:dyDescent="0.2">
      <c r="A104" s="78" t="s">
        <v>1789</v>
      </c>
      <c r="B104" s="111"/>
      <c r="C104" s="111"/>
      <c r="D104" s="111"/>
      <c r="E104" s="111"/>
    </row>
    <row r="105" spans="1:5" x14ac:dyDescent="0.2">
      <c r="A105" s="78" t="s">
        <v>1790</v>
      </c>
      <c r="B105" s="111"/>
      <c r="C105" s="111"/>
      <c r="D105" s="111"/>
      <c r="E105" s="111"/>
    </row>
    <row r="106" spans="1:5" x14ac:dyDescent="0.2">
      <c r="A106" s="11"/>
    </row>
    <row r="107" spans="1:5" x14ac:dyDescent="0.2">
      <c r="A107" s="6" t="s">
        <v>1830</v>
      </c>
    </row>
    <row r="108" spans="1:5" x14ac:dyDescent="0.2">
      <c r="A108" s="6" t="s">
        <v>1831</v>
      </c>
    </row>
    <row r="110" spans="1:5" x14ac:dyDescent="0.2">
      <c r="A110" s="11" t="s">
        <v>1656</v>
      </c>
      <c r="D110" s="35">
        <v>2.9081579536712798</v>
      </c>
      <c r="E110" s="9" t="s">
        <v>59</v>
      </c>
    </row>
    <row r="112" spans="1:5" x14ac:dyDescent="0.2">
      <c r="A112" s="11" t="s">
        <v>66</v>
      </c>
      <c r="D112" s="31" t="s">
        <v>60</v>
      </c>
    </row>
    <row r="114" spans="1:9" x14ac:dyDescent="0.2">
      <c r="A114" s="11" t="s">
        <v>1657</v>
      </c>
      <c r="B114" s="11"/>
      <c r="C114" s="11"/>
      <c r="D114" s="31" t="s">
        <v>60</v>
      </c>
    </row>
    <row r="115" spans="1:9" x14ac:dyDescent="0.2">
      <c r="A115" s="11"/>
      <c r="B115" s="11"/>
      <c r="C115" s="11"/>
      <c r="D115" s="11"/>
    </row>
    <row r="116" spans="1:9" x14ac:dyDescent="0.2">
      <c r="A116" s="11" t="s">
        <v>1793</v>
      </c>
      <c r="B116" s="11"/>
      <c r="C116" s="11"/>
      <c r="D116" s="31" t="s">
        <v>60</v>
      </c>
    </row>
    <row r="117" spans="1:9" x14ac:dyDescent="0.2">
      <c r="A117" s="11"/>
      <c r="B117" s="11"/>
      <c r="C117" s="11"/>
      <c r="D117" s="11"/>
    </row>
    <row r="118" spans="1:9" x14ac:dyDescent="0.2">
      <c r="A118" s="11" t="s">
        <v>1659</v>
      </c>
      <c r="B118" s="11"/>
      <c r="C118" s="11"/>
      <c r="D118" s="31" t="s">
        <v>60</v>
      </c>
    </row>
    <row r="119" spans="1:9" x14ac:dyDescent="0.2">
      <c r="A119" s="11"/>
      <c r="B119" s="11"/>
      <c r="C119" s="11"/>
      <c r="D119" s="11"/>
    </row>
    <row r="120" spans="1:9" x14ac:dyDescent="0.2">
      <c r="A120" s="11" t="s">
        <v>1794</v>
      </c>
      <c r="B120" s="11"/>
      <c r="C120" s="11"/>
      <c r="D120" s="31" t="s">
        <v>60</v>
      </c>
    </row>
    <row r="121" spans="1:9" x14ac:dyDescent="0.2">
      <c r="A121" s="11"/>
      <c r="B121" s="11"/>
      <c r="C121" s="11"/>
      <c r="D121" s="11"/>
    </row>
    <row r="122" spans="1:9" x14ac:dyDescent="0.2">
      <c r="A122" s="11" t="s">
        <v>1795</v>
      </c>
      <c r="B122" s="11"/>
      <c r="C122" s="11"/>
      <c r="D122" s="31" t="s">
        <v>60</v>
      </c>
    </row>
    <row r="124" spans="1:9" x14ac:dyDescent="0.2">
      <c r="A124" s="77" t="s">
        <v>1662</v>
      </c>
      <c r="B124" s="78"/>
      <c r="C124" s="78"/>
      <c r="D124" s="78"/>
    </row>
    <row r="126" spans="1:9" x14ac:dyDescent="0.2">
      <c r="A126" s="77" t="s">
        <v>2074</v>
      </c>
      <c r="B126" s="78"/>
      <c r="C126" s="78"/>
      <c r="D126" s="78"/>
      <c r="E126" s="10"/>
      <c r="G126" s="10"/>
      <c r="H126" s="78"/>
      <c r="I126" s="78"/>
    </row>
    <row r="127" spans="1:9" x14ac:dyDescent="0.2">
      <c r="A127" s="78"/>
      <c r="B127" s="78"/>
      <c r="C127" s="78"/>
      <c r="D127" s="78"/>
      <c r="E127" s="10"/>
      <c r="G127" s="10"/>
      <c r="H127" s="78"/>
      <c r="I127" s="78"/>
    </row>
    <row r="128" spans="1:9" x14ac:dyDescent="0.2">
      <c r="A128" s="78"/>
      <c r="B128" s="78"/>
      <c r="C128" s="78"/>
      <c r="D128" s="78"/>
      <c r="E128" s="10"/>
      <c r="G128" s="10"/>
      <c r="H128" s="78"/>
      <c r="I128" s="78"/>
    </row>
    <row r="129" spans="1:9" x14ac:dyDescent="0.2">
      <c r="A129" s="78"/>
      <c r="B129" s="78"/>
      <c r="C129" s="78"/>
      <c r="D129" s="78"/>
      <c r="E129" s="10"/>
      <c r="G129" s="10"/>
      <c r="H129" s="78"/>
      <c r="I129" s="78"/>
    </row>
    <row r="130" spans="1:9" x14ac:dyDescent="0.2">
      <c r="A130" s="78"/>
      <c r="B130" s="78"/>
      <c r="C130" s="78"/>
      <c r="D130" s="78"/>
      <c r="E130" s="10"/>
      <c r="G130" s="10"/>
      <c r="H130" s="78"/>
      <c r="I130" s="78"/>
    </row>
    <row r="131" spans="1:9" x14ac:dyDescent="0.2">
      <c r="A131" s="78"/>
      <c r="B131" s="78"/>
      <c r="C131" s="78"/>
      <c r="D131" s="78"/>
      <c r="E131" s="10"/>
      <c r="G131" s="10"/>
      <c r="H131" s="78"/>
      <c r="I131" s="78"/>
    </row>
    <row r="132" spans="1:9" x14ac:dyDescent="0.2">
      <c r="A132" s="78"/>
      <c r="B132" s="78"/>
      <c r="C132" s="78"/>
      <c r="D132" s="78"/>
      <c r="E132" s="10"/>
      <c r="G132" s="10"/>
      <c r="H132" s="78"/>
      <c r="I132" s="78"/>
    </row>
    <row r="133" spans="1:9" x14ac:dyDescent="0.2">
      <c r="A133" s="78"/>
      <c r="B133" s="78"/>
      <c r="C133" s="78"/>
      <c r="D133" s="78"/>
      <c r="E133" s="10"/>
      <c r="G133" s="10"/>
      <c r="H133" s="78"/>
      <c r="I133" s="78"/>
    </row>
    <row r="134" spans="1:9" x14ac:dyDescent="0.2">
      <c r="A134" s="78"/>
      <c r="B134" s="78"/>
      <c r="C134" s="78"/>
      <c r="D134" s="78"/>
      <c r="E134" s="10"/>
      <c r="G134" s="10"/>
      <c r="H134" s="78"/>
      <c r="I134" s="78"/>
    </row>
    <row r="135" spans="1:9" x14ac:dyDescent="0.2">
      <c r="A135" s="78"/>
      <c r="B135" s="78"/>
      <c r="C135" s="78"/>
      <c r="D135" s="78"/>
      <c r="E135" s="10"/>
      <c r="G135" s="10"/>
      <c r="H135" s="78"/>
      <c r="I135" s="78"/>
    </row>
    <row r="136" spans="1:9" x14ac:dyDescent="0.2">
      <c r="A136" s="78"/>
      <c r="B136" s="78"/>
      <c r="C136" s="78"/>
      <c r="D136" s="78"/>
      <c r="E136" s="10"/>
      <c r="G136" s="10"/>
      <c r="H136" s="78"/>
      <c r="I136" s="78"/>
    </row>
    <row r="137" spans="1:9" x14ac:dyDescent="0.2">
      <c r="A137" s="78"/>
      <c r="B137" s="78"/>
      <c r="C137" s="78"/>
      <c r="D137" s="78"/>
      <c r="E137" s="10"/>
      <c r="G137" s="10"/>
      <c r="H137" s="78"/>
      <c r="I137" s="78"/>
    </row>
    <row r="138" spans="1:9" x14ac:dyDescent="0.2">
      <c r="A138" s="78"/>
      <c r="B138" s="78"/>
      <c r="C138" s="78"/>
      <c r="D138" s="78"/>
      <c r="E138" s="10"/>
      <c r="G138" s="10"/>
      <c r="H138" s="78"/>
      <c r="I138" s="78"/>
    </row>
    <row r="139" spans="1:9" x14ac:dyDescent="0.2">
      <c r="A139" s="78"/>
      <c r="B139" s="78"/>
      <c r="C139" s="78"/>
      <c r="D139" s="78"/>
      <c r="E139" s="10"/>
      <c r="G139" s="10"/>
      <c r="H139" s="78"/>
      <c r="I139" s="78"/>
    </row>
    <row r="140" spans="1:9" x14ac:dyDescent="0.2">
      <c r="A140" s="78"/>
      <c r="B140" s="78"/>
      <c r="C140" s="78"/>
      <c r="D140" s="78"/>
      <c r="E140" s="10"/>
      <c r="G140" s="10"/>
      <c r="H140" s="78"/>
      <c r="I140" s="78"/>
    </row>
    <row r="141" spans="1:9" x14ac:dyDescent="0.2">
      <c r="A141" s="78"/>
      <c r="B141" s="78"/>
      <c r="C141" s="78"/>
      <c r="D141" s="78"/>
      <c r="E141" s="10"/>
      <c r="G141" s="10"/>
      <c r="H141" s="78"/>
      <c r="I141" s="78"/>
    </row>
    <row r="142" spans="1:9" x14ac:dyDescent="0.2">
      <c r="A142" s="77" t="s">
        <v>1832</v>
      </c>
      <c r="B142" s="78"/>
      <c r="C142" s="78"/>
      <c r="D142" s="78"/>
      <c r="E142" s="10"/>
      <c r="G142" s="10"/>
      <c r="H142" s="78"/>
      <c r="I142" s="78"/>
    </row>
    <row r="143" spans="1:9" x14ac:dyDescent="0.2">
      <c r="A143" s="78"/>
      <c r="B143" s="78"/>
      <c r="C143" s="78"/>
      <c r="D143" s="78"/>
      <c r="E143" s="10"/>
      <c r="G143" s="10"/>
      <c r="H143" s="78"/>
      <c r="I143" s="78"/>
    </row>
    <row r="144" spans="1:9" x14ac:dyDescent="0.2">
      <c r="A144" s="77" t="s">
        <v>2075</v>
      </c>
      <c r="B144" s="78"/>
      <c r="C144" s="78"/>
      <c r="D144" s="78"/>
      <c r="E144" s="10"/>
      <c r="G144" s="10"/>
      <c r="H144" s="78"/>
      <c r="I144" s="78"/>
    </row>
    <row r="145" spans="1:9" x14ac:dyDescent="0.2">
      <c r="A145" s="78"/>
      <c r="B145" s="78"/>
      <c r="C145" s="78"/>
      <c r="D145" s="78"/>
      <c r="E145" s="10"/>
      <c r="G145" s="10"/>
      <c r="H145" s="78"/>
      <c r="I145" s="78"/>
    </row>
    <row r="146" spans="1:9" x14ac:dyDescent="0.2">
      <c r="A146" s="78"/>
      <c r="B146" s="78"/>
      <c r="C146" s="78"/>
      <c r="D146" s="78"/>
      <c r="E146" s="10"/>
      <c r="G146" s="10"/>
      <c r="H146" s="78"/>
      <c r="I146" s="78"/>
    </row>
    <row r="147" spans="1:9" x14ac:dyDescent="0.2">
      <c r="A147" s="78"/>
      <c r="B147" s="78"/>
      <c r="C147" s="78"/>
      <c r="D147" s="78"/>
      <c r="E147" s="10"/>
      <c r="G147" s="10"/>
      <c r="H147" s="78"/>
      <c r="I147" s="78"/>
    </row>
    <row r="148" spans="1:9" x14ac:dyDescent="0.2">
      <c r="A148" s="78"/>
      <c r="B148" s="78"/>
      <c r="C148" s="78"/>
      <c r="D148" s="78"/>
      <c r="E148" s="10"/>
      <c r="G148" s="10"/>
      <c r="H148" s="78"/>
      <c r="I148" s="78"/>
    </row>
    <row r="149" spans="1:9" x14ac:dyDescent="0.2">
      <c r="A149" s="78"/>
      <c r="B149" s="78"/>
      <c r="C149" s="78"/>
      <c r="D149" s="78"/>
      <c r="E149" s="10"/>
      <c r="G149" s="10"/>
      <c r="H149" s="78"/>
      <c r="I149" s="78"/>
    </row>
    <row r="150" spans="1:9" x14ac:dyDescent="0.2">
      <c r="A150" s="78"/>
      <c r="B150" s="78"/>
      <c r="C150" s="78"/>
      <c r="D150" s="78"/>
      <c r="E150" s="10"/>
      <c r="G150" s="10"/>
      <c r="H150" s="78"/>
      <c r="I150" s="78"/>
    </row>
    <row r="151" spans="1:9" x14ac:dyDescent="0.2">
      <c r="A151" s="78"/>
      <c r="B151" s="78"/>
      <c r="C151" s="78"/>
      <c r="D151" s="78"/>
      <c r="E151" s="10"/>
      <c r="G151" s="10"/>
      <c r="H151" s="78"/>
      <c r="I151" s="78"/>
    </row>
    <row r="152" spans="1:9" x14ac:dyDescent="0.2">
      <c r="A152" s="78"/>
      <c r="B152" s="78"/>
      <c r="C152" s="78"/>
      <c r="D152" s="78"/>
      <c r="E152" s="10"/>
      <c r="G152" s="10"/>
      <c r="H152" s="78"/>
      <c r="I152" s="78"/>
    </row>
    <row r="153" spans="1:9" x14ac:dyDescent="0.2">
      <c r="A153" s="78"/>
      <c r="B153" s="78"/>
      <c r="C153" s="78"/>
      <c r="D153" s="78"/>
      <c r="E153" s="10"/>
      <c r="G153" s="10"/>
      <c r="H153" s="78"/>
      <c r="I153" s="78"/>
    </row>
    <row r="154" spans="1:9" x14ac:dyDescent="0.2">
      <c r="A154" s="78"/>
      <c r="B154" s="78"/>
      <c r="C154" s="78"/>
      <c r="D154" s="78"/>
      <c r="E154" s="10"/>
      <c r="G154" s="10"/>
      <c r="H154" s="78"/>
      <c r="I154" s="78"/>
    </row>
    <row r="155" spans="1:9" x14ac:dyDescent="0.2">
      <c r="A155" s="78"/>
      <c r="B155" s="78"/>
      <c r="C155" s="78"/>
      <c r="D155" s="78"/>
      <c r="E155" s="10"/>
      <c r="G155" s="10"/>
      <c r="H155" s="78"/>
      <c r="I155" s="78"/>
    </row>
    <row r="156" spans="1:9" x14ac:dyDescent="0.2">
      <c r="A156" s="78"/>
      <c r="B156" s="78"/>
      <c r="C156" s="78"/>
      <c r="D156" s="78"/>
      <c r="E156" s="10"/>
      <c r="G156" s="10"/>
      <c r="H156" s="78"/>
      <c r="I156" s="78"/>
    </row>
    <row r="157" spans="1:9" x14ac:dyDescent="0.2">
      <c r="A157" s="78"/>
      <c r="B157" s="78"/>
      <c r="C157" s="78"/>
      <c r="D157" s="78"/>
      <c r="E157" s="10"/>
      <c r="G157" s="10"/>
      <c r="H157" s="78"/>
      <c r="I157" s="78"/>
    </row>
    <row r="158" spans="1:9" x14ac:dyDescent="0.2">
      <c r="A158" s="78"/>
      <c r="B158" s="78"/>
      <c r="C158" s="78"/>
      <c r="D158" s="78"/>
      <c r="E158" s="10"/>
      <c r="G158" s="10"/>
      <c r="H158" s="78"/>
      <c r="I158" s="78"/>
    </row>
    <row r="159" spans="1:9" x14ac:dyDescent="0.2">
      <c r="A159" s="77" t="s">
        <v>1833</v>
      </c>
      <c r="B159" s="78"/>
      <c r="C159" s="78"/>
      <c r="D159" s="78"/>
      <c r="E159" s="10"/>
      <c r="G159" s="10"/>
      <c r="H159" s="78"/>
      <c r="I159" s="78"/>
    </row>
    <row r="160" spans="1:9" x14ac:dyDescent="0.2">
      <c r="A160" s="78"/>
      <c r="B160" s="78"/>
      <c r="C160" s="78"/>
      <c r="D160" s="78"/>
      <c r="E160" s="10"/>
      <c r="G160" s="10"/>
      <c r="H160" s="78"/>
      <c r="I160" s="78"/>
    </row>
    <row r="161" spans="1:9" x14ac:dyDescent="0.2">
      <c r="A161" s="78" t="s">
        <v>1487</v>
      </c>
      <c r="B161" s="78"/>
      <c r="C161" s="78"/>
      <c r="D161" s="78"/>
      <c r="E161" s="10"/>
      <c r="G161" s="10"/>
      <c r="H161" s="78"/>
      <c r="I161" s="78"/>
    </row>
    <row r="163" spans="1:9" x14ac:dyDescent="0.2">
      <c r="A163" s="78"/>
    </row>
    <row r="164" spans="1:9" x14ac:dyDescent="0.2">
      <c r="A164" s="102"/>
    </row>
  </sheetData>
  <mergeCells count="15">
    <mergeCell ref="A76:B76"/>
    <mergeCell ref="A1:G1"/>
    <mergeCell ref="A61:G61"/>
    <mergeCell ref="A63:D63"/>
    <mergeCell ref="A74:B74"/>
    <mergeCell ref="A75:B75"/>
    <mergeCell ref="A97:A98"/>
    <mergeCell ref="A99:A100"/>
    <mergeCell ref="A101:A102"/>
    <mergeCell ref="A85:A86"/>
    <mergeCell ref="A87:A88"/>
    <mergeCell ref="A89:A90"/>
    <mergeCell ref="A91:A92"/>
    <mergeCell ref="A93:A94"/>
    <mergeCell ref="A95:A96"/>
  </mergeCells>
  <conditionalFormatting sqref="F2:F3 F5:F60">
    <cfRule type="cellIs" dxfId="136" priority="2" stopIfTrue="1" operator="between">
      <formula>0.009</formula>
      <formula>-0.009</formula>
    </cfRule>
  </conditionalFormatting>
  <conditionalFormatting sqref="F62:F65538">
    <cfRule type="cellIs" dxfId="135"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3A8D5-C225-4C91-A4EE-4C564D805B61}">
  <dimension ref="A1:I197"/>
  <sheetViews>
    <sheetView workbookViewId="0">
      <selection sqref="A1:G1"/>
    </sheetView>
  </sheetViews>
  <sheetFormatPr defaultColWidth="9.140625" defaultRowHeight="11.25" x14ac:dyDescent="0.2"/>
  <cols>
    <col min="1" max="1" width="52.28515625" style="6" bestFit="1" customWidth="1"/>
    <col min="2" max="2" width="59.7109375" style="6" bestFit="1" customWidth="1"/>
    <col min="3" max="3" width="2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1834</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1835</v>
      </c>
      <c r="B7" s="22" t="s">
        <v>1836</v>
      </c>
      <c r="C7" s="22" t="s">
        <v>33</v>
      </c>
      <c r="D7" s="25">
        <v>7500</v>
      </c>
      <c r="E7" s="23">
        <v>8021.8396233000003</v>
      </c>
      <c r="F7" s="24">
        <v>5.8171521935760699</v>
      </c>
      <c r="G7" s="23">
        <v>7.5250000000000004</v>
      </c>
    </row>
    <row r="8" spans="1:7" x14ac:dyDescent="0.2">
      <c r="A8" s="22" t="s">
        <v>1837</v>
      </c>
      <c r="B8" s="22" t="s">
        <v>1838</v>
      </c>
      <c r="C8" s="22" t="s">
        <v>74</v>
      </c>
      <c r="D8" s="25">
        <v>7500</v>
      </c>
      <c r="E8" s="23">
        <v>7789.1307533999998</v>
      </c>
      <c r="F8" s="24">
        <v>5.6484000149521698</v>
      </c>
      <c r="G8" s="23">
        <v>7.11</v>
      </c>
    </row>
    <row r="9" spans="1:7" x14ac:dyDescent="0.2">
      <c r="A9" s="22" t="s">
        <v>1839</v>
      </c>
      <c r="B9" s="22" t="s">
        <v>1840</v>
      </c>
      <c r="C9" s="22" t="s">
        <v>32</v>
      </c>
      <c r="D9" s="25">
        <v>7500</v>
      </c>
      <c r="E9" s="23">
        <v>7552.7523288000002</v>
      </c>
      <c r="F9" s="24">
        <v>5.4769868060440698</v>
      </c>
      <c r="G9" s="23">
        <v>7.7599</v>
      </c>
    </row>
    <row r="10" spans="1:7" x14ac:dyDescent="0.2">
      <c r="A10" s="22" t="s">
        <v>82</v>
      </c>
      <c r="B10" s="22" t="s">
        <v>81</v>
      </c>
      <c r="C10" s="22" t="s">
        <v>33</v>
      </c>
      <c r="D10" s="25">
        <v>5950</v>
      </c>
      <c r="E10" s="23">
        <v>6133.9554979000004</v>
      </c>
      <c r="F10" s="24">
        <v>4.44812591070328</v>
      </c>
      <c r="G10" s="23">
        <v>7.6999000000000004</v>
      </c>
    </row>
    <row r="11" spans="1:7" x14ac:dyDescent="0.2">
      <c r="A11" s="22" t="s">
        <v>84</v>
      </c>
      <c r="B11" s="22" t="s">
        <v>83</v>
      </c>
      <c r="C11" s="22" t="s">
        <v>33</v>
      </c>
      <c r="D11" s="25">
        <v>5467</v>
      </c>
      <c r="E11" s="23">
        <v>5671.8538821000002</v>
      </c>
      <c r="F11" s="24">
        <v>4.1130262883924296</v>
      </c>
      <c r="G11" s="23">
        <v>7.98</v>
      </c>
    </row>
    <row r="12" spans="1:7" x14ac:dyDescent="0.2">
      <c r="A12" s="22" t="s">
        <v>86</v>
      </c>
      <c r="B12" s="22" t="s">
        <v>85</v>
      </c>
      <c r="C12" s="22" t="s">
        <v>32</v>
      </c>
      <c r="D12" s="25">
        <v>5500</v>
      </c>
      <c r="E12" s="23">
        <v>5567.0123014000001</v>
      </c>
      <c r="F12" s="24">
        <v>4.0369989106603299</v>
      </c>
      <c r="G12" s="23">
        <v>7.6550000000000002</v>
      </c>
    </row>
    <row r="13" spans="1:7" x14ac:dyDescent="0.2">
      <c r="A13" s="22" t="s">
        <v>88</v>
      </c>
      <c r="B13" s="22" t="s">
        <v>87</v>
      </c>
      <c r="C13" s="22" t="s">
        <v>33</v>
      </c>
      <c r="D13" s="25">
        <v>5000</v>
      </c>
      <c r="E13" s="23">
        <v>5171.2717123000002</v>
      </c>
      <c r="F13" s="24">
        <v>3.7500219397815302</v>
      </c>
      <c r="G13" s="23">
        <v>7.58</v>
      </c>
    </row>
    <row r="14" spans="1:7" x14ac:dyDescent="0.2">
      <c r="A14" s="22" t="s">
        <v>89</v>
      </c>
      <c r="B14" s="22" t="s">
        <v>1070</v>
      </c>
      <c r="C14" s="22" t="s">
        <v>33</v>
      </c>
      <c r="D14" s="25">
        <v>5000</v>
      </c>
      <c r="E14" s="23">
        <v>5089.9994520999999</v>
      </c>
      <c r="F14" s="24">
        <v>3.6910861932569898</v>
      </c>
      <c r="G14" s="23">
        <v>7.2109300000000003</v>
      </c>
    </row>
    <row r="15" spans="1:7" x14ac:dyDescent="0.2">
      <c r="A15" s="22" t="s">
        <v>91</v>
      </c>
      <c r="B15" s="22" t="s">
        <v>90</v>
      </c>
      <c r="C15" s="22" t="s">
        <v>33</v>
      </c>
      <c r="D15" s="25">
        <v>5000</v>
      </c>
      <c r="E15" s="23">
        <v>5084.5410959000001</v>
      </c>
      <c r="F15" s="24">
        <v>3.6871279878785201</v>
      </c>
      <c r="G15" s="23">
        <v>7.9749999999999996</v>
      </c>
    </row>
    <row r="16" spans="1:7" x14ac:dyDescent="0.2">
      <c r="A16" s="22" t="s">
        <v>93</v>
      </c>
      <c r="B16" s="22" t="s">
        <v>92</v>
      </c>
      <c r="C16" s="22" t="s">
        <v>33</v>
      </c>
      <c r="D16" s="25">
        <v>5000</v>
      </c>
      <c r="E16" s="23">
        <v>5022.4332876999997</v>
      </c>
      <c r="F16" s="24">
        <v>3.6420896189164398</v>
      </c>
      <c r="G16" s="23">
        <v>7.9901</v>
      </c>
    </row>
    <row r="17" spans="1:7" x14ac:dyDescent="0.2">
      <c r="A17" s="22" t="s">
        <v>68</v>
      </c>
      <c r="B17" s="22" t="s">
        <v>67</v>
      </c>
      <c r="C17" s="22" t="s">
        <v>69</v>
      </c>
      <c r="D17" s="25">
        <v>4269</v>
      </c>
      <c r="E17" s="23">
        <v>4755.6916140000003</v>
      </c>
      <c r="F17" s="24">
        <v>3.4486580639181099</v>
      </c>
      <c r="G17" s="23">
        <v>8.9518000000000004</v>
      </c>
    </row>
    <row r="18" spans="1:7" x14ac:dyDescent="0.2">
      <c r="A18" s="22" t="s">
        <v>1841</v>
      </c>
      <c r="B18" s="22" t="s">
        <v>1842</v>
      </c>
      <c r="C18" s="22" t="s">
        <v>33</v>
      </c>
      <c r="D18" s="25">
        <v>4500</v>
      </c>
      <c r="E18" s="23">
        <v>4590.7451506999996</v>
      </c>
      <c r="F18" s="24">
        <v>3.32904476748406</v>
      </c>
      <c r="G18" s="23">
        <v>8.0500000000000007</v>
      </c>
    </row>
    <row r="19" spans="1:7" x14ac:dyDescent="0.2">
      <c r="A19" s="22" t="s">
        <v>71</v>
      </c>
      <c r="B19" s="22" t="s">
        <v>70</v>
      </c>
      <c r="C19" s="22" t="s">
        <v>69</v>
      </c>
      <c r="D19" s="25">
        <v>4076</v>
      </c>
      <c r="E19" s="23">
        <v>4556.8334919999998</v>
      </c>
      <c r="F19" s="24">
        <v>3.3044532412184999</v>
      </c>
      <c r="G19" s="23">
        <v>8.9869000000000003</v>
      </c>
    </row>
    <row r="20" spans="1:7" x14ac:dyDescent="0.2">
      <c r="A20" s="22" t="s">
        <v>1843</v>
      </c>
      <c r="B20" s="22" t="s">
        <v>1844</v>
      </c>
      <c r="C20" s="22" t="s">
        <v>33</v>
      </c>
      <c r="D20" s="25">
        <v>300</v>
      </c>
      <c r="E20" s="23">
        <v>3140.5985341999999</v>
      </c>
      <c r="F20" s="24">
        <v>2.27745012494375</v>
      </c>
      <c r="G20" s="23">
        <v>6.6375999999999999</v>
      </c>
    </row>
    <row r="21" spans="1:7" x14ac:dyDescent="0.2">
      <c r="A21" s="22" t="s">
        <v>95</v>
      </c>
      <c r="B21" s="22" t="s">
        <v>94</v>
      </c>
      <c r="C21" s="22" t="s">
        <v>33</v>
      </c>
      <c r="D21" s="25">
        <v>5143</v>
      </c>
      <c r="E21" s="23">
        <v>3008.7064300000002</v>
      </c>
      <c r="F21" s="24">
        <v>2.1818066716598001</v>
      </c>
      <c r="G21" s="23">
        <v>6.78</v>
      </c>
    </row>
    <row r="22" spans="1:7" x14ac:dyDescent="0.2">
      <c r="A22" s="22" t="s">
        <v>73</v>
      </c>
      <c r="B22" s="22" t="s">
        <v>72</v>
      </c>
      <c r="C22" s="22" t="s">
        <v>74</v>
      </c>
      <c r="D22" s="25">
        <v>2500</v>
      </c>
      <c r="E22" s="23">
        <v>2607.7113699000001</v>
      </c>
      <c r="F22" s="24">
        <v>1.89101934568304</v>
      </c>
      <c r="G22" s="23">
        <v>7.6798999999999999</v>
      </c>
    </row>
    <row r="23" spans="1:7" x14ac:dyDescent="0.2">
      <c r="A23" s="22" t="s">
        <v>97</v>
      </c>
      <c r="B23" s="22" t="s">
        <v>96</v>
      </c>
      <c r="C23" s="22" t="s">
        <v>74</v>
      </c>
      <c r="D23" s="25">
        <v>250</v>
      </c>
      <c r="E23" s="23">
        <v>2575.8829795000001</v>
      </c>
      <c r="F23" s="24">
        <v>1.8679385313402099</v>
      </c>
      <c r="G23" s="23">
        <v>7.57</v>
      </c>
    </row>
    <row r="24" spans="1:7" x14ac:dyDescent="0.2">
      <c r="A24" s="22" t="s">
        <v>99</v>
      </c>
      <c r="B24" s="22" t="s">
        <v>98</v>
      </c>
      <c r="C24" s="22" t="s">
        <v>33</v>
      </c>
      <c r="D24" s="25">
        <v>2500</v>
      </c>
      <c r="E24" s="23">
        <v>2561.2558561999999</v>
      </c>
      <c r="F24" s="24">
        <v>1.8573314628389701</v>
      </c>
      <c r="G24" s="23">
        <v>7.9850000000000003</v>
      </c>
    </row>
    <row r="25" spans="1:7" x14ac:dyDescent="0.2">
      <c r="A25" s="22" t="s">
        <v>1845</v>
      </c>
      <c r="B25" s="22" t="s">
        <v>1846</v>
      </c>
      <c r="C25" s="22" t="s">
        <v>32</v>
      </c>
      <c r="D25" s="25">
        <v>2500</v>
      </c>
      <c r="E25" s="23">
        <v>2554.4079109999998</v>
      </c>
      <c r="F25" s="24">
        <v>1.85236557704315</v>
      </c>
      <c r="G25" s="23">
        <v>7.1</v>
      </c>
    </row>
    <row r="26" spans="1:7" x14ac:dyDescent="0.2">
      <c r="A26" s="22" t="s">
        <v>1847</v>
      </c>
      <c r="B26" s="22" t="s">
        <v>1848</v>
      </c>
      <c r="C26" s="22" t="s">
        <v>1534</v>
      </c>
      <c r="D26" s="25">
        <v>2500</v>
      </c>
      <c r="E26" s="23">
        <v>2537.5211644000001</v>
      </c>
      <c r="F26" s="24">
        <v>1.8401199102585299</v>
      </c>
      <c r="G26" s="23">
        <v>7.7149999999999999</v>
      </c>
    </row>
    <row r="27" spans="1:7" x14ac:dyDescent="0.2">
      <c r="A27" s="22" t="s">
        <v>101</v>
      </c>
      <c r="B27" s="22" t="s">
        <v>100</v>
      </c>
      <c r="C27" s="22" t="s">
        <v>33</v>
      </c>
      <c r="D27" s="25">
        <v>250</v>
      </c>
      <c r="E27" s="23">
        <v>2534.7015411000002</v>
      </c>
      <c r="F27" s="24">
        <v>1.83807521993376</v>
      </c>
      <c r="G27" s="23">
        <v>7.69</v>
      </c>
    </row>
    <row r="28" spans="1:7" x14ac:dyDescent="0.2">
      <c r="A28" s="22" t="s">
        <v>1849</v>
      </c>
      <c r="B28" s="22" t="s">
        <v>1850</v>
      </c>
      <c r="C28" s="22" t="s">
        <v>1534</v>
      </c>
      <c r="D28" s="25">
        <v>2342</v>
      </c>
      <c r="E28" s="23">
        <v>2369.2606875000001</v>
      </c>
      <c r="F28" s="24">
        <v>1.7181034092744001</v>
      </c>
      <c r="G28" s="23">
        <v>7.6167999999999996</v>
      </c>
    </row>
    <row r="29" spans="1:7" x14ac:dyDescent="0.2">
      <c r="A29" s="22" t="s">
        <v>1851</v>
      </c>
      <c r="B29" s="22" t="s">
        <v>1852</v>
      </c>
      <c r="C29" s="22" t="s">
        <v>33</v>
      </c>
      <c r="D29" s="25">
        <v>2000</v>
      </c>
      <c r="E29" s="23">
        <v>2212.0753699000002</v>
      </c>
      <c r="F29" s="24">
        <v>1.6041182190919701</v>
      </c>
      <c r="G29" s="23">
        <v>8.3204999999999991</v>
      </c>
    </row>
    <row r="30" spans="1:7" x14ac:dyDescent="0.2">
      <c r="A30" s="22" t="s">
        <v>1853</v>
      </c>
      <c r="B30" s="22" t="s">
        <v>1854</v>
      </c>
      <c r="C30" s="22" t="s">
        <v>33</v>
      </c>
      <c r="D30" s="25">
        <v>2000</v>
      </c>
      <c r="E30" s="23">
        <v>2163.0196163999999</v>
      </c>
      <c r="F30" s="24">
        <v>1.5685447350184101</v>
      </c>
      <c r="G30" s="23">
        <v>8.2242999999999995</v>
      </c>
    </row>
    <row r="31" spans="1:7" x14ac:dyDescent="0.2">
      <c r="A31" s="22" t="s">
        <v>1855</v>
      </c>
      <c r="B31" s="22" t="s">
        <v>1856</v>
      </c>
      <c r="C31" s="22" t="s">
        <v>33</v>
      </c>
      <c r="D31" s="25">
        <v>200</v>
      </c>
      <c r="E31" s="23">
        <v>2017.4472602999999</v>
      </c>
      <c r="F31" s="24">
        <v>1.4629808506256701</v>
      </c>
      <c r="G31" s="23">
        <v>7.0499000000000001</v>
      </c>
    </row>
    <row r="32" spans="1:7" x14ac:dyDescent="0.2">
      <c r="A32" s="22" t="s">
        <v>1857</v>
      </c>
      <c r="B32" s="22" t="s">
        <v>1858</v>
      </c>
      <c r="C32" s="22" t="s">
        <v>33</v>
      </c>
      <c r="D32" s="25">
        <v>150</v>
      </c>
      <c r="E32" s="23">
        <v>1548.2981918</v>
      </c>
      <c r="F32" s="24">
        <v>1.1227706667905299</v>
      </c>
      <c r="G32" s="23">
        <v>7.48</v>
      </c>
    </row>
    <row r="33" spans="1:7" x14ac:dyDescent="0.2">
      <c r="A33" s="22" t="s">
        <v>1859</v>
      </c>
      <c r="B33" s="22" t="s">
        <v>1860</v>
      </c>
      <c r="C33" s="22" t="s">
        <v>1534</v>
      </c>
      <c r="D33" s="25">
        <v>1500</v>
      </c>
      <c r="E33" s="23">
        <v>1507.1276711999999</v>
      </c>
      <c r="F33" s="24">
        <v>1.0929152725835301</v>
      </c>
      <c r="G33" s="23">
        <v>7.3674999999999997</v>
      </c>
    </row>
    <row r="34" spans="1:7" x14ac:dyDescent="0.2">
      <c r="A34" s="22" t="s">
        <v>1861</v>
      </c>
      <c r="B34" s="22" t="s">
        <v>1862</v>
      </c>
      <c r="C34" s="22" t="s">
        <v>33</v>
      </c>
      <c r="D34" s="25">
        <v>1000</v>
      </c>
      <c r="E34" s="23">
        <v>1002.9353288</v>
      </c>
      <c r="F34" s="24">
        <v>0.72729295547095296</v>
      </c>
      <c r="G34" s="23">
        <v>7.6948999999999996</v>
      </c>
    </row>
    <row r="35" spans="1:7" x14ac:dyDescent="0.2">
      <c r="A35" s="21" t="s">
        <v>34</v>
      </c>
      <c r="B35" s="21"/>
      <c r="C35" s="21"/>
      <c r="D35" s="21"/>
      <c r="E35" s="26">
        <f>SUM(E6:E34)</f>
        <v>109349.01010380003</v>
      </c>
      <c r="F35" s="27">
        <f>SUM(F6:F34)</f>
        <v>79.296004889339159</v>
      </c>
      <c r="G35" s="26"/>
    </row>
    <row r="36" spans="1:7" x14ac:dyDescent="0.2">
      <c r="A36" s="22"/>
      <c r="B36" s="22"/>
      <c r="C36" s="22"/>
      <c r="D36" s="22"/>
      <c r="E36" s="23"/>
      <c r="F36" s="24"/>
      <c r="G36" s="23"/>
    </row>
    <row r="37" spans="1:7" x14ac:dyDescent="0.2">
      <c r="A37" s="21" t="s">
        <v>35</v>
      </c>
      <c r="B37" s="22"/>
      <c r="C37" s="22"/>
      <c r="D37" s="22"/>
      <c r="E37" s="23"/>
      <c r="F37" s="24"/>
      <c r="G37" s="23"/>
    </row>
    <row r="38" spans="1:7" x14ac:dyDescent="0.2">
      <c r="A38" s="21" t="s">
        <v>36</v>
      </c>
      <c r="B38" s="22"/>
      <c r="C38" s="22"/>
      <c r="D38" s="22"/>
      <c r="E38" s="23"/>
      <c r="F38" s="24"/>
      <c r="G38" s="23"/>
    </row>
    <row r="39" spans="1:7" x14ac:dyDescent="0.2">
      <c r="A39" s="22" t="s">
        <v>1863</v>
      </c>
      <c r="B39" s="22" t="s">
        <v>1864</v>
      </c>
      <c r="C39" s="22" t="s">
        <v>40</v>
      </c>
      <c r="D39" s="25">
        <v>200</v>
      </c>
      <c r="E39" s="23">
        <v>943.952</v>
      </c>
      <c r="F39" s="24">
        <v>0.68452034761218505</v>
      </c>
      <c r="G39" s="23">
        <v>7.2000999999999999</v>
      </c>
    </row>
    <row r="40" spans="1:7" x14ac:dyDescent="0.2">
      <c r="A40" s="21" t="s">
        <v>34</v>
      </c>
      <c r="B40" s="21"/>
      <c r="C40" s="21"/>
      <c r="D40" s="21"/>
      <c r="E40" s="26">
        <f>SUM(E38:E39)</f>
        <v>943.952</v>
      </c>
      <c r="F40" s="27">
        <f>SUM(F38:F39)</f>
        <v>0.68452034761218505</v>
      </c>
      <c r="G40" s="26"/>
    </row>
    <row r="41" spans="1:7" x14ac:dyDescent="0.2">
      <c r="A41" s="22"/>
      <c r="B41" s="22"/>
      <c r="C41" s="22"/>
      <c r="D41" s="22"/>
      <c r="E41" s="23"/>
      <c r="F41" s="24"/>
      <c r="G41" s="23"/>
    </row>
    <row r="42" spans="1:7" x14ac:dyDescent="0.2">
      <c r="A42" s="21" t="s">
        <v>65</v>
      </c>
      <c r="B42" s="22"/>
      <c r="C42" s="22"/>
      <c r="D42" s="22"/>
      <c r="E42" s="23"/>
      <c r="F42" s="24"/>
      <c r="G42" s="23"/>
    </row>
    <row r="43" spans="1:7" x14ac:dyDescent="0.2">
      <c r="A43" s="22" t="s">
        <v>103</v>
      </c>
      <c r="B43" s="22" t="s">
        <v>102</v>
      </c>
      <c r="C43" s="22" t="s">
        <v>43</v>
      </c>
      <c r="D43" s="25">
        <v>5500000</v>
      </c>
      <c r="E43" s="23">
        <v>5684.5726666999999</v>
      </c>
      <c r="F43" s="24">
        <v>4.1222494976823096</v>
      </c>
      <c r="G43" s="23">
        <v>7.8482051249999998</v>
      </c>
    </row>
    <row r="44" spans="1:7" x14ac:dyDescent="0.2">
      <c r="A44" s="22" t="s">
        <v>105</v>
      </c>
      <c r="B44" s="22" t="s">
        <v>104</v>
      </c>
      <c r="C44" s="22" t="s">
        <v>43</v>
      </c>
      <c r="D44" s="25">
        <v>3500000</v>
      </c>
      <c r="E44" s="23">
        <v>3516.4535000000001</v>
      </c>
      <c r="F44" s="24">
        <v>2.5500067505361299</v>
      </c>
      <c r="G44" s="23">
        <v>7.3587067849999999</v>
      </c>
    </row>
    <row r="45" spans="1:7" x14ac:dyDescent="0.2">
      <c r="A45" s="22" t="s">
        <v>107</v>
      </c>
      <c r="B45" s="22" t="s">
        <v>106</v>
      </c>
      <c r="C45" s="22" t="s">
        <v>43</v>
      </c>
      <c r="D45" s="25">
        <v>2500000</v>
      </c>
      <c r="E45" s="23">
        <v>2527.23</v>
      </c>
      <c r="F45" s="24">
        <v>1.83265712461644</v>
      </c>
      <c r="G45" s="23">
        <v>7.6820606250000001</v>
      </c>
    </row>
    <row r="46" spans="1:7" x14ac:dyDescent="0.2">
      <c r="A46" s="22" t="s">
        <v>1865</v>
      </c>
      <c r="B46" s="22" t="s">
        <v>1866</v>
      </c>
      <c r="C46" s="22" t="s">
        <v>43</v>
      </c>
      <c r="D46" s="25">
        <v>1500000</v>
      </c>
      <c r="E46" s="23">
        <v>1571.4796667000001</v>
      </c>
      <c r="F46" s="24">
        <v>1.13958104619193</v>
      </c>
      <c r="G46" s="23">
        <v>7.5603116650000004</v>
      </c>
    </row>
    <row r="47" spans="1:7" x14ac:dyDescent="0.2">
      <c r="A47" s="22" t="s">
        <v>1867</v>
      </c>
      <c r="B47" s="22" t="s">
        <v>1868</v>
      </c>
      <c r="C47" s="22" t="s">
        <v>43</v>
      </c>
      <c r="D47" s="25">
        <v>1000000</v>
      </c>
      <c r="E47" s="23">
        <v>963.64800000000002</v>
      </c>
      <c r="F47" s="24">
        <v>0.69880318483968096</v>
      </c>
      <c r="G47" s="23">
        <v>7.5672659600000003</v>
      </c>
    </row>
    <row r="48" spans="1:7" x14ac:dyDescent="0.2">
      <c r="A48" s="22" t="s">
        <v>109</v>
      </c>
      <c r="B48" s="22" t="s">
        <v>1869</v>
      </c>
      <c r="C48" s="22" t="s">
        <v>43</v>
      </c>
      <c r="D48" s="25">
        <v>937300</v>
      </c>
      <c r="E48" s="23">
        <v>960.08623169999998</v>
      </c>
      <c r="F48" s="24">
        <v>0.69622031741122103</v>
      </c>
      <c r="G48" s="23">
        <v>7.605219795</v>
      </c>
    </row>
    <row r="49" spans="1:7" x14ac:dyDescent="0.2">
      <c r="A49" s="22" t="s">
        <v>111</v>
      </c>
      <c r="B49" s="22" t="s">
        <v>110</v>
      </c>
      <c r="C49" s="22" t="s">
        <v>43</v>
      </c>
      <c r="D49" s="25">
        <v>637800</v>
      </c>
      <c r="E49" s="23">
        <v>637.12456980000002</v>
      </c>
      <c r="F49" s="24">
        <v>0.462020030670797</v>
      </c>
      <c r="G49" s="23">
        <v>7.8578855499999998</v>
      </c>
    </row>
    <row r="50" spans="1:7" x14ac:dyDescent="0.2">
      <c r="A50" s="22" t="s">
        <v>1870</v>
      </c>
      <c r="B50" s="22" t="s">
        <v>1871</v>
      </c>
      <c r="C50" s="22" t="s">
        <v>43</v>
      </c>
      <c r="D50" s="25">
        <v>500000</v>
      </c>
      <c r="E50" s="23">
        <v>515.38358330000005</v>
      </c>
      <c r="F50" s="24">
        <v>0.37373780615341601</v>
      </c>
      <c r="G50" s="23">
        <v>7.3975879349999998</v>
      </c>
    </row>
    <row r="51" spans="1:7" x14ac:dyDescent="0.2">
      <c r="A51" s="22" t="s">
        <v>1872</v>
      </c>
      <c r="B51" s="22" t="s">
        <v>1873</v>
      </c>
      <c r="C51" s="22" t="s">
        <v>43</v>
      </c>
      <c r="D51" s="25">
        <v>500000</v>
      </c>
      <c r="E51" s="23">
        <v>511.88241670000002</v>
      </c>
      <c r="F51" s="24">
        <v>0.37119888491792902</v>
      </c>
      <c r="G51" s="23">
        <v>7.5753795799999999</v>
      </c>
    </row>
    <row r="52" spans="1:7" x14ac:dyDescent="0.2">
      <c r="A52" s="22" t="s">
        <v>113</v>
      </c>
      <c r="B52" s="22" t="s">
        <v>112</v>
      </c>
      <c r="C52" s="22" t="s">
        <v>43</v>
      </c>
      <c r="D52" s="25">
        <v>437800</v>
      </c>
      <c r="E52" s="23">
        <v>436.53607140000003</v>
      </c>
      <c r="F52" s="24">
        <v>0.31656040067713798</v>
      </c>
      <c r="G52" s="23">
        <v>7.8816633999999999</v>
      </c>
    </row>
    <row r="53" spans="1:7" x14ac:dyDescent="0.2">
      <c r="A53" s="22" t="s">
        <v>115</v>
      </c>
      <c r="B53" s="22" t="s">
        <v>114</v>
      </c>
      <c r="C53" s="22" t="s">
        <v>43</v>
      </c>
      <c r="D53" s="25">
        <v>111000</v>
      </c>
      <c r="E53" s="23">
        <v>114.46510550000001</v>
      </c>
      <c r="F53" s="24">
        <v>8.3006014931188699E-2</v>
      </c>
      <c r="G53" s="23">
        <v>7.7806146225125001</v>
      </c>
    </row>
    <row r="54" spans="1:7" x14ac:dyDescent="0.2">
      <c r="A54" s="22" t="s">
        <v>117</v>
      </c>
      <c r="B54" s="22" t="s">
        <v>1874</v>
      </c>
      <c r="C54" s="22" t="s">
        <v>43</v>
      </c>
      <c r="D54" s="25">
        <v>106030</v>
      </c>
      <c r="E54" s="23">
        <v>108.4806596</v>
      </c>
      <c r="F54" s="24">
        <v>7.8666308052306802E-2</v>
      </c>
      <c r="G54" s="23">
        <v>7.5965834049999996</v>
      </c>
    </row>
    <row r="55" spans="1:7" x14ac:dyDescent="0.2">
      <c r="A55" s="22" t="s">
        <v>119</v>
      </c>
      <c r="B55" s="22" t="s">
        <v>118</v>
      </c>
      <c r="C55" s="22" t="s">
        <v>43</v>
      </c>
      <c r="D55" s="25">
        <v>52560</v>
      </c>
      <c r="E55" s="23">
        <v>52.9173379</v>
      </c>
      <c r="F55" s="24">
        <v>3.83737674521792E-2</v>
      </c>
      <c r="G55" s="23">
        <v>7.8769053900000001</v>
      </c>
    </row>
    <row r="56" spans="1:7" x14ac:dyDescent="0.2">
      <c r="A56" s="22" t="s">
        <v>121</v>
      </c>
      <c r="B56" s="22" t="s">
        <v>120</v>
      </c>
      <c r="C56" s="22" t="s">
        <v>43</v>
      </c>
      <c r="D56" s="25">
        <v>50000</v>
      </c>
      <c r="E56" s="23">
        <v>50.253983300000002</v>
      </c>
      <c r="F56" s="24">
        <v>3.6442397619172298E-2</v>
      </c>
      <c r="G56" s="23">
        <v>7.8766671300000004</v>
      </c>
    </row>
    <row r="57" spans="1:7" x14ac:dyDescent="0.2">
      <c r="A57" s="21" t="s">
        <v>34</v>
      </c>
      <c r="B57" s="21"/>
      <c r="C57" s="21"/>
      <c r="D57" s="21"/>
      <c r="E57" s="26">
        <f>SUM(E43:E56)</f>
        <v>17650.513792599999</v>
      </c>
      <c r="F57" s="27">
        <f>SUM(F43:F56)</f>
        <v>12.79952353175184</v>
      </c>
      <c r="G57" s="26"/>
    </row>
    <row r="58" spans="1:7" x14ac:dyDescent="0.2">
      <c r="A58" s="22"/>
      <c r="B58" s="22"/>
      <c r="C58" s="22"/>
      <c r="D58" s="22"/>
      <c r="E58" s="23"/>
      <c r="F58" s="24"/>
      <c r="G58" s="23"/>
    </row>
    <row r="59" spans="1:7" x14ac:dyDescent="0.2">
      <c r="A59" s="21" t="s">
        <v>1631</v>
      </c>
      <c r="B59" s="22"/>
      <c r="C59" s="22"/>
      <c r="D59" s="22"/>
      <c r="E59" s="23"/>
      <c r="F59" s="24"/>
      <c r="G59" s="23"/>
    </row>
    <row r="60" spans="1:7" x14ac:dyDescent="0.2">
      <c r="A60" s="22" t="s">
        <v>1632</v>
      </c>
      <c r="B60" s="22" t="s">
        <v>1633</v>
      </c>
      <c r="C60" s="22" t="s">
        <v>1634</v>
      </c>
      <c r="D60" s="25">
        <v>3222.683</v>
      </c>
      <c r="E60" s="23">
        <v>385.77538709999999</v>
      </c>
      <c r="F60" s="24">
        <v>0.27975056155177103</v>
      </c>
      <c r="G60" s="23">
        <v>5.6</v>
      </c>
    </row>
    <row r="61" spans="1:7" x14ac:dyDescent="0.2">
      <c r="A61" s="21" t="s">
        <v>34</v>
      </c>
      <c r="B61" s="21"/>
      <c r="C61" s="21"/>
      <c r="D61" s="21"/>
      <c r="E61" s="26">
        <f>SUM(E60:E60)</f>
        <v>385.77538709999999</v>
      </c>
      <c r="F61" s="27">
        <f>SUM(F60:F60)</f>
        <v>0.27975056155177103</v>
      </c>
      <c r="G61" s="26"/>
    </row>
    <row r="62" spans="1:7" x14ac:dyDescent="0.2">
      <c r="A62" s="22"/>
      <c r="B62" s="22"/>
      <c r="C62" s="22"/>
      <c r="D62" s="22"/>
      <c r="E62" s="23"/>
      <c r="F62" s="24"/>
      <c r="G62" s="23"/>
    </row>
    <row r="63" spans="1:7" x14ac:dyDescent="0.2">
      <c r="A63" s="21" t="s">
        <v>46</v>
      </c>
      <c r="B63" s="21"/>
      <c r="C63" s="21"/>
      <c r="D63" s="21"/>
      <c r="E63" s="26">
        <f>E35+E40+E57+E61</f>
        <v>128329.25128350004</v>
      </c>
      <c r="F63" s="27">
        <f>F35+F40+F57+F61</f>
        <v>93.059799330254947</v>
      </c>
      <c r="G63" s="26"/>
    </row>
    <row r="64" spans="1:7" x14ac:dyDescent="0.2">
      <c r="A64" s="21"/>
      <c r="B64" s="21"/>
      <c r="C64" s="21"/>
      <c r="D64" s="21"/>
      <c r="E64" s="26"/>
      <c r="F64" s="27"/>
      <c r="G64" s="26"/>
    </row>
    <row r="65" spans="1:7" x14ac:dyDescent="0.2">
      <c r="A65" s="21" t="s">
        <v>1749</v>
      </c>
      <c r="B65" s="21"/>
      <c r="C65" s="21"/>
      <c r="D65" s="21"/>
      <c r="E65" s="26">
        <v>10.682542444999999</v>
      </c>
      <c r="F65" s="27">
        <v>0.01</v>
      </c>
      <c r="G65" s="26"/>
    </row>
    <row r="66" spans="1:7" x14ac:dyDescent="0.2">
      <c r="A66" s="21"/>
      <c r="B66" s="21"/>
      <c r="C66" s="21"/>
      <c r="D66" s="21"/>
      <c r="E66" s="26"/>
      <c r="F66" s="27"/>
      <c r="G66" s="26"/>
    </row>
    <row r="67" spans="1:7" x14ac:dyDescent="0.2">
      <c r="A67" s="21" t="s">
        <v>48</v>
      </c>
      <c r="B67" s="21"/>
      <c r="C67" s="21"/>
      <c r="D67" s="21"/>
      <c r="E67" s="26">
        <f>E69-(E35+E40+E57+E61+E65)</f>
        <v>9559.8383711549686</v>
      </c>
      <c r="F67" s="27">
        <f>F69-(F35+F40+F57+F61+F65)</f>
        <v>6.930200669745048</v>
      </c>
      <c r="G67" s="26"/>
    </row>
    <row r="68" spans="1:7" x14ac:dyDescent="0.2">
      <c r="A68" s="22"/>
      <c r="B68" s="22"/>
      <c r="C68" s="22"/>
      <c r="D68" s="22"/>
      <c r="E68" s="23"/>
      <c r="F68" s="24"/>
      <c r="G68" s="23"/>
    </row>
    <row r="69" spans="1:7" x14ac:dyDescent="0.2">
      <c r="A69" s="28" t="s">
        <v>47</v>
      </c>
      <c r="B69" s="28"/>
      <c r="C69" s="28"/>
      <c r="D69" s="28"/>
      <c r="E69" s="29">
        <v>137899.77219710001</v>
      </c>
      <c r="F69" s="30">
        <v>100</v>
      </c>
      <c r="G69" s="29"/>
    </row>
    <row r="71" spans="1:7" x14ac:dyDescent="0.2">
      <c r="A71" s="108" t="s">
        <v>1750</v>
      </c>
      <c r="B71" s="108"/>
      <c r="C71" s="108"/>
      <c r="D71" s="108"/>
      <c r="E71" s="109"/>
      <c r="F71" s="110"/>
      <c r="G71" s="109"/>
    </row>
    <row r="72" spans="1:7" x14ac:dyDescent="0.2">
      <c r="A72" s="22"/>
      <c r="B72" s="22"/>
      <c r="C72" s="22"/>
      <c r="D72" s="22"/>
      <c r="E72" s="23"/>
      <c r="F72" s="24"/>
      <c r="G72" s="23"/>
    </row>
    <row r="73" spans="1:7" x14ac:dyDescent="0.2">
      <c r="A73" s="21" t="s">
        <v>1751</v>
      </c>
      <c r="B73" s="21"/>
      <c r="C73" s="21"/>
      <c r="D73" s="21"/>
      <c r="E73" s="26" t="s">
        <v>1752</v>
      </c>
      <c r="F73" s="27" t="s">
        <v>3</v>
      </c>
      <c r="G73" s="26"/>
    </row>
    <row r="74" spans="1:7" x14ac:dyDescent="0.2">
      <c r="A74" s="22" t="s">
        <v>1756</v>
      </c>
      <c r="B74" s="22"/>
      <c r="C74" s="22"/>
      <c r="D74" s="22"/>
      <c r="E74" s="23">
        <v>6500</v>
      </c>
      <c r="F74" s="24">
        <f t="shared" ref="F74:F81" si="0">E74/$E$69*100</f>
        <v>4.7135683376688657</v>
      </c>
      <c r="G74" s="23"/>
    </row>
    <row r="75" spans="1:7" x14ac:dyDescent="0.2">
      <c r="A75" s="22" t="s">
        <v>1753</v>
      </c>
      <c r="B75" s="22"/>
      <c r="C75" s="22"/>
      <c r="D75" s="22"/>
      <c r="E75" s="23">
        <v>5000</v>
      </c>
      <c r="F75" s="24">
        <f t="shared" si="0"/>
        <v>3.6258217982068199</v>
      </c>
      <c r="G75" s="23"/>
    </row>
    <row r="76" spans="1:7" x14ac:dyDescent="0.2">
      <c r="A76" s="22" t="s">
        <v>1754</v>
      </c>
      <c r="B76" s="22"/>
      <c r="C76" s="22"/>
      <c r="D76" s="22"/>
      <c r="E76" s="23">
        <v>3500</v>
      </c>
      <c r="F76" s="24">
        <f t="shared" si="0"/>
        <v>2.5380752587447741</v>
      </c>
      <c r="G76" s="23"/>
    </row>
    <row r="77" spans="1:7" x14ac:dyDescent="0.2">
      <c r="A77" s="22" t="s">
        <v>1754</v>
      </c>
      <c r="B77" s="22"/>
      <c r="C77" s="22"/>
      <c r="D77" s="22"/>
      <c r="E77" s="23">
        <v>2500</v>
      </c>
      <c r="F77" s="24">
        <f t="shared" si="0"/>
        <v>1.81291089910341</v>
      </c>
      <c r="G77" s="23"/>
    </row>
    <row r="78" spans="1:7" x14ac:dyDescent="0.2">
      <c r="A78" s="22" t="s">
        <v>1754</v>
      </c>
      <c r="B78" s="22"/>
      <c r="C78" s="22"/>
      <c r="D78" s="22"/>
      <c r="E78" s="23">
        <v>2500</v>
      </c>
      <c r="F78" s="24">
        <f t="shared" si="0"/>
        <v>1.81291089910341</v>
      </c>
      <c r="G78" s="23"/>
    </row>
    <row r="79" spans="1:7" x14ac:dyDescent="0.2">
      <c r="A79" s="22" t="s">
        <v>1875</v>
      </c>
      <c r="B79" s="22"/>
      <c r="C79" s="22"/>
      <c r="D79" s="22"/>
      <c r="E79" s="23">
        <v>2500</v>
      </c>
      <c r="F79" s="24">
        <f t="shared" si="0"/>
        <v>1.81291089910341</v>
      </c>
      <c r="G79" s="23"/>
    </row>
    <row r="80" spans="1:7" x14ac:dyDescent="0.2">
      <c r="A80" s="22" t="s">
        <v>1876</v>
      </c>
      <c r="B80" s="22"/>
      <c r="C80" s="22"/>
      <c r="D80" s="22"/>
      <c r="E80" s="23">
        <v>2500</v>
      </c>
      <c r="F80" s="24">
        <f t="shared" si="0"/>
        <v>1.81291089910341</v>
      </c>
      <c r="G80" s="23"/>
    </row>
    <row r="81" spans="1:7" x14ac:dyDescent="0.2">
      <c r="A81" s="22" t="s">
        <v>1876</v>
      </c>
      <c r="B81" s="22"/>
      <c r="C81" s="22"/>
      <c r="D81" s="22"/>
      <c r="E81" s="23">
        <v>2500</v>
      </c>
      <c r="F81" s="24">
        <f t="shared" si="0"/>
        <v>1.81291089910341</v>
      </c>
      <c r="G81" s="23"/>
    </row>
    <row r="82" spans="1:7" x14ac:dyDescent="0.2">
      <c r="A82" s="28" t="s">
        <v>1757</v>
      </c>
      <c r="B82" s="28"/>
      <c r="C82" s="28"/>
      <c r="D82" s="28"/>
      <c r="E82" s="29">
        <f xml:space="preserve"> SUM(E74:E81)</f>
        <v>27500</v>
      </c>
      <c r="F82" s="30">
        <f xml:space="preserve"> SUM(F74:F81)</f>
        <v>19.942019890137512</v>
      </c>
      <c r="G82" s="29"/>
    </row>
    <row r="83" spans="1:7" x14ac:dyDescent="0.2">
      <c r="F83" s="13"/>
    </row>
    <row r="84" spans="1:7" x14ac:dyDescent="0.2">
      <c r="A84" s="11" t="s">
        <v>50</v>
      </c>
    </row>
    <row r="85" spans="1:7" x14ac:dyDescent="0.2">
      <c r="A85" s="11" t="s">
        <v>1636</v>
      </c>
    </row>
    <row r="86" spans="1:7" x14ac:dyDescent="0.2">
      <c r="A86" s="11" t="s">
        <v>1071</v>
      </c>
    </row>
    <row r="88" spans="1:7" ht="35.1" customHeight="1" x14ac:dyDescent="0.2">
      <c r="A88" s="152" t="s">
        <v>1072</v>
      </c>
      <c r="B88" s="152"/>
      <c r="C88" s="152"/>
      <c r="D88" s="152"/>
      <c r="E88" s="152"/>
      <c r="F88" s="152"/>
      <c r="G88" s="152"/>
    </row>
    <row r="90" spans="1:7" ht="23.25" customHeight="1" x14ac:dyDescent="0.2">
      <c r="A90" s="147" t="s">
        <v>1639</v>
      </c>
      <c r="B90" s="147"/>
      <c r="C90" s="147"/>
      <c r="D90" s="147"/>
    </row>
    <row r="92" spans="1:7" x14ac:dyDescent="0.2">
      <c r="A92" s="11" t="s">
        <v>51</v>
      </c>
    </row>
    <row r="93" spans="1:7" x14ac:dyDescent="0.2">
      <c r="A93" s="11" t="s">
        <v>1640</v>
      </c>
    </row>
    <row r="94" spans="1:7" x14ac:dyDescent="0.2">
      <c r="A94" s="11" t="s">
        <v>52</v>
      </c>
      <c r="B94" s="11"/>
      <c r="C94" s="31" t="s">
        <v>54</v>
      </c>
      <c r="D94" s="11" t="s">
        <v>53</v>
      </c>
    </row>
    <row r="95" spans="1:7" x14ac:dyDescent="0.2">
      <c r="A95" s="6" t="s">
        <v>61</v>
      </c>
      <c r="C95" s="32">
        <v>106.1812</v>
      </c>
      <c r="D95" s="32">
        <v>106.5485</v>
      </c>
    </row>
    <row r="96" spans="1:7" x14ac:dyDescent="0.2">
      <c r="A96" s="6" t="s">
        <v>122</v>
      </c>
      <c r="C96" s="32">
        <v>15.207700000000001</v>
      </c>
      <c r="D96" s="32">
        <v>15.190300000000001</v>
      </c>
    </row>
    <row r="97" spans="1:4" x14ac:dyDescent="0.2">
      <c r="A97" s="6" t="s">
        <v>123</v>
      </c>
      <c r="C97" s="32">
        <v>12.035500000000001</v>
      </c>
      <c r="D97" s="32">
        <v>12.077199999999999</v>
      </c>
    </row>
    <row r="98" spans="1:4" x14ac:dyDescent="0.2">
      <c r="A98" s="6" t="s">
        <v>1877</v>
      </c>
      <c r="C98" s="32">
        <v>12.636699999999999</v>
      </c>
      <c r="D98" s="32">
        <v>12.680400000000001</v>
      </c>
    </row>
    <row r="99" spans="1:4" x14ac:dyDescent="0.2">
      <c r="A99" s="6" t="s">
        <v>1878</v>
      </c>
      <c r="C99" s="32">
        <v>16.947199999999999</v>
      </c>
      <c r="D99" s="32">
        <v>17.005800000000001</v>
      </c>
    </row>
    <row r="100" spans="1:4" x14ac:dyDescent="0.2">
      <c r="A100" s="6" t="s">
        <v>62</v>
      </c>
      <c r="C100" s="32">
        <v>115.63849999999999</v>
      </c>
      <c r="D100" s="32">
        <v>116.08880000000001</v>
      </c>
    </row>
    <row r="101" spans="1:4" x14ac:dyDescent="0.2">
      <c r="A101" s="6" t="s">
        <v>124</v>
      </c>
      <c r="C101" s="32">
        <v>16.953900000000001</v>
      </c>
      <c r="D101" s="32">
        <v>16.9148</v>
      </c>
    </row>
    <row r="102" spans="1:4" x14ac:dyDescent="0.2">
      <c r="A102" s="6" t="s">
        <v>125</v>
      </c>
      <c r="C102" s="32">
        <v>13.6372</v>
      </c>
      <c r="D102" s="32">
        <v>13.690300000000001</v>
      </c>
    </row>
    <row r="103" spans="1:4" x14ac:dyDescent="0.2">
      <c r="A103" s="6" t="s">
        <v>1879</v>
      </c>
      <c r="C103" s="32">
        <v>14.9209</v>
      </c>
      <c r="D103" s="32">
        <v>14.978999999999999</v>
      </c>
    </row>
    <row r="104" spans="1:4" x14ac:dyDescent="0.2">
      <c r="A104" s="6" t="s">
        <v>1880</v>
      </c>
      <c r="C104" s="32">
        <v>19.030999999999999</v>
      </c>
      <c r="D104" s="32">
        <v>19.1051</v>
      </c>
    </row>
    <row r="106" spans="1:4" x14ac:dyDescent="0.2">
      <c r="A106" s="11" t="s">
        <v>1028</v>
      </c>
    </row>
    <row r="107" spans="1:4" x14ac:dyDescent="0.2">
      <c r="A107" s="148" t="s">
        <v>55</v>
      </c>
      <c r="B107" s="149"/>
      <c r="C107" s="33" t="s">
        <v>56</v>
      </c>
    </row>
    <row r="108" spans="1:4" x14ac:dyDescent="0.2">
      <c r="A108" s="143" t="s">
        <v>122</v>
      </c>
      <c r="B108" s="144"/>
      <c r="C108" s="34">
        <v>7.0000000000000007E-2</v>
      </c>
    </row>
    <row r="109" spans="1:4" x14ac:dyDescent="0.2">
      <c r="A109" s="143" t="s">
        <v>124</v>
      </c>
      <c r="B109" s="144"/>
      <c r="C109" s="34">
        <v>0.105</v>
      </c>
    </row>
    <row r="110" spans="1:4" x14ac:dyDescent="0.2">
      <c r="A110" s="6" t="s">
        <v>57</v>
      </c>
    </row>
    <row r="111" spans="1:4" x14ac:dyDescent="0.2">
      <c r="A111" s="6" t="s">
        <v>58</v>
      </c>
    </row>
    <row r="113" spans="1:5" x14ac:dyDescent="0.2">
      <c r="A113" s="11" t="s">
        <v>1770</v>
      </c>
    </row>
    <row r="114" spans="1:5" x14ac:dyDescent="0.2">
      <c r="A114" s="11"/>
    </row>
    <row r="115" spans="1:5" x14ac:dyDescent="0.2">
      <c r="A115" s="6" t="s">
        <v>1771</v>
      </c>
      <c r="B115" s="111"/>
      <c r="C115" s="111"/>
      <c r="D115" s="111"/>
      <c r="E115" s="111"/>
    </row>
    <row r="116" spans="1:5" x14ac:dyDescent="0.2">
      <c r="A116" s="112"/>
      <c r="B116" s="111"/>
      <c r="C116" s="111"/>
      <c r="D116" s="111"/>
      <c r="E116" s="111"/>
    </row>
    <row r="117" spans="1:5" ht="33.75" x14ac:dyDescent="0.2">
      <c r="A117" s="113" t="s">
        <v>1033</v>
      </c>
      <c r="B117" s="114" t="s">
        <v>1772</v>
      </c>
      <c r="C117" s="113" t="s">
        <v>1773</v>
      </c>
      <c r="D117" s="115" t="s">
        <v>1774</v>
      </c>
      <c r="E117" s="116" t="s">
        <v>1775</v>
      </c>
    </row>
    <row r="118" spans="1:5" x14ac:dyDescent="0.2">
      <c r="A118" s="150" t="s">
        <v>1881</v>
      </c>
      <c r="B118" s="117" t="s">
        <v>1777</v>
      </c>
      <c r="C118" s="117" t="s">
        <v>1778</v>
      </c>
      <c r="D118" s="118" t="s">
        <v>1882</v>
      </c>
      <c r="E118" s="119">
        <v>2500</v>
      </c>
    </row>
    <row r="119" spans="1:5" x14ac:dyDescent="0.2">
      <c r="A119" s="150"/>
      <c r="B119" s="117" t="s">
        <v>1056</v>
      </c>
      <c r="C119" s="117" t="s">
        <v>1780</v>
      </c>
      <c r="D119" s="118">
        <v>46738</v>
      </c>
      <c r="E119" s="119">
        <v>-2500</v>
      </c>
    </row>
    <row r="120" spans="1:5" x14ac:dyDescent="0.2">
      <c r="A120" s="150" t="s">
        <v>1881</v>
      </c>
      <c r="B120" s="117" t="s">
        <v>1777</v>
      </c>
      <c r="C120" s="117" t="s">
        <v>1778</v>
      </c>
      <c r="D120" s="118" t="s">
        <v>1882</v>
      </c>
      <c r="E120" s="119">
        <v>2500</v>
      </c>
    </row>
    <row r="121" spans="1:5" x14ac:dyDescent="0.2">
      <c r="A121" s="150"/>
      <c r="B121" s="117" t="s">
        <v>1056</v>
      </c>
      <c r="C121" s="117" t="s">
        <v>1780</v>
      </c>
      <c r="D121" s="118">
        <v>46738</v>
      </c>
      <c r="E121" s="119">
        <v>-2500</v>
      </c>
    </row>
    <row r="122" spans="1:5" x14ac:dyDescent="0.2">
      <c r="A122" s="150" t="s">
        <v>1883</v>
      </c>
      <c r="B122" s="117" t="s">
        <v>1777</v>
      </c>
      <c r="C122" s="117" t="s">
        <v>1778</v>
      </c>
      <c r="D122" s="118" t="s">
        <v>1823</v>
      </c>
      <c r="E122" s="119">
        <v>2500</v>
      </c>
    </row>
    <row r="123" spans="1:5" x14ac:dyDescent="0.2">
      <c r="A123" s="150"/>
      <c r="B123" s="117" t="s">
        <v>1056</v>
      </c>
      <c r="C123" s="117" t="s">
        <v>1780</v>
      </c>
      <c r="D123" s="118">
        <v>47947</v>
      </c>
      <c r="E123" s="119">
        <v>-2500</v>
      </c>
    </row>
    <row r="124" spans="1:5" x14ac:dyDescent="0.2">
      <c r="A124" s="151" t="s">
        <v>1884</v>
      </c>
      <c r="B124" s="117" t="s">
        <v>1777</v>
      </c>
      <c r="C124" s="117" t="s">
        <v>1778</v>
      </c>
      <c r="D124" s="118" t="s">
        <v>1823</v>
      </c>
      <c r="E124" s="119">
        <v>2500</v>
      </c>
    </row>
    <row r="125" spans="1:5" ht="31.5" customHeight="1" x14ac:dyDescent="0.2">
      <c r="A125" s="151"/>
      <c r="B125" s="117" t="s">
        <v>1056</v>
      </c>
      <c r="C125" s="117" t="s">
        <v>1780</v>
      </c>
      <c r="D125" s="118">
        <v>47947</v>
      </c>
      <c r="E125" s="119">
        <v>-2500</v>
      </c>
    </row>
    <row r="126" spans="1:5" x14ac:dyDescent="0.2">
      <c r="A126" s="151" t="s">
        <v>1885</v>
      </c>
      <c r="B126" s="117" t="s">
        <v>1777</v>
      </c>
      <c r="C126" s="117" t="s">
        <v>1778</v>
      </c>
      <c r="D126" s="118" t="s">
        <v>1823</v>
      </c>
      <c r="E126" s="119">
        <v>6500</v>
      </c>
    </row>
    <row r="127" spans="1:5" ht="69.95" customHeight="1" x14ac:dyDescent="0.2">
      <c r="A127" s="151"/>
      <c r="B127" s="117" t="s">
        <v>1056</v>
      </c>
      <c r="C127" s="117" t="s">
        <v>1780</v>
      </c>
      <c r="D127" s="118">
        <v>47947</v>
      </c>
      <c r="E127" s="119">
        <v>-6500</v>
      </c>
    </row>
    <row r="128" spans="1:5" x14ac:dyDescent="0.2">
      <c r="A128" s="150" t="s">
        <v>102</v>
      </c>
      <c r="B128" s="117" t="s">
        <v>1777</v>
      </c>
      <c r="C128" s="117" t="s">
        <v>1778</v>
      </c>
      <c r="D128" s="118" t="s">
        <v>1886</v>
      </c>
      <c r="E128" s="119">
        <v>2500</v>
      </c>
    </row>
    <row r="129" spans="1:5" x14ac:dyDescent="0.2">
      <c r="A129" s="150"/>
      <c r="B129" s="117" t="s">
        <v>1056</v>
      </c>
      <c r="C129" s="117" t="s">
        <v>1780</v>
      </c>
      <c r="D129" s="118">
        <v>47951</v>
      </c>
      <c r="E129" s="119">
        <v>-2500</v>
      </c>
    </row>
    <row r="130" spans="1:5" x14ac:dyDescent="0.2">
      <c r="A130" s="151" t="s">
        <v>1887</v>
      </c>
      <c r="B130" s="117" t="s">
        <v>1777</v>
      </c>
      <c r="C130" s="117" t="s">
        <v>1778</v>
      </c>
      <c r="D130" s="118" t="s">
        <v>1888</v>
      </c>
      <c r="E130" s="119">
        <v>5000</v>
      </c>
    </row>
    <row r="131" spans="1:5" ht="40.5" customHeight="1" x14ac:dyDescent="0.2">
      <c r="A131" s="151"/>
      <c r="B131" s="117" t="s">
        <v>1056</v>
      </c>
      <c r="C131" s="117" t="s">
        <v>1780</v>
      </c>
      <c r="D131" s="118">
        <v>47959</v>
      </c>
      <c r="E131" s="119">
        <v>-5000</v>
      </c>
    </row>
    <row r="132" spans="1:5" x14ac:dyDescent="0.2">
      <c r="A132" s="150" t="s">
        <v>1889</v>
      </c>
      <c r="B132" s="117" t="s">
        <v>1777</v>
      </c>
      <c r="C132" s="117" t="s">
        <v>1778</v>
      </c>
      <c r="D132" s="118" t="s">
        <v>1890</v>
      </c>
      <c r="E132" s="119">
        <v>3500</v>
      </c>
    </row>
    <row r="133" spans="1:5" x14ac:dyDescent="0.2">
      <c r="A133" s="150"/>
      <c r="B133" s="117" t="s">
        <v>1056</v>
      </c>
      <c r="C133" s="117" t="s">
        <v>1780</v>
      </c>
      <c r="D133" s="118">
        <v>47329</v>
      </c>
      <c r="E133" s="119">
        <v>-3500</v>
      </c>
    </row>
    <row r="134" spans="1:5" x14ac:dyDescent="0.2">
      <c r="A134" s="111"/>
      <c r="B134" s="111"/>
      <c r="C134" s="111"/>
      <c r="D134" s="111"/>
      <c r="E134" s="111"/>
    </row>
    <row r="135" spans="1:5" x14ac:dyDescent="0.2">
      <c r="A135" s="78" t="s">
        <v>1789</v>
      </c>
      <c r="B135" s="111"/>
      <c r="C135" s="111"/>
      <c r="D135" s="111"/>
      <c r="E135" s="111"/>
    </row>
    <row r="136" spans="1:5" x14ac:dyDescent="0.2">
      <c r="A136" s="78" t="s">
        <v>1790</v>
      </c>
      <c r="B136" s="111"/>
      <c r="C136" s="111"/>
      <c r="D136" s="111"/>
      <c r="E136" s="111"/>
    </row>
    <row r="137" spans="1:5" x14ac:dyDescent="0.2">
      <c r="A137" s="11"/>
    </row>
    <row r="138" spans="1:5" x14ac:dyDescent="0.2">
      <c r="A138" s="6" t="s">
        <v>1891</v>
      </c>
    </row>
    <row r="139" spans="1:5" x14ac:dyDescent="0.2">
      <c r="A139" s="6" t="s">
        <v>1892</v>
      </c>
    </row>
    <row r="141" spans="1:5" x14ac:dyDescent="0.2">
      <c r="A141" s="11" t="s">
        <v>1656</v>
      </c>
      <c r="D141" s="35">
        <v>2.9235502130311599</v>
      </c>
      <c r="E141" s="9" t="s">
        <v>59</v>
      </c>
    </row>
    <row r="143" spans="1:5" x14ac:dyDescent="0.2">
      <c r="A143" s="11" t="s">
        <v>66</v>
      </c>
      <c r="D143" s="31" t="s">
        <v>60</v>
      </c>
    </row>
    <row r="145" spans="1:9" x14ac:dyDescent="0.2">
      <c r="A145" s="11" t="s">
        <v>1657</v>
      </c>
      <c r="B145" s="11"/>
      <c r="C145" s="11"/>
      <c r="D145" s="31" t="s">
        <v>60</v>
      </c>
    </row>
    <row r="146" spans="1:9" x14ac:dyDescent="0.2">
      <c r="A146" s="11"/>
      <c r="B146" s="11"/>
      <c r="C146" s="11"/>
      <c r="D146" s="11"/>
    </row>
    <row r="147" spans="1:9" x14ac:dyDescent="0.2">
      <c r="A147" s="11" t="s">
        <v>1793</v>
      </c>
      <c r="B147" s="11"/>
      <c r="C147" s="11"/>
      <c r="D147" s="31" t="s">
        <v>60</v>
      </c>
    </row>
    <row r="148" spans="1:9" x14ac:dyDescent="0.2">
      <c r="A148" s="11"/>
      <c r="B148" s="11"/>
      <c r="C148" s="11"/>
      <c r="D148" s="11"/>
    </row>
    <row r="149" spans="1:9" x14ac:dyDescent="0.2">
      <c r="A149" s="11" t="s">
        <v>1659</v>
      </c>
      <c r="B149" s="11"/>
      <c r="C149" s="11"/>
      <c r="D149" s="31" t="s">
        <v>60</v>
      </c>
    </row>
    <row r="150" spans="1:9" x14ac:dyDescent="0.2">
      <c r="A150" s="11"/>
      <c r="B150" s="11"/>
      <c r="C150" s="11"/>
      <c r="D150" s="11"/>
    </row>
    <row r="151" spans="1:9" x14ac:dyDescent="0.2">
      <c r="A151" s="11" t="s">
        <v>1794</v>
      </c>
      <c r="B151" s="11"/>
      <c r="C151" s="11"/>
      <c r="D151" s="31" t="s">
        <v>60</v>
      </c>
    </row>
    <row r="152" spans="1:9" x14ac:dyDescent="0.2">
      <c r="A152" s="11"/>
      <c r="B152" s="11"/>
      <c r="C152" s="11"/>
      <c r="D152" s="11"/>
    </row>
    <row r="153" spans="1:9" x14ac:dyDescent="0.2">
      <c r="A153" s="11" t="s">
        <v>1795</v>
      </c>
      <c r="B153" s="11"/>
      <c r="C153" s="11"/>
      <c r="D153" s="31" t="s">
        <v>60</v>
      </c>
    </row>
    <row r="155" spans="1:9" x14ac:dyDescent="0.2">
      <c r="A155" s="77" t="s">
        <v>1662</v>
      </c>
      <c r="B155" s="78"/>
      <c r="C155" s="78"/>
      <c r="D155" s="78"/>
    </row>
    <row r="157" spans="1:9" x14ac:dyDescent="0.2">
      <c r="A157" s="77" t="s">
        <v>2074</v>
      </c>
      <c r="B157" s="78"/>
      <c r="C157" s="78"/>
      <c r="D157" s="78"/>
      <c r="E157" s="10"/>
      <c r="G157" s="10"/>
      <c r="H157" s="78"/>
      <c r="I157" s="78"/>
    </row>
    <row r="158" spans="1:9" x14ac:dyDescent="0.2">
      <c r="A158" s="102"/>
      <c r="B158" s="78"/>
      <c r="C158" s="78"/>
      <c r="D158" s="78"/>
      <c r="E158" s="10"/>
      <c r="G158" s="10"/>
      <c r="H158" s="78"/>
      <c r="I158" s="78"/>
    </row>
    <row r="159" spans="1:9" x14ac:dyDescent="0.2">
      <c r="A159" s="78"/>
      <c r="B159" s="78"/>
      <c r="C159" s="78"/>
      <c r="D159" s="78"/>
      <c r="E159" s="10"/>
      <c r="G159" s="10"/>
      <c r="H159" s="78"/>
      <c r="I159" s="78"/>
    </row>
    <row r="160" spans="1:9" x14ac:dyDescent="0.2">
      <c r="A160" s="78"/>
      <c r="B160" s="78"/>
      <c r="C160" s="78"/>
      <c r="D160" s="78"/>
      <c r="E160" s="10"/>
      <c r="G160" s="10"/>
      <c r="H160" s="78"/>
      <c r="I160" s="78"/>
    </row>
    <row r="161" spans="1:9" x14ac:dyDescent="0.2">
      <c r="A161" s="78"/>
      <c r="B161" s="78"/>
      <c r="C161" s="78"/>
      <c r="D161" s="78"/>
      <c r="E161" s="10"/>
      <c r="G161" s="10"/>
      <c r="H161" s="78"/>
      <c r="I161" s="78"/>
    </row>
    <row r="162" spans="1:9" x14ac:dyDescent="0.2">
      <c r="A162" s="78"/>
      <c r="B162" s="78"/>
      <c r="C162" s="78"/>
      <c r="D162" s="78"/>
      <c r="E162" s="10"/>
      <c r="G162" s="10"/>
      <c r="H162" s="78"/>
      <c r="I162" s="78"/>
    </row>
    <row r="163" spans="1:9" x14ac:dyDescent="0.2">
      <c r="A163" s="78"/>
      <c r="B163" s="78"/>
      <c r="C163" s="78"/>
      <c r="D163" s="78"/>
      <c r="E163" s="10"/>
      <c r="G163" s="10"/>
      <c r="H163" s="78"/>
      <c r="I163" s="78"/>
    </row>
    <row r="164" spans="1:9" x14ac:dyDescent="0.2">
      <c r="A164" s="78"/>
      <c r="B164" s="78"/>
      <c r="C164" s="78"/>
      <c r="D164" s="78"/>
      <c r="E164" s="10"/>
      <c r="G164" s="10"/>
      <c r="H164" s="78"/>
      <c r="I164" s="78"/>
    </row>
    <row r="165" spans="1:9" x14ac:dyDescent="0.2">
      <c r="A165" s="78"/>
      <c r="B165" s="78"/>
      <c r="C165" s="78"/>
      <c r="D165" s="78"/>
      <c r="E165" s="10"/>
      <c r="G165" s="10"/>
      <c r="H165" s="78"/>
      <c r="I165" s="78"/>
    </row>
    <row r="166" spans="1:9" x14ac:dyDescent="0.2">
      <c r="A166" s="78"/>
      <c r="B166" s="78"/>
      <c r="C166" s="78"/>
      <c r="D166" s="78"/>
      <c r="E166" s="10"/>
      <c r="G166" s="10"/>
      <c r="H166" s="78"/>
      <c r="I166" s="78"/>
    </row>
    <row r="167" spans="1:9" x14ac:dyDescent="0.2">
      <c r="A167" s="78"/>
      <c r="B167" s="78"/>
      <c r="C167" s="78"/>
      <c r="D167" s="78"/>
      <c r="E167" s="10"/>
      <c r="G167" s="10"/>
      <c r="H167" s="78"/>
      <c r="I167" s="78"/>
    </row>
    <row r="168" spans="1:9" x14ac:dyDescent="0.2">
      <c r="A168" s="78"/>
      <c r="B168" s="78"/>
      <c r="C168" s="78"/>
      <c r="D168" s="78"/>
      <c r="E168" s="10"/>
      <c r="G168" s="10"/>
      <c r="H168" s="78"/>
      <c r="I168" s="78"/>
    </row>
    <row r="169" spans="1:9" x14ac:dyDescent="0.2">
      <c r="A169" s="78"/>
      <c r="B169" s="78"/>
      <c r="C169" s="78"/>
      <c r="D169" s="78"/>
      <c r="E169" s="10"/>
      <c r="G169" s="10"/>
      <c r="H169" s="78"/>
      <c r="I169" s="78"/>
    </row>
    <row r="170" spans="1:9" x14ac:dyDescent="0.2">
      <c r="A170" s="78"/>
      <c r="B170" s="78"/>
      <c r="C170" s="78"/>
      <c r="D170" s="78"/>
      <c r="E170" s="10"/>
      <c r="G170" s="10"/>
      <c r="H170" s="78"/>
      <c r="I170" s="78"/>
    </row>
    <row r="171" spans="1:9" x14ac:dyDescent="0.2">
      <c r="A171" s="78"/>
      <c r="B171" s="78"/>
      <c r="C171" s="78"/>
      <c r="D171" s="78"/>
      <c r="E171" s="10"/>
      <c r="G171" s="10"/>
      <c r="H171" s="78"/>
      <c r="I171" s="78"/>
    </row>
    <row r="172" spans="1:9" x14ac:dyDescent="0.2">
      <c r="A172" s="78"/>
      <c r="B172" s="78"/>
      <c r="C172" s="78"/>
      <c r="D172" s="78"/>
      <c r="E172" s="10"/>
      <c r="G172" s="10"/>
      <c r="H172" s="78"/>
      <c r="I172" s="78"/>
    </row>
    <row r="173" spans="1:9" x14ac:dyDescent="0.2">
      <c r="A173" s="77" t="s">
        <v>1893</v>
      </c>
      <c r="B173" s="78"/>
      <c r="C173" s="78"/>
      <c r="D173" s="78"/>
      <c r="E173" s="10"/>
      <c r="G173" s="10"/>
      <c r="H173" s="78"/>
      <c r="I173" s="78"/>
    </row>
    <row r="174" spans="1:9" x14ac:dyDescent="0.2">
      <c r="A174" s="78"/>
      <c r="B174" s="78"/>
      <c r="C174" s="78"/>
      <c r="D174" s="78"/>
      <c r="E174" s="10"/>
      <c r="G174" s="10"/>
      <c r="H174" s="78"/>
      <c r="I174" s="78"/>
    </row>
    <row r="175" spans="1:9" x14ac:dyDescent="0.2">
      <c r="A175" s="77" t="s">
        <v>2075</v>
      </c>
      <c r="B175" s="78"/>
      <c r="C175" s="78"/>
      <c r="D175" s="78"/>
      <c r="E175" s="10"/>
      <c r="G175" s="10"/>
      <c r="H175" s="78"/>
      <c r="I175" s="78"/>
    </row>
    <row r="176" spans="1:9" x14ac:dyDescent="0.2">
      <c r="A176" s="78"/>
      <c r="B176" s="78"/>
      <c r="C176" s="78"/>
      <c r="D176" s="78"/>
      <c r="E176" s="10"/>
      <c r="G176" s="10"/>
      <c r="H176" s="78"/>
      <c r="I176" s="78"/>
    </row>
    <row r="177" spans="1:9" x14ac:dyDescent="0.2">
      <c r="A177" s="78"/>
      <c r="B177" s="78"/>
      <c r="C177" s="78"/>
      <c r="D177" s="78"/>
      <c r="E177" s="10"/>
      <c r="G177" s="10"/>
      <c r="H177" s="78"/>
      <c r="I177" s="78"/>
    </row>
    <row r="178" spans="1:9" x14ac:dyDescent="0.2">
      <c r="A178" s="78"/>
      <c r="B178" s="78"/>
      <c r="C178" s="78"/>
      <c r="D178" s="78"/>
      <c r="E178" s="10"/>
      <c r="G178" s="10"/>
      <c r="H178" s="78"/>
      <c r="I178" s="78"/>
    </row>
    <row r="179" spans="1:9" x14ac:dyDescent="0.2">
      <c r="A179" s="78"/>
      <c r="B179" s="78"/>
      <c r="C179" s="78"/>
      <c r="D179" s="78"/>
      <c r="E179" s="10"/>
      <c r="G179" s="10"/>
      <c r="H179" s="78"/>
      <c r="I179" s="78"/>
    </row>
    <row r="180" spans="1:9" x14ac:dyDescent="0.2">
      <c r="A180" s="78"/>
      <c r="B180" s="78"/>
      <c r="C180" s="78"/>
      <c r="D180" s="78"/>
      <c r="E180" s="10"/>
      <c r="G180" s="10"/>
      <c r="H180" s="78"/>
      <c r="I180" s="78"/>
    </row>
    <row r="181" spans="1:9" x14ac:dyDescent="0.2">
      <c r="A181" s="78"/>
      <c r="B181" s="78"/>
      <c r="C181" s="78"/>
      <c r="D181" s="78"/>
      <c r="E181" s="10"/>
      <c r="G181" s="10"/>
      <c r="H181" s="78"/>
      <c r="I181" s="78"/>
    </row>
    <row r="182" spans="1:9" x14ac:dyDescent="0.2">
      <c r="A182" s="78"/>
      <c r="B182" s="78"/>
      <c r="C182" s="78"/>
      <c r="D182" s="78"/>
      <c r="E182" s="10"/>
      <c r="G182" s="10"/>
      <c r="H182" s="78"/>
      <c r="I182" s="78"/>
    </row>
    <row r="183" spans="1:9" x14ac:dyDescent="0.2">
      <c r="A183" s="78"/>
      <c r="B183" s="78"/>
      <c r="C183" s="78"/>
      <c r="D183" s="78"/>
      <c r="E183" s="10"/>
      <c r="G183" s="10"/>
      <c r="H183" s="78"/>
      <c r="I183" s="78"/>
    </row>
    <row r="184" spans="1:9" x14ac:dyDescent="0.2">
      <c r="A184" s="78"/>
      <c r="B184" s="78"/>
      <c r="C184" s="78"/>
      <c r="D184" s="78"/>
      <c r="E184" s="10"/>
      <c r="G184" s="10"/>
      <c r="H184" s="78"/>
      <c r="I184" s="78"/>
    </row>
    <row r="185" spans="1:9" x14ac:dyDescent="0.2">
      <c r="A185" s="78"/>
      <c r="B185" s="78"/>
      <c r="C185" s="78"/>
      <c r="D185" s="78"/>
      <c r="E185" s="10"/>
      <c r="G185" s="10"/>
      <c r="H185" s="78"/>
      <c r="I185" s="78"/>
    </row>
    <row r="186" spans="1:9" x14ac:dyDescent="0.2">
      <c r="A186" s="78"/>
      <c r="B186" s="78"/>
      <c r="C186" s="78"/>
      <c r="D186" s="78"/>
      <c r="E186" s="10"/>
      <c r="G186" s="10"/>
      <c r="H186" s="78"/>
      <c r="I186" s="78"/>
    </row>
    <row r="187" spans="1:9" x14ac:dyDescent="0.2">
      <c r="A187" s="78"/>
      <c r="B187" s="78"/>
      <c r="C187" s="78"/>
      <c r="D187" s="78"/>
      <c r="E187" s="10"/>
      <c r="G187" s="10"/>
      <c r="H187" s="78"/>
      <c r="I187" s="78"/>
    </row>
    <row r="188" spans="1:9" x14ac:dyDescent="0.2">
      <c r="A188" s="78"/>
      <c r="B188" s="78"/>
      <c r="C188" s="78"/>
      <c r="D188" s="78"/>
      <c r="E188" s="10"/>
      <c r="G188" s="10"/>
      <c r="H188" s="78"/>
      <c r="I188" s="78"/>
    </row>
    <row r="189" spans="1:9" x14ac:dyDescent="0.2">
      <c r="A189" s="78"/>
      <c r="B189" s="78"/>
      <c r="C189" s="78"/>
      <c r="D189" s="78"/>
      <c r="E189" s="10"/>
      <c r="G189" s="10"/>
      <c r="H189" s="78"/>
      <c r="I189" s="78"/>
    </row>
    <row r="190" spans="1:9" x14ac:dyDescent="0.2">
      <c r="A190" s="78"/>
      <c r="B190" s="78"/>
      <c r="C190" s="78"/>
      <c r="D190" s="78"/>
      <c r="E190" s="10"/>
      <c r="G190" s="10"/>
      <c r="H190" s="78"/>
      <c r="I190" s="78"/>
    </row>
    <row r="191" spans="1:9" x14ac:dyDescent="0.2">
      <c r="A191" s="77" t="s">
        <v>1894</v>
      </c>
      <c r="B191" s="78"/>
      <c r="C191" s="78"/>
      <c r="D191" s="78"/>
      <c r="E191" s="10"/>
      <c r="G191" s="10"/>
      <c r="H191" s="78"/>
      <c r="I191" s="78"/>
    </row>
    <row r="192" spans="1:9" x14ac:dyDescent="0.2">
      <c r="A192" s="78"/>
      <c r="B192" s="78"/>
      <c r="C192" s="78"/>
      <c r="D192" s="78"/>
      <c r="E192" s="10"/>
      <c r="G192" s="10"/>
      <c r="H192" s="78"/>
      <c r="I192" s="78"/>
    </row>
    <row r="193" spans="1:9" x14ac:dyDescent="0.2">
      <c r="A193" s="78" t="s">
        <v>1487</v>
      </c>
      <c r="B193" s="78"/>
      <c r="C193" s="78"/>
      <c r="D193" s="78"/>
      <c r="E193" s="10"/>
      <c r="G193" s="10"/>
      <c r="H193" s="78"/>
      <c r="I193" s="78"/>
    </row>
    <row r="196" spans="1:9" x14ac:dyDescent="0.2">
      <c r="A196" s="78"/>
    </row>
    <row r="197" spans="1:9" x14ac:dyDescent="0.2">
      <c r="A197" s="102"/>
    </row>
  </sheetData>
  <mergeCells count="14">
    <mergeCell ref="A109:B109"/>
    <mergeCell ref="A1:G1"/>
    <mergeCell ref="A88:G88"/>
    <mergeCell ref="A90:D90"/>
    <mergeCell ref="A107:B107"/>
    <mergeCell ref="A108:B108"/>
    <mergeCell ref="A130:A131"/>
    <mergeCell ref="A132:A133"/>
    <mergeCell ref="A118:A119"/>
    <mergeCell ref="A120:A121"/>
    <mergeCell ref="A122:A123"/>
    <mergeCell ref="A124:A125"/>
    <mergeCell ref="A126:A127"/>
    <mergeCell ref="A128:A129"/>
  </mergeCells>
  <conditionalFormatting sqref="F2:F3">
    <cfRule type="cellIs" dxfId="134" priority="3" stopIfTrue="1" operator="between">
      <formula>0.009</formula>
      <formula>-0.009</formula>
    </cfRule>
  </conditionalFormatting>
  <conditionalFormatting sqref="F5:F87">
    <cfRule type="cellIs" dxfId="133" priority="2" stopIfTrue="1" operator="between">
      <formula>0.009</formula>
      <formula>-0.009</formula>
    </cfRule>
  </conditionalFormatting>
  <conditionalFormatting sqref="F89:F65538">
    <cfRule type="cellIs" dxfId="132"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11F4B7-BA69-4FA6-B7CA-D0916DE61A41}">
  <dimension ref="A1:I171"/>
  <sheetViews>
    <sheetView workbookViewId="0">
      <selection sqref="A1:G1"/>
    </sheetView>
  </sheetViews>
  <sheetFormatPr defaultColWidth="9.140625" defaultRowHeight="11.25" x14ac:dyDescent="0.2"/>
  <cols>
    <col min="1" max="1" width="52.28515625" style="6" bestFit="1" customWidth="1"/>
    <col min="2" max="2" width="56.85546875" style="6" customWidth="1"/>
    <col min="3" max="3" width="2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1895</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1896</v>
      </c>
      <c r="B7" s="22" t="s">
        <v>1897</v>
      </c>
      <c r="C7" s="22" t="s">
        <v>74</v>
      </c>
      <c r="D7" s="25">
        <v>3000</v>
      </c>
      <c r="E7" s="23">
        <v>3126.1189725999998</v>
      </c>
      <c r="F7" s="24">
        <v>5.5132810368658802</v>
      </c>
      <c r="G7" s="23">
        <v>7.4837999999999996</v>
      </c>
    </row>
    <row r="8" spans="1:7" x14ac:dyDescent="0.2">
      <c r="A8" s="22" t="s">
        <v>1898</v>
      </c>
      <c r="B8" s="22" t="s">
        <v>1899</v>
      </c>
      <c r="C8" s="22" t="s">
        <v>74</v>
      </c>
      <c r="D8" s="25">
        <v>2500</v>
      </c>
      <c r="E8" s="23">
        <v>2680.1904795</v>
      </c>
      <c r="F8" s="24">
        <v>4.7268333276279799</v>
      </c>
      <c r="G8" s="23">
        <v>7.56</v>
      </c>
    </row>
    <row r="9" spans="1:7" x14ac:dyDescent="0.2">
      <c r="A9" s="22" t="s">
        <v>1900</v>
      </c>
      <c r="B9" s="22" t="s">
        <v>1901</v>
      </c>
      <c r="C9" s="22" t="s">
        <v>1534</v>
      </c>
      <c r="D9" s="25">
        <v>250</v>
      </c>
      <c r="E9" s="23">
        <v>2613.4851370000001</v>
      </c>
      <c r="F9" s="24">
        <v>4.6091905561639699</v>
      </c>
      <c r="G9" s="23">
        <v>7.1924999999999999</v>
      </c>
    </row>
    <row r="10" spans="1:7" x14ac:dyDescent="0.2">
      <c r="A10" s="22" t="s">
        <v>89</v>
      </c>
      <c r="B10" s="22" t="s">
        <v>1070</v>
      </c>
      <c r="C10" s="22" t="s">
        <v>33</v>
      </c>
      <c r="D10" s="25">
        <v>2500</v>
      </c>
      <c r="E10" s="23">
        <v>2544.999726</v>
      </c>
      <c r="F10" s="24">
        <v>4.4884084230853203</v>
      </c>
      <c r="G10" s="23">
        <v>7.2109300000000003</v>
      </c>
    </row>
    <row r="11" spans="1:7" x14ac:dyDescent="0.2">
      <c r="A11" s="22" t="s">
        <v>1849</v>
      </c>
      <c r="B11" s="22" t="s">
        <v>1850</v>
      </c>
      <c r="C11" s="22" t="s">
        <v>1534</v>
      </c>
      <c r="D11" s="25">
        <v>2341</v>
      </c>
      <c r="E11" s="23">
        <v>2368.2490475999998</v>
      </c>
      <c r="F11" s="24">
        <v>4.1766876690074799</v>
      </c>
      <c r="G11" s="23">
        <v>7.6167999999999996</v>
      </c>
    </row>
    <row r="12" spans="1:7" x14ac:dyDescent="0.2">
      <c r="A12" s="22" t="s">
        <v>95</v>
      </c>
      <c r="B12" s="22" t="s">
        <v>94</v>
      </c>
      <c r="C12" s="22" t="s">
        <v>33</v>
      </c>
      <c r="D12" s="25">
        <v>3700</v>
      </c>
      <c r="E12" s="23">
        <v>2164.5369999999998</v>
      </c>
      <c r="F12" s="24">
        <v>3.81741734728966</v>
      </c>
      <c r="G12" s="23">
        <v>6.78</v>
      </c>
    </row>
    <row r="13" spans="1:7" x14ac:dyDescent="0.2">
      <c r="A13" s="22" t="s">
        <v>1902</v>
      </c>
      <c r="B13" s="22" t="s">
        <v>1903</v>
      </c>
      <c r="C13" s="22" t="s">
        <v>1534</v>
      </c>
      <c r="D13" s="25">
        <v>2000</v>
      </c>
      <c r="E13" s="23">
        <v>2050.5380273999999</v>
      </c>
      <c r="F13" s="24">
        <v>3.61636665812313</v>
      </c>
      <c r="G13" s="23">
        <v>7.69</v>
      </c>
    </row>
    <row r="14" spans="1:7" x14ac:dyDescent="0.2">
      <c r="A14" s="22" t="s">
        <v>68</v>
      </c>
      <c r="B14" s="22" t="s">
        <v>67</v>
      </c>
      <c r="C14" s="22" t="s">
        <v>69</v>
      </c>
      <c r="D14" s="25">
        <v>1154</v>
      </c>
      <c r="E14" s="23">
        <v>1285.5629240000001</v>
      </c>
      <c r="F14" s="24">
        <v>2.2672424666845701</v>
      </c>
      <c r="G14" s="23">
        <v>8.9518000000000004</v>
      </c>
    </row>
    <row r="15" spans="1:7" x14ac:dyDescent="0.2">
      <c r="A15" s="22" t="s">
        <v>88</v>
      </c>
      <c r="B15" s="22" t="s">
        <v>87</v>
      </c>
      <c r="C15" s="22" t="s">
        <v>33</v>
      </c>
      <c r="D15" s="25">
        <v>1000</v>
      </c>
      <c r="E15" s="23">
        <v>1034.2543424999999</v>
      </c>
      <c r="F15" s="24">
        <v>1.8240300205397999</v>
      </c>
      <c r="G15" s="23">
        <v>7.58</v>
      </c>
    </row>
    <row r="16" spans="1:7" x14ac:dyDescent="0.2">
      <c r="A16" s="22" t="s">
        <v>1904</v>
      </c>
      <c r="B16" s="22" t="s">
        <v>1905</v>
      </c>
      <c r="C16" s="22" t="s">
        <v>33</v>
      </c>
      <c r="D16" s="25">
        <v>1000</v>
      </c>
      <c r="E16" s="23">
        <v>1020.9258493</v>
      </c>
      <c r="F16" s="24">
        <v>1.8005236442778501</v>
      </c>
      <c r="G16" s="23">
        <v>7.39</v>
      </c>
    </row>
    <row r="17" spans="1:7" x14ac:dyDescent="0.2">
      <c r="A17" s="22" t="s">
        <v>71</v>
      </c>
      <c r="B17" s="22" t="s">
        <v>70</v>
      </c>
      <c r="C17" s="22" t="s">
        <v>69</v>
      </c>
      <c r="D17" s="25">
        <v>547</v>
      </c>
      <c r="E17" s="23">
        <v>611.52794900000004</v>
      </c>
      <c r="F17" s="24">
        <v>1.0785019617890901</v>
      </c>
      <c r="G17" s="23">
        <v>8.9869000000000003</v>
      </c>
    </row>
    <row r="18" spans="1:7" x14ac:dyDescent="0.2">
      <c r="A18" s="22" t="s">
        <v>1906</v>
      </c>
      <c r="B18" s="22" t="s">
        <v>1907</v>
      </c>
      <c r="C18" s="22" t="s">
        <v>33</v>
      </c>
      <c r="D18" s="25">
        <v>5</v>
      </c>
      <c r="E18" s="23">
        <v>517.94190409999999</v>
      </c>
      <c r="F18" s="24">
        <v>0.91345188814031597</v>
      </c>
      <c r="G18" s="23">
        <v>7.1349999999999998</v>
      </c>
    </row>
    <row r="19" spans="1:7" x14ac:dyDescent="0.2">
      <c r="A19" s="22" t="s">
        <v>1841</v>
      </c>
      <c r="B19" s="22" t="s">
        <v>1842</v>
      </c>
      <c r="C19" s="22" t="s">
        <v>33</v>
      </c>
      <c r="D19" s="25">
        <v>500</v>
      </c>
      <c r="E19" s="23">
        <v>510.08279449999998</v>
      </c>
      <c r="F19" s="24">
        <v>0.89959141760029304</v>
      </c>
      <c r="G19" s="23">
        <v>8.0500000000000007</v>
      </c>
    </row>
    <row r="20" spans="1:7" x14ac:dyDescent="0.2">
      <c r="A20" s="21" t="s">
        <v>34</v>
      </c>
      <c r="B20" s="21"/>
      <c r="C20" s="21"/>
      <c r="D20" s="21"/>
      <c r="E20" s="26">
        <f>SUM(E6:E19)</f>
        <v>22528.414153500002</v>
      </c>
      <c r="F20" s="27">
        <f>SUM(F6:F19)</f>
        <v>39.73152641719534</v>
      </c>
      <c r="G20" s="26"/>
    </row>
    <row r="21" spans="1:7" x14ac:dyDescent="0.2">
      <c r="A21" s="22"/>
      <c r="B21" s="22"/>
      <c r="C21" s="22"/>
      <c r="D21" s="22"/>
      <c r="E21" s="23"/>
      <c r="F21" s="24"/>
      <c r="G21" s="23"/>
    </row>
    <row r="22" spans="1:7" x14ac:dyDescent="0.2">
      <c r="A22" s="21" t="s">
        <v>35</v>
      </c>
      <c r="B22" s="22"/>
      <c r="C22" s="22"/>
      <c r="D22" s="22"/>
      <c r="E22" s="23"/>
      <c r="F22" s="24"/>
      <c r="G22" s="23"/>
    </row>
    <row r="23" spans="1:7" x14ac:dyDescent="0.2">
      <c r="A23" s="21" t="s">
        <v>36</v>
      </c>
      <c r="B23" s="22"/>
      <c r="C23" s="22"/>
      <c r="D23" s="22"/>
      <c r="E23" s="23"/>
      <c r="F23" s="24"/>
      <c r="G23" s="23"/>
    </row>
    <row r="24" spans="1:7" x14ac:dyDescent="0.2">
      <c r="A24" s="22" t="s">
        <v>1908</v>
      </c>
      <c r="B24" s="22" t="s">
        <v>1909</v>
      </c>
      <c r="C24" s="22" t="s">
        <v>38</v>
      </c>
      <c r="D24" s="25">
        <v>500</v>
      </c>
      <c r="E24" s="23">
        <v>2465.6374999999998</v>
      </c>
      <c r="F24" s="24">
        <v>4.3484437386045602</v>
      </c>
      <c r="G24" s="23">
        <v>6.4393000000000002</v>
      </c>
    </row>
    <row r="25" spans="1:7" x14ac:dyDescent="0.2">
      <c r="A25" s="22" t="s">
        <v>127</v>
      </c>
      <c r="B25" s="22" t="s">
        <v>126</v>
      </c>
      <c r="C25" s="22" t="s">
        <v>40</v>
      </c>
      <c r="D25" s="25">
        <v>500</v>
      </c>
      <c r="E25" s="23">
        <v>2458.84</v>
      </c>
      <c r="F25" s="24">
        <v>4.3364555423213798</v>
      </c>
      <c r="G25" s="23">
        <v>6.5</v>
      </c>
    </row>
    <row r="26" spans="1:7" x14ac:dyDescent="0.2">
      <c r="A26" s="22" t="s">
        <v>1697</v>
      </c>
      <c r="B26" s="22" t="s">
        <v>1698</v>
      </c>
      <c r="C26" s="22" t="s">
        <v>38</v>
      </c>
      <c r="D26" s="25">
        <v>500</v>
      </c>
      <c r="E26" s="23">
        <v>2458.6525000000001</v>
      </c>
      <c r="F26" s="24">
        <v>4.33612486386561</v>
      </c>
      <c r="G26" s="23">
        <v>6.5301</v>
      </c>
    </row>
    <row r="27" spans="1:7" x14ac:dyDescent="0.2">
      <c r="A27" s="22" t="s">
        <v>1691</v>
      </c>
      <c r="B27" s="22" t="s">
        <v>1692</v>
      </c>
      <c r="C27" s="22" t="s">
        <v>37</v>
      </c>
      <c r="D27" s="25">
        <v>500</v>
      </c>
      <c r="E27" s="23">
        <v>2442.7575000000002</v>
      </c>
      <c r="F27" s="24">
        <v>4.3080921489084796</v>
      </c>
      <c r="G27" s="23">
        <v>6.7347999999999999</v>
      </c>
    </row>
    <row r="28" spans="1:7" x14ac:dyDescent="0.2">
      <c r="A28" s="22" t="s">
        <v>1910</v>
      </c>
      <c r="B28" s="22" t="s">
        <v>1911</v>
      </c>
      <c r="C28" s="22" t="s">
        <v>40</v>
      </c>
      <c r="D28" s="25">
        <v>500</v>
      </c>
      <c r="E28" s="23">
        <v>2442.17</v>
      </c>
      <c r="F28" s="24">
        <v>4.3070560230804</v>
      </c>
      <c r="G28" s="23">
        <v>6.7000999999999999</v>
      </c>
    </row>
    <row r="29" spans="1:7" x14ac:dyDescent="0.2">
      <c r="A29" s="22" t="s">
        <v>1912</v>
      </c>
      <c r="B29" s="22" t="s">
        <v>1913</v>
      </c>
      <c r="C29" s="22" t="s">
        <v>39</v>
      </c>
      <c r="D29" s="25">
        <v>500</v>
      </c>
      <c r="E29" s="23">
        <v>2433.6875</v>
      </c>
      <c r="F29" s="24">
        <v>4.2920961297413696</v>
      </c>
      <c r="G29" s="23">
        <v>6.7199</v>
      </c>
    </row>
    <row r="30" spans="1:7" x14ac:dyDescent="0.2">
      <c r="A30" s="22" t="s">
        <v>129</v>
      </c>
      <c r="B30" s="22" t="s">
        <v>128</v>
      </c>
      <c r="C30" s="22" t="s">
        <v>38</v>
      </c>
      <c r="D30" s="25">
        <v>500</v>
      </c>
      <c r="E30" s="23">
        <v>2365.9924999999998</v>
      </c>
      <c r="F30" s="24">
        <v>4.1727079800702098</v>
      </c>
      <c r="G30" s="23">
        <v>7.3049999999999997</v>
      </c>
    </row>
    <row r="31" spans="1:7" x14ac:dyDescent="0.2">
      <c r="A31" s="22" t="s">
        <v>1717</v>
      </c>
      <c r="B31" s="22" t="s">
        <v>1718</v>
      </c>
      <c r="C31" s="22" t="s">
        <v>38</v>
      </c>
      <c r="D31" s="25">
        <v>400</v>
      </c>
      <c r="E31" s="23">
        <v>1948.174</v>
      </c>
      <c r="F31" s="24">
        <v>3.4358355727523602</v>
      </c>
      <c r="G31" s="23">
        <v>6.7900999999999998</v>
      </c>
    </row>
    <row r="32" spans="1:7" x14ac:dyDescent="0.2">
      <c r="A32" s="22" t="s">
        <v>1681</v>
      </c>
      <c r="B32" s="22" t="s">
        <v>1682</v>
      </c>
      <c r="C32" s="22" t="s">
        <v>39</v>
      </c>
      <c r="D32" s="25">
        <v>400</v>
      </c>
      <c r="E32" s="23">
        <v>1947.7280000000001</v>
      </c>
      <c r="F32" s="24">
        <v>3.4350489989322401</v>
      </c>
      <c r="G32" s="23">
        <v>6.8501000000000003</v>
      </c>
    </row>
    <row r="33" spans="1:7" x14ac:dyDescent="0.2">
      <c r="A33" s="22" t="s">
        <v>131</v>
      </c>
      <c r="B33" s="22" t="s">
        <v>130</v>
      </c>
      <c r="C33" s="22" t="s">
        <v>39</v>
      </c>
      <c r="D33" s="25">
        <v>400</v>
      </c>
      <c r="E33" s="23">
        <v>1931.3</v>
      </c>
      <c r="F33" s="24">
        <v>3.4060762753514999</v>
      </c>
      <c r="G33" s="23">
        <v>6.7625000000000002</v>
      </c>
    </row>
    <row r="34" spans="1:7" x14ac:dyDescent="0.2">
      <c r="A34" s="22" t="s">
        <v>1863</v>
      </c>
      <c r="B34" s="22" t="s">
        <v>1864</v>
      </c>
      <c r="C34" s="22" t="s">
        <v>40</v>
      </c>
      <c r="D34" s="25">
        <v>300</v>
      </c>
      <c r="E34" s="23">
        <v>1415.9280000000001</v>
      </c>
      <c r="F34" s="24">
        <v>2.4971567174472602</v>
      </c>
      <c r="G34" s="23">
        <v>7.2000999999999999</v>
      </c>
    </row>
    <row r="35" spans="1:7" x14ac:dyDescent="0.2">
      <c r="A35" s="21" t="s">
        <v>34</v>
      </c>
      <c r="B35" s="21"/>
      <c r="C35" s="21"/>
      <c r="D35" s="21"/>
      <c r="E35" s="26">
        <f>SUM(E23:E34)</f>
        <v>24310.867499999997</v>
      </c>
      <c r="F35" s="27">
        <f>SUM(F23:F34)</f>
        <v>42.875093991075367</v>
      </c>
      <c r="G35" s="26"/>
    </row>
    <row r="36" spans="1:7" x14ac:dyDescent="0.2">
      <c r="A36" s="22"/>
      <c r="B36" s="22"/>
      <c r="C36" s="22"/>
      <c r="D36" s="22"/>
      <c r="E36" s="23"/>
      <c r="F36" s="24"/>
      <c r="G36" s="23"/>
    </row>
    <row r="37" spans="1:7" x14ac:dyDescent="0.2">
      <c r="A37" s="21" t="s">
        <v>65</v>
      </c>
      <c r="B37" s="22"/>
      <c r="C37" s="22"/>
      <c r="D37" s="22"/>
      <c r="E37" s="23"/>
      <c r="F37" s="24"/>
      <c r="G37" s="23"/>
    </row>
    <row r="38" spans="1:7" x14ac:dyDescent="0.2">
      <c r="A38" s="22" t="s">
        <v>103</v>
      </c>
      <c r="B38" s="22" t="s">
        <v>102</v>
      </c>
      <c r="C38" s="22" t="s">
        <v>43</v>
      </c>
      <c r="D38" s="25">
        <v>3100000</v>
      </c>
      <c r="E38" s="23">
        <v>3204.0318667000001</v>
      </c>
      <c r="F38" s="24">
        <v>5.6506896528954904</v>
      </c>
      <c r="G38" s="23">
        <v>7.8482051249999998</v>
      </c>
    </row>
    <row r="39" spans="1:7" x14ac:dyDescent="0.2">
      <c r="A39" s="22" t="s">
        <v>105</v>
      </c>
      <c r="B39" s="22" t="s">
        <v>104</v>
      </c>
      <c r="C39" s="22" t="s">
        <v>43</v>
      </c>
      <c r="D39" s="25">
        <v>2000000</v>
      </c>
      <c r="E39" s="23">
        <v>2009.402</v>
      </c>
      <c r="F39" s="24">
        <v>3.5438184020317198</v>
      </c>
      <c r="G39" s="23">
        <v>7.3587067849999999</v>
      </c>
    </row>
    <row r="40" spans="1:7" x14ac:dyDescent="0.2">
      <c r="A40" s="22" t="s">
        <v>1865</v>
      </c>
      <c r="B40" s="22" t="s">
        <v>1866</v>
      </c>
      <c r="C40" s="22" t="s">
        <v>43</v>
      </c>
      <c r="D40" s="25">
        <v>1000000</v>
      </c>
      <c r="E40" s="23">
        <v>1047.6531110999999</v>
      </c>
      <c r="F40" s="24">
        <v>1.8476603357924199</v>
      </c>
      <c r="G40" s="23">
        <v>7.5603116650000004</v>
      </c>
    </row>
    <row r="41" spans="1:7" x14ac:dyDescent="0.2">
      <c r="A41" s="22" t="s">
        <v>107</v>
      </c>
      <c r="B41" s="22" t="s">
        <v>106</v>
      </c>
      <c r="C41" s="22" t="s">
        <v>43</v>
      </c>
      <c r="D41" s="25">
        <v>1000000</v>
      </c>
      <c r="E41" s="23">
        <v>1010.8920000000001</v>
      </c>
      <c r="F41" s="24">
        <v>1.78282776272077</v>
      </c>
      <c r="G41" s="23">
        <v>7.6820606250000001</v>
      </c>
    </row>
    <row r="42" spans="1:7" x14ac:dyDescent="0.2">
      <c r="A42" s="22" t="s">
        <v>109</v>
      </c>
      <c r="B42" s="22" t="s">
        <v>1869</v>
      </c>
      <c r="C42" s="22" t="s">
        <v>43</v>
      </c>
      <c r="D42" s="25">
        <v>624880</v>
      </c>
      <c r="E42" s="23">
        <v>640.07114520000005</v>
      </c>
      <c r="F42" s="24">
        <v>1.12884126868057</v>
      </c>
      <c r="G42" s="23">
        <v>7.605219795</v>
      </c>
    </row>
    <row r="43" spans="1:7" x14ac:dyDescent="0.2">
      <c r="A43" s="22" t="s">
        <v>1872</v>
      </c>
      <c r="B43" s="22" t="s">
        <v>1873</v>
      </c>
      <c r="C43" s="22" t="s">
        <v>43</v>
      </c>
      <c r="D43" s="25">
        <v>500000</v>
      </c>
      <c r="E43" s="23">
        <v>511.88241670000002</v>
      </c>
      <c r="F43" s="24">
        <v>0.90276526448064098</v>
      </c>
      <c r="G43" s="23">
        <v>7.5753795799999999</v>
      </c>
    </row>
    <row r="44" spans="1:7" x14ac:dyDescent="0.2">
      <c r="A44" s="22" t="s">
        <v>117</v>
      </c>
      <c r="B44" s="22" t="s">
        <v>1874</v>
      </c>
      <c r="C44" s="22" t="s">
        <v>43</v>
      </c>
      <c r="D44" s="25">
        <v>137350</v>
      </c>
      <c r="E44" s="23">
        <v>140.5245553</v>
      </c>
      <c r="F44" s="24">
        <v>0.24783169570323099</v>
      </c>
      <c r="G44" s="23">
        <v>7.5965834049999996</v>
      </c>
    </row>
    <row r="45" spans="1:7" x14ac:dyDescent="0.2">
      <c r="A45" s="22" t="s">
        <v>115</v>
      </c>
      <c r="B45" s="22" t="s">
        <v>114</v>
      </c>
      <c r="C45" s="22" t="s">
        <v>43</v>
      </c>
      <c r="D45" s="25">
        <v>91400</v>
      </c>
      <c r="E45" s="23">
        <v>94.253248999999997</v>
      </c>
      <c r="F45" s="24">
        <v>0.16622676709661799</v>
      </c>
      <c r="G45" s="23">
        <v>7.7806146225125001</v>
      </c>
    </row>
    <row r="46" spans="1:7" x14ac:dyDescent="0.2">
      <c r="A46" s="22" t="s">
        <v>119</v>
      </c>
      <c r="B46" s="22" t="s">
        <v>118</v>
      </c>
      <c r="C46" s="22" t="s">
        <v>43</v>
      </c>
      <c r="D46" s="25">
        <v>52560</v>
      </c>
      <c r="E46" s="23">
        <v>52.9173379</v>
      </c>
      <c r="F46" s="24">
        <v>9.3325992427871804E-2</v>
      </c>
      <c r="G46" s="23">
        <v>7.8769053900000001</v>
      </c>
    </row>
    <row r="47" spans="1:7" x14ac:dyDescent="0.2">
      <c r="A47" s="22" t="s">
        <v>121</v>
      </c>
      <c r="B47" s="22" t="s">
        <v>120</v>
      </c>
      <c r="C47" s="22" t="s">
        <v>43</v>
      </c>
      <c r="D47" s="25">
        <v>50000</v>
      </c>
      <c r="E47" s="23">
        <v>50.253983300000002</v>
      </c>
      <c r="F47" s="24">
        <v>8.8628851167628295E-2</v>
      </c>
      <c r="G47" s="23">
        <v>7.8766671300000004</v>
      </c>
    </row>
    <row r="48" spans="1:7" x14ac:dyDescent="0.2">
      <c r="A48" s="22" t="s">
        <v>113</v>
      </c>
      <c r="B48" s="22" t="s">
        <v>112</v>
      </c>
      <c r="C48" s="22" t="s">
        <v>43</v>
      </c>
      <c r="D48" s="25">
        <v>50200</v>
      </c>
      <c r="E48" s="23">
        <v>50.055072600000003</v>
      </c>
      <c r="F48" s="24">
        <v>8.8278048591030403E-2</v>
      </c>
      <c r="G48" s="23">
        <v>7.8816633999999999</v>
      </c>
    </row>
    <row r="49" spans="1:7" x14ac:dyDescent="0.2">
      <c r="A49" s="22" t="s">
        <v>111</v>
      </c>
      <c r="B49" s="22" t="s">
        <v>110</v>
      </c>
      <c r="C49" s="22" t="s">
        <v>43</v>
      </c>
      <c r="D49" s="25">
        <v>10200</v>
      </c>
      <c r="E49" s="23">
        <v>10.1891982</v>
      </c>
      <c r="F49" s="24">
        <v>1.7969857740317001E-2</v>
      </c>
      <c r="G49" s="23">
        <v>7.8578855499999998</v>
      </c>
    </row>
    <row r="50" spans="1:7" x14ac:dyDescent="0.2">
      <c r="A50" s="21" t="s">
        <v>34</v>
      </c>
      <c r="B50" s="21"/>
      <c r="C50" s="21"/>
      <c r="D50" s="21"/>
      <c r="E50" s="26">
        <f>SUM(E38:E49)</f>
        <v>8822.1259359999985</v>
      </c>
      <c r="F50" s="27">
        <f>SUM(F38:F49)</f>
        <v>15.558863899328308</v>
      </c>
      <c r="G50" s="26"/>
    </row>
    <row r="51" spans="1:7" x14ac:dyDescent="0.2">
      <c r="A51" s="22"/>
      <c r="B51" s="22"/>
      <c r="C51" s="22"/>
      <c r="D51" s="22"/>
      <c r="E51" s="23"/>
      <c r="F51" s="24"/>
      <c r="G51" s="23"/>
    </row>
    <row r="52" spans="1:7" x14ac:dyDescent="0.2">
      <c r="A52" s="21" t="s">
        <v>1631</v>
      </c>
      <c r="B52" s="22"/>
      <c r="C52" s="22"/>
      <c r="D52" s="22"/>
      <c r="E52" s="23"/>
      <c r="F52" s="24"/>
      <c r="G52" s="23"/>
    </row>
    <row r="53" spans="1:7" x14ac:dyDescent="0.2">
      <c r="A53" s="22" t="s">
        <v>1632</v>
      </c>
      <c r="B53" s="22" t="s">
        <v>1633</v>
      </c>
      <c r="C53" s="22" t="s">
        <v>1634</v>
      </c>
      <c r="D53" s="25">
        <v>1762.3119999999999</v>
      </c>
      <c r="E53" s="23">
        <v>210.95981019999999</v>
      </c>
      <c r="F53" s="24">
        <v>0.37205260942105101</v>
      </c>
      <c r="G53" s="23">
        <v>5.6</v>
      </c>
    </row>
    <row r="54" spans="1:7" x14ac:dyDescent="0.2">
      <c r="A54" s="21" t="s">
        <v>34</v>
      </c>
      <c r="B54" s="21"/>
      <c r="C54" s="21"/>
      <c r="D54" s="21"/>
      <c r="E54" s="26">
        <f>SUM(E53:E53)</f>
        <v>210.95981019999999</v>
      </c>
      <c r="F54" s="27">
        <f>SUM(F53:F53)</f>
        <v>0.37205260942105101</v>
      </c>
      <c r="G54" s="26"/>
    </row>
    <row r="55" spans="1:7" x14ac:dyDescent="0.2">
      <c r="A55" s="22"/>
      <c r="B55" s="22"/>
      <c r="C55" s="22"/>
      <c r="D55" s="22"/>
      <c r="E55" s="23"/>
      <c r="F55" s="24"/>
      <c r="G55" s="23"/>
    </row>
    <row r="56" spans="1:7" x14ac:dyDescent="0.2">
      <c r="A56" s="21" t="s">
        <v>46</v>
      </c>
      <c r="B56" s="21"/>
      <c r="C56" s="21"/>
      <c r="D56" s="21"/>
      <c r="E56" s="26">
        <f>E20+E35+E50+E54</f>
        <v>55872.367399700001</v>
      </c>
      <c r="F56" s="27">
        <f>F20+F35+F50+F54</f>
        <v>98.537536917020077</v>
      </c>
      <c r="G56" s="26"/>
    </row>
    <row r="57" spans="1:7" x14ac:dyDescent="0.2">
      <c r="A57" s="21"/>
      <c r="B57" s="21"/>
      <c r="C57" s="21"/>
      <c r="D57" s="21"/>
      <c r="E57" s="26"/>
      <c r="F57" s="27"/>
      <c r="G57" s="26"/>
    </row>
    <row r="58" spans="1:7" x14ac:dyDescent="0.2">
      <c r="A58" s="21" t="s">
        <v>1749</v>
      </c>
      <c r="B58" s="21"/>
      <c r="C58" s="21"/>
      <c r="D58" s="21"/>
      <c r="E58" s="26">
        <v>4.8501332100000001</v>
      </c>
      <c r="F58" s="27">
        <v>0.01</v>
      </c>
      <c r="G58" s="26"/>
    </row>
    <row r="59" spans="1:7" x14ac:dyDescent="0.2">
      <c r="A59" s="21"/>
      <c r="B59" s="21"/>
      <c r="C59" s="21"/>
      <c r="D59" s="21"/>
      <c r="E59" s="26"/>
      <c r="F59" s="27"/>
      <c r="G59" s="26"/>
    </row>
    <row r="60" spans="1:7" x14ac:dyDescent="0.2">
      <c r="A60" s="21" t="s">
        <v>48</v>
      </c>
      <c r="B60" s="21"/>
      <c r="C60" s="21"/>
      <c r="D60" s="21"/>
      <c r="E60" s="26">
        <f>E62-(E20+E35+E50+E54+E58)</f>
        <v>824.38994359000208</v>
      </c>
      <c r="F60" s="27">
        <f>F62-(F20+F35+F50+F54+F58)</f>
        <v>1.4524630829799179</v>
      </c>
      <c r="G60" s="26"/>
    </row>
    <row r="61" spans="1:7" x14ac:dyDescent="0.2">
      <c r="A61" s="22"/>
      <c r="B61" s="22"/>
      <c r="C61" s="22"/>
      <c r="D61" s="22"/>
      <c r="E61" s="23"/>
      <c r="F61" s="24"/>
      <c r="G61" s="23"/>
    </row>
    <row r="62" spans="1:7" x14ac:dyDescent="0.2">
      <c r="A62" s="28" t="s">
        <v>47</v>
      </c>
      <c r="B62" s="28"/>
      <c r="C62" s="28"/>
      <c r="D62" s="28"/>
      <c r="E62" s="29">
        <v>56701.607476500001</v>
      </c>
      <c r="F62" s="30">
        <v>100</v>
      </c>
      <c r="G62" s="29"/>
    </row>
    <row r="64" spans="1:7" x14ac:dyDescent="0.2">
      <c r="A64" s="108" t="s">
        <v>1750</v>
      </c>
      <c r="B64" s="108"/>
      <c r="C64" s="108"/>
      <c r="D64" s="108"/>
      <c r="E64" s="109"/>
      <c r="F64" s="110"/>
      <c r="G64" s="109"/>
    </row>
    <row r="65" spans="1:7" x14ac:dyDescent="0.2">
      <c r="A65" s="22"/>
      <c r="B65" s="22"/>
      <c r="C65" s="22"/>
      <c r="D65" s="22"/>
      <c r="E65" s="23"/>
      <c r="F65" s="24"/>
      <c r="G65" s="23"/>
    </row>
    <row r="66" spans="1:7" x14ac:dyDescent="0.2">
      <c r="A66" s="21" t="s">
        <v>1751</v>
      </c>
      <c r="B66" s="21"/>
      <c r="C66" s="21"/>
      <c r="D66" s="21"/>
      <c r="E66" s="26" t="s">
        <v>1752</v>
      </c>
      <c r="F66" s="27" t="s">
        <v>3</v>
      </c>
      <c r="G66" s="26"/>
    </row>
    <row r="67" spans="1:7" x14ac:dyDescent="0.2">
      <c r="A67" s="22" t="s">
        <v>1753</v>
      </c>
      <c r="B67" s="22"/>
      <c r="C67" s="22"/>
      <c r="D67" s="22"/>
      <c r="E67" s="23">
        <v>2500</v>
      </c>
      <c r="F67" s="24">
        <f>E67/$E$62*100</f>
        <v>4.4090460769319915</v>
      </c>
      <c r="G67" s="23"/>
    </row>
    <row r="68" spans="1:7" x14ac:dyDescent="0.2">
      <c r="A68" s="22" t="s">
        <v>1756</v>
      </c>
      <c r="B68" s="22"/>
      <c r="C68" s="22"/>
      <c r="D68" s="22"/>
      <c r="E68" s="23">
        <v>2000</v>
      </c>
      <c r="F68" s="24">
        <f>E68/$E$62*100</f>
        <v>3.5272368615455929</v>
      </c>
      <c r="G68" s="23"/>
    </row>
    <row r="69" spans="1:7" x14ac:dyDescent="0.2">
      <c r="A69" s="22" t="s">
        <v>1754</v>
      </c>
      <c r="B69" s="22"/>
      <c r="C69" s="22"/>
      <c r="D69" s="22"/>
      <c r="E69" s="23">
        <v>1500</v>
      </c>
      <c r="F69" s="24">
        <f>E69/$E$62*100</f>
        <v>2.6454276461591948</v>
      </c>
      <c r="G69" s="23"/>
    </row>
    <row r="70" spans="1:7" x14ac:dyDescent="0.2">
      <c r="A70" s="22" t="s">
        <v>1754</v>
      </c>
      <c r="B70" s="22"/>
      <c r="C70" s="22"/>
      <c r="D70" s="22"/>
      <c r="E70" s="23">
        <v>1500</v>
      </c>
      <c r="F70" s="24">
        <f>E70/$E$62*100</f>
        <v>2.6454276461591948</v>
      </c>
      <c r="G70" s="23"/>
    </row>
    <row r="71" spans="1:7" x14ac:dyDescent="0.2">
      <c r="A71" s="22" t="s">
        <v>1875</v>
      </c>
      <c r="B71" s="22"/>
      <c r="C71" s="22"/>
      <c r="D71" s="22"/>
      <c r="E71" s="23">
        <v>1500</v>
      </c>
      <c r="F71" s="24">
        <f>E71/$E$62*100</f>
        <v>2.6454276461591948</v>
      </c>
      <c r="G71" s="23"/>
    </row>
    <row r="72" spans="1:7" x14ac:dyDescent="0.2">
      <c r="A72" s="28" t="s">
        <v>1757</v>
      </c>
      <c r="B72" s="28"/>
      <c r="C72" s="28"/>
      <c r="D72" s="28"/>
      <c r="E72" s="29">
        <f xml:space="preserve"> SUM(E67:E71)</f>
        <v>9000</v>
      </c>
      <c r="F72" s="30">
        <f xml:space="preserve"> SUM(F67:F71)</f>
        <v>15.87256587695517</v>
      </c>
      <c r="G72" s="29"/>
    </row>
    <row r="73" spans="1:7" x14ac:dyDescent="0.2">
      <c r="F73" s="13"/>
    </row>
    <row r="74" spans="1:7" x14ac:dyDescent="0.2">
      <c r="A74" s="11" t="s">
        <v>50</v>
      </c>
    </row>
    <row r="75" spans="1:7" x14ac:dyDescent="0.2">
      <c r="A75" s="11" t="s">
        <v>1636</v>
      </c>
    </row>
    <row r="76" spans="1:7" x14ac:dyDescent="0.2">
      <c r="A76" s="11" t="s">
        <v>1071</v>
      </c>
    </row>
    <row r="78" spans="1:7" ht="35.1" customHeight="1" x14ac:dyDescent="0.2">
      <c r="A78" s="152" t="s">
        <v>1072</v>
      </c>
      <c r="B78" s="152"/>
      <c r="C78" s="152"/>
      <c r="D78" s="152"/>
      <c r="E78" s="152"/>
      <c r="F78" s="152"/>
      <c r="G78" s="152"/>
    </row>
    <row r="80" spans="1:7" ht="23.25" customHeight="1" x14ac:dyDescent="0.2">
      <c r="A80" s="147" t="s">
        <v>1639</v>
      </c>
      <c r="B80" s="147"/>
      <c r="C80" s="147"/>
      <c r="D80" s="147"/>
    </row>
    <row r="82" spans="1:5" x14ac:dyDescent="0.2">
      <c r="A82" s="11" t="s">
        <v>51</v>
      </c>
    </row>
    <row r="83" spans="1:5" x14ac:dyDescent="0.2">
      <c r="A83" s="11" t="s">
        <v>1640</v>
      </c>
    </row>
    <row r="84" spans="1:5" x14ac:dyDescent="0.2">
      <c r="A84" s="11" t="s">
        <v>52</v>
      </c>
      <c r="B84" s="11"/>
      <c r="C84" s="31" t="s">
        <v>54</v>
      </c>
      <c r="D84" s="11" t="s">
        <v>53</v>
      </c>
    </row>
    <row r="85" spans="1:5" x14ac:dyDescent="0.2">
      <c r="A85" s="6" t="s">
        <v>61</v>
      </c>
      <c r="C85" s="32">
        <v>23.987500000000001</v>
      </c>
      <c r="D85" s="32">
        <v>24.087599999999998</v>
      </c>
    </row>
    <row r="86" spans="1:5" x14ac:dyDescent="0.2">
      <c r="A86" s="6" t="s">
        <v>132</v>
      </c>
      <c r="C86" s="32">
        <v>10.925800000000001</v>
      </c>
      <c r="D86" s="32">
        <v>10.971399999999999</v>
      </c>
    </row>
    <row r="87" spans="1:5" x14ac:dyDescent="0.2">
      <c r="A87" s="6" t="s">
        <v>62</v>
      </c>
      <c r="C87" s="32">
        <v>25.1416</v>
      </c>
      <c r="D87" s="32">
        <v>25.252099999999999</v>
      </c>
    </row>
    <row r="88" spans="1:5" x14ac:dyDescent="0.2">
      <c r="A88" s="6" t="s">
        <v>133</v>
      </c>
      <c r="C88" s="32">
        <v>11.5557</v>
      </c>
      <c r="D88" s="32">
        <v>11.606400000000001</v>
      </c>
    </row>
    <row r="90" spans="1:5" x14ac:dyDescent="0.2">
      <c r="A90" s="6" t="s">
        <v>58</v>
      </c>
    </row>
    <row r="91" spans="1:5" x14ac:dyDescent="0.2">
      <c r="D91" s="31"/>
    </row>
    <row r="92" spans="1:5" x14ac:dyDescent="0.2">
      <c r="A92" s="11" t="s">
        <v>1028</v>
      </c>
      <c r="D92" s="31" t="s">
        <v>60</v>
      </c>
    </row>
    <row r="93" spans="1:5" x14ac:dyDescent="0.2">
      <c r="A93" s="11"/>
    </row>
    <row r="94" spans="1:5" x14ac:dyDescent="0.2">
      <c r="A94" s="11" t="s">
        <v>1770</v>
      </c>
    </row>
    <row r="95" spans="1:5" x14ac:dyDescent="0.2">
      <c r="A95" s="11"/>
    </row>
    <row r="96" spans="1:5" x14ac:dyDescent="0.2">
      <c r="A96" s="6" t="s">
        <v>1771</v>
      </c>
      <c r="B96" s="111"/>
      <c r="C96" s="111"/>
      <c r="D96" s="111"/>
      <c r="E96" s="111"/>
    </row>
    <row r="97" spans="1:5" x14ac:dyDescent="0.2">
      <c r="A97" s="112"/>
      <c r="B97" s="111"/>
      <c r="C97" s="111"/>
      <c r="D97" s="111"/>
      <c r="E97" s="111"/>
    </row>
    <row r="98" spans="1:5" ht="33.75" x14ac:dyDescent="0.2">
      <c r="A98" s="113" t="s">
        <v>1033</v>
      </c>
      <c r="B98" s="114" t="s">
        <v>1772</v>
      </c>
      <c r="C98" s="113" t="s">
        <v>1773</v>
      </c>
      <c r="D98" s="115" t="s">
        <v>1774</v>
      </c>
      <c r="E98" s="116" t="s">
        <v>1775</v>
      </c>
    </row>
    <row r="99" spans="1:5" x14ac:dyDescent="0.2">
      <c r="A99" s="151" t="s">
        <v>1914</v>
      </c>
      <c r="B99" s="117" t="s">
        <v>1777</v>
      </c>
      <c r="C99" s="117" t="s">
        <v>1778</v>
      </c>
      <c r="D99" s="118" t="s">
        <v>1823</v>
      </c>
      <c r="E99" s="119">
        <v>1500</v>
      </c>
    </row>
    <row r="100" spans="1:5" ht="34.5" customHeight="1" x14ac:dyDescent="0.2">
      <c r="A100" s="151"/>
      <c r="B100" s="117" t="s">
        <v>1056</v>
      </c>
      <c r="C100" s="117" t="s">
        <v>1780</v>
      </c>
      <c r="D100" s="118">
        <v>47947</v>
      </c>
      <c r="E100" s="119">
        <v>-1500</v>
      </c>
    </row>
    <row r="101" spans="1:5" x14ac:dyDescent="0.2">
      <c r="A101" s="151" t="s">
        <v>1915</v>
      </c>
      <c r="B101" s="117" t="s">
        <v>1777</v>
      </c>
      <c r="C101" s="117" t="s">
        <v>1778</v>
      </c>
      <c r="D101" s="118" t="s">
        <v>1823</v>
      </c>
      <c r="E101" s="119">
        <v>1500</v>
      </c>
    </row>
    <row r="102" spans="1:5" ht="25.5" customHeight="1" x14ac:dyDescent="0.2">
      <c r="A102" s="151"/>
      <c r="B102" s="117" t="s">
        <v>1056</v>
      </c>
      <c r="C102" s="117" t="s">
        <v>1780</v>
      </c>
      <c r="D102" s="118">
        <v>47947</v>
      </c>
      <c r="E102" s="119">
        <v>-1500</v>
      </c>
    </row>
    <row r="103" spans="1:5" x14ac:dyDescent="0.2">
      <c r="A103" s="150" t="s">
        <v>1916</v>
      </c>
      <c r="B103" s="117" t="s">
        <v>1777</v>
      </c>
      <c r="C103" s="117" t="s">
        <v>1778</v>
      </c>
      <c r="D103" s="118" t="s">
        <v>1823</v>
      </c>
      <c r="E103" s="119">
        <v>2000</v>
      </c>
    </row>
    <row r="104" spans="1:5" x14ac:dyDescent="0.2">
      <c r="A104" s="150"/>
      <c r="B104" s="117" t="s">
        <v>1056</v>
      </c>
      <c r="C104" s="117" t="s">
        <v>1780</v>
      </c>
      <c r="D104" s="118">
        <v>47947</v>
      </c>
      <c r="E104" s="119">
        <v>-2000</v>
      </c>
    </row>
    <row r="105" spans="1:5" x14ac:dyDescent="0.2">
      <c r="A105" s="150" t="s">
        <v>102</v>
      </c>
      <c r="B105" s="117" t="s">
        <v>1777</v>
      </c>
      <c r="C105" s="117" t="s">
        <v>1778</v>
      </c>
      <c r="D105" s="118" t="s">
        <v>1886</v>
      </c>
      <c r="E105" s="119">
        <v>1500</v>
      </c>
    </row>
    <row r="106" spans="1:5" x14ac:dyDescent="0.2">
      <c r="A106" s="150"/>
      <c r="B106" s="117" t="s">
        <v>1056</v>
      </c>
      <c r="C106" s="117" t="s">
        <v>1780</v>
      </c>
      <c r="D106" s="118">
        <v>47951</v>
      </c>
      <c r="E106" s="119">
        <v>-1500</v>
      </c>
    </row>
    <row r="107" spans="1:5" x14ac:dyDescent="0.2">
      <c r="A107" s="151" t="s">
        <v>1917</v>
      </c>
      <c r="B107" s="117" t="s">
        <v>1777</v>
      </c>
      <c r="C107" s="117" t="s">
        <v>1778</v>
      </c>
      <c r="D107" s="118" t="s">
        <v>1888</v>
      </c>
      <c r="E107" s="119">
        <v>2500</v>
      </c>
    </row>
    <row r="108" spans="1:5" ht="30" customHeight="1" x14ac:dyDescent="0.2">
      <c r="A108" s="151"/>
      <c r="B108" s="117" t="s">
        <v>1056</v>
      </c>
      <c r="C108" s="117" t="s">
        <v>1780</v>
      </c>
      <c r="D108" s="118">
        <v>47959</v>
      </c>
      <c r="E108" s="119">
        <v>-2500</v>
      </c>
    </row>
    <row r="109" spans="1:5" x14ac:dyDescent="0.2">
      <c r="A109" s="11"/>
    </row>
    <row r="110" spans="1:5" x14ac:dyDescent="0.2">
      <c r="A110" s="6" t="s">
        <v>1789</v>
      </c>
    </row>
    <row r="111" spans="1:5" x14ac:dyDescent="0.2">
      <c r="A111" s="6" t="s">
        <v>1790</v>
      </c>
    </row>
    <row r="112" spans="1:5" x14ac:dyDescent="0.2">
      <c r="A112" s="11"/>
    </row>
    <row r="113" spans="1:5" x14ac:dyDescent="0.2">
      <c r="A113" s="6" t="s">
        <v>1918</v>
      </c>
    </row>
    <row r="114" spans="1:5" x14ac:dyDescent="0.2">
      <c r="A114" s="6" t="s">
        <v>1919</v>
      </c>
    </row>
    <row r="116" spans="1:5" x14ac:dyDescent="0.2">
      <c r="A116" s="11" t="s">
        <v>1656</v>
      </c>
      <c r="D116" s="35">
        <v>2.96040495037485</v>
      </c>
      <c r="E116" s="9" t="s">
        <v>59</v>
      </c>
    </row>
    <row r="118" spans="1:5" x14ac:dyDescent="0.2">
      <c r="A118" s="11" t="s">
        <v>66</v>
      </c>
      <c r="D118" s="31" t="s">
        <v>60</v>
      </c>
    </row>
    <row r="120" spans="1:5" x14ac:dyDescent="0.2">
      <c r="A120" s="11" t="s">
        <v>1657</v>
      </c>
      <c r="B120" s="11"/>
      <c r="C120" s="11"/>
      <c r="D120" s="31" t="s">
        <v>60</v>
      </c>
    </row>
    <row r="121" spans="1:5" x14ac:dyDescent="0.2">
      <c r="A121" s="11"/>
      <c r="B121" s="11"/>
      <c r="C121" s="11"/>
      <c r="D121" s="11"/>
    </row>
    <row r="122" spans="1:5" x14ac:dyDescent="0.2">
      <c r="A122" s="11" t="s">
        <v>1793</v>
      </c>
      <c r="B122" s="11"/>
      <c r="C122" s="11"/>
      <c r="D122" s="31" t="s">
        <v>60</v>
      </c>
    </row>
    <row r="123" spans="1:5" x14ac:dyDescent="0.2">
      <c r="A123" s="11"/>
      <c r="B123" s="11"/>
      <c r="C123" s="11"/>
      <c r="D123" s="11"/>
    </row>
    <row r="124" spans="1:5" x14ac:dyDescent="0.2">
      <c r="A124" s="11" t="s">
        <v>1659</v>
      </c>
      <c r="B124" s="11"/>
      <c r="C124" s="11"/>
      <c r="D124" s="31" t="s">
        <v>60</v>
      </c>
    </row>
    <row r="125" spans="1:5" x14ac:dyDescent="0.2">
      <c r="A125" s="11"/>
      <c r="B125" s="11"/>
      <c r="C125" s="11"/>
      <c r="D125" s="11"/>
    </row>
    <row r="126" spans="1:5" x14ac:dyDescent="0.2">
      <c r="A126" s="11" t="s">
        <v>1794</v>
      </c>
      <c r="B126" s="11"/>
      <c r="C126" s="11"/>
      <c r="D126" s="31" t="s">
        <v>60</v>
      </c>
    </row>
    <row r="127" spans="1:5" x14ac:dyDescent="0.2">
      <c r="A127" s="11"/>
      <c r="B127" s="11"/>
      <c r="C127" s="11"/>
      <c r="D127" s="11"/>
    </row>
    <row r="128" spans="1:5" x14ac:dyDescent="0.2">
      <c r="A128" s="11" t="s">
        <v>1795</v>
      </c>
      <c r="B128" s="11"/>
      <c r="C128" s="11"/>
      <c r="D128" s="31" t="s">
        <v>60</v>
      </c>
    </row>
    <row r="130" spans="1:9" x14ac:dyDescent="0.2">
      <c r="A130" s="77" t="s">
        <v>1662</v>
      </c>
      <c r="B130" s="78"/>
      <c r="C130" s="78"/>
      <c r="D130" s="78"/>
    </row>
    <row r="132" spans="1:9" x14ac:dyDescent="0.2">
      <c r="A132" s="77" t="s">
        <v>2074</v>
      </c>
      <c r="B132" s="78"/>
      <c r="C132" s="78"/>
      <c r="D132" s="78"/>
      <c r="E132" s="10"/>
      <c r="G132" s="10"/>
      <c r="H132" s="10"/>
      <c r="I132" s="78"/>
    </row>
    <row r="133" spans="1:9" x14ac:dyDescent="0.2">
      <c r="A133" s="102"/>
      <c r="B133" s="78"/>
      <c r="C133" s="78"/>
      <c r="D133" s="78"/>
      <c r="E133" s="10"/>
      <c r="G133" s="10"/>
      <c r="H133" s="10"/>
      <c r="I133" s="78"/>
    </row>
    <row r="134" spans="1:9" x14ac:dyDescent="0.2">
      <c r="A134" s="78"/>
      <c r="B134" s="78"/>
      <c r="C134" s="78"/>
      <c r="D134" s="78"/>
      <c r="E134" s="10"/>
      <c r="G134" s="10"/>
      <c r="H134" s="10"/>
      <c r="I134" s="78"/>
    </row>
    <row r="135" spans="1:9" x14ac:dyDescent="0.2">
      <c r="A135" s="78"/>
      <c r="B135" s="78"/>
      <c r="C135" s="78"/>
      <c r="D135" s="78"/>
      <c r="E135" s="10"/>
      <c r="G135" s="10"/>
      <c r="H135" s="10"/>
      <c r="I135" s="78"/>
    </row>
    <row r="136" spans="1:9" x14ac:dyDescent="0.2">
      <c r="A136" s="78"/>
      <c r="B136" s="78"/>
      <c r="C136" s="78"/>
      <c r="D136" s="78"/>
      <c r="E136" s="10"/>
      <c r="G136" s="10"/>
      <c r="H136" s="10"/>
      <c r="I136" s="78"/>
    </row>
    <row r="137" spans="1:9" x14ac:dyDescent="0.2">
      <c r="A137" s="78"/>
      <c r="B137" s="78"/>
      <c r="C137" s="78"/>
      <c r="D137" s="78"/>
      <c r="E137" s="10"/>
      <c r="G137" s="10"/>
      <c r="H137" s="10"/>
      <c r="I137" s="78"/>
    </row>
    <row r="138" spans="1:9" x14ac:dyDescent="0.2">
      <c r="A138" s="78"/>
      <c r="B138" s="78"/>
      <c r="C138" s="78"/>
      <c r="D138" s="78"/>
      <c r="E138" s="10"/>
      <c r="G138" s="10"/>
      <c r="H138" s="10"/>
      <c r="I138" s="78"/>
    </row>
    <row r="139" spans="1:9" x14ac:dyDescent="0.2">
      <c r="A139" s="78"/>
      <c r="B139" s="78"/>
      <c r="C139" s="78"/>
      <c r="D139" s="78"/>
      <c r="E139" s="10"/>
      <c r="G139" s="10"/>
      <c r="H139" s="10"/>
      <c r="I139" s="78"/>
    </row>
    <row r="140" spans="1:9" x14ac:dyDescent="0.2">
      <c r="A140" s="78"/>
      <c r="B140" s="78"/>
      <c r="C140" s="78"/>
      <c r="D140" s="78"/>
      <c r="E140" s="10"/>
      <c r="G140" s="10"/>
      <c r="H140" s="10"/>
      <c r="I140" s="78"/>
    </row>
    <row r="141" spans="1:9" x14ac:dyDescent="0.2">
      <c r="A141" s="78"/>
      <c r="B141" s="78"/>
      <c r="C141" s="78"/>
      <c r="D141" s="78"/>
      <c r="E141" s="10"/>
      <c r="G141" s="10"/>
      <c r="H141" s="10"/>
      <c r="I141" s="78"/>
    </row>
    <row r="142" spans="1:9" x14ac:dyDescent="0.2">
      <c r="A142" s="78"/>
      <c r="B142" s="78"/>
      <c r="C142" s="78"/>
      <c r="D142" s="78"/>
      <c r="E142" s="10"/>
      <c r="G142" s="10"/>
      <c r="H142" s="10"/>
      <c r="I142" s="78"/>
    </row>
    <row r="143" spans="1:9" x14ac:dyDescent="0.2">
      <c r="A143" s="78"/>
      <c r="B143" s="78"/>
      <c r="C143" s="78"/>
      <c r="D143" s="78"/>
      <c r="E143" s="10"/>
      <c r="G143" s="10"/>
      <c r="H143" s="10"/>
      <c r="I143" s="78"/>
    </row>
    <row r="144" spans="1:9" x14ac:dyDescent="0.2">
      <c r="A144" s="78"/>
      <c r="B144" s="78"/>
      <c r="C144" s="78"/>
      <c r="D144" s="78"/>
      <c r="E144" s="10"/>
      <c r="G144" s="10"/>
      <c r="H144" s="10"/>
      <c r="I144" s="78"/>
    </row>
    <row r="145" spans="1:9" x14ac:dyDescent="0.2">
      <c r="A145" s="78"/>
      <c r="B145" s="78"/>
      <c r="C145" s="78"/>
      <c r="D145" s="78"/>
      <c r="E145" s="10"/>
      <c r="G145" s="10"/>
      <c r="H145" s="10"/>
      <c r="I145" s="78"/>
    </row>
    <row r="146" spans="1:9" x14ac:dyDescent="0.2">
      <c r="A146" s="78"/>
      <c r="B146" s="78"/>
      <c r="C146" s="78"/>
      <c r="D146" s="78"/>
      <c r="E146" s="10"/>
      <c r="G146" s="10"/>
      <c r="H146" s="10"/>
      <c r="I146" s="78"/>
    </row>
    <row r="147" spans="1:9" x14ac:dyDescent="0.2">
      <c r="A147" s="78"/>
      <c r="B147" s="78"/>
      <c r="C147" s="78"/>
      <c r="D147" s="78"/>
      <c r="E147" s="10"/>
      <c r="G147" s="10"/>
      <c r="H147" s="10"/>
      <c r="I147" s="78"/>
    </row>
    <row r="148" spans="1:9" x14ac:dyDescent="0.2">
      <c r="A148" s="78"/>
      <c r="B148" s="78"/>
      <c r="C148" s="78"/>
      <c r="D148" s="78"/>
      <c r="E148" s="10"/>
      <c r="G148" s="10"/>
      <c r="H148" s="10"/>
      <c r="I148" s="78"/>
    </row>
    <row r="149" spans="1:9" x14ac:dyDescent="0.2">
      <c r="A149" s="77" t="s">
        <v>1920</v>
      </c>
      <c r="B149" s="78"/>
      <c r="C149" s="78"/>
      <c r="D149" s="78"/>
      <c r="E149" s="10"/>
      <c r="G149" s="10"/>
      <c r="H149" s="10"/>
      <c r="I149" s="78"/>
    </row>
    <row r="150" spans="1:9" x14ac:dyDescent="0.2">
      <c r="A150" s="78"/>
      <c r="B150" s="78"/>
      <c r="C150" s="78"/>
      <c r="D150" s="78"/>
      <c r="E150" s="10"/>
      <c r="G150" s="10"/>
      <c r="H150" s="10"/>
      <c r="I150" s="78"/>
    </row>
    <row r="151" spans="1:9" x14ac:dyDescent="0.2">
      <c r="A151" s="77" t="s">
        <v>2075</v>
      </c>
      <c r="B151" s="78"/>
      <c r="C151" s="78"/>
      <c r="D151" s="78"/>
      <c r="E151" s="10"/>
      <c r="G151" s="10"/>
      <c r="H151" s="10"/>
      <c r="I151" s="78"/>
    </row>
    <row r="152" spans="1:9" x14ac:dyDescent="0.2">
      <c r="A152" s="78"/>
      <c r="B152" s="78"/>
      <c r="C152" s="78"/>
      <c r="D152" s="78"/>
      <c r="E152" s="10"/>
      <c r="G152" s="10"/>
      <c r="H152" s="10"/>
      <c r="I152" s="78"/>
    </row>
    <row r="153" spans="1:9" x14ac:dyDescent="0.2">
      <c r="A153" s="78"/>
      <c r="B153" s="78"/>
      <c r="C153" s="78"/>
      <c r="D153" s="78"/>
      <c r="E153" s="10"/>
      <c r="G153" s="10"/>
      <c r="H153" s="10"/>
      <c r="I153" s="78"/>
    </row>
    <row r="154" spans="1:9" x14ac:dyDescent="0.2">
      <c r="A154" s="78"/>
      <c r="B154" s="78"/>
      <c r="C154" s="78"/>
      <c r="D154" s="78"/>
      <c r="E154" s="10"/>
      <c r="G154" s="10"/>
      <c r="H154" s="10"/>
      <c r="I154" s="78"/>
    </row>
    <row r="155" spans="1:9" x14ac:dyDescent="0.2">
      <c r="A155" s="78"/>
      <c r="B155" s="78"/>
      <c r="C155" s="78"/>
      <c r="D155" s="78"/>
      <c r="E155" s="10"/>
      <c r="G155" s="10"/>
      <c r="H155" s="10"/>
      <c r="I155" s="78"/>
    </row>
    <row r="156" spans="1:9" x14ac:dyDescent="0.2">
      <c r="A156" s="78"/>
      <c r="B156" s="78"/>
      <c r="C156" s="78"/>
      <c r="D156" s="78"/>
      <c r="E156" s="10"/>
      <c r="G156" s="10"/>
      <c r="H156" s="10"/>
      <c r="I156" s="78"/>
    </row>
    <row r="157" spans="1:9" x14ac:dyDescent="0.2">
      <c r="A157" s="78"/>
      <c r="B157" s="78"/>
      <c r="C157" s="78"/>
      <c r="D157" s="78"/>
      <c r="E157" s="10"/>
      <c r="G157" s="10"/>
      <c r="H157" s="10"/>
      <c r="I157" s="78"/>
    </row>
    <row r="158" spans="1:9" x14ac:dyDescent="0.2">
      <c r="A158" s="78"/>
      <c r="B158" s="78"/>
      <c r="C158" s="78"/>
      <c r="D158" s="78"/>
      <c r="E158" s="10"/>
      <c r="G158" s="10"/>
      <c r="H158" s="10"/>
      <c r="I158" s="78"/>
    </row>
    <row r="159" spans="1:9" x14ac:dyDescent="0.2">
      <c r="A159" s="78"/>
      <c r="B159" s="78"/>
      <c r="C159" s="78"/>
      <c r="D159" s="78"/>
      <c r="E159" s="10"/>
      <c r="G159" s="10"/>
      <c r="H159" s="10"/>
      <c r="I159" s="78"/>
    </row>
    <row r="160" spans="1:9" x14ac:dyDescent="0.2">
      <c r="A160" s="78"/>
      <c r="B160" s="78"/>
      <c r="C160" s="78"/>
      <c r="D160" s="78"/>
      <c r="E160" s="10"/>
      <c r="G160" s="10"/>
      <c r="H160" s="10"/>
      <c r="I160" s="78"/>
    </row>
    <row r="161" spans="1:9" x14ac:dyDescent="0.2">
      <c r="A161" s="78"/>
      <c r="B161" s="78"/>
      <c r="C161" s="78"/>
      <c r="D161" s="78"/>
      <c r="E161" s="10"/>
      <c r="G161" s="10"/>
      <c r="H161" s="10"/>
      <c r="I161" s="78"/>
    </row>
    <row r="162" spans="1:9" x14ac:dyDescent="0.2">
      <c r="A162" s="78"/>
      <c r="B162" s="78"/>
      <c r="C162" s="78"/>
      <c r="D162" s="78"/>
      <c r="E162" s="10"/>
      <c r="G162" s="10"/>
      <c r="H162" s="10"/>
      <c r="I162" s="78"/>
    </row>
    <row r="163" spans="1:9" x14ac:dyDescent="0.2">
      <c r="A163" s="78"/>
      <c r="B163" s="78"/>
      <c r="C163" s="78"/>
      <c r="D163" s="78"/>
      <c r="E163" s="10"/>
      <c r="G163" s="10"/>
      <c r="H163" s="10"/>
      <c r="I163" s="78"/>
    </row>
    <row r="164" spans="1:9" x14ac:dyDescent="0.2">
      <c r="A164" s="78"/>
      <c r="B164" s="78"/>
      <c r="C164" s="78"/>
      <c r="D164" s="78"/>
      <c r="E164" s="10"/>
      <c r="G164" s="10"/>
      <c r="H164" s="10"/>
      <c r="I164" s="78"/>
    </row>
    <row r="165" spans="1:9" x14ac:dyDescent="0.2">
      <c r="A165" s="78"/>
      <c r="B165" s="78"/>
      <c r="C165" s="78"/>
      <c r="D165" s="78"/>
      <c r="E165" s="10"/>
      <c r="G165" s="10"/>
      <c r="H165" s="10"/>
      <c r="I165" s="78"/>
    </row>
    <row r="166" spans="1:9" x14ac:dyDescent="0.2">
      <c r="A166" s="78" t="s">
        <v>1487</v>
      </c>
      <c r="B166" s="78"/>
      <c r="C166" s="78"/>
      <c r="D166" s="78"/>
      <c r="E166" s="10"/>
      <c r="G166" s="10"/>
      <c r="H166" s="10"/>
      <c r="I166" s="78"/>
    </row>
    <row r="169" spans="1:9" x14ac:dyDescent="0.2">
      <c r="A169" s="78"/>
    </row>
    <row r="170" spans="1:9" x14ac:dyDescent="0.2">
      <c r="A170" s="102"/>
    </row>
    <row r="171" spans="1:9" x14ac:dyDescent="0.2">
      <c r="A171" s="102"/>
    </row>
  </sheetData>
  <mergeCells count="8">
    <mergeCell ref="A105:A106"/>
    <mergeCell ref="A107:A108"/>
    <mergeCell ref="A1:G1"/>
    <mergeCell ref="A78:G78"/>
    <mergeCell ref="A80:D80"/>
    <mergeCell ref="A99:A100"/>
    <mergeCell ref="A101:A102"/>
    <mergeCell ref="A103:A104"/>
  </mergeCells>
  <conditionalFormatting sqref="F2:F3 F79:F272">
    <cfRule type="cellIs" dxfId="131" priority="2" stopIfTrue="1" operator="between">
      <formula>0.009</formula>
      <formula>-0.009</formula>
    </cfRule>
  </conditionalFormatting>
  <conditionalFormatting sqref="F5:F77">
    <cfRule type="cellIs" dxfId="130"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0229B-244C-40DF-8C78-9F1A50E3D310}">
  <dimension ref="A1:I146"/>
  <sheetViews>
    <sheetView workbookViewId="0">
      <selection sqref="A1:G1"/>
    </sheetView>
  </sheetViews>
  <sheetFormatPr defaultColWidth="9.140625" defaultRowHeight="11.25" x14ac:dyDescent="0.2"/>
  <cols>
    <col min="1" max="1" width="52.28515625" style="6" bestFit="1" customWidth="1"/>
    <col min="2" max="2" width="44.5703125" style="6" bestFit="1" customWidth="1"/>
    <col min="3" max="3" width="2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1921</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1922</v>
      </c>
      <c r="B7" s="22" t="s">
        <v>1923</v>
      </c>
      <c r="C7" s="22" t="s">
        <v>1534</v>
      </c>
      <c r="D7" s="25">
        <v>2500</v>
      </c>
      <c r="E7" s="23">
        <v>2584.5663699000002</v>
      </c>
      <c r="F7" s="24">
        <v>9.1816155264146104</v>
      </c>
      <c r="G7" s="23">
        <v>7.3270999999999997</v>
      </c>
    </row>
    <row r="8" spans="1:7" x14ac:dyDescent="0.2">
      <c r="A8" s="22" t="s">
        <v>1924</v>
      </c>
      <c r="B8" s="22" t="s">
        <v>1925</v>
      </c>
      <c r="C8" s="22" t="s">
        <v>1534</v>
      </c>
      <c r="D8" s="25">
        <v>2500</v>
      </c>
      <c r="E8" s="23">
        <v>2570.6360616000002</v>
      </c>
      <c r="F8" s="24">
        <v>9.1321284107171401</v>
      </c>
      <c r="G8" s="23">
        <v>6.4497</v>
      </c>
    </row>
    <row r="9" spans="1:7" x14ac:dyDescent="0.2">
      <c r="A9" s="22" t="s">
        <v>1926</v>
      </c>
      <c r="B9" s="22" t="s">
        <v>1927</v>
      </c>
      <c r="C9" s="22" t="s">
        <v>32</v>
      </c>
      <c r="D9" s="25">
        <v>2500</v>
      </c>
      <c r="E9" s="23">
        <v>2542.2249999999999</v>
      </c>
      <c r="F9" s="24">
        <v>9.0311987354932999</v>
      </c>
      <c r="G9" s="23">
        <v>7.4093999999999998</v>
      </c>
    </row>
    <row r="10" spans="1:7" x14ac:dyDescent="0.2">
      <c r="A10" s="22" t="s">
        <v>1928</v>
      </c>
      <c r="B10" s="22" t="s">
        <v>1929</v>
      </c>
      <c r="C10" s="22" t="s">
        <v>33</v>
      </c>
      <c r="D10" s="25">
        <v>2500</v>
      </c>
      <c r="E10" s="23">
        <v>2531.3678767000001</v>
      </c>
      <c r="F10" s="24">
        <v>8.9926290423237099</v>
      </c>
      <c r="G10" s="23">
        <v>7.66</v>
      </c>
    </row>
    <row r="11" spans="1:7" x14ac:dyDescent="0.2">
      <c r="A11" s="22" t="s">
        <v>71</v>
      </c>
      <c r="B11" s="22" t="s">
        <v>70</v>
      </c>
      <c r="C11" s="22" t="s">
        <v>69</v>
      </c>
      <c r="D11" s="25">
        <v>1761</v>
      </c>
      <c r="E11" s="23">
        <v>1968.739887</v>
      </c>
      <c r="F11" s="24">
        <v>6.9939054088405301</v>
      </c>
      <c r="G11" s="23">
        <v>8.9869000000000003</v>
      </c>
    </row>
    <row r="12" spans="1:7" x14ac:dyDescent="0.2">
      <c r="A12" s="22" t="s">
        <v>68</v>
      </c>
      <c r="B12" s="22" t="s">
        <v>67</v>
      </c>
      <c r="C12" s="22" t="s">
        <v>69</v>
      </c>
      <c r="D12" s="25">
        <v>780</v>
      </c>
      <c r="E12" s="23">
        <v>868.92467999999997</v>
      </c>
      <c r="F12" s="24">
        <v>3.0868359296501802</v>
      </c>
      <c r="G12" s="23">
        <v>8.9518000000000004</v>
      </c>
    </row>
    <row r="13" spans="1:7" x14ac:dyDescent="0.2">
      <c r="A13" s="21" t="s">
        <v>34</v>
      </c>
      <c r="B13" s="21"/>
      <c r="C13" s="21"/>
      <c r="D13" s="21"/>
      <c r="E13" s="26">
        <f>SUM(E6:E12)</f>
        <v>13066.4598752</v>
      </c>
      <c r="F13" s="27">
        <f>SUM(F6:F12)</f>
        <v>46.418313053439476</v>
      </c>
      <c r="G13" s="26"/>
    </row>
    <row r="14" spans="1:7" x14ac:dyDescent="0.2">
      <c r="A14" s="22"/>
      <c r="B14" s="22"/>
      <c r="C14" s="22"/>
      <c r="D14" s="22"/>
      <c r="E14" s="23"/>
      <c r="F14" s="24"/>
      <c r="G14" s="23"/>
    </row>
    <row r="15" spans="1:7" x14ac:dyDescent="0.2">
      <c r="A15" s="21" t="s">
        <v>35</v>
      </c>
      <c r="B15" s="22"/>
      <c r="C15" s="22"/>
      <c r="D15" s="22"/>
      <c r="E15" s="23"/>
      <c r="F15" s="24"/>
      <c r="G15" s="23"/>
    </row>
    <row r="16" spans="1:7" x14ac:dyDescent="0.2">
      <c r="A16" s="21" t="s">
        <v>36</v>
      </c>
      <c r="B16" s="22"/>
      <c r="C16" s="22"/>
      <c r="D16" s="22"/>
      <c r="E16" s="23"/>
      <c r="F16" s="24"/>
      <c r="G16" s="23"/>
    </row>
    <row r="17" spans="1:7" x14ac:dyDescent="0.2">
      <c r="A17" s="22" t="s">
        <v>1930</v>
      </c>
      <c r="B17" s="22" t="s">
        <v>1931</v>
      </c>
      <c r="C17" s="22" t="s">
        <v>38</v>
      </c>
      <c r="D17" s="25">
        <v>500</v>
      </c>
      <c r="E17" s="23">
        <v>2481.9499999999998</v>
      </c>
      <c r="F17" s="24">
        <v>8.8170731156988804</v>
      </c>
      <c r="G17" s="23">
        <v>6.3201999999999998</v>
      </c>
    </row>
    <row r="18" spans="1:7" x14ac:dyDescent="0.2">
      <c r="A18" s="22" t="s">
        <v>1683</v>
      </c>
      <c r="B18" s="22" t="s">
        <v>1684</v>
      </c>
      <c r="C18" s="22" t="s">
        <v>39</v>
      </c>
      <c r="D18" s="25">
        <v>500</v>
      </c>
      <c r="E18" s="23">
        <v>2431.9949999999999</v>
      </c>
      <c r="F18" s="24">
        <v>8.6396090702931598</v>
      </c>
      <c r="G18" s="23">
        <v>6.8498999999999999</v>
      </c>
    </row>
    <row r="19" spans="1:7" x14ac:dyDescent="0.2">
      <c r="A19" s="22" t="s">
        <v>1932</v>
      </c>
      <c r="B19" s="22" t="s">
        <v>1933</v>
      </c>
      <c r="C19" s="22" t="s">
        <v>38</v>
      </c>
      <c r="D19" s="25">
        <v>500</v>
      </c>
      <c r="E19" s="23">
        <v>2415.0875000000001</v>
      </c>
      <c r="F19" s="24">
        <v>8.5795455461675001</v>
      </c>
      <c r="G19" s="23">
        <v>6.79</v>
      </c>
    </row>
    <row r="20" spans="1:7" x14ac:dyDescent="0.2">
      <c r="A20" s="21" t="s">
        <v>34</v>
      </c>
      <c r="B20" s="21"/>
      <c r="C20" s="21"/>
      <c r="D20" s="21"/>
      <c r="E20" s="26">
        <f>SUM(E16:E19)</f>
        <v>7329.0324999999993</v>
      </c>
      <c r="F20" s="27">
        <f>SUM(F16:F19)</f>
        <v>26.036227732159539</v>
      </c>
      <c r="G20" s="26"/>
    </row>
    <row r="21" spans="1:7" x14ac:dyDescent="0.2">
      <c r="A21" s="22"/>
      <c r="B21" s="22"/>
      <c r="C21" s="22"/>
      <c r="D21" s="22"/>
      <c r="E21" s="23"/>
      <c r="F21" s="24"/>
      <c r="G21" s="23"/>
    </row>
    <row r="22" spans="1:7" x14ac:dyDescent="0.2">
      <c r="A22" s="21" t="s">
        <v>41</v>
      </c>
      <c r="B22" s="22"/>
      <c r="C22" s="22"/>
      <c r="D22" s="22"/>
      <c r="E22" s="23"/>
      <c r="F22" s="24"/>
      <c r="G22" s="23"/>
    </row>
    <row r="23" spans="1:7" x14ac:dyDescent="0.2">
      <c r="A23" s="22" t="s">
        <v>135</v>
      </c>
      <c r="B23" s="22" t="s">
        <v>134</v>
      </c>
      <c r="C23" s="22" t="s">
        <v>37</v>
      </c>
      <c r="D23" s="25">
        <v>300</v>
      </c>
      <c r="E23" s="23">
        <v>1450.8734999999999</v>
      </c>
      <c r="F23" s="24">
        <v>5.1541963903905996</v>
      </c>
      <c r="G23" s="23">
        <v>7.27</v>
      </c>
    </row>
    <row r="24" spans="1:7" x14ac:dyDescent="0.2">
      <c r="A24" s="22" t="s">
        <v>1727</v>
      </c>
      <c r="B24" s="22" t="s">
        <v>1728</v>
      </c>
      <c r="C24" s="22" t="s">
        <v>40</v>
      </c>
      <c r="D24" s="25">
        <v>200</v>
      </c>
      <c r="E24" s="23">
        <v>961.16700000000003</v>
      </c>
      <c r="F24" s="24">
        <v>3.4145247548890798</v>
      </c>
      <c r="G24" s="23">
        <v>8.1475000000000009</v>
      </c>
    </row>
    <row r="25" spans="1:7" x14ac:dyDescent="0.2">
      <c r="A25" s="22" t="s">
        <v>1721</v>
      </c>
      <c r="B25" s="22" t="s">
        <v>1722</v>
      </c>
      <c r="C25" s="22" t="s">
        <v>40</v>
      </c>
      <c r="D25" s="25">
        <v>100</v>
      </c>
      <c r="E25" s="23">
        <v>494.01100000000002</v>
      </c>
      <c r="F25" s="24">
        <v>1.7549632776484301</v>
      </c>
      <c r="G25" s="23">
        <v>7.5</v>
      </c>
    </row>
    <row r="26" spans="1:7" x14ac:dyDescent="0.2">
      <c r="A26" s="21" t="s">
        <v>34</v>
      </c>
      <c r="B26" s="21"/>
      <c r="C26" s="21"/>
      <c r="D26" s="21"/>
      <c r="E26" s="26">
        <f>SUM(E22:E25)</f>
        <v>2906.0515</v>
      </c>
      <c r="F26" s="27">
        <f>SUM(F22:F25)</f>
        <v>10.32368442292811</v>
      </c>
      <c r="G26" s="26"/>
    </row>
    <row r="27" spans="1:7" x14ac:dyDescent="0.2">
      <c r="A27" s="22"/>
      <c r="B27" s="22"/>
      <c r="C27" s="22"/>
      <c r="D27" s="22"/>
      <c r="E27" s="23"/>
      <c r="F27" s="24"/>
      <c r="G27" s="23"/>
    </row>
    <row r="28" spans="1:7" x14ac:dyDescent="0.2">
      <c r="A28" s="21" t="s">
        <v>65</v>
      </c>
      <c r="B28" s="22"/>
      <c r="C28" s="22"/>
      <c r="D28" s="22"/>
      <c r="E28" s="23"/>
      <c r="F28" s="24"/>
      <c r="G28" s="23"/>
    </row>
    <row r="29" spans="1:7" x14ac:dyDescent="0.2">
      <c r="A29" s="22" t="s">
        <v>1934</v>
      </c>
      <c r="B29" s="22" t="s">
        <v>1935</v>
      </c>
      <c r="C29" s="22" t="s">
        <v>43</v>
      </c>
      <c r="D29" s="25">
        <v>1000000</v>
      </c>
      <c r="E29" s="23">
        <v>1035.5042778</v>
      </c>
      <c r="F29" s="24">
        <v>3.6786063091446501</v>
      </c>
      <c r="G29" s="23">
        <v>5.2763</v>
      </c>
    </row>
    <row r="30" spans="1:7" x14ac:dyDescent="0.2">
      <c r="A30" s="22" t="s">
        <v>1936</v>
      </c>
      <c r="B30" s="22" t="s">
        <v>1937</v>
      </c>
      <c r="C30" s="22" t="s">
        <v>43</v>
      </c>
      <c r="D30" s="25">
        <v>1000000</v>
      </c>
      <c r="E30" s="23">
        <v>1033.7231667000001</v>
      </c>
      <c r="F30" s="24">
        <v>3.67227895089977</v>
      </c>
      <c r="G30" s="23">
        <v>5.9687159956912996</v>
      </c>
    </row>
    <row r="31" spans="1:7" x14ac:dyDescent="0.2">
      <c r="A31" s="22" t="s">
        <v>1938</v>
      </c>
      <c r="B31" s="22" t="s">
        <v>1939</v>
      </c>
      <c r="C31" s="22" t="s">
        <v>43</v>
      </c>
      <c r="D31" s="25">
        <v>1000000</v>
      </c>
      <c r="E31" s="23">
        <v>1011.8282222</v>
      </c>
      <c r="F31" s="24">
        <v>3.59449763922118</v>
      </c>
      <c r="G31" s="23">
        <v>6.3018636949999998</v>
      </c>
    </row>
    <row r="32" spans="1:7" x14ac:dyDescent="0.2">
      <c r="A32" s="21" t="s">
        <v>34</v>
      </c>
      <c r="B32" s="21"/>
      <c r="C32" s="21"/>
      <c r="D32" s="21"/>
      <c r="E32" s="26">
        <f>SUM(E29:E31)</f>
        <v>3081.0556667000001</v>
      </c>
      <c r="F32" s="27">
        <f>SUM(F29:F31)</f>
        <v>10.945382899265599</v>
      </c>
      <c r="G32" s="26"/>
    </row>
    <row r="33" spans="1:7" x14ac:dyDescent="0.2">
      <c r="A33" s="22"/>
      <c r="B33" s="22"/>
      <c r="C33" s="22"/>
      <c r="D33" s="22"/>
      <c r="E33" s="23"/>
      <c r="F33" s="24"/>
      <c r="G33" s="23"/>
    </row>
    <row r="34" spans="1:7" x14ac:dyDescent="0.2">
      <c r="A34" s="21" t="s">
        <v>1631</v>
      </c>
      <c r="B34" s="22"/>
      <c r="C34" s="22"/>
      <c r="D34" s="22"/>
      <c r="E34" s="23"/>
      <c r="F34" s="24"/>
      <c r="G34" s="23"/>
    </row>
    <row r="35" spans="1:7" x14ac:dyDescent="0.2">
      <c r="A35" s="22" t="s">
        <v>1632</v>
      </c>
      <c r="B35" s="22" t="s">
        <v>1633</v>
      </c>
      <c r="C35" s="22" t="s">
        <v>1634</v>
      </c>
      <c r="D35" s="25">
        <v>712.79100000000005</v>
      </c>
      <c r="E35" s="23">
        <v>85.325557599999996</v>
      </c>
      <c r="F35" s="24">
        <v>0.30311717802412502</v>
      </c>
      <c r="G35" s="23">
        <v>5.6</v>
      </c>
    </row>
    <row r="36" spans="1:7" x14ac:dyDescent="0.2">
      <c r="A36" s="21" t="s">
        <v>34</v>
      </c>
      <c r="B36" s="21"/>
      <c r="C36" s="21"/>
      <c r="D36" s="21"/>
      <c r="E36" s="26">
        <f>SUM(E35:E35)</f>
        <v>85.325557599999996</v>
      </c>
      <c r="F36" s="27">
        <f>SUM(F35:F35)</f>
        <v>0.30311717802412502</v>
      </c>
      <c r="G36" s="26"/>
    </row>
    <row r="37" spans="1:7" x14ac:dyDescent="0.2">
      <c r="A37" s="22"/>
      <c r="B37" s="22"/>
      <c r="C37" s="22"/>
      <c r="D37" s="22"/>
      <c r="E37" s="23"/>
      <c r="F37" s="24"/>
      <c r="G37" s="23"/>
    </row>
    <row r="38" spans="1:7" x14ac:dyDescent="0.2">
      <c r="A38" s="21" t="s">
        <v>46</v>
      </c>
      <c r="B38" s="21"/>
      <c r="C38" s="21"/>
      <c r="D38" s="21"/>
      <c r="E38" s="26">
        <f>E13+E20+E26+E32+E36</f>
        <v>26467.925099500004</v>
      </c>
      <c r="F38" s="27">
        <f>F13+F20+F26+F32+F36</f>
        <v>94.026725285816852</v>
      </c>
      <c r="G38" s="26"/>
    </row>
    <row r="39" spans="1:7" x14ac:dyDescent="0.2">
      <c r="A39" s="21"/>
      <c r="B39" s="21"/>
      <c r="C39" s="21"/>
      <c r="D39" s="21"/>
      <c r="E39" s="26"/>
      <c r="F39" s="27"/>
      <c r="G39" s="26"/>
    </row>
    <row r="40" spans="1:7" x14ac:dyDescent="0.2">
      <c r="A40" s="21" t="s">
        <v>1749</v>
      </c>
      <c r="B40" s="21"/>
      <c r="C40" s="21"/>
      <c r="D40" s="21"/>
      <c r="E40" s="26">
        <v>0.35657654500000002</v>
      </c>
      <c r="F40" s="27">
        <f>E40/E44*100</f>
        <v>1.26673038079264E-3</v>
      </c>
      <c r="G40" s="26"/>
    </row>
    <row r="41" spans="1:7" x14ac:dyDescent="0.2">
      <c r="A41" s="21"/>
      <c r="B41" s="21"/>
      <c r="C41" s="21"/>
      <c r="D41" s="21"/>
      <c r="E41" s="26"/>
      <c r="F41" s="27"/>
      <c r="G41" s="26"/>
    </row>
    <row r="42" spans="1:7" x14ac:dyDescent="0.2">
      <c r="A42" s="21" t="s">
        <v>48</v>
      </c>
      <c r="B42" s="21"/>
      <c r="C42" s="21"/>
      <c r="D42" s="21"/>
      <c r="E42" s="26">
        <f>E44-(E13+E20+E26+E32+E36+E40)</f>
        <v>1681.0822617549966</v>
      </c>
      <c r="F42" s="27">
        <f>F44-(F13+F20+F26+F32+F36+F40)</f>
        <v>5.9720079838023565</v>
      </c>
      <c r="G42" s="26"/>
    </row>
    <row r="43" spans="1:7" x14ac:dyDescent="0.2">
      <c r="A43" s="22"/>
      <c r="B43" s="22"/>
      <c r="C43" s="22"/>
      <c r="D43" s="22"/>
      <c r="E43" s="23"/>
      <c r="F43" s="24"/>
      <c r="G43" s="23"/>
    </row>
    <row r="44" spans="1:7" x14ac:dyDescent="0.2">
      <c r="A44" s="28" t="s">
        <v>47</v>
      </c>
      <c r="B44" s="28"/>
      <c r="C44" s="28"/>
      <c r="D44" s="28"/>
      <c r="E44" s="29">
        <v>28149.363937800001</v>
      </c>
      <c r="F44" s="30">
        <v>100</v>
      </c>
      <c r="G44" s="29"/>
    </row>
    <row r="46" spans="1:7" x14ac:dyDescent="0.2">
      <c r="A46" s="108" t="s">
        <v>1750</v>
      </c>
      <c r="B46" s="108"/>
      <c r="C46" s="108"/>
      <c r="D46" s="108"/>
      <c r="E46" s="109"/>
      <c r="F46" s="110"/>
      <c r="G46" s="109"/>
    </row>
    <row r="47" spans="1:7" x14ac:dyDescent="0.2">
      <c r="A47" s="22"/>
      <c r="B47" s="22"/>
      <c r="C47" s="22"/>
      <c r="D47" s="22"/>
      <c r="E47" s="23"/>
      <c r="F47" s="24"/>
      <c r="G47" s="23"/>
    </row>
    <row r="48" spans="1:7" x14ac:dyDescent="0.2">
      <c r="A48" s="21" t="s">
        <v>1751</v>
      </c>
      <c r="B48" s="21"/>
      <c r="C48" s="21"/>
      <c r="D48" s="21"/>
      <c r="E48" s="26" t="s">
        <v>1752</v>
      </c>
      <c r="F48" s="27" t="s">
        <v>3</v>
      </c>
      <c r="G48" s="26"/>
    </row>
    <row r="49" spans="1:7" x14ac:dyDescent="0.2">
      <c r="A49" s="22" t="s">
        <v>1876</v>
      </c>
      <c r="B49" s="22"/>
      <c r="C49" s="22"/>
      <c r="D49" s="22"/>
      <c r="E49" s="23">
        <v>2500</v>
      </c>
      <c r="F49" s="24">
        <f>E49/$E$44*100</f>
        <v>8.8811953460977069</v>
      </c>
      <c r="G49" s="23"/>
    </row>
    <row r="50" spans="1:7" x14ac:dyDescent="0.2">
      <c r="A50" s="22" t="s">
        <v>1754</v>
      </c>
      <c r="B50" s="22"/>
      <c r="C50" s="22"/>
      <c r="D50" s="22"/>
      <c r="E50" s="23">
        <v>1000</v>
      </c>
      <c r="F50" s="24">
        <f>E50/$E$44*100</f>
        <v>3.5524781384390831</v>
      </c>
      <c r="G50" s="23"/>
    </row>
    <row r="51" spans="1:7" x14ac:dyDescent="0.2">
      <c r="A51" s="28" t="s">
        <v>1757</v>
      </c>
      <c r="B51" s="28"/>
      <c r="C51" s="28"/>
      <c r="D51" s="28"/>
      <c r="E51" s="29">
        <f xml:space="preserve"> SUM(E49:E50)</f>
        <v>3500</v>
      </c>
      <c r="F51" s="30">
        <f xml:space="preserve"> SUM(F49:F50)</f>
        <v>12.43367348453679</v>
      </c>
      <c r="G51" s="29"/>
    </row>
    <row r="52" spans="1:7" x14ac:dyDescent="0.2">
      <c r="A52" s="6" t="s">
        <v>1940</v>
      </c>
      <c r="B52" s="11"/>
      <c r="C52" s="11"/>
      <c r="D52" s="11"/>
      <c r="E52" s="12"/>
      <c r="F52" s="13" t="s">
        <v>138</v>
      </c>
      <c r="G52" s="12"/>
    </row>
    <row r="53" spans="1:7" x14ac:dyDescent="0.2">
      <c r="F53" s="13"/>
    </row>
    <row r="54" spans="1:7" x14ac:dyDescent="0.2">
      <c r="A54" s="11" t="s">
        <v>49</v>
      </c>
    </row>
    <row r="55" spans="1:7" x14ac:dyDescent="0.2">
      <c r="A55" s="11" t="s">
        <v>50</v>
      </c>
    </row>
    <row r="56" spans="1:7" x14ac:dyDescent="0.2">
      <c r="A56" s="11" t="s">
        <v>1636</v>
      </c>
    </row>
    <row r="57" spans="1:7" x14ac:dyDescent="0.2">
      <c r="A57" s="11" t="s">
        <v>1071</v>
      </c>
    </row>
    <row r="59" spans="1:7" ht="35.1" customHeight="1" x14ac:dyDescent="0.2">
      <c r="A59" s="152" t="s">
        <v>1072</v>
      </c>
      <c r="B59" s="152"/>
      <c r="C59" s="152"/>
      <c r="D59" s="152"/>
      <c r="E59" s="152"/>
      <c r="F59" s="152"/>
      <c r="G59" s="152"/>
    </row>
    <row r="61" spans="1:7" ht="23.25" customHeight="1" x14ac:dyDescent="0.2">
      <c r="A61" s="147" t="s">
        <v>1639</v>
      </c>
      <c r="B61" s="147"/>
      <c r="C61" s="147"/>
      <c r="D61" s="147"/>
    </row>
    <row r="63" spans="1:7" x14ac:dyDescent="0.2">
      <c r="A63" s="11" t="s">
        <v>51</v>
      </c>
    </row>
    <row r="64" spans="1:7" x14ac:dyDescent="0.2">
      <c r="A64" s="11" t="s">
        <v>1640</v>
      </c>
    </row>
    <row r="65" spans="1:5" x14ac:dyDescent="0.2">
      <c r="A65" s="11" t="s">
        <v>52</v>
      </c>
      <c r="B65" s="11"/>
      <c r="C65" s="31" t="s">
        <v>54</v>
      </c>
      <c r="D65" s="11" t="s">
        <v>53</v>
      </c>
    </row>
    <row r="66" spans="1:5" x14ac:dyDescent="0.2">
      <c r="A66" s="6" t="s">
        <v>61</v>
      </c>
      <c r="C66" s="32">
        <v>11.3361</v>
      </c>
      <c r="D66" s="32">
        <v>11.395200000000001</v>
      </c>
    </row>
    <row r="67" spans="1:5" x14ac:dyDescent="0.2">
      <c r="A67" s="6" t="s">
        <v>132</v>
      </c>
      <c r="C67" s="32">
        <v>10.6883</v>
      </c>
      <c r="D67" s="32">
        <v>10.744</v>
      </c>
    </row>
    <row r="68" spans="1:5" x14ac:dyDescent="0.2">
      <c r="A68" s="6" t="s">
        <v>62</v>
      </c>
      <c r="C68" s="32">
        <v>11.4343</v>
      </c>
      <c r="D68" s="32">
        <v>11.498100000000001</v>
      </c>
    </row>
    <row r="69" spans="1:5" x14ac:dyDescent="0.2">
      <c r="A69" s="6" t="s">
        <v>133</v>
      </c>
      <c r="C69" s="32">
        <v>10.764200000000001</v>
      </c>
      <c r="D69" s="32">
        <v>10.824199999999999</v>
      </c>
    </row>
    <row r="71" spans="1:5" x14ac:dyDescent="0.2">
      <c r="A71" s="6" t="s">
        <v>58</v>
      </c>
    </row>
    <row r="72" spans="1:5" x14ac:dyDescent="0.2">
      <c r="D72" s="31"/>
    </row>
    <row r="73" spans="1:5" x14ac:dyDescent="0.2">
      <c r="A73" s="11" t="s">
        <v>1028</v>
      </c>
      <c r="D73" s="31" t="s">
        <v>60</v>
      </c>
    </row>
    <row r="74" spans="1:5" x14ac:dyDescent="0.2">
      <c r="A74" s="11"/>
    </row>
    <row r="75" spans="1:5" x14ac:dyDescent="0.2">
      <c r="A75" s="11" t="s">
        <v>1770</v>
      </c>
    </row>
    <row r="76" spans="1:5" x14ac:dyDescent="0.2">
      <c r="A76" s="11"/>
    </row>
    <row r="77" spans="1:5" x14ac:dyDescent="0.2">
      <c r="A77" s="6" t="s">
        <v>1771</v>
      </c>
      <c r="B77" s="111"/>
      <c r="C77" s="111"/>
      <c r="D77" s="111"/>
      <c r="E77" s="111"/>
    </row>
    <row r="78" spans="1:5" x14ac:dyDescent="0.2">
      <c r="A78" s="112"/>
      <c r="B78" s="111"/>
      <c r="C78" s="111"/>
      <c r="D78" s="111"/>
      <c r="E78" s="111"/>
    </row>
    <row r="79" spans="1:5" ht="33.75" x14ac:dyDescent="0.2">
      <c r="A79" s="113" t="s">
        <v>1033</v>
      </c>
      <c r="B79" s="114" t="s">
        <v>1772</v>
      </c>
      <c r="C79" s="113" t="s">
        <v>1773</v>
      </c>
      <c r="D79" s="115" t="s">
        <v>1774</v>
      </c>
      <c r="E79" s="116" t="s">
        <v>1775</v>
      </c>
    </row>
    <row r="80" spans="1:5" ht="12.6" customHeight="1" x14ac:dyDescent="0.2">
      <c r="A80" s="151" t="s">
        <v>1827</v>
      </c>
      <c r="B80" s="117" t="s">
        <v>1777</v>
      </c>
      <c r="C80" s="117" t="s">
        <v>1778</v>
      </c>
      <c r="D80" s="118" t="s">
        <v>1882</v>
      </c>
      <c r="E80" s="119">
        <v>2500</v>
      </c>
    </row>
    <row r="81" spans="1:5" ht="18.95" customHeight="1" x14ac:dyDescent="0.2">
      <c r="A81" s="151"/>
      <c r="B81" s="117" t="s">
        <v>1056</v>
      </c>
      <c r="C81" s="117" t="s">
        <v>1780</v>
      </c>
      <c r="D81" s="118">
        <v>46738</v>
      </c>
      <c r="E81" s="119">
        <v>-2500</v>
      </c>
    </row>
    <row r="82" spans="1:5" ht="11.45" customHeight="1" x14ac:dyDescent="0.2">
      <c r="A82" s="150" t="s">
        <v>1941</v>
      </c>
      <c r="B82" s="117" t="s">
        <v>1777</v>
      </c>
      <c r="C82" s="117" t="s">
        <v>1778</v>
      </c>
      <c r="D82" s="118" t="s">
        <v>1942</v>
      </c>
      <c r="E82" s="119">
        <v>1000</v>
      </c>
    </row>
    <row r="83" spans="1:5" ht="15.6" customHeight="1" x14ac:dyDescent="0.2">
      <c r="A83" s="150"/>
      <c r="B83" s="117" t="s">
        <v>1056</v>
      </c>
      <c r="C83" s="117" t="s">
        <v>1780</v>
      </c>
      <c r="D83" s="118">
        <v>46471</v>
      </c>
      <c r="E83" s="119">
        <v>-1000</v>
      </c>
    </row>
    <row r="84" spans="1:5" x14ac:dyDescent="0.2">
      <c r="A84" s="11"/>
    </row>
    <row r="85" spans="1:5" x14ac:dyDescent="0.2">
      <c r="A85" s="78" t="s">
        <v>1789</v>
      </c>
    </row>
    <row r="86" spans="1:5" x14ac:dyDescent="0.2">
      <c r="A86" s="78" t="s">
        <v>1790</v>
      </c>
    </row>
    <row r="87" spans="1:5" x14ac:dyDescent="0.2">
      <c r="A87" s="11"/>
    </row>
    <row r="88" spans="1:5" x14ac:dyDescent="0.2">
      <c r="A88" s="6" t="s">
        <v>1943</v>
      </c>
    </row>
    <row r="89" spans="1:5" x14ac:dyDescent="0.2">
      <c r="A89" s="6" t="s">
        <v>1944</v>
      </c>
    </row>
    <row r="91" spans="1:5" x14ac:dyDescent="0.2">
      <c r="A91" s="11" t="s">
        <v>1656</v>
      </c>
      <c r="D91" s="35">
        <v>0.648736526745195</v>
      </c>
      <c r="E91" s="9" t="s">
        <v>59</v>
      </c>
    </row>
    <row r="93" spans="1:5" x14ac:dyDescent="0.2">
      <c r="A93" s="11" t="s">
        <v>66</v>
      </c>
      <c r="D93" s="31" t="s">
        <v>60</v>
      </c>
    </row>
    <row r="95" spans="1:5" x14ac:dyDescent="0.2">
      <c r="A95" s="11" t="s">
        <v>1657</v>
      </c>
      <c r="B95" s="11"/>
      <c r="C95" s="11"/>
      <c r="D95" s="31" t="s">
        <v>60</v>
      </c>
    </row>
    <row r="96" spans="1:5" x14ac:dyDescent="0.2">
      <c r="A96" s="11"/>
      <c r="B96" s="11"/>
      <c r="C96" s="11"/>
      <c r="D96" s="11"/>
    </row>
    <row r="97" spans="1:9" x14ac:dyDescent="0.2">
      <c r="A97" s="11" t="s">
        <v>1793</v>
      </c>
      <c r="B97" s="11"/>
      <c r="C97" s="11"/>
      <c r="D97" s="31" t="s">
        <v>60</v>
      </c>
    </row>
    <row r="98" spans="1:9" x14ac:dyDescent="0.2">
      <c r="A98" s="11"/>
      <c r="B98" s="11"/>
      <c r="C98" s="11"/>
      <c r="D98" s="11"/>
    </row>
    <row r="99" spans="1:9" x14ac:dyDescent="0.2">
      <c r="A99" s="11" t="s">
        <v>1659</v>
      </c>
      <c r="B99" s="11"/>
      <c r="C99" s="11"/>
      <c r="D99" s="31" t="s">
        <v>60</v>
      </c>
    </row>
    <row r="100" spans="1:9" x14ac:dyDescent="0.2">
      <c r="A100" s="11"/>
      <c r="B100" s="11"/>
      <c r="C100" s="11"/>
      <c r="D100" s="11"/>
    </row>
    <row r="101" spans="1:9" x14ac:dyDescent="0.2">
      <c r="A101" s="11" t="s">
        <v>1794</v>
      </c>
      <c r="B101" s="11"/>
      <c r="C101" s="11"/>
      <c r="D101" s="31" t="s">
        <v>60</v>
      </c>
    </row>
    <row r="102" spans="1:9" x14ac:dyDescent="0.2">
      <c r="A102" s="11"/>
      <c r="B102" s="11"/>
      <c r="C102" s="11"/>
      <c r="D102" s="11"/>
    </row>
    <row r="103" spans="1:9" x14ac:dyDescent="0.2">
      <c r="A103" s="11" t="s">
        <v>1795</v>
      </c>
      <c r="B103" s="11"/>
      <c r="C103" s="11"/>
      <c r="D103" s="31" t="s">
        <v>60</v>
      </c>
    </row>
    <row r="105" spans="1:9" x14ac:dyDescent="0.2">
      <c r="A105" s="77" t="s">
        <v>1662</v>
      </c>
      <c r="B105" s="78"/>
      <c r="C105" s="78"/>
      <c r="D105" s="78"/>
    </row>
    <row r="107" spans="1:9" x14ac:dyDescent="0.2">
      <c r="A107" s="77" t="s">
        <v>2074</v>
      </c>
      <c r="B107" s="78"/>
      <c r="C107" s="78"/>
      <c r="D107" s="78"/>
      <c r="E107" s="10"/>
      <c r="G107" s="10"/>
      <c r="H107" s="78"/>
      <c r="I107" s="78"/>
    </row>
    <row r="108" spans="1:9" x14ac:dyDescent="0.2">
      <c r="A108" s="102"/>
      <c r="B108" s="78"/>
      <c r="C108" s="78"/>
      <c r="D108" s="78"/>
      <c r="E108" s="10"/>
      <c r="G108" s="10"/>
      <c r="H108" s="78"/>
      <c r="I108" s="78"/>
    </row>
    <row r="109" spans="1:9" x14ac:dyDescent="0.2">
      <c r="A109" s="78"/>
      <c r="B109" s="78"/>
      <c r="C109" s="78"/>
      <c r="D109" s="78"/>
      <c r="E109" s="10"/>
      <c r="G109" s="10"/>
      <c r="H109" s="78"/>
      <c r="I109" s="78"/>
    </row>
    <row r="110" spans="1:9" x14ac:dyDescent="0.2">
      <c r="A110" s="78"/>
      <c r="B110" s="78"/>
      <c r="C110" s="78"/>
      <c r="D110" s="78"/>
      <c r="E110" s="10"/>
      <c r="G110" s="10"/>
      <c r="H110" s="78"/>
      <c r="I110" s="78"/>
    </row>
    <row r="111" spans="1:9" x14ac:dyDescent="0.2">
      <c r="A111" s="78"/>
      <c r="B111" s="78"/>
      <c r="C111" s="78"/>
      <c r="D111" s="78"/>
      <c r="E111" s="10"/>
      <c r="G111" s="10"/>
      <c r="H111" s="78"/>
      <c r="I111" s="78"/>
    </row>
    <row r="112" spans="1:9" x14ac:dyDescent="0.2">
      <c r="A112" s="78"/>
      <c r="B112" s="78"/>
      <c r="C112" s="78"/>
      <c r="D112" s="78"/>
      <c r="E112" s="10"/>
      <c r="G112" s="10"/>
      <c r="H112" s="78"/>
      <c r="I112" s="78"/>
    </row>
    <row r="113" spans="1:9" x14ac:dyDescent="0.2">
      <c r="A113" s="78"/>
      <c r="B113" s="78"/>
      <c r="C113" s="78"/>
      <c r="D113" s="78"/>
      <c r="E113" s="10"/>
      <c r="G113" s="10"/>
      <c r="H113" s="78"/>
      <c r="I113" s="78"/>
    </row>
    <row r="114" spans="1:9" x14ac:dyDescent="0.2">
      <c r="A114" s="78"/>
      <c r="B114" s="78"/>
      <c r="C114" s="78"/>
      <c r="D114" s="78"/>
      <c r="E114" s="10"/>
      <c r="G114" s="10"/>
      <c r="H114" s="78"/>
      <c r="I114" s="78"/>
    </row>
    <row r="115" spans="1:9" x14ac:dyDescent="0.2">
      <c r="A115" s="78"/>
      <c r="B115" s="78"/>
      <c r="C115" s="78"/>
      <c r="D115" s="78"/>
      <c r="E115" s="10"/>
      <c r="G115" s="10"/>
      <c r="H115" s="78"/>
      <c r="I115" s="78"/>
    </row>
    <row r="116" spans="1:9" x14ac:dyDescent="0.2">
      <c r="A116" s="78"/>
      <c r="B116" s="78"/>
      <c r="C116" s="78"/>
      <c r="D116" s="78"/>
      <c r="E116" s="10"/>
      <c r="G116" s="10"/>
      <c r="H116" s="78"/>
      <c r="I116" s="78"/>
    </row>
    <row r="117" spans="1:9" x14ac:dyDescent="0.2">
      <c r="A117" s="78"/>
      <c r="B117" s="78"/>
      <c r="C117" s="78"/>
      <c r="D117" s="78"/>
      <c r="E117" s="10"/>
      <c r="G117" s="10"/>
      <c r="H117" s="78"/>
      <c r="I117" s="78"/>
    </row>
    <row r="118" spans="1:9" x14ac:dyDescent="0.2">
      <c r="A118" s="78"/>
      <c r="B118" s="78"/>
      <c r="C118" s="78"/>
      <c r="D118" s="78"/>
      <c r="E118" s="10"/>
      <c r="G118" s="10"/>
      <c r="H118" s="78"/>
      <c r="I118" s="78"/>
    </row>
    <row r="119" spans="1:9" x14ac:dyDescent="0.2">
      <c r="A119" s="78"/>
      <c r="B119" s="78"/>
      <c r="C119" s="78"/>
      <c r="D119" s="78"/>
      <c r="E119" s="10"/>
      <c r="G119" s="10"/>
      <c r="H119" s="78"/>
      <c r="I119" s="78"/>
    </row>
    <row r="120" spans="1:9" x14ac:dyDescent="0.2">
      <c r="A120" s="78"/>
      <c r="B120" s="78"/>
      <c r="C120" s="78"/>
      <c r="D120" s="78"/>
      <c r="E120" s="10"/>
      <c r="G120" s="10"/>
      <c r="H120" s="78"/>
      <c r="I120" s="78"/>
    </row>
    <row r="121" spans="1:9" x14ac:dyDescent="0.2">
      <c r="A121" s="78"/>
      <c r="B121" s="78"/>
      <c r="C121" s="78"/>
      <c r="D121" s="78"/>
      <c r="E121" s="10"/>
      <c r="G121" s="10"/>
      <c r="H121" s="78"/>
      <c r="I121" s="78"/>
    </row>
    <row r="122" spans="1:9" x14ac:dyDescent="0.2">
      <c r="A122" s="78"/>
      <c r="B122" s="78"/>
      <c r="C122" s="78"/>
      <c r="D122" s="78"/>
      <c r="E122" s="10"/>
      <c r="G122" s="10"/>
      <c r="H122" s="78"/>
      <c r="I122" s="78"/>
    </row>
    <row r="123" spans="1:9" x14ac:dyDescent="0.2">
      <c r="A123" s="78"/>
      <c r="B123" s="78"/>
      <c r="C123" s="78"/>
      <c r="D123" s="78"/>
      <c r="E123" s="10"/>
      <c r="G123" s="10"/>
      <c r="H123" s="78"/>
      <c r="I123" s="78"/>
    </row>
    <row r="124" spans="1:9" x14ac:dyDescent="0.2">
      <c r="A124" s="77" t="s">
        <v>1945</v>
      </c>
      <c r="B124" s="78"/>
      <c r="C124" s="78"/>
      <c r="D124" s="78"/>
      <c r="E124" s="10"/>
      <c r="G124" s="10"/>
      <c r="H124" s="78"/>
      <c r="I124" s="78"/>
    </row>
    <row r="125" spans="1:9" x14ac:dyDescent="0.2">
      <c r="A125" s="78"/>
      <c r="B125" s="78"/>
      <c r="C125" s="78"/>
      <c r="D125" s="78"/>
      <c r="E125" s="10"/>
      <c r="G125" s="10"/>
      <c r="H125" s="78"/>
      <c r="I125" s="78"/>
    </row>
    <row r="126" spans="1:9" x14ac:dyDescent="0.2">
      <c r="A126" s="77" t="s">
        <v>2075</v>
      </c>
      <c r="B126" s="78"/>
      <c r="C126" s="78"/>
      <c r="D126" s="78"/>
      <c r="E126" s="10"/>
      <c r="G126" s="10"/>
      <c r="H126" s="78"/>
      <c r="I126" s="78"/>
    </row>
    <row r="127" spans="1:9" x14ac:dyDescent="0.2">
      <c r="A127" s="78"/>
      <c r="B127" s="78"/>
      <c r="C127" s="78"/>
      <c r="D127" s="78"/>
      <c r="E127" s="10"/>
      <c r="G127" s="10"/>
      <c r="H127" s="78"/>
      <c r="I127" s="78"/>
    </row>
    <row r="128" spans="1:9" x14ac:dyDescent="0.2">
      <c r="A128" s="78"/>
      <c r="B128" s="78"/>
      <c r="C128" s="78"/>
      <c r="D128" s="78"/>
      <c r="E128" s="10"/>
      <c r="G128" s="10"/>
      <c r="H128" s="78"/>
      <c r="I128" s="78"/>
    </row>
    <row r="129" spans="1:9" x14ac:dyDescent="0.2">
      <c r="A129" s="78"/>
      <c r="B129" s="78"/>
      <c r="C129" s="78"/>
      <c r="D129" s="78"/>
      <c r="E129" s="10"/>
      <c r="G129" s="10"/>
      <c r="H129" s="78"/>
      <c r="I129" s="78"/>
    </row>
    <row r="130" spans="1:9" x14ac:dyDescent="0.2">
      <c r="A130" s="78"/>
      <c r="B130" s="78"/>
      <c r="C130" s="78"/>
      <c r="D130" s="78"/>
      <c r="E130" s="10"/>
      <c r="G130" s="10"/>
      <c r="H130" s="78"/>
      <c r="I130" s="78"/>
    </row>
    <row r="131" spans="1:9" x14ac:dyDescent="0.2">
      <c r="A131" s="78"/>
      <c r="B131" s="78"/>
      <c r="C131" s="78"/>
      <c r="D131" s="78"/>
      <c r="E131" s="10"/>
      <c r="G131" s="10"/>
      <c r="H131" s="78"/>
      <c r="I131" s="78"/>
    </row>
    <row r="132" spans="1:9" x14ac:dyDescent="0.2">
      <c r="A132" s="78"/>
      <c r="B132" s="78"/>
      <c r="C132" s="78"/>
      <c r="D132" s="78"/>
      <c r="E132" s="10"/>
      <c r="G132" s="10"/>
      <c r="H132" s="78"/>
      <c r="I132" s="78"/>
    </row>
    <row r="133" spans="1:9" x14ac:dyDescent="0.2">
      <c r="A133" s="78"/>
      <c r="B133" s="78"/>
      <c r="C133" s="78"/>
      <c r="D133" s="78"/>
      <c r="E133" s="10"/>
      <c r="G133" s="10"/>
      <c r="H133" s="78"/>
      <c r="I133" s="78"/>
    </row>
    <row r="134" spans="1:9" x14ac:dyDescent="0.2">
      <c r="A134" s="78"/>
      <c r="B134" s="78"/>
      <c r="C134" s="78"/>
      <c r="D134" s="78"/>
      <c r="E134" s="10"/>
      <c r="G134" s="10"/>
      <c r="H134" s="78"/>
      <c r="I134" s="78"/>
    </row>
    <row r="135" spans="1:9" x14ac:dyDescent="0.2">
      <c r="A135" s="78"/>
      <c r="B135" s="78"/>
      <c r="C135" s="78"/>
      <c r="D135" s="78"/>
      <c r="E135" s="10"/>
      <c r="G135" s="10"/>
      <c r="H135" s="78"/>
      <c r="I135" s="78"/>
    </row>
    <row r="136" spans="1:9" x14ac:dyDescent="0.2">
      <c r="A136" s="78"/>
      <c r="B136" s="78"/>
      <c r="C136" s="78"/>
      <c r="D136" s="78"/>
      <c r="E136" s="10"/>
      <c r="G136" s="10"/>
      <c r="H136" s="78"/>
      <c r="I136" s="78"/>
    </row>
    <row r="137" spans="1:9" x14ac:dyDescent="0.2">
      <c r="A137" s="78"/>
      <c r="B137" s="78"/>
      <c r="C137" s="78"/>
      <c r="D137" s="78"/>
      <c r="E137" s="10"/>
      <c r="G137" s="10"/>
      <c r="H137" s="78"/>
      <c r="I137" s="78"/>
    </row>
    <row r="138" spans="1:9" x14ac:dyDescent="0.2">
      <c r="A138" s="78"/>
      <c r="B138" s="78"/>
      <c r="C138" s="78"/>
      <c r="D138" s="78"/>
      <c r="E138" s="10"/>
      <c r="G138" s="10"/>
      <c r="H138" s="78"/>
      <c r="I138" s="78"/>
    </row>
    <row r="139" spans="1:9" x14ac:dyDescent="0.2">
      <c r="A139" s="78"/>
      <c r="B139" s="78"/>
      <c r="C139" s="78"/>
      <c r="D139" s="78"/>
      <c r="E139" s="10"/>
      <c r="G139" s="10"/>
      <c r="H139" s="78"/>
      <c r="I139" s="78"/>
    </row>
    <row r="140" spans="1:9" x14ac:dyDescent="0.2">
      <c r="A140" s="78"/>
      <c r="B140" s="78"/>
      <c r="C140" s="78"/>
      <c r="D140" s="78"/>
      <c r="E140" s="10"/>
      <c r="G140" s="10"/>
      <c r="H140" s="78"/>
      <c r="I140" s="78"/>
    </row>
    <row r="141" spans="1:9" x14ac:dyDescent="0.2">
      <c r="A141" s="77" t="s">
        <v>1946</v>
      </c>
      <c r="B141" s="78"/>
      <c r="C141" s="78"/>
      <c r="D141" s="78"/>
      <c r="E141" s="10"/>
      <c r="G141" s="10"/>
      <c r="H141" s="78"/>
      <c r="I141" s="78"/>
    </row>
    <row r="142" spans="1:9" x14ac:dyDescent="0.2">
      <c r="A142" s="78"/>
      <c r="B142" s="78"/>
      <c r="C142" s="78"/>
      <c r="D142" s="78"/>
      <c r="E142" s="10"/>
      <c r="G142" s="10"/>
      <c r="H142" s="78"/>
      <c r="I142" s="78"/>
    </row>
    <row r="143" spans="1:9" x14ac:dyDescent="0.2">
      <c r="A143" s="78" t="s">
        <v>1487</v>
      </c>
      <c r="B143" s="78"/>
      <c r="C143" s="78"/>
      <c r="D143" s="78"/>
      <c r="E143" s="10"/>
      <c r="G143" s="10"/>
      <c r="H143" s="78"/>
      <c r="I143" s="78"/>
    </row>
    <row r="145" spans="1:1" x14ac:dyDescent="0.2">
      <c r="A145" s="78"/>
    </row>
    <row r="146" spans="1:1" x14ac:dyDescent="0.2">
      <c r="A146" s="102"/>
    </row>
  </sheetData>
  <mergeCells count="5">
    <mergeCell ref="A1:G1"/>
    <mergeCell ref="A59:G59"/>
    <mergeCell ref="A61:D61"/>
    <mergeCell ref="A80:A81"/>
    <mergeCell ref="A82:A83"/>
  </mergeCells>
  <conditionalFormatting sqref="F2:F3">
    <cfRule type="cellIs" dxfId="129" priority="3" stopIfTrue="1" operator="between">
      <formula>0.009</formula>
      <formula>-0.009</formula>
    </cfRule>
  </conditionalFormatting>
  <conditionalFormatting sqref="F5:F58">
    <cfRule type="cellIs" dxfId="128" priority="2" stopIfTrue="1" operator="between">
      <formula>0.009</formula>
      <formula>-0.009</formula>
    </cfRule>
  </conditionalFormatting>
  <conditionalFormatting sqref="F60:F65538">
    <cfRule type="cellIs" dxfId="127"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7AE4A6-EC72-455E-81EF-FE3E9CB0ACDC}">
  <dimension ref="A1:I133"/>
  <sheetViews>
    <sheetView workbookViewId="0">
      <selection sqref="A1:G1"/>
    </sheetView>
  </sheetViews>
  <sheetFormatPr defaultColWidth="9.140625" defaultRowHeight="11.25" x14ac:dyDescent="0.2"/>
  <cols>
    <col min="1" max="1" width="52.28515625" style="6" bestFit="1" customWidth="1"/>
    <col min="2" max="2" width="34.42578125" style="6" bestFit="1" customWidth="1"/>
    <col min="3" max="3" width="2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1947</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71</v>
      </c>
      <c r="B7" s="22" t="s">
        <v>70</v>
      </c>
      <c r="C7" s="22" t="s">
        <v>69</v>
      </c>
      <c r="D7" s="25">
        <v>283</v>
      </c>
      <c r="E7" s="23">
        <v>316.38466099999999</v>
      </c>
      <c r="F7" s="24">
        <v>7.4685566860623496</v>
      </c>
      <c r="G7" s="23">
        <v>8.9869000000000003</v>
      </c>
    </row>
    <row r="8" spans="1:7" x14ac:dyDescent="0.2">
      <c r="A8" s="22" t="s">
        <v>68</v>
      </c>
      <c r="B8" s="22" t="s">
        <v>67</v>
      </c>
      <c r="C8" s="22" t="s">
        <v>69</v>
      </c>
      <c r="D8" s="25">
        <v>262</v>
      </c>
      <c r="E8" s="23">
        <v>291.86957200000001</v>
      </c>
      <c r="F8" s="24">
        <v>6.88985501550202</v>
      </c>
      <c r="G8" s="23">
        <v>8.9518000000000004</v>
      </c>
    </row>
    <row r="9" spans="1:7" x14ac:dyDescent="0.2">
      <c r="A9" s="21" t="s">
        <v>34</v>
      </c>
      <c r="B9" s="21"/>
      <c r="C9" s="21"/>
      <c r="D9" s="21"/>
      <c r="E9" s="26">
        <f>SUM(E6:E8)</f>
        <v>608.254233</v>
      </c>
      <c r="F9" s="27">
        <f>SUM(F6:F8)</f>
        <v>14.35841170156437</v>
      </c>
      <c r="G9" s="26"/>
    </row>
    <row r="10" spans="1:7" x14ac:dyDescent="0.2">
      <c r="A10" s="22"/>
      <c r="B10" s="22"/>
      <c r="C10" s="22"/>
      <c r="D10" s="22"/>
      <c r="E10" s="23"/>
      <c r="F10" s="24"/>
      <c r="G10" s="23"/>
    </row>
    <row r="11" spans="1:7" x14ac:dyDescent="0.2">
      <c r="A11" s="21" t="s">
        <v>65</v>
      </c>
      <c r="B11" s="22"/>
      <c r="C11" s="22"/>
      <c r="D11" s="22"/>
      <c r="E11" s="23"/>
      <c r="F11" s="24"/>
      <c r="G11" s="23"/>
    </row>
    <row r="12" spans="1:7" x14ac:dyDescent="0.2">
      <c r="A12" s="22" t="s">
        <v>1948</v>
      </c>
      <c r="B12" s="22" t="s">
        <v>1949</v>
      </c>
      <c r="C12" s="22" t="s">
        <v>43</v>
      </c>
      <c r="D12" s="25">
        <v>500000</v>
      </c>
      <c r="E12" s="23">
        <v>518.26883329999998</v>
      </c>
      <c r="F12" s="24">
        <v>12.234221936949201</v>
      </c>
      <c r="G12" s="23">
        <v>7.49961112</v>
      </c>
    </row>
    <row r="13" spans="1:7" x14ac:dyDescent="0.2">
      <c r="A13" s="22" t="s">
        <v>105</v>
      </c>
      <c r="B13" s="22" t="s">
        <v>104</v>
      </c>
      <c r="C13" s="22" t="s">
        <v>43</v>
      </c>
      <c r="D13" s="25">
        <v>500000</v>
      </c>
      <c r="E13" s="23">
        <v>502.35050000000001</v>
      </c>
      <c r="F13" s="24">
        <v>11.858454748290599</v>
      </c>
      <c r="G13" s="23">
        <v>7.3587067849999999</v>
      </c>
    </row>
    <row r="14" spans="1:7" x14ac:dyDescent="0.2">
      <c r="A14" s="22" t="s">
        <v>1950</v>
      </c>
      <c r="B14" s="22" t="s">
        <v>1951</v>
      </c>
      <c r="C14" s="22" t="s">
        <v>43</v>
      </c>
      <c r="D14" s="25">
        <v>355500</v>
      </c>
      <c r="E14" s="23">
        <v>348.84035929999999</v>
      </c>
      <c r="F14" s="24">
        <v>8.2347038872987905</v>
      </c>
      <c r="G14" s="23">
        <v>7.7240462650000001</v>
      </c>
    </row>
    <row r="15" spans="1:7" x14ac:dyDescent="0.2">
      <c r="A15" s="22" t="s">
        <v>1952</v>
      </c>
      <c r="B15" s="22" t="s">
        <v>1953</v>
      </c>
      <c r="C15" s="22" t="s">
        <v>43</v>
      </c>
      <c r="D15" s="25">
        <v>300000</v>
      </c>
      <c r="E15" s="23">
        <v>311.76373330000001</v>
      </c>
      <c r="F15" s="24">
        <v>7.3594753533562596</v>
      </c>
      <c r="G15" s="23">
        <v>7.2463687549999998</v>
      </c>
    </row>
    <row r="16" spans="1:7" x14ac:dyDescent="0.2">
      <c r="A16" s="22" t="s">
        <v>103</v>
      </c>
      <c r="B16" s="22" t="s">
        <v>102</v>
      </c>
      <c r="C16" s="22" t="s">
        <v>43</v>
      </c>
      <c r="D16" s="25">
        <v>300000</v>
      </c>
      <c r="E16" s="23">
        <v>310.06760000000003</v>
      </c>
      <c r="F16" s="24">
        <v>7.3194365358670401</v>
      </c>
      <c r="G16" s="23">
        <v>7.8482051249999998</v>
      </c>
    </row>
    <row r="17" spans="1:7" x14ac:dyDescent="0.2">
      <c r="A17" s="22" t="s">
        <v>1954</v>
      </c>
      <c r="B17" s="22" t="s">
        <v>1955</v>
      </c>
      <c r="C17" s="22" t="s">
        <v>43</v>
      </c>
      <c r="D17" s="25">
        <v>287900</v>
      </c>
      <c r="E17" s="23">
        <v>279.51539229999997</v>
      </c>
      <c r="F17" s="24">
        <v>6.5982230156837698</v>
      </c>
      <c r="G17" s="23">
        <v>7.8765800449999999</v>
      </c>
    </row>
    <row r="18" spans="1:7" x14ac:dyDescent="0.2">
      <c r="A18" s="22" t="s">
        <v>1956</v>
      </c>
      <c r="B18" s="22" t="s">
        <v>1957</v>
      </c>
      <c r="C18" s="22" t="s">
        <v>43</v>
      </c>
      <c r="D18" s="25">
        <v>250000</v>
      </c>
      <c r="E18" s="23">
        <v>260.5133472</v>
      </c>
      <c r="F18" s="24">
        <v>6.1496619175195804</v>
      </c>
      <c r="G18" s="23">
        <v>7.8689720349999996</v>
      </c>
    </row>
    <row r="19" spans="1:7" x14ac:dyDescent="0.2">
      <c r="A19" s="22" t="s">
        <v>1958</v>
      </c>
      <c r="B19" s="22" t="s">
        <v>1959</v>
      </c>
      <c r="C19" s="22" t="s">
        <v>43</v>
      </c>
      <c r="D19" s="25">
        <v>232900</v>
      </c>
      <c r="E19" s="23">
        <v>236.89458440000001</v>
      </c>
      <c r="F19" s="24">
        <v>5.5921188676482103</v>
      </c>
      <c r="G19" s="23">
        <v>7.8217951750000001</v>
      </c>
    </row>
    <row r="20" spans="1:7" x14ac:dyDescent="0.2">
      <c r="A20" s="22" t="s">
        <v>113</v>
      </c>
      <c r="B20" s="22" t="s">
        <v>112</v>
      </c>
      <c r="C20" s="22" t="s">
        <v>43</v>
      </c>
      <c r="D20" s="25">
        <v>137500</v>
      </c>
      <c r="E20" s="23">
        <v>137.1030375</v>
      </c>
      <c r="F20" s="24">
        <v>3.2364458003862699</v>
      </c>
      <c r="G20" s="23">
        <v>7.8816633999999999</v>
      </c>
    </row>
    <row r="21" spans="1:7" x14ac:dyDescent="0.2">
      <c r="A21" s="22" t="s">
        <v>115</v>
      </c>
      <c r="B21" s="22" t="s">
        <v>114</v>
      </c>
      <c r="C21" s="22" t="s">
        <v>43</v>
      </c>
      <c r="D21" s="25">
        <v>125800</v>
      </c>
      <c r="E21" s="23">
        <v>129.72711960000001</v>
      </c>
      <c r="F21" s="24">
        <v>3.0623303398776001</v>
      </c>
      <c r="G21" s="23">
        <v>7.7806146225125001</v>
      </c>
    </row>
    <row r="22" spans="1:7" x14ac:dyDescent="0.2">
      <c r="A22" s="22" t="s">
        <v>111</v>
      </c>
      <c r="B22" s="22" t="s">
        <v>110</v>
      </c>
      <c r="C22" s="22" t="s">
        <v>43</v>
      </c>
      <c r="D22" s="25">
        <v>127500</v>
      </c>
      <c r="E22" s="23">
        <v>127.36497749999999</v>
      </c>
      <c r="F22" s="24">
        <v>3.0065697599600298</v>
      </c>
      <c r="G22" s="23">
        <v>7.8578855499999998</v>
      </c>
    </row>
    <row r="23" spans="1:7" x14ac:dyDescent="0.2">
      <c r="A23" s="21" t="s">
        <v>34</v>
      </c>
      <c r="B23" s="21"/>
      <c r="C23" s="21"/>
      <c r="D23" s="21"/>
      <c r="E23" s="26">
        <f>SUM(E12:E22)</f>
        <v>3162.4094843999997</v>
      </c>
      <c r="F23" s="27">
        <f>SUM(F12:F22)</f>
        <v>74.651642162837362</v>
      </c>
      <c r="G23" s="26"/>
    </row>
    <row r="24" spans="1:7" x14ac:dyDescent="0.2">
      <c r="A24" s="22"/>
      <c r="B24" s="22"/>
      <c r="C24" s="22"/>
      <c r="D24" s="22"/>
      <c r="E24" s="23"/>
      <c r="F24" s="24"/>
      <c r="G24" s="23"/>
    </row>
    <row r="25" spans="1:7" x14ac:dyDescent="0.2">
      <c r="A25" s="21" t="s">
        <v>1631</v>
      </c>
      <c r="B25" s="22"/>
      <c r="C25" s="22"/>
      <c r="D25" s="22"/>
      <c r="E25" s="23"/>
      <c r="F25" s="24"/>
      <c r="G25" s="23"/>
    </row>
    <row r="26" spans="1:7" x14ac:dyDescent="0.2">
      <c r="A26" s="22" t="s">
        <v>1632</v>
      </c>
      <c r="B26" s="22" t="s">
        <v>1633</v>
      </c>
      <c r="C26" s="22" t="s">
        <v>1634</v>
      </c>
      <c r="D26" s="25">
        <v>125.408</v>
      </c>
      <c r="E26" s="23">
        <v>15.0121249</v>
      </c>
      <c r="F26" s="24">
        <v>0.35437528936934798</v>
      </c>
      <c r="G26" s="23">
        <v>5.6</v>
      </c>
    </row>
    <row r="27" spans="1:7" x14ac:dyDescent="0.2">
      <c r="A27" s="21" t="s">
        <v>34</v>
      </c>
      <c r="B27" s="21"/>
      <c r="C27" s="21"/>
      <c r="D27" s="21"/>
      <c r="E27" s="26">
        <f>SUM(E26:E26)</f>
        <v>15.0121249</v>
      </c>
      <c r="F27" s="27">
        <f>SUM(F26:F26)</f>
        <v>0.35437528936934798</v>
      </c>
      <c r="G27" s="26"/>
    </row>
    <row r="28" spans="1:7" x14ac:dyDescent="0.2">
      <c r="A28" s="22"/>
      <c r="B28" s="22"/>
      <c r="C28" s="22"/>
      <c r="D28" s="22"/>
      <c r="E28" s="23"/>
      <c r="F28" s="24"/>
      <c r="G28" s="23"/>
    </row>
    <row r="29" spans="1:7" x14ac:dyDescent="0.2">
      <c r="A29" s="21" t="s">
        <v>46</v>
      </c>
      <c r="B29" s="21"/>
      <c r="C29" s="21"/>
      <c r="D29" s="21"/>
      <c r="E29" s="26">
        <f>E9+E23+E27</f>
        <v>3785.6758422999997</v>
      </c>
      <c r="F29" s="27">
        <f>F9+F23+F27</f>
        <v>89.36442915377107</v>
      </c>
      <c r="G29" s="26"/>
    </row>
    <row r="30" spans="1:7" x14ac:dyDescent="0.2">
      <c r="A30" s="21"/>
      <c r="B30" s="21"/>
      <c r="C30" s="21"/>
      <c r="D30" s="21"/>
      <c r="E30" s="26"/>
      <c r="F30" s="27"/>
      <c r="G30" s="26"/>
    </row>
    <row r="31" spans="1:7" x14ac:dyDescent="0.2">
      <c r="A31" s="21" t="s">
        <v>1749</v>
      </c>
      <c r="B31" s="21"/>
      <c r="C31" s="21"/>
      <c r="D31" s="21"/>
      <c r="E31" s="26">
        <v>8.0361760000000004E-2</v>
      </c>
      <c r="F31" s="27">
        <f>E31/E35*100</f>
        <v>1.8970147226945945E-3</v>
      </c>
      <c r="G31" s="26"/>
    </row>
    <row r="32" spans="1:7" x14ac:dyDescent="0.2">
      <c r="A32" s="21"/>
      <c r="B32" s="21"/>
      <c r="C32" s="21"/>
      <c r="D32" s="21"/>
      <c r="E32" s="26"/>
      <c r="F32" s="27"/>
      <c r="G32" s="26"/>
    </row>
    <row r="33" spans="1:7" x14ac:dyDescent="0.2">
      <c r="A33" s="21" t="s">
        <v>48</v>
      </c>
      <c r="B33" s="21"/>
      <c r="C33" s="21"/>
      <c r="D33" s="21"/>
      <c r="E33" s="26">
        <f>E35-(E9+E23+E27+E31)</f>
        <v>450.46605814000031</v>
      </c>
      <c r="F33" s="27">
        <f>F35-(F9+F23+F27+F31)</f>
        <v>10.633673831506229</v>
      </c>
      <c r="G33" s="26"/>
    </row>
    <row r="34" spans="1:7" x14ac:dyDescent="0.2">
      <c r="A34" s="22"/>
      <c r="B34" s="22"/>
      <c r="C34" s="22"/>
      <c r="D34" s="22"/>
      <c r="E34" s="23"/>
      <c r="F34" s="24"/>
      <c r="G34" s="23"/>
    </row>
    <row r="35" spans="1:7" x14ac:dyDescent="0.2">
      <c r="A35" s="28" t="s">
        <v>47</v>
      </c>
      <c r="B35" s="28"/>
      <c r="C35" s="28"/>
      <c r="D35" s="28"/>
      <c r="E35" s="29">
        <v>4236.2222621999999</v>
      </c>
      <c r="F35" s="30">
        <v>100</v>
      </c>
      <c r="G35" s="29"/>
    </row>
    <row r="37" spans="1:7" x14ac:dyDescent="0.2">
      <c r="A37" s="108" t="s">
        <v>1750</v>
      </c>
      <c r="B37" s="108"/>
      <c r="C37" s="108"/>
      <c r="D37" s="108"/>
      <c r="E37" s="109"/>
      <c r="F37" s="110"/>
      <c r="G37" s="109"/>
    </row>
    <row r="38" spans="1:7" x14ac:dyDescent="0.2">
      <c r="A38" s="22"/>
      <c r="B38" s="22"/>
      <c r="C38" s="22"/>
      <c r="D38" s="22"/>
      <c r="E38" s="23"/>
      <c r="F38" s="24"/>
      <c r="G38" s="23"/>
    </row>
    <row r="39" spans="1:7" x14ac:dyDescent="0.2">
      <c r="A39" s="21" t="s">
        <v>1751</v>
      </c>
      <c r="B39" s="21"/>
      <c r="C39" s="21"/>
      <c r="D39" s="21"/>
      <c r="E39" s="26" t="s">
        <v>1752</v>
      </c>
      <c r="F39" s="27" t="s">
        <v>3</v>
      </c>
      <c r="G39" s="26"/>
    </row>
    <row r="40" spans="1:7" x14ac:dyDescent="0.2">
      <c r="A40" s="22" t="s">
        <v>1754</v>
      </c>
      <c r="B40" s="22"/>
      <c r="C40" s="22"/>
      <c r="D40" s="22"/>
      <c r="E40" s="23">
        <v>500</v>
      </c>
      <c r="F40" s="24">
        <f>E40/$E$35*100</f>
        <v>11.802968991063626</v>
      </c>
      <c r="G40" s="23"/>
    </row>
    <row r="41" spans="1:7" x14ac:dyDescent="0.2">
      <c r="A41" s="28" t="s">
        <v>1757</v>
      </c>
      <c r="B41" s="28"/>
      <c r="C41" s="28"/>
      <c r="D41" s="28"/>
      <c r="E41" s="29">
        <f xml:space="preserve"> SUM(E40:E40)</f>
        <v>500</v>
      </c>
      <c r="F41" s="30">
        <f xml:space="preserve"> SUM(F40:F40)</f>
        <v>11.802968991063626</v>
      </c>
      <c r="G41" s="29"/>
    </row>
    <row r="42" spans="1:7" x14ac:dyDescent="0.2">
      <c r="F42" s="13" t="s">
        <v>138</v>
      </c>
    </row>
    <row r="43" spans="1:7" x14ac:dyDescent="0.2">
      <c r="A43" s="11" t="s">
        <v>50</v>
      </c>
    </row>
    <row r="44" spans="1:7" x14ac:dyDescent="0.2">
      <c r="A44" s="11" t="s">
        <v>1636</v>
      </c>
    </row>
    <row r="46" spans="1:7" ht="35.1" customHeight="1" x14ac:dyDescent="0.2">
      <c r="A46" s="152" t="s">
        <v>1072</v>
      </c>
      <c r="B46" s="152"/>
      <c r="C46" s="152"/>
      <c r="D46" s="152"/>
      <c r="E46" s="152"/>
      <c r="F46" s="152"/>
      <c r="G46" s="152"/>
    </row>
    <row r="48" spans="1:7" ht="23.25" customHeight="1" x14ac:dyDescent="0.2">
      <c r="A48" s="147" t="s">
        <v>1639</v>
      </c>
      <c r="B48" s="147"/>
      <c r="C48" s="147"/>
      <c r="D48" s="147"/>
    </row>
    <row r="50" spans="1:5" x14ac:dyDescent="0.2">
      <c r="A50" s="11" t="s">
        <v>51</v>
      </c>
    </row>
    <row r="51" spans="1:5" x14ac:dyDescent="0.2">
      <c r="A51" s="11" t="s">
        <v>1640</v>
      </c>
    </row>
    <row r="52" spans="1:5" x14ac:dyDescent="0.2">
      <c r="A52" s="11" t="s">
        <v>52</v>
      </c>
      <c r="B52" s="11"/>
      <c r="C52" s="31" t="s">
        <v>54</v>
      </c>
      <c r="D52" s="11" t="s">
        <v>53</v>
      </c>
    </row>
    <row r="53" spans="1:5" x14ac:dyDescent="0.2">
      <c r="A53" s="6" t="s">
        <v>61</v>
      </c>
      <c r="C53" s="32">
        <v>11.206300000000001</v>
      </c>
      <c r="D53" s="32">
        <v>11.2014</v>
      </c>
    </row>
    <row r="54" spans="1:5" x14ac:dyDescent="0.2">
      <c r="A54" s="6" t="s">
        <v>132</v>
      </c>
      <c r="C54" s="32">
        <v>10.6158</v>
      </c>
      <c r="D54" s="32">
        <v>10.6112</v>
      </c>
    </row>
    <row r="55" spans="1:5" x14ac:dyDescent="0.2">
      <c r="A55" s="6" t="s">
        <v>62</v>
      </c>
      <c r="C55" s="32">
        <v>11.313000000000001</v>
      </c>
      <c r="D55" s="32">
        <v>11.312900000000001</v>
      </c>
    </row>
    <row r="56" spans="1:5" x14ac:dyDescent="0.2">
      <c r="A56" s="6" t="s">
        <v>133</v>
      </c>
      <c r="C56" s="32">
        <v>10.6999</v>
      </c>
      <c r="D56" s="32">
        <v>10.6998</v>
      </c>
    </row>
    <row r="58" spans="1:5" x14ac:dyDescent="0.2">
      <c r="A58" s="6" t="s">
        <v>58</v>
      </c>
    </row>
    <row r="59" spans="1:5" x14ac:dyDescent="0.2">
      <c r="D59" s="31"/>
    </row>
    <row r="60" spans="1:5" x14ac:dyDescent="0.2">
      <c r="A60" s="11" t="s">
        <v>1028</v>
      </c>
      <c r="D60" s="31" t="s">
        <v>60</v>
      </c>
    </row>
    <row r="61" spans="1:5" x14ac:dyDescent="0.2">
      <c r="A61" s="11"/>
    </row>
    <row r="62" spans="1:5" x14ac:dyDescent="0.2">
      <c r="A62" s="11" t="s">
        <v>1770</v>
      </c>
    </row>
    <row r="63" spans="1:5" x14ac:dyDescent="0.2">
      <c r="A63" s="11"/>
    </row>
    <row r="64" spans="1:5" x14ac:dyDescent="0.2">
      <c r="A64" s="6" t="s">
        <v>1771</v>
      </c>
      <c r="B64" s="111"/>
      <c r="C64" s="111"/>
      <c r="D64" s="111"/>
      <c r="E64" s="111"/>
    </row>
    <row r="65" spans="1:5" x14ac:dyDescent="0.2">
      <c r="A65" s="112"/>
      <c r="B65" s="111"/>
      <c r="C65" s="111"/>
      <c r="D65" s="111"/>
      <c r="E65" s="111"/>
    </row>
    <row r="66" spans="1:5" ht="33.75" x14ac:dyDescent="0.2">
      <c r="A66" s="113" t="s">
        <v>1033</v>
      </c>
      <c r="B66" s="114" t="s">
        <v>1772</v>
      </c>
      <c r="C66" s="113" t="s">
        <v>1773</v>
      </c>
      <c r="D66" s="115" t="s">
        <v>1774</v>
      </c>
      <c r="E66" s="116" t="s">
        <v>1775</v>
      </c>
    </row>
    <row r="67" spans="1:5" x14ac:dyDescent="0.2">
      <c r="A67" s="151" t="s">
        <v>1960</v>
      </c>
      <c r="B67" s="117" t="s">
        <v>1777</v>
      </c>
      <c r="C67" s="117" t="s">
        <v>1778</v>
      </c>
      <c r="D67" s="118" t="s">
        <v>1890</v>
      </c>
      <c r="E67" s="119">
        <v>500</v>
      </c>
    </row>
    <row r="68" spans="1:5" ht="17.100000000000001" customHeight="1" x14ac:dyDescent="0.2">
      <c r="A68" s="151"/>
      <c r="B68" s="117" t="s">
        <v>1056</v>
      </c>
      <c r="C68" s="117" t="s">
        <v>1780</v>
      </c>
      <c r="D68" s="118">
        <v>47329</v>
      </c>
      <c r="E68" s="119">
        <v>-500</v>
      </c>
    </row>
    <row r="69" spans="1:5" x14ac:dyDescent="0.2">
      <c r="A69" s="11"/>
    </row>
    <row r="70" spans="1:5" x14ac:dyDescent="0.2">
      <c r="A70" s="78" t="s">
        <v>1789</v>
      </c>
    </row>
    <row r="71" spans="1:5" x14ac:dyDescent="0.2">
      <c r="A71" s="78" t="s">
        <v>1790</v>
      </c>
    </row>
    <row r="72" spans="1:5" x14ac:dyDescent="0.2">
      <c r="A72" s="11"/>
    </row>
    <row r="73" spans="1:5" x14ac:dyDescent="0.2">
      <c r="A73" s="6" t="s">
        <v>1961</v>
      </c>
    </row>
    <row r="74" spans="1:5" x14ac:dyDescent="0.2">
      <c r="A74" s="6" t="s">
        <v>1962</v>
      </c>
    </row>
    <row r="76" spans="1:5" x14ac:dyDescent="0.2">
      <c r="A76" s="11" t="s">
        <v>1656</v>
      </c>
      <c r="D76" s="35">
        <v>8.2260440908672905</v>
      </c>
      <c r="E76" s="9" t="s">
        <v>59</v>
      </c>
    </row>
    <row r="78" spans="1:5" x14ac:dyDescent="0.2">
      <c r="A78" s="11" t="s">
        <v>66</v>
      </c>
      <c r="D78" s="31" t="s">
        <v>60</v>
      </c>
    </row>
    <row r="80" spans="1:5" x14ac:dyDescent="0.2">
      <c r="A80" s="11" t="s">
        <v>1657</v>
      </c>
      <c r="B80" s="11"/>
      <c r="C80" s="11"/>
      <c r="D80" s="31" t="s">
        <v>60</v>
      </c>
    </row>
    <row r="81" spans="1:9" x14ac:dyDescent="0.2">
      <c r="A81" s="11"/>
      <c r="B81" s="11"/>
      <c r="C81" s="11"/>
      <c r="D81" s="11"/>
    </row>
    <row r="82" spans="1:9" x14ac:dyDescent="0.2">
      <c r="A82" s="11" t="s">
        <v>1658</v>
      </c>
      <c r="B82" s="11"/>
      <c r="C82" s="11"/>
      <c r="D82" s="31" t="s">
        <v>60</v>
      </c>
    </row>
    <row r="83" spans="1:9" x14ac:dyDescent="0.2">
      <c r="A83" s="11"/>
      <c r="B83" s="11"/>
      <c r="C83" s="11"/>
      <c r="D83" s="11"/>
    </row>
    <row r="84" spans="1:9" x14ac:dyDescent="0.2">
      <c r="A84" s="11" t="s">
        <v>1659</v>
      </c>
      <c r="B84" s="11"/>
      <c r="C84" s="11"/>
      <c r="D84" s="31" t="s">
        <v>60</v>
      </c>
    </row>
    <row r="85" spans="1:9" x14ac:dyDescent="0.2">
      <c r="A85" s="11"/>
      <c r="B85" s="11"/>
      <c r="C85" s="11"/>
      <c r="D85" s="11"/>
    </row>
    <row r="86" spans="1:9" x14ac:dyDescent="0.2">
      <c r="A86" s="11" t="s">
        <v>1660</v>
      </c>
      <c r="B86" s="11"/>
      <c r="C86" s="11"/>
      <c r="D86" s="31" t="s">
        <v>60</v>
      </c>
    </row>
    <row r="87" spans="1:9" x14ac:dyDescent="0.2">
      <c r="A87" s="11"/>
      <c r="B87" s="11"/>
      <c r="C87" s="11"/>
      <c r="D87" s="11"/>
    </row>
    <row r="88" spans="1:9" x14ac:dyDescent="0.2">
      <c r="A88" s="11" t="s">
        <v>1661</v>
      </c>
      <c r="B88" s="11"/>
      <c r="C88" s="11"/>
      <c r="D88" s="31" t="s">
        <v>60</v>
      </c>
    </row>
    <row r="90" spans="1:9" x14ac:dyDescent="0.2">
      <c r="A90" s="77" t="s">
        <v>1662</v>
      </c>
      <c r="B90" s="78"/>
      <c r="C90" s="78"/>
      <c r="D90" s="78"/>
    </row>
    <row r="92" spans="1:9" x14ac:dyDescent="0.2">
      <c r="A92" s="77" t="s">
        <v>2074</v>
      </c>
      <c r="B92" s="78"/>
      <c r="C92" s="78"/>
      <c r="D92" s="78"/>
      <c r="E92" s="10"/>
      <c r="G92" s="10"/>
      <c r="H92" s="78"/>
      <c r="I92" s="78"/>
    </row>
    <row r="93" spans="1:9" x14ac:dyDescent="0.2">
      <c r="A93" s="102"/>
      <c r="B93" s="78"/>
      <c r="C93" s="78"/>
      <c r="D93" s="78"/>
      <c r="E93" s="10"/>
      <c r="G93" s="10"/>
      <c r="H93" s="78"/>
      <c r="I93" s="78"/>
    </row>
    <row r="94" spans="1:9" x14ac:dyDescent="0.2">
      <c r="A94" s="78"/>
      <c r="B94" s="78"/>
      <c r="C94" s="78"/>
      <c r="D94" s="78"/>
      <c r="E94" s="10"/>
      <c r="G94" s="10"/>
      <c r="H94" s="78"/>
      <c r="I94" s="78"/>
    </row>
    <row r="95" spans="1:9" x14ac:dyDescent="0.2">
      <c r="A95" s="78"/>
      <c r="B95" s="78"/>
      <c r="C95" s="78"/>
      <c r="D95" s="78"/>
      <c r="E95" s="10"/>
      <c r="G95" s="10"/>
      <c r="H95" s="78"/>
      <c r="I95" s="78"/>
    </row>
    <row r="96" spans="1:9" x14ac:dyDescent="0.2">
      <c r="A96" s="78"/>
      <c r="B96" s="78"/>
      <c r="C96" s="78"/>
      <c r="D96" s="78"/>
      <c r="E96" s="10"/>
      <c r="G96" s="10"/>
      <c r="H96" s="78"/>
      <c r="I96" s="78"/>
    </row>
    <row r="97" spans="1:9" x14ac:dyDescent="0.2">
      <c r="A97" s="78"/>
      <c r="B97" s="78"/>
      <c r="C97" s="78"/>
      <c r="D97" s="78"/>
      <c r="E97" s="10"/>
      <c r="G97" s="10"/>
      <c r="H97" s="78"/>
      <c r="I97" s="78"/>
    </row>
    <row r="98" spans="1:9" x14ac:dyDescent="0.2">
      <c r="A98" s="78"/>
      <c r="B98" s="78"/>
      <c r="C98" s="78"/>
      <c r="D98" s="78"/>
      <c r="E98" s="10"/>
      <c r="G98" s="10"/>
      <c r="H98" s="78"/>
      <c r="I98" s="78"/>
    </row>
    <row r="99" spans="1:9" x14ac:dyDescent="0.2">
      <c r="A99" s="78"/>
      <c r="B99" s="78"/>
      <c r="C99" s="78"/>
      <c r="D99" s="78"/>
      <c r="E99" s="10"/>
      <c r="G99" s="10"/>
      <c r="H99" s="78"/>
      <c r="I99" s="78"/>
    </row>
    <row r="100" spans="1:9" x14ac:dyDescent="0.2">
      <c r="A100" s="78"/>
      <c r="B100" s="78"/>
      <c r="C100" s="78"/>
      <c r="D100" s="78"/>
      <c r="E100" s="10"/>
      <c r="G100" s="10"/>
      <c r="H100" s="78"/>
      <c r="I100" s="78"/>
    </row>
    <row r="101" spans="1:9" x14ac:dyDescent="0.2">
      <c r="A101" s="78"/>
      <c r="B101" s="78"/>
      <c r="C101" s="78"/>
      <c r="D101" s="78"/>
      <c r="E101" s="10"/>
      <c r="G101" s="10"/>
      <c r="H101" s="78"/>
      <c r="I101" s="78"/>
    </row>
    <row r="102" spans="1:9" x14ac:dyDescent="0.2">
      <c r="A102" s="78"/>
      <c r="B102" s="78"/>
      <c r="C102" s="78"/>
      <c r="D102" s="78"/>
      <c r="E102" s="10"/>
      <c r="G102" s="10"/>
      <c r="H102" s="78"/>
      <c r="I102" s="78"/>
    </row>
    <row r="103" spans="1:9" x14ac:dyDescent="0.2">
      <c r="A103" s="78"/>
      <c r="B103" s="78"/>
      <c r="C103" s="78"/>
      <c r="D103" s="78"/>
      <c r="E103" s="10"/>
      <c r="G103" s="10"/>
      <c r="H103" s="78"/>
      <c r="I103" s="78"/>
    </row>
    <row r="104" spans="1:9" x14ac:dyDescent="0.2">
      <c r="A104" s="78"/>
      <c r="B104" s="78"/>
      <c r="C104" s="78"/>
      <c r="D104" s="78"/>
      <c r="E104" s="10"/>
      <c r="G104" s="10"/>
      <c r="H104" s="78"/>
      <c r="I104" s="78"/>
    </row>
    <row r="105" spans="1:9" x14ac:dyDescent="0.2">
      <c r="A105" s="78"/>
      <c r="B105" s="78"/>
      <c r="C105" s="78"/>
      <c r="D105" s="78"/>
      <c r="E105" s="10"/>
      <c r="G105" s="10"/>
      <c r="H105" s="78"/>
      <c r="I105" s="78"/>
    </row>
    <row r="106" spans="1:9" x14ac:dyDescent="0.2">
      <c r="A106" s="78"/>
      <c r="B106" s="78"/>
      <c r="C106" s="78"/>
      <c r="D106" s="78"/>
      <c r="E106" s="10"/>
      <c r="G106" s="10"/>
      <c r="H106" s="78"/>
      <c r="I106" s="78"/>
    </row>
    <row r="107" spans="1:9" x14ac:dyDescent="0.2">
      <c r="A107" s="78"/>
      <c r="B107" s="78"/>
      <c r="C107" s="78"/>
      <c r="D107" s="78"/>
      <c r="E107" s="10"/>
      <c r="G107" s="10"/>
      <c r="H107" s="78"/>
      <c r="I107" s="78"/>
    </row>
    <row r="108" spans="1:9" x14ac:dyDescent="0.2">
      <c r="A108" s="77" t="s">
        <v>1963</v>
      </c>
      <c r="B108" s="78"/>
      <c r="C108" s="78"/>
      <c r="D108" s="78"/>
      <c r="E108" s="10"/>
      <c r="G108" s="10"/>
      <c r="H108" s="78"/>
      <c r="I108" s="78"/>
    </row>
    <row r="109" spans="1:9" x14ac:dyDescent="0.2">
      <c r="A109" s="78"/>
      <c r="B109" s="78"/>
      <c r="C109" s="78"/>
      <c r="D109" s="78"/>
      <c r="E109" s="10"/>
      <c r="G109" s="10"/>
      <c r="H109" s="78"/>
      <c r="I109" s="78"/>
    </row>
    <row r="110" spans="1:9" x14ac:dyDescent="0.2">
      <c r="A110" s="77" t="s">
        <v>2075</v>
      </c>
      <c r="B110" s="78"/>
      <c r="C110" s="78"/>
      <c r="D110" s="78"/>
      <c r="E110" s="10"/>
      <c r="G110" s="10"/>
      <c r="H110" s="78"/>
      <c r="I110" s="78"/>
    </row>
    <row r="111" spans="1:9" x14ac:dyDescent="0.2">
      <c r="A111" s="78"/>
      <c r="B111" s="78"/>
      <c r="C111" s="78"/>
      <c r="D111" s="78"/>
      <c r="E111" s="10"/>
      <c r="G111" s="10"/>
      <c r="H111" s="78"/>
      <c r="I111" s="78"/>
    </row>
    <row r="112" spans="1:9" x14ac:dyDescent="0.2">
      <c r="A112" s="78"/>
      <c r="B112" s="78"/>
      <c r="C112" s="78"/>
      <c r="D112" s="78"/>
      <c r="E112" s="10"/>
      <c r="G112" s="10"/>
      <c r="H112" s="78"/>
      <c r="I112" s="78"/>
    </row>
    <row r="113" spans="1:9" x14ac:dyDescent="0.2">
      <c r="A113" s="78"/>
      <c r="B113" s="78"/>
      <c r="C113" s="78"/>
      <c r="D113" s="78"/>
      <c r="E113" s="10"/>
      <c r="G113" s="10"/>
      <c r="H113" s="78"/>
      <c r="I113" s="78"/>
    </row>
    <row r="114" spans="1:9" x14ac:dyDescent="0.2">
      <c r="A114" s="78"/>
      <c r="B114" s="78"/>
      <c r="C114" s="78"/>
      <c r="D114" s="78"/>
      <c r="E114" s="10"/>
      <c r="G114" s="10"/>
      <c r="H114" s="78"/>
      <c r="I114" s="78"/>
    </row>
    <row r="115" spans="1:9" x14ac:dyDescent="0.2">
      <c r="A115" s="78"/>
      <c r="B115" s="78"/>
      <c r="C115" s="78"/>
      <c r="D115" s="78"/>
      <c r="E115" s="10"/>
      <c r="G115" s="10"/>
      <c r="H115" s="78"/>
      <c r="I115" s="78"/>
    </row>
    <row r="116" spans="1:9" x14ac:dyDescent="0.2">
      <c r="A116" s="78"/>
      <c r="B116" s="78"/>
      <c r="C116" s="78"/>
      <c r="D116" s="78"/>
      <c r="E116" s="10"/>
      <c r="G116" s="10"/>
      <c r="H116" s="78"/>
      <c r="I116" s="78"/>
    </row>
    <row r="117" spans="1:9" x14ac:dyDescent="0.2">
      <c r="A117" s="78"/>
      <c r="B117" s="78"/>
      <c r="C117" s="78"/>
      <c r="D117" s="78"/>
      <c r="E117" s="10"/>
      <c r="G117" s="10"/>
      <c r="H117" s="78"/>
      <c r="I117" s="78"/>
    </row>
    <row r="118" spans="1:9" x14ac:dyDescent="0.2">
      <c r="A118" s="78"/>
      <c r="B118" s="78"/>
      <c r="C118" s="78"/>
      <c r="D118" s="78"/>
      <c r="E118" s="10"/>
      <c r="G118" s="10"/>
      <c r="H118" s="78"/>
      <c r="I118" s="78"/>
    </row>
    <row r="119" spans="1:9" x14ac:dyDescent="0.2">
      <c r="A119" s="78"/>
      <c r="B119" s="78"/>
      <c r="C119" s="78"/>
      <c r="D119" s="78"/>
      <c r="E119" s="10"/>
      <c r="G119" s="10"/>
      <c r="H119" s="78"/>
      <c r="I119" s="78"/>
    </row>
    <row r="120" spans="1:9" x14ac:dyDescent="0.2">
      <c r="A120" s="78"/>
      <c r="B120" s="78"/>
      <c r="C120" s="78"/>
      <c r="D120" s="78"/>
      <c r="E120" s="10"/>
      <c r="G120" s="10"/>
      <c r="H120" s="78"/>
      <c r="I120" s="78"/>
    </row>
    <row r="121" spans="1:9" x14ac:dyDescent="0.2">
      <c r="A121" s="78"/>
      <c r="B121" s="78"/>
      <c r="C121" s="78"/>
      <c r="D121" s="78"/>
      <c r="E121" s="10"/>
      <c r="G121" s="10"/>
      <c r="H121" s="78"/>
      <c r="I121" s="78"/>
    </row>
    <row r="122" spans="1:9" x14ac:dyDescent="0.2">
      <c r="A122" s="78"/>
      <c r="B122" s="78"/>
      <c r="C122" s="78"/>
      <c r="D122" s="78"/>
      <c r="E122" s="10"/>
      <c r="G122" s="10"/>
      <c r="H122" s="78"/>
      <c r="I122" s="78"/>
    </row>
    <row r="123" spans="1:9" x14ac:dyDescent="0.2">
      <c r="A123" s="78"/>
      <c r="B123" s="78"/>
      <c r="C123" s="78"/>
      <c r="D123" s="78"/>
      <c r="E123" s="10"/>
      <c r="G123" s="10"/>
      <c r="H123" s="78"/>
      <c r="I123" s="78"/>
    </row>
    <row r="124" spans="1:9" x14ac:dyDescent="0.2">
      <c r="A124" s="78"/>
      <c r="B124" s="78"/>
      <c r="C124" s="78"/>
      <c r="D124" s="78"/>
      <c r="E124" s="10"/>
      <c r="G124" s="10"/>
      <c r="H124" s="78"/>
      <c r="I124" s="78"/>
    </row>
    <row r="125" spans="1:9" x14ac:dyDescent="0.2">
      <c r="A125" s="78"/>
      <c r="B125" s="78"/>
      <c r="C125" s="78"/>
      <c r="D125" s="78"/>
      <c r="E125" s="10"/>
      <c r="G125" s="10"/>
      <c r="H125" s="78"/>
      <c r="I125" s="78"/>
    </row>
    <row r="126" spans="1:9" x14ac:dyDescent="0.2">
      <c r="A126" s="77" t="s">
        <v>1964</v>
      </c>
      <c r="B126" s="78"/>
      <c r="C126" s="78"/>
      <c r="D126" s="78"/>
      <c r="E126" s="10"/>
      <c r="G126" s="10"/>
      <c r="H126" s="78"/>
      <c r="I126" s="78"/>
    </row>
    <row r="127" spans="1:9" x14ac:dyDescent="0.2">
      <c r="A127" s="78"/>
      <c r="B127" s="78"/>
      <c r="C127" s="78"/>
      <c r="D127" s="78"/>
      <c r="E127" s="10"/>
      <c r="G127" s="10"/>
      <c r="H127" s="78"/>
      <c r="I127" s="78"/>
    </row>
    <row r="128" spans="1:9" x14ac:dyDescent="0.2">
      <c r="A128" s="78" t="s">
        <v>1487</v>
      </c>
      <c r="B128" s="78"/>
      <c r="C128" s="78"/>
      <c r="D128" s="78"/>
      <c r="E128" s="10"/>
      <c r="G128" s="10"/>
      <c r="H128" s="78"/>
      <c r="I128" s="78"/>
    </row>
    <row r="132" spans="1:1" x14ac:dyDescent="0.2">
      <c r="A132" s="78"/>
    </row>
    <row r="133" spans="1:1" x14ac:dyDescent="0.2">
      <c r="A133" s="102"/>
    </row>
  </sheetData>
  <mergeCells count="4">
    <mergeCell ref="A1:G1"/>
    <mergeCell ref="A46:G46"/>
    <mergeCell ref="A48:D48"/>
    <mergeCell ref="A67:A68"/>
  </mergeCells>
  <conditionalFormatting sqref="F2:F3">
    <cfRule type="cellIs" dxfId="126" priority="3" stopIfTrue="1" operator="between">
      <formula>0.009</formula>
      <formula>-0.009</formula>
    </cfRule>
  </conditionalFormatting>
  <conditionalFormatting sqref="F5:F45">
    <cfRule type="cellIs" dxfId="125" priority="2" stopIfTrue="1" operator="between">
      <formula>0.009</formula>
      <formula>-0.009</formula>
    </cfRule>
  </conditionalFormatting>
  <conditionalFormatting sqref="F47:F65538">
    <cfRule type="cellIs" dxfId="124"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E8BEBB-78F8-4431-BF48-90DEC38F6364}">
  <dimension ref="A1:I165"/>
  <sheetViews>
    <sheetView workbookViewId="0">
      <selection sqref="A1:G1"/>
    </sheetView>
  </sheetViews>
  <sheetFormatPr defaultColWidth="9.140625" defaultRowHeight="11.25" x14ac:dyDescent="0.2"/>
  <cols>
    <col min="1" max="1" width="52.28515625" style="6" bestFit="1" customWidth="1"/>
    <col min="2" max="2" width="56.5703125" style="6" customWidth="1"/>
    <col min="3" max="3" width="2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1965</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71</v>
      </c>
      <c r="B7" s="22" t="s">
        <v>70</v>
      </c>
      <c r="C7" s="22" t="s">
        <v>69</v>
      </c>
      <c r="D7" s="25">
        <v>2627</v>
      </c>
      <c r="E7" s="23">
        <v>2936.8993089999999</v>
      </c>
      <c r="F7" s="24">
        <v>7.4901121461167399</v>
      </c>
      <c r="G7" s="23">
        <v>8.9869000000000003</v>
      </c>
    </row>
    <row r="8" spans="1:7" x14ac:dyDescent="0.2">
      <c r="A8" s="22" t="s">
        <v>1898</v>
      </c>
      <c r="B8" s="22" t="s">
        <v>1899</v>
      </c>
      <c r="C8" s="22" t="s">
        <v>74</v>
      </c>
      <c r="D8" s="25">
        <v>2500</v>
      </c>
      <c r="E8" s="23">
        <v>2680.1904795</v>
      </c>
      <c r="F8" s="24">
        <v>6.8354155700505901</v>
      </c>
      <c r="G8" s="23">
        <v>7.56</v>
      </c>
    </row>
    <row r="9" spans="1:7" x14ac:dyDescent="0.2">
      <c r="A9" s="22" t="s">
        <v>84</v>
      </c>
      <c r="B9" s="22" t="s">
        <v>83</v>
      </c>
      <c r="C9" s="22" t="s">
        <v>33</v>
      </c>
      <c r="D9" s="25">
        <v>2485</v>
      </c>
      <c r="E9" s="23">
        <v>2578.115401</v>
      </c>
      <c r="F9" s="24">
        <v>6.5750887066318304</v>
      </c>
      <c r="G9" s="23">
        <v>7.98</v>
      </c>
    </row>
    <row r="10" spans="1:7" x14ac:dyDescent="0.2">
      <c r="A10" s="22" t="s">
        <v>1966</v>
      </c>
      <c r="B10" s="22" t="s">
        <v>1967</v>
      </c>
      <c r="C10" s="22" t="s">
        <v>33</v>
      </c>
      <c r="D10" s="25">
        <v>250</v>
      </c>
      <c r="E10" s="23">
        <v>2530.8912329</v>
      </c>
      <c r="F10" s="24">
        <v>6.4546506943403896</v>
      </c>
      <c r="G10" s="23">
        <v>7.0746000000000002</v>
      </c>
    </row>
    <row r="11" spans="1:7" x14ac:dyDescent="0.2">
      <c r="A11" s="22" t="s">
        <v>86</v>
      </c>
      <c r="B11" s="22" t="s">
        <v>85</v>
      </c>
      <c r="C11" s="22" t="s">
        <v>32</v>
      </c>
      <c r="D11" s="25">
        <v>2500</v>
      </c>
      <c r="E11" s="23">
        <v>2530.460137</v>
      </c>
      <c r="F11" s="24">
        <v>6.4535512502338701</v>
      </c>
      <c r="G11" s="23">
        <v>7.6550000000000002</v>
      </c>
    </row>
    <row r="12" spans="1:7" x14ac:dyDescent="0.2">
      <c r="A12" s="22" t="s">
        <v>1968</v>
      </c>
      <c r="B12" s="22" t="s">
        <v>1969</v>
      </c>
      <c r="C12" s="22" t="s">
        <v>1534</v>
      </c>
      <c r="D12" s="25">
        <v>2500</v>
      </c>
      <c r="E12" s="23">
        <v>2502.9203081999999</v>
      </c>
      <c r="F12" s="24">
        <v>6.3833151323102104</v>
      </c>
      <c r="G12" s="23">
        <v>7.4550000000000001</v>
      </c>
    </row>
    <row r="13" spans="1:7" x14ac:dyDescent="0.2">
      <c r="A13" s="22" t="s">
        <v>82</v>
      </c>
      <c r="B13" s="22" t="s">
        <v>81</v>
      </c>
      <c r="C13" s="22" t="s">
        <v>33</v>
      </c>
      <c r="D13" s="25">
        <v>2000</v>
      </c>
      <c r="E13" s="23">
        <v>2061.8337808000001</v>
      </c>
      <c r="F13" s="24">
        <v>5.2583914598360098</v>
      </c>
      <c r="G13" s="23">
        <v>7.6999000000000004</v>
      </c>
    </row>
    <row r="14" spans="1:7" x14ac:dyDescent="0.2">
      <c r="A14" s="22" t="s">
        <v>89</v>
      </c>
      <c r="B14" s="22" t="s">
        <v>1070</v>
      </c>
      <c r="C14" s="22" t="s">
        <v>33</v>
      </c>
      <c r="D14" s="25">
        <v>2000</v>
      </c>
      <c r="E14" s="23">
        <v>2035.9997808000001</v>
      </c>
      <c r="F14" s="24">
        <v>5.1925057971611599</v>
      </c>
      <c r="G14" s="23">
        <v>7.2109300000000003</v>
      </c>
    </row>
    <row r="15" spans="1:7" x14ac:dyDescent="0.2">
      <c r="A15" s="22" t="s">
        <v>68</v>
      </c>
      <c r="B15" s="22" t="s">
        <v>67</v>
      </c>
      <c r="C15" s="22" t="s">
        <v>69</v>
      </c>
      <c r="D15" s="25">
        <v>1660</v>
      </c>
      <c r="E15" s="23">
        <v>1849.2499600000001</v>
      </c>
      <c r="F15" s="24">
        <v>4.7162289643896997</v>
      </c>
      <c r="G15" s="23">
        <v>8.9518000000000004</v>
      </c>
    </row>
    <row r="16" spans="1:7" x14ac:dyDescent="0.2">
      <c r="A16" s="22" t="s">
        <v>137</v>
      </c>
      <c r="B16" s="22" t="s">
        <v>136</v>
      </c>
      <c r="C16" s="22" t="s">
        <v>33</v>
      </c>
      <c r="D16" s="25">
        <v>1500</v>
      </c>
      <c r="E16" s="23">
        <v>1621.9947122999999</v>
      </c>
      <c r="F16" s="24">
        <v>4.1366492403418498</v>
      </c>
      <c r="G16" s="23">
        <v>7.8875000000000002</v>
      </c>
    </row>
    <row r="17" spans="1:7" x14ac:dyDescent="0.2">
      <c r="A17" s="22" t="s">
        <v>1970</v>
      </c>
      <c r="B17" s="22" t="s">
        <v>1971</v>
      </c>
      <c r="C17" s="22" t="s">
        <v>33</v>
      </c>
      <c r="D17" s="25">
        <v>150</v>
      </c>
      <c r="E17" s="23">
        <v>1513.5541232999999</v>
      </c>
      <c r="F17" s="24">
        <v>3.8600881167405401</v>
      </c>
      <c r="G17" s="23">
        <v>7.7049000000000003</v>
      </c>
    </row>
    <row r="18" spans="1:7" x14ac:dyDescent="0.2">
      <c r="A18" s="22" t="s">
        <v>1861</v>
      </c>
      <c r="B18" s="22" t="s">
        <v>1862</v>
      </c>
      <c r="C18" s="22" t="s">
        <v>33</v>
      </c>
      <c r="D18" s="25">
        <v>1500</v>
      </c>
      <c r="E18" s="23">
        <v>1504.4029932000001</v>
      </c>
      <c r="F18" s="24">
        <v>3.83674956015378</v>
      </c>
      <c r="G18" s="23">
        <v>7.6948999999999996</v>
      </c>
    </row>
    <row r="19" spans="1:7" x14ac:dyDescent="0.2">
      <c r="A19" s="22" t="s">
        <v>1972</v>
      </c>
      <c r="B19" s="22" t="s">
        <v>1973</v>
      </c>
      <c r="C19" s="22" t="s">
        <v>1974</v>
      </c>
      <c r="D19" s="25">
        <v>1000</v>
      </c>
      <c r="E19" s="23">
        <v>1032.4601507</v>
      </c>
      <c r="F19" s="24">
        <v>2.6331315790913901</v>
      </c>
      <c r="G19" s="23">
        <v>7.9099000000000004</v>
      </c>
    </row>
    <row r="20" spans="1:7" x14ac:dyDescent="0.2">
      <c r="A20" s="22" t="s">
        <v>76</v>
      </c>
      <c r="B20" s="22" t="s">
        <v>75</v>
      </c>
      <c r="C20" s="22" t="s">
        <v>33</v>
      </c>
      <c r="D20" s="25">
        <v>1000</v>
      </c>
      <c r="E20" s="23">
        <v>1020.1305342000001</v>
      </c>
      <c r="F20" s="24">
        <v>2.6016867794618599</v>
      </c>
      <c r="G20" s="23">
        <v>8.19</v>
      </c>
    </row>
    <row r="21" spans="1:7" x14ac:dyDescent="0.2">
      <c r="A21" s="22" t="s">
        <v>1859</v>
      </c>
      <c r="B21" s="22" t="s">
        <v>1860</v>
      </c>
      <c r="C21" s="22" t="s">
        <v>1534</v>
      </c>
      <c r="D21" s="25">
        <v>1000</v>
      </c>
      <c r="E21" s="23">
        <v>1004.7517808</v>
      </c>
      <c r="F21" s="24">
        <v>2.5624656228902101</v>
      </c>
      <c r="G21" s="23">
        <v>7.3674999999999997</v>
      </c>
    </row>
    <row r="22" spans="1:7" x14ac:dyDescent="0.2">
      <c r="A22" s="21" t="s">
        <v>34</v>
      </c>
      <c r="B22" s="21"/>
      <c r="C22" s="21"/>
      <c r="D22" s="21"/>
      <c r="E22" s="26">
        <f>SUM(E6:E21)</f>
        <v>29403.854683700007</v>
      </c>
      <c r="F22" s="27">
        <f>SUM(F6:F21)</f>
        <v>74.990030619750129</v>
      </c>
      <c r="G22" s="26"/>
    </row>
    <row r="23" spans="1:7" x14ac:dyDescent="0.2">
      <c r="A23" s="22"/>
      <c r="B23" s="22"/>
      <c r="C23" s="22"/>
      <c r="D23" s="22"/>
      <c r="E23" s="23"/>
      <c r="F23" s="24"/>
      <c r="G23" s="23"/>
    </row>
    <row r="24" spans="1:7" x14ac:dyDescent="0.2">
      <c r="A24" s="21" t="s">
        <v>35</v>
      </c>
      <c r="B24" s="22"/>
      <c r="C24" s="22"/>
      <c r="D24" s="22"/>
      <c r="E24" s="23"/>
      <c r="F24" s="24"/>
      <c r="G24" s="23"/>
    </row>
    <row r="25" spans="1:7" x14ac:dyDescent="0.2">
      <c r="A25" s="21" t="s">
        <v>36</v>
      </c>
      <c r="B25" s="22"/>
      <c r="C25" s="22"/>
      <c r="D25" s="22"/>
      <c r="E25" s="23"/>
      <c r="F25" s="24"/>
      <c r="G25" s="23"/>
    </row>
    <row r="26" spans="1:7" x14ac:dyDescent="0.2">
      <c r="A26" s="22" t="s">
        <v>80</v>
      </c>
      <c r="B26" s="22" t="s">
        <v>79</v>
      </c>
      <c r="C26" s="22" t="s">
        <v>40</v>
      </c>
      <c r="D26" s="25">
        <v>200</v>
      </c>
      <c r="E26" s="23">
        <v>963.94600000000003</v>
      </c>
      <c r="F26" s="24">
        <v>2.4583967249660499</v>
      </c>
      <c r="G26" s="23">
        <v>6.9298999999999999</v>
      </c>
    </row>
    <row r="27" spans="1:7" x14ac:dyDescent="0.2">
      <c r="A27" s="21" t="s">
        <v>34</v>
      </c>
      <c r="B27" s="21"/>
      <c r="C27" s="21"/>
      <c r="D27" s="21"/>
      <c r="E27" s="26">
        <f>SUM(E25:E26)</f>
        <v>963.94600000000003</v>
      </c>
      <c r="F27" s="27">
        <f>SUM(F25:F26)</f>
        <v>2.4583967249660499</v>
      </c>
      <c r="G27" s="26"/>
    </row>
    <row r="28" spans="1:7" x14ac:dyDescent="0.2">
      <c r="A28" s="22"/>
      <c r="B28" s="22"/>
      <c r="C28" s="22"/>
      <c r="D28" s="22"/>
      <c r="E28" s="23"/>
      <c r="F28" s="24"/>
      <c r="G28" s="23"/>
    </row>
    <row r="29" spans="1:7" x14ac:dyDescent="0.2">
      <c r="A29" s="21" t="s">
        <v>65</v>
      </c>
      <c r="B29" s="22"/>
      <c r="C29" s="22"/>
      <c r="D29" s="22"/>
      <c r="E29" s="23"/>
      <c r="F29" s="24"/>
      <c r="G29" s="23"/>
    </row>
    <row r="30" spans="1:7" x14ac:dyDescent="0.2">
      <c r="A30" s="22" t="s">
        <v>105</v>
      </c>
      <c r="B30" s="22" t="s">
        <v>104</v>
      </c>
      <c r="C30" s="22" t="s">
        <v>43</v>
      </c>
      <c r="D30" s="25">
        <v>3500000</v>
      </c>
      <c r="E30" s="23">
        <v>3516.4535000000001</v>
      </c>
      <c r="F30" s="24">
        <v>8.9681763998143005</v>
      </c>
      <c r="G30" s="23">
        <v>7.3587067849999999</v>
      </c>
    </row>
    <row r="31" spans="1:7" x14ac:dyDescent="0.2">
      <c r="A31" s="22" t="s">
        <v>1975</v>
      </c>
      <c r="B31" s="22" t="s">
        <v>1976</v>
      </c>
      <c r="C31" s="22" t="s">
        <v>43</v>
      </c>
      <c r="D31" s="25">
        <v>1000000</v>
      </c>
      <c r="E31" s="23">
        <v>1072.6725555999999</v>
      </c>
      <c r="F31" s="24">
        <v>2.7356871626086998</v>
      </c>
      <c r="G31" s="23">
        <v>7.1227321349999997</v>
      </c>
    </row>
    <row r="32" spans="1:7" x14ac:dyDescent="0.2">
      <c r="A32" s="22" t="s">
        <v>1977</v>
      </c>
      <c r="B32" s="22" t="s">
        <v>1978</v>
      </c>
      <c r="C32" s="22" t="s">
        <v>43</v>
      </c>
      <c r="D32" s="25">
        <v>1000000</v>
      </c>
      <c r="E32" s="23">
        <v>1019.0048889</v>
      </c>
      <c r="F32" s="24">
        <v>2.5988159934230302</v>
      </c>
      <c r="G32" s="23">
        <v>6.2645314000000001</v>
      </c>
    </row>
    <row r="33" spans="1:7" x14ac:dyDescent="0.2">
      <c r="A33" s="22" t="s">
        <v>1979</v>
      </c>
      <c r="B33" s="22" t="s">
        <v>1980</v>
      </c>
      <c r="C33" s="22" t="s">
        <v>43</v>
      </c>
      <c r="D33" s="25">
        <v>400000</v>
      </c>
      <c r="E33" s="23">
        <v>419.43166669999999</v>
      </c>
      <c r="F33" s="24">
        <v>1.0696962648969299</v>
      </c>
      <c r="G33" s="23">
        <v>6.1511807644471297</v>
      </c>
    </row>
    <row r="34" spans="1:7" x14ac:dyDescent="0.2">
      <c r="A34" s="21" t="s">
        <v>34</v>
      </c>
      <c r="B34" s="21"/>
      <c r="C34" s="21"/>
      <c r="D34" s="21"/>
      <c r="E34" s="26">
        <f>SUM(E30:E33)</f>
        <v>6027.5626112</v>
      </c>
      <c r="F34" s="27">
        <f>SUM(F30:F33)</f>
        <v>15.37237582074296</v>
      </c>
      <c r="G34" s="26"/>
    </row>
    <row r="35" spans="1:7" x14ac:dyDescent="0.2">
      <c r="A35" s="22"/>
      <c r="B35" s="22"/>
      <c r="C35" s="22"/>
      <c r="D35" s="22"/>
      <c r="E35" s="23"/>
      <c r="F35" s="24"/>
      <c r="G35" s="23"/>
    </row>
    <row r="36" spans="1:7" x14ac:dyDescent="0.2">
      <c r="A36" s="21" t="s">
        <v>1631</v>
      </c>
      <c r="B36" s="22"/>
      <c r="C36" s="22"/>
      <c r="D36" s="22"/>
      <c r="E36" s="23"/>
      <c r="F36" s="24"/>
      <c r="G36" s="23"/>
    </row>
    <row r="37" spans="1:7" x14ac:dyDescent="0.2">
      <c r="A37" s="22" t="s">
        <v>1632</v>
      </c>
      <c r="B37" s="22" t="s">
        <v>1633</v>
      </c>
      <c r="C37" s="22" t="s">
        <v>1634</v>
      </c>
      <c r="D37" s="25">
        <v>920.48599999999999</v>
      </c>
      <c r="E37" s="23">
        <v>110.18795299999999</v>
      </c>
      <c r="F37" s="24">
        <v>0.28101750802006797</v>
      </c>
      <c r="G37" s="23">
        <v>5.6</v>
      </c>
    </row>
    <row r="38" spans="1:7" x14ac:dyDescent="0.2">
      <c r="A38" s="21" t="s">
        <v>34</v>
      </c>
      <c r="B38" s="21"/>
      <c r="C38" s="21"/>
      <c r="D38" s="21"/>
      <c r="E38" s="26">
        <f>SUM(E37:E37)</f>
        <v>110.18795299999999</v>
      </c>
      <c r="F38" s="27">
        <f>SUM(F37:F37)</f>
        <v>0.28101750802006797</v>
      </c>
      <c r="G38" s="26"/>
    </row>
    <row r="39" spans="1:7" x14ac:dyDescent="0.2">
      <c r="A39" s="22"/>
      <c r="B39" s="22"/>
      <c r="C39" s="22"/>
      <c r="D39" s="22"/>
      <c r="E39" s="23"/>
      <c r="F39" s="24"/>
      <c r="G39" s="23"/>
    </row>
    <row r="40" spans="1:7" x14ac:dyDescent="0.2">
      <c r="A40" s="21" t="s">
        <v>46</v>
      </c>
      <c r="B40" s="21"/>
      <c r="C40" s="21"/>
      <c r="D40" s="21"/>
      <c r="E40" s="26">
        <f>E22+E27+E34+E38</f>
        <v>36505.55124790001</v>
      </c>
      <c r="F40" s="27">
        <f>F22+F27+F34+F38</f>
        <v>93.10182067347921</v>
      </c>
      <c r="G40" s="26"/>
    </row>
    <row r="41" spans="1:7" x14ac:dyDescent="0.2">
      <c r="A41" s="21"/>
      <c r="B41" s="21"/>
      <c r="C41" s="21"/>
      <c r="D41" s="21"/>
      <c r="E41" s="26"/>
      <c r="F41" s="27"/>
      <c r="G41" s="26"/>
    </row>
    <row r="42" spans="1:7" x14ac:dyDescent="0.2">
      <c r="A42" s="21" t="s">
        <v>1749</v>
      </c>
      <c r="B42" s="21"/>
      <c r="C42" s="21"/>
      <c r="D42" s="21"/>
      <c r="E42" s="26">
        <v>3.76730885</v>
      </c>
      <c r="F42" s="27">
        <f>E42/E46*100</f>
        <v>9.6079445723885049E-3</v>
      </c>
      <c r="G42" s="26"/>
    </row>
    <row r="43" spans="1:7" x14ac:dyDescent="0.2">
      <c r="A43" s="21"/>
      <c r="B43" s="21"/>
      <c r="C43" s="21"/>
      <c r="D43" s="21"/>
      <c r="E43" s="26"/>
      <c r="F43" s="27"/>
      <c r="G43" s="26"/>
    </row>
    <row r="44" spans="1:7" x14ac:dyDescent="0.2">
      <c r="A44" s="21" t="s">
        <v>48</v>
      </c>
      <c r="B44" s="21"/>
      <c r="C44" s="21"/>
      <c r="D44" s="21"/>
      <c r="E44" s="26">
        <f>E46-(E22+E27+E34+E38+E42)</f>
        <v>2701.0330602499889</v>
      </c>
      <c r="F44" s="27">
        <f>F46-(F22+F27+F34+F38+F42)</f>
        <v>6.8885713819483954</v>
      </c>
      <c r="G44" s="26"/>
    </row>
    <row r="45" spans="1:7" x14ac:dyDescent="0.2">
      <c r="A45" s="22"/>
      <c r="B45" s="22"/>
      <c r="C45" s="22"/>
      <c r="D45" s="22"/>
      <c r="E45" s="23"/>
      <c r="F45" s="24"/>
      <c r="G45" s="23"/>
    </row>
    <row r="46" spans="1:7" x14ac:dyDescent="0.2">
      <c r="A46" s="28" t="s">
        <v>47</v>
      </c>
      <c r="B46" s="28"/>
      <c r="C46" s="28"/>
      <c r="D46" s="28"/>
      <c r="E46" s="29">
        <v>39210.351617</v>
      </c>
      <c r="F46" s="30">
        <v>100</v>
      </c>
      <c r="G46" s="29"/>
    </row>
    <row r="48" spans="1:7" x14ac:dyDescent="0.2">
      <c r="A48" s="108" t="s">
        <v>1750</v>
      </c>
      <c r="B48" s="108"/>
      <c r="C48" s="108"/>
      <c r="D48" s="108"/>
      <c r="E48" s="109"/>
      <c r="F48" s="110"/>
      <c r="G48" s="109"/>
    </row>
    <row r="49" spans="1:7" x14ac:dyDescent="0.2">
      <c r="A49" s="22"/>
      <c r="B49" s="22"/>
      <c r="C49" s="22"/>
      <c r="D49" s="22"/>
      <c r="E49" s="23"/>
      <c r="F49" s="24"/>
      <c r="G49" s="23"/>
    </row>
    <row r="50" spans="1:7" x14ac:dyDescent="0.2">
      <c r="A50" s="21" t="s">
        <v>1751</v>
      </c>
      <c r="B50" s="21"/>
      <c r="C50" s="21"/>
      <c r="D50" s="21"/>
      <c r="E50" s="26" t="s">
        <v>1752</v>
      </c>
      <c r="F50" s="27" t="s">
        <v>3</v>
      </c>
      <c r="G50" s="26"/>
    </row>
    <row r="51" spans="1:7" x14ac:dyDescent="0.2">
      <c r="A51" s="22" t="s">
        <v>1754</v>
      </c>
      <c r="B51" s="22"/>
      <c r="C51" s="22"/>
      <c r="D51" s="22"/>
      <c r="E51" s="23">
        <v>3000</v>
      </c>
      <c r="F51" s="24">
        <f t="shared" ref="F51:F58" si="0">E51/$E$46*100</f>
        <v>7.6510407998976557</v>
      </c>
      <c r="G51" s="23"/>
    </row>
    <row r="52" spans="1:7" x14ac:dyDescent="0.2">
      <c r="A52" s="22" t="s">
        <v>1981</v>
      </c>
      <c r="B52" s="22"/>
      <c r="C52" s="22"/>
      <c r="D52" s="22"/>
      <c r="E52" s="23">
        <v>2500</v>
      </c>
      <c r="F52" s="24">
        <f t="shared" si="0"/>
        <v>6.3758673332480464</v>
      </c>
      <c r="G52" s="23"/>
    </row>
    <row r="53" spans="1:7" x14ac:dyDescent="0.2">
      <c r="A53" s="22" t="s">
        <v>1754</v>
      </c>
      <c r="B53" s="22"/>
      <c r="C53" s="22"/>
      <c r="D53" s="22"/>
      <c r="E53" s="23">
        <v>2500</v>
      </c>
      <c r="F53" s="24">
        <f t="shared" si="0"/>
        <v>6.3758673332480464</v>
      </c>
      <c r="G53" s="23"/>
    </row>
    <row r="54" spans="1:7" x14ac:dyDescent="0.2">
      <c r="A54" s="22" t="s">
        <v>1754</v>
      </c>
      <c r="B54" s="22"/>
      <c r="C54" s="22"/>
      <c r="D54" s="22"/>
      <c r="E54" s="23">
        <v>2500</v>
      </c>
      <c r="F54" s="24">
        <f t="shared" si="0"/>
        <v>6.3758673332480464</v>
      </c>
      <c r="G54" s="23"/>
    </row>
    <row r="55" spans="1:7" x14ac:dyDescent="0.2">
      <c r="A55" s="22" t="s">
        <v>1754</v>
      </c>
      <c r="B55" s="22"/>
      <c r="C55" s="22"/>
      <c r="D55" s="22"/>
      <c r="E55" s="23">
        <v>2500</v>
      </c>
      <c r="F55" s="24">
        <f t="shared" si="0"/>
        <v>6.3758673332480464</v>
      </c>
      <c r="G55" s="23"/>
    </row>
    <row r="56" spans="1:7" x14ac:dyDescent="0.2">
      <c r="A56" s="22" t="s">
        <v>1876</v>
      </c>
      <c r="B56" s="22"/>
      <c r="C56" s="22"/>
      <c r="D56" s="22"/>
      <c r="E56" s="23">
        <v>2500</v>
      </c>
      <c r="F56" s="24">
        <f t="shared" si="0"/>
        <v>6.3758673332480464</v>
      </c>
      <c r="G56" s="23"/>
    </row>
    <row r="57" spans="1:7" x14ac:dyDescent="0.2">
      <c r="A57" s="22" t="s">
        <v>1754</v>
      </c>
      <c r="B57" s="22"/>
      <c r="C57" s="22"/>
      <c r="D57" s="22"/>
      <c r="E57" s="23">
        <v>2000</v>
      </c>
      <c r="F57" s="24">
        <f t="shared" si="0"/>
        <v>5.1006938665984363</v>
      </c>
      <c r="G57" s="23"/>
    </row>
    <row r="58" spans="1:7" x14ac:dyDescent="0.2">
      <c r="A58" s="22" t="s">
        <v>1756</v>
      </c>
      <c r="B58" s="22"/>
      <c r="C58" s="22"/>
      <c r="D58" s="22"/>
      <c r="E58" s="23">
        <v>2000</v>
      </c>
      <c r="F58" s="24">
        <f t="shared" si="0"/>
        <v>5.1006938665984363</v>
      </c>
      <c r="G58" s="23"/>
    </row>
    <row r="59" spans="1:7" x14ac:dyDescent="0.2">
      <c r="A59" s="28" t="s">
        <v>1757</v>
      </c>
      <c r="B59" s="28"/>
      <c r="C59" s="28"/>
      <c r="D59" s="28"/>
      <c r="E59" s="29">
        <f xml:space="preserve"> SUM(E51:E58)</f>
        <v>19500</v>
      </c>
      <c r="F59" s="30">
        <f xml:space="preserve"> SUM(F51:F58)</f>
        <v>49.731765199334752</v>
      </c>
      <c r="G59" s="29"/>
    </row>
    <row r="61" spans="1:7" x14ac:dyDescent="0.2">
      <c r="A61" s="11" t="s">
        <v>50</v>
      </c>
    </row>
    <row r="62" spans="1:7" x14ac:dyDescent="0.2">
      <c r="A62" s="11" t="s">
        <v>1636</v>
      </c>
    </row>
    <row r="63" spans="1:7" x14ac:dyDescent="0.2">
      <c r="A63" s="11" t="s">
        <v>1071</v>
      </c>
    </row>
    <row r="65" spans="1:7" ht="35.1" customHeight="1" x14ac:dyDescent="0.2">
      <c r="A65" s="152" t="s">
        <v>1072</v>
      </c>
      <c r="B65" s="152"/>
      <c r="C65" s="152"/>
      <c r="D65" s="152"/>
      <c r="E65" s="152"/>
      <c r="F65" s="152"/>
      <c r="G65" s="152"/>
    </row>
    <row r="67" spans="1:7" ht="23.25" customHeight="1" x14ac:dyDescent="0.2">
      <c r="A67" s="147" t="s">
        <v>1639</v>
      </c>
      <c r="B67" s="147"/>
      <c r="C67" s="147"/>
      <c r="D67" s="147"/>
    </row>
    <row r="69" spans="1:7" x14ac:dyDescent="0.2">
      <c r="A69" s="11" t="s">
        <v>51</v>
      </c>
    </row>
    <row r="70" spans="1:7" x14ac:dyDescent="0.2">
      <c r="A70" s="11" t="s">
        <v>1640</v>
      </c>
    </row>
    <row r="71" spans="1:7" x14ac:dyDescent="0.2">
      <c r="A71" s="11" t="s">
        <v>52</v>
      </c>
      <c r="B71" s="11"/>
      <c r="C71" s="31" t="s">
        <v>54</v>
      </c>
      <c r="D71" s="11" t="s">
        <v>53</v>
      </c>
    </row>
    <row r="72" spans="1:7" x14ac:dyDescent="0.2">
      <c r="A72" s="6" t="s">
        <v>61</v>
      </c>
      <c r="C72" s="32">
        <v>10.9903</v>
      </c>
      <c r="D72" s="32">
        <v>11.0352</v>
      </c>
    </row>
    <row r="73" spans="1:7" x14ac:dyDescent="0.2">
      <c r="A73" s="6" t="s">
        <v>132</v>
      </c>
      <c r="C73" s="32">
        <v>10.558199999999999</v>
      </c>
      <c r="D73" s="32">
        <v>10.6014</v>
      </c>
    </row>
    <row r="74" spans="1:7" x14ac:dyDescent="0.2">
      <c r="A74" s="6" t="s">
        <v>62</v>
      </c>
      <c r="C74" s="32">
        <v>11.072100000000001</v>
      </c>
      <c r="D74" s="32">
        <v>11.121600000000001</v>
      </c>
    </row>
    <row r="75" spans="1:7" x14ac:dyDescent="0.2">
      <c r="A75" s="6" t="s">
        <v>133</v>
      </c>
      <c r="C75" s="32">
        <v>10.6189</v>
      </c>
      <c r="D75" s="32">
        <v>10.666399999999999</v>
      </c>
    </row>
    <row r="77" spans="1:7" x14ac:dyDescent="0.2">
      <c r="A77" s="6" t="s">
        <v>58</v>
      </c>
    </row>
    <row r="78" spans="1:7" x14ac:dyDescent="0.2">
      <c r="D78" s="31"/>
    </row>
    <row r="79" spans="1:7" x14ac:dyDescent="0.2">
      <c r="A79" s="11" t="s">
        <v>1028</v>
      </c>
      <c r="D79" s="31" t="s">
        <v>60</v>
      </c>
    </row>
    <row r="80" spans="1:7" x14ac:dyDescent="0.2">
      <c r="A80" s="11"/>
    </row>
    <row r="81" spans="1:5" x14ac:dyDescent="0.2">
      <c r="A81" s="11" t="s">
        <v>1770</v>
      </c>
    </row>
    <row r="82" spans="1:5" x14ac:dyDescent="0.2">
      <c r="A82" s="11"/>
    </row>
    <row r="83" spans="1:5" x14ac:dyDescent="0.2">
      <c r="A83" s="6" t="s">
        <v>1771</v>
      </c>
      <c r="B83" s="111"/>
      <c r="C83" s="111"/>
      <c r="D83" s="111"/>
      <c r="E83" s="111"/>
    </row>
    <row r="84" spans="1:5" x14ac:dyDescent="0.2">
      <c r="A84" s="112"/>
      <c r="B84" s="111"/>
      <c r="C84" s="111"/>
      <c r="D84" s="111"/>
      <c r="E84" s="111"/>
    </row>
    <row r="85" spans="1:5" ht="33.75" x14ac:dyDescent="0.2">
      <c r="A85" s="113" t="s">
        <v>1033</v>
      </c>
      <c r="B85" s="114" t="s">
        <v>1772</v>
      </c>
      <c r="C85" s="113" t="s">
        <v>1773</v>
      </c>
      <c r="D85" s="115" t="s">
        <v>1774</v>
      </c>
      <c r="E85" s="116" t="s">
        <v>1775</v>
      </c>
    </row>
    <row r="86" spans="1:5" ht="12" customHeight="1" x14ac:dyDescent="0.2">
      <c r="A86" s="150" t="s">
        <v>1982</v>
      </c>
      <c r="B86" s="117" t="s">
        <v>1777</v>
      </c>
      <c r="C86" s="117" t="s">
        <v>1778</v>
      </c>
      <c r="D86" s="118" t="s">
        <v>1983</v>
      </c>
      <c r="E86" s="119">
        <v>2500</v>
      </c>
    </row>
    <row r="87" spans="1:5" x14ac:dyDescent="0.2">
      <c r="A87" s="150"/>
      <c r="B87" s="117" t="s">
        <v>1056</v>
      </c>
      <c r="C87" s="117" t="s">
        <v>1780</v>
      </c>
      <c r="D87" s="118">
        <v>46606</v>
      </c>
      <c r="E87" s="119">
        <v>-2500</v>
      </c>
    </row>
    <row r="88" spans="1:5" x14ac:dyDescent="0.2">
      <c r="A88" s="151" t="s">
        <v>1984</v>
      </c>
      <c r="B88" s="117" t="s">
        <v>1777</v>
      </c>
      <c r="C88" s="117" t="s">
        <v>1778</v>
      </c>
      <c r="D88" s="118" t="s">
        <v>1882</v>
      </c>
      <c r="E88" s="119">
        <v>2500</v>
      </c>
    </row>
    <row r="89" spans="1:5" ht="22.5" customHeight="1" x14ac:dyDescent="0.2">
      <c r="A89" s="151"/>
      <c r="B89" s="117" t="s">
        <v>1056</v>
      </c>
      <c r="C89" s="117" t="s">
        <v>1780</v>
      </c>
      <c r="D89" s="118">
        <v>46738</v>
      </c>
      <c r="E89" s="119">
        <v>-2500</v>
      </c>
    </row>
    <row r="90" spans="1:5" x14ac:dyDescent="0.2">
      <c r="A90" s="150" t="s">
        <v>1985</v>
      </c>
      <c r="B90" s="117" t="s">
        <v>1777</v>
      </c>
      <c r="C90" s="117" t="s">
        <v>1778</v>
      </c>
      <c r="D90" s="118" t="s">
        <v>1986</v>
      </c>
      <c r="E90" s="119">
        <v>2500</v>
      </c>
    </row>
    <row r="91" spans="1:5" x14ac:dyDescent="0.2">
      <c r="A91" s="150"/>
      <c r="B91" s="117" t="s">
        <v>1056</v>
      </c>
      <c r="C91" s="117" t="s">
        <v>1780</v>
      </c>
      <c r="D91" s="118">
        <v>46445</v>
      </c>
      <c r="E91" s="119">
        <v>-2500</v>
      </c>
    </row>
    <row r="92" spans="1:5" x14ac:dyDescent="0.2">
      <c r="A92" s="151" t="s">
        <v>1987</v>
      </c>
      <c r="B92" s="117" t="s">
        <v>1777</v>
      </c>
      <c r="C92" s="117" t="s">
        <v>1778</v>
      </c>
      <c r="D92" s="118" t="s">
        <v>1986</v>
      </c>
      <c r="E92" s="119">
        <v>2500</v>
      </c>
    </row>
    <row r="93" spans="1:5" ht="22.5" customHeight="1" x14ac:dyDescent="0.2">
      <c r="A93" s="151"/>
      <c r="B93" s="117" t="s">
        <v>1056</v>
      </c>
      <c r="C93" s="117" t="s">
        <v>1780</v>
      </c>
      <c r="D93" s="118">
        <v>46445</v>
      </c>
      <c r="E93" s="119">
        <v>-2500</v>
      </c>
    </row>
    <row r="94" spans="1:5" x14ac:dyDescent="0.2">
      <c r="A94" s="151" t="s">
        <v>1988</v>
      </c>
      <c r="B94" s="117" t="s">
        <v>1777</v>
      </c>
      <c r="C94" s="117" t="s">
        <v>1778</v>
      </c>
      <c r="D94" s="118" t="s">
        <v>1986</v>
      </c>
      <c r="E94" s="119">
        <v>2000</v>
      </c>
    </row>
    <row r="95" spans="1:5" ht="30" customHeight="1" x14ac:dyDescent="0.2">
      <c r="A95" s="151"/>
      <c r="B95" s="117" t="s">
        <v>1056</v>
      </c>
      <c r="C95" s="117" t="s">
        <v>1780</v>
      </c>
      <c r="D95" s="118">
        <v>46445</v>
      </c>
      <c r="E95" s="119">
        <v>-2000</v>
      </c>
    </row>
    <row r="96" spans="1:5" x14ac:dyDescent="0.2">
      <c r="A96" s="151" t="s">
        <v>1989</v>
      </c>
      <c r="B96" s="117" t="s">
        <v>1777</v>
      </c>
      <c r="C96" s="117" t="s">
        <v>1778</v>
      </c>
      <c r="D96" s="118" t="s">
        <v>1823</v>
      </c>
      <c r="E96" s="119">
        <v>2500</v>
      </c>
    </row>
    <row r="97" spans="1:5" ht="30.6" customHeight="1" x14ac:dyDescent="0.2">
      <c r="A97" s="151"/>
      <c r="B97" s="117" t="s">
        <v>1056</v>
      </c>
      <c r="C97" s="117" t="s">
        <v>1780</v>
      </c>
      <c r="D97" s="118">
        <v>46852</v>
      </c>
      <c r="E97" s="119">
        <v>-2500</v>
      </c>
    </row>
    <row r="98" spans="1:5" x14ac:dyDescent="0.2">
      <c r="A98" s="150" t="s">
        <v>1990</v>
      </c>
      <c r="B98" s="117" t="s">
        <v>1777</v>
      </c>
      <c r="C98" s="117" t="s">
        <v>1778</v>
      </c>
      <c r="D98" s="118" t="s">
        <v>1823</v>
      </c>
      <c r="E98" s="119">
        <v>2000</v>
      </c>
    </row>
    <row r="99" spans="1:5" x14ac:dyDescent="0.2">
      <c r="A99" s="150"/>
      <c r="B99" s="117" t="s">
        <v>1056</v>
      </c>
      <c r="C99" s="117" t="s">
        <v>1780</v>
      </c>
      <c r="D99" s="118">
        <v>46852</v>
      </c>
      <c r="E99" s="119">
        <v>-2000</v>
      </c>
    </row>
    <row r="100" spans="1:5" x14ac:dyDescent="0.2">
      <c r="A100" s="150" t="s">
        <v>104</v>
      </c>
      <c r="B100" s="117" t="s">
        <v>1777</v>
      </c>
      <c r="C100" s="117" t="s">
        <v>1778</v>
      </c>
      <c r="D100" s="118" t="s">
        <v>1890</v>
      </c>
      <c r="E100" s="119">
        <v>3000</v>
      </c>
    </row>
    <row r="101" spans="1:5" x14ac:dyDescent="0.2">
      <c r="A101" s="150"/>
      <c r="B101" s="117" t="s">
        <v>1056</v>
      </c>
      <c r="C101" s="117" t="s">
        <v>1780</v>
      </c>
      <c r="D101" s="118">
        <v>47329</v>
      </c>
      <c r="E101" s="119">
        <v>-3000</v>
      </c>
    </row>
    <row r="102" spans="1:5" x14ac:dyDescent="0.2">
      <c r="A102" s="112"/>
      <c r="B102" s="112"/>
      <c r="C102" s="112"/>
      <c r="D102" s="112"/>
      <c r="E102" s="112"/>
    </row>
    <row r="103" spans="1:5" x14ac:dyDescent="0.2">
      <c r="A103" s="6" t="s">
        <v>1789</v>
      </c>
      <c r="B103" s="112"/>
      <c r="C103" s="112"/>
      <c r="D103" s="112"/>
      <c r="E103" s="112"/>
    </row>
    <row r="104" spans="1:5" x14ac:dyDescent="0.2">
      <c r="A104" s="6" t="s">
        <v>1790</v>
      </c>
      <c r="B104" s="112"/>
      <c r="C104" s="112"/>
      <c r="D104" s="112"/>
      <c r="E104" s="112"/>
    </row>
    <row r="105" spans="1:5" x14ac:dyDescent="0.2">
      <c r="A105" s="11"/>
    </row>
    <row r="106" spans="1:5" x14ac:dyDescent="0.2">
      <c r="A106" s="6" t="s">
        <v>1991</v>
      </c>
    </row>
    <row r="107" spans="1:5" x14ac:dyDescent="0.2">
      <c r="A107" s="6" t="s">
        <v>1992</v>
      </c>
    </row>
    <row r="109" spans="1:5" x14ac:dyDescent="0.2">
      <c r="A109" s="11" t="s">
        <v>1656</v>
      </c>
      <c r="D109" s="35">
        <v>1.4697011245729601</v>
      </c>
      <c r="E109" s="9" t="s">
        <v>59</v>
      </c>
    </row>
    <row r="111" spans="1:5" x14ac:dyDescent="0.2">
      <c r="A111" s="11" t="s">
        <v>66</v>
      </c>
      <c r="D111" s="31" t="s">
        <v>60</v>
      </c>
    </row>
    <row r="113" spans="1:9" x14ac:dyDescent="0.2">
      <c r="A113" s="11" t="s">
        <v>1657</v>
      </c>
      <c r="B113" s="11"/>
      <c r="C113" s="11"/>
      <c r="D113" s="31" t="s">
        <v>60</v>
      </c>
    </row>
    <row r="114" spans="1:9" x14ac:dyDescent="0.2">
      <c r="A114" s="11"/>
      <c r="B114" s="11"/>
      <c r="C114" s="11"/>
      <c r="D114" s="11"/>
    </row>
    <row r="115" spans="1:9" x14ac:dyDescent="0.2">
      <c r="A115" s="11" t="s">
        <v>1793</v>
      </c>
      <c r="B115" s="11"/>
      <c r="C115" s="11"/>
      <c r="D115" s="31" t="s">
        <v>60</v>
      </c>
    </row>
    <row r="116" spans="1:9" x14ac:dyDescent="0.2">
      <c r="A116" s="11"/>
      <c r="B116" s="11"/>
      <c r="C116" s="11"/>
      <c r="D116" s="11"/>
    </row>
    <row r="117" spans="1:9" x14ac:dyDescent="0.2">
      <c r="A117" s="11" t="s">
        <v>1659</v>
      </c>
      <c r="B117" s="11"/>
      <c r="C117" s="11"/>
      <c r="D117" s="31" t="s">
        <v>60</v>
      </c>
    </row>
    <row r="118" spans="1:9" x14ac:dyDescent="0.2">
      <c r="A118" s="11"/>
      <c r="B118" s="11"/>
      <c r="C118" s="11"/>
      <c r="D118" s="11"/>
    </row>
    <row r="119" spans="1:9" x14ac:dyDescent="0.2">
      <c r="A119" s="11" t="s">
        <v>1794</v>
      </c>
      <c r="B119" s="11"/>
      <c r="C119" s="11"/>
      <c r="D119" s="31" t="s">
        <v>60</v>
      </c>
    </row>
    <row r="120" spans="1:9" x14ac:dyDescent="0.2">
      <c r="A120" s="11"/>
      <c r="B120" s="11"/>
      <c r="C120" s="11"/>
      <c r="D120" s="11"/>
    </row>
    <row r="121" spans="1:9" x14ac:dyDescent="0.2">
      <c r="A121" s="11" t="s">
        <v>1795</v>
      </c>
      <c r="B121" s="11"/>
      <c r="C121" s="11"/>
      <c r="D121" s="31" t="s">
        <v>60</v>
      </c>
    </row>
    <row r="123" spans="1:9" x14ac:dyDescent="0.2">
      <c r="A123" s="77" t="s">
        <v>1662</v>
      </c>
      <c r="B123" s="78"/>
      <c r="C123" s="78"/>
      <c r="D123" s="78"/>
    </row>
    <row r="125" spans="1:9" x14ac:dyDescent="0.2">
      <c r="A125" s="77" t="s">
        <v>2074</v>
      </c>
      <c r="B125" s="78"/>
      <c r="C125" s="78"/>
      <c r="D125" s="78"/>
      <c r="E125" s="10"/>
      <c r="G125" s="10"/>
      <c r="H125" s="78"/>
      <c r="I125" s="78"/>
    </row>
    <row r="126" spans="1:9" x14ac:dyDescent="0.2">
      <c r="A126" s="102"/>
      <c r="B126" s="78"/>
      <c r="C126" s="78"/>
      <c r="D126" s="78"/>
      <c r="E126" s="10"/>
      <c r="G126" s="10"/>
      <c r="H126" s="78"/>
      <c r="I126" s="78"/>
    </row>
    <row r="127" spans="1:9" x14ac:dyDescent="0.2">
      <c r="A127" s="78"/>
      <c r="B127" s="78"/>
      <c r="C127" s="78"/>
      <c r="D127" s="78"/>
      <c r="E127" s="10"/>
      <c r="G127" s="10"/>
      <c r="H127" s="78"/>
      <c r="I127" s="78"/>
    </row>
    <row r="128" spans="1:9" x14ac:dyDescent="0.2">
      <c r="A128" s="78"/>
      <c r="B128" s="78"/>
      <c r="C128" s="78"/>
      <c r="D128" s="78"/>
      <c r="E128" s="10"/>
      <c r="G128" s="10"/>
      <c r="H128" s="78"/>
      <c r="I128" s="78"/>
    </row>
    <row r="129" spans="1:9" x14ac:dyDescent="0.2">
      <c r="A129" s="78"/>
      <c r="B129" s="78"/>
      <c r="C129" s="78"/>
      <c r="D129" s="78"/>
      <c r="E129" s="10"/>
      <c r="G129" s="10"/>
      <c r="H129" s="78"/>
      <c r="I129" s="78"/>
    </row>
    <row r="130" spans="1:9" x14ac:dyDescent="0.2">
      <c r="A130" s="78"/>
      <c r="B130" s="78"/>
      <c r="C130" s="78"/>
      <c r="D130" s="78"/>
      <c r="E130" s="10"/>
      <c r="G130" s="10"/>
      <c r="H130" s="78"/>
      <c r="I130" s="78"/>
    </row>
    <row r="131" spans="1:9" x14ac:dyDescent="0.2">
      <c r="A131" s="78"/>
      <c r="B131" s="78"/>
      <c r="C131" s="78"/>
      <c r="D131" s="78"/>
      <c r="E131" s="10"/>
      <c r="G131" s="10"/>
      <c r="H131" s="78"/>
      <c r="I131" s="78"/>
    </row>
    <row r="132" spans="1:9" x14ac:dyDescent="0.2">
      <c r="A132" s="78"/>
      <c r="B132" s="78"/>
      <c r="C132" s="78"/>
      <c r="D132" s="78"/>
      <c r="E132" s="10"/>
      <c r="G132" s="10"/>
      <c r="H132" s="78"/>
      <c r="I132" s="78"/>
    </row>
    <row r="133" spans="1:9" x14ac:dyDescent="0.2">
      <c r="A133" s="78"/>
      <c r="B133" s="78"/>
      <c r="C133" s="78"/>
      <c r="D133" s="78"/>
      <c r="E133" s="10"/>
      <c r="G133" s="10"/>
      <c r="H133" s="78"/>
      <c r="I133" s="78"/>
    </row>
    <row r="134" spans="1:9" x14ac:dyDescent="0.2">
      <c r="A134" s="78"/>
      <c r="B134" s="78"/>
      <c r="C134" s="78"/>
      <c r="D134" s="78"/>
      <c r="E134" s="10"/>
      <c r="G134" s="10"/>
      <c r="H134" s="78"/>
      <c r="I134" s="78"/>
    </row>
    <row r="135" spans="1:9" x14ac:dyDescent="0.2">
      <c r="A135" s="78"/>
      <c r="B135" s="78"/>
      <c r="C135" s="78"/>
      <c r="D135" s="78"/>
      <c r="E135" s="10"/>
      <c r="G135" s="10"/>
      <c r="H135" s="78"/>
      <c r="I135" s="78"/>
    </row>
    <row r="136" spans="1:9" x14ac:dyDescent="0.2">
      <c r="A136" s="78"/>
      <c r="B136" s="78"/>
      <c r="C136" s="78"/>
      <c r="D136" s="78"/>
      <c r="E136" s="10"/>
      <c r="G136" s="10"/>
      <c r="H136" s="78"/>
      <c r="I136" s="78"/>
    </row>
    <row r="137" spans="1:9" x14ac:dyDescent="0.2">
      <c r="A137" s="78"/>
      <c r="B137" s="78"/>
      <c r="C137" s="78"/>
      <c r="D137" s="78"/>
      <c r="E137" s="10"/>
      <c r="G137" s="10"/>
      <c r="H137" s="78"/>
      <c r="I137" s="78"/>
    </row>
    <row r="138" spans="1:9" x14ac:dyDescent="0.2">
      <c r="A138" s="78"/>
      <c r="B138" s="78"/>
      <c r="C138" s="78"/>
      <c r="D138" s="78"/>
      <c r="E138" s="10"/>
      <c r="G138" s="10"/>
      <c r="H138" s="78"/>
      <c r="I138" s="78"/>
    </row>
    <row r="139" spans="1:9" x14ac:dyDescent="0.2">
      <c r="A139" s="78"/>
      <c r="B139" s="78"/>
      <c r="C139" s="78"/>
      <c r="D139" s="78"/>
      <c r="E139" s="10"/>
      <c r="G139" s="10"/>
      <c r="H139" s="78"/>
      <c r="I139" s="78"/>
    </row>
    <row r="140" spans="1:9" x14ac:dyDescent="0.2">
      <c r="A140" s="78"/>
      <c r="B140" s="78"/>
      <c r="C140" s="78"/>
      <c r="D140" s="78"/>
      <c r="E140" s="10"/>
      <c r="G140" s="10"/>
      <c r="H140" s="78"/>
      <c r="I140" s="78"/>
    </row>
    <row r="141" spans="1:9" x14ac:dyDescent="0.2">
      <c r="A141" s="77" t="s">
        <v>1993</v>
      </c>
      <c r="B141" s="78"/>
      <c r="C141" s="78"/>
      <c r="D141" s="78"/>
      <c r="E141" s="10"/>
      <c r="G141" s="10"/>
      <c r="H141" s="78"/>
      <c r="I141" s="78"/>
    </row>
    <row r="142" spans="1:9" x14ac:dyDescent="0.2">
      <c r="A142" s="78"/>
      <c r="B142" s="78"/>
      <c r="C142" s="78"/>
      <c r="D142" s="78"/>
      <c r="E142" s="10"/>
      <c r="G142" s="10"/>
      <c r="H142" s="78"/>
      <c r="I142" s="78"/>
    </row>
    <row r="143" spans="1:9" x14ac:dyDescent="0.2">
      <c r="A143" s="77" t="s">
        <v>2075</v>
      </c>
      <c r="B143" s="78"/>
      <c r="C143" s="78"/>
      <c r="D143" s="78"/>
      <c r="E143" s="10"/>
      <c r="G143" s="10"/>
      <c r="H143" s="78"/>
      <c r="I143" s="78"/>
    </row>
    <row r="144" spans="1:9" x14ac:dyDescent="0.2">
      <c r="A144" s="78"/>
      <c r="B144" s="78"/>
      <c r="C144" s="78"/>
      <c r="D144" s="78"/>
      <c r="E144" s="10"/>
      <c r="G144" s="10"/>
      <c r="H144" s="78"/>
      <c r="I144" s="78"/>
    </row>
    <row r="145" spans="1:9" x14ac:dyDescent="0.2">
      <c r="A145" s="78"/>
      <c r="B145" s="78"/>
      <c r="C145" s="78"/>
      <c r="D145" s="78"/>
      <c r="E145" s="10"/>
      <c r="G145" s="10"/>
      <c r="H145" s="78"/>
      <c r="I145" s="78"/>
    </row>
    <row r="146" spans="1:9" x14ac:dyDescent="0.2">
      <c r="A146" s="78"/>
      <c r="B146" s="78"/>
      <c r="C146" s="78"/>
      <c r="D146" s="78"/>
      <c r="E146" s="10"/>
      <c r="G146" s="10"/>
      <c r="H146" s="78"/>
      <c r="I146" s="78"/>
    </row>
    <row r="147" spans="1:9" x14ac:dyDescent="0.2">
      <c r="A147" s="78"/>
      <c r="B147" s="78"/>
      <c r="C147" s="78"/>
      <c r="D147" s="78"/>
      <c r="E147" s="10"/>
      <c r="G147" s="10"/>
      <c r="H147" s="78"/>
      <c r="I147" s="78"/>
    </row>
    <row r="148" spans="1:9" x14ac:dyDescent="0.2">
      <c r="A148" s="78"/>
      <c r="B148" s="78"/>
      <c r="C148" s="78"/>
      <c r="D148" s="78"/>
      <c r="E148" s="10"/>
      <c r="G148" s="10"/>
      <c r="H148" s="78"/>
      <c r="I148" s="78"/>
    </row>
    <row r="149" spans="1:9" x14ac:dyDescent="0.2">
      <c r="A149" s="78"/>
      <c r="B149" s="78"/>
      <c r="C149" s="78"/>
      <c r="D149" s="78"/>
      <c r="E149" s="10"/>
      <c r="G149" s="10"/>
      <c r="H149" s="78"/>
      <c r="I149" s="78"/>
    </row>
    <row r="150" spans="1:9" x14ac:dyDescent="0.2">
      <c r="A150" s="78"/>
      <c r="B150" s="78"/>
      <c r="C150" s="78"/>
      <c r="D150" s="78"/>
      <c r="E150" s="10"/>
      <c r="G150" s="10"/>
      <c r="H150" s="78"/>
      <c r="I150" s="78"/>
    </row>
    <row r="151" spans="1:9" x14ac:dyDescent="0.2">
      <c r="A151" s="78"/>
      <c r="B151" s="78"/>
      <c r="C151" s="78"/>
      <c r="D151" s="78"/>
      <c r="E151" s="10"/>
      <c r="G151" s="10"/>
      <c r="H151" s="78"/>
      <c r="I151" s="78"/>
    </row>
    <row r="152" spans="1:9" x14ac:dyDescent="0.2">
      <c r="A152" s="78"/>
      <c r="B152" s="78"/>
      <c r="C152" s="78"/>
      <c r="D152" s="78"/>
      <c r="E152" s="10"/>
      <c r="G152" s="10"/>
      <c r="H152" s="78"/>
      <c r="I152" s="78"/>
    </row>
    <row r="153" spans="1:9" x14ac:dyDescent="0.2">
      <c r="A153" s="78"/>
      <c r="B153" s="78"/>
      <c r="C153" s="78"/>
      <c r="D153" s="78"/>
      <c r="E153" s="10"/>
      <c r="G153" s="10"/>
      <c r="H153" s="78"/>
      <c r="I153" s="78"/>
    </row>
    <row r="154" spans="1:9" x14ac:dyDescent="0.2">
      <c r="A154" s="78"/>
      <c r="B154" s="78"/>
      <c r="C154" s="78"/>
      <c r="D154" s="78"/>
      <c r="E154" s="10"/>
      <c r="G154" s="10"/>
      <c r="H154" s="78"/>
      <c r="I154" s="78"/>
    </row>
    <row r="155" spans="1:9" x14ac:dyDescent="0.2">
      <c r="A155" s="78"/>
      <c r="B155" s="78"/>
      <c r="C155" s="78"/>
      <c r="D155" s="78"/>
      <c r="E155" s="10"/>
      <c r="G155" s="10"/>
      <c r="H155" s="78"/>
      <c r="I155" s="78"/>
    </row>
    <row r="156" spans="1:9" x14ac:dyDescent="0.2">
      <c r="A156" s="78"/>
      <c r="B156" s="78"/>
      <c r="C156" s="78"/>
      <c r="D156" s="78"/>
      <c r="E156" s="10"/>
      <c r="G156" s="10"/>
      <c r="H156" s="78"/>
      <c r="I156" s="78"/>
    </row>
    <row r="157" spans="1:9" x14ac:dyDescent="0.2">
      <c r="A157" s="78"/>
      <c r="B157" s="78"/>
      <c r="C157" s="78"/>
      <c r="D157" s="78"/>
      <c r="E157" s="10"/>
      <c r="G157" s="10"/>
      <c r="H157" s="78"/>
      <c r="I157" s="78"/>
    </row>
    <row r="158" spans="1:9" x14ac:dyDescent="0.2">
      <c r="A158" s="78"/>
      <c r="B158" s="78"/>
      <c r="C158" s="78"/>
      <c r="D158" s="78"/>
      <c r="E158" s="10"/>
      <c r="G158" s="10"/>
      <c r="H158" s="78"/>
      <c r="I158" s="78"/>
    </row>
    <row r="159" spans="1:9" x14ac:dyDescent="0.2">
      <c r="A159" s="77" t="s">
        <v>1994</v>
      </c>
      <c r="B159" s="78"/>
      <c r="C159" s="78"/>
      <c r="D159" s="78"/>
      <c r="E159" s="10"/>
      <c r="G159" s="10"/>
      <c r="H159" s="78"/>
      <c r="I159" s="78"/>
    </row>
    <row r="160" spans="1:9" x14ac:dyDescent="0.2">
      <c r="A160" s="78"/>
      <c r="B160" s="78"/>
      <c r="C160" s="78"/>
      <c r="D160" s="78"/>
      <c r="E160" s="10"/>
      <c r="G160" s="10"/>
      <c r="H160" s="78"/>
      <c r="I160" s="78"/>
    </row>
    <row r="161" spans="1:9" x14ac:dyDescent="0.2">
      <c r="A161" s="78" t="s">
        <v>1487</v>
      </c>
      <c r="B161" s="78"/>
      <c r="C161" s="78"/>
      <c r="D161" s="78"/>
      <c r="E161" s="10"/>
      <c r="G161" s="10"/>
      <c r="H161" s="78"/>
      <c r="I161" s="78"/>
    </row>
    <row r="164" spans="1:9" x14ac:dyDescent="0.2">
      <c r="A164" s="78"/>
    </row>
    <row r="165" spans="1:9" x14ac:dyDescent="0.2">
      <c r="A165" s="102"/>
    </row>
  </sheetData>
  <mergeCells count="11">
    <mergeCell ref="A90:A91"/>
    <mergeCell ref="A1:G1"/>
    <mergeCell ref="A65:G65"/>
    <mergeCell ref="A67:D67"/>
    <mergeCell ref="A86:A87"/>
    <mergeCell ref="A88:A89"/>
    <mergeCell ref="A92:A93"/>
    <mergeCell ref="A94:A95"/>
    <mergeCell ref="A96:A97"/>
    <mergeCell ref="A98:A99"/>
    <mergeCell ref="A100:A101"/>
  </mergeCells>
  <conditionalFormatting sqref="F2:F3 F5:F64">
    <cfRule type="cellIs" dxfId="123" priority="2" stopIfTrue="1" operator="between">
      <formula>0.009</formula>
      <formula>-0.009</formula>
    </cfRule>
  </conditionalFormatting>
  <conditionalFormatting sqref="F66:F65538">
    <cfRule type="cellIs" dxfId="122"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91B39-EFD2-401C-A9CF-342B70F4351B}">
  <dimension ref="A1:I126"/>
  <sheetViews>
    <sheetView workbookViewId="0">
      <selection sqref="A1:G1"/>
    </sheetView>
  </sheetViews>
  <sheetFormatPr defaultColWidth="9.140625" defaultRowHeight="11.25" x14ac:dyDescent="0.2"/>
  <cols>
    <col min="1" max="1" width="52.28515625" style="6" bestFit="1" customWidth="1"/>
    <col min="2" max="2" width="34.42578125" style="6" bestFit="1" customWidth="1"/>
    <col min="3" max="3" width="2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1995</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65</v>
      </c>
      <c r="B5" s="18"/>
      <c r="C5" s="18"/>
      <c r="D5" s="18"/>
      <c r="E5" s="19"/>
      <c r="F5" s="20"/>
      <c r="G5" s="19"/>
    </row>
    <row r="6" spans="1:7" x14ac:dyDescent="0.2">
      <c r="A6" s="22" t="s">
        <v>1996</v>
      </c>
      <c r="B6" s="22" t="s">
        <v>1997</v>
      </c>
      <c r="C6" s="22" t="s">
        <v>43</v>
      </c>
      <c r="D6" s="25">
        <v>1722300</v>
      </c>
      <c r="E6" s="23">
        <v>1608.4071719999999</v>
      </c>
      <c r="F6" s="24">
        <v>33.757226986996102</v>
      </c>
      <c r="G6" s="23">
        <v>7.79110753124999</v>
      </c>
    </row>
    <row r="7" spans="1:7" x14ac:dyDescent="0.2">
      <c r="A7" s="22" t="s">
        <v>1998</v>
      </c>
      <c r="B7" s="22" t="s">
        <v>1999</v>
      </c>
      <c r="C7" s="22" t="s">
        <v>43</v>
      </c>
      <c r="D7" s="25">
        <v>500000</v>
      </c>
      <c r="E7" s="23">
        <v>519.44866669999999</v>
      </c>
      <c r="F7" s="24">
        <v>10.9021812729671</v>
      </c>
      <c r="G7" s="23">
        <v>7.3057105250000003</v>
      </c>
    </row>
    <row r="8" spans="1:7" x14ac:dyDescent="0.2">
      <c r="A8" s="22" t="s">
        <v>1948</v>
      </c>
      <c r="B8" s="22" t="s">
        <v>1949</v>
      </c>
      <c r="C8" s="22" t="s">
        <v>43</v>
      </c>
      <c r="D8" s="25">
        <v>500000</v>
      </c>
      <c r="E8" s="23">
        <v>518.26883329999998</v>
      </c>
      <c r="F8" s="24">
        <v>10.8774189462479</v>
      </c>
      <c r="G8" s="23">
        <v>7.49961112</v>
      </c>
    </row>
    <row r="9" spans="1:7" x14ac:dyDescent="0.2">
      <c r="A9" s="22" t="s">
        <v>105</v>
      </c>
      <c r="B9" s="22" t="s">
        <v>104</v>
      </c>
      <c r="C9" s="22" t="s">
        <v>43</v>
      </c>
      <c r="D9" s="25">
        <v>500000</v>
      </c>
      <c r="E9" s="23">
        <v>502.35050000000001</v>
      </c>
      <c r="F9" s="24">
        <v>10.5433251919937</v>
      </c>
      <c r="G9" s="23">
        <v>7.3587067849999999</v>
      </c>
    </row>
    <row r="10" spans="1:7" x14ac:dyDescent="0.2">
      <c r="A10" s="22" t="s">
        <v>103</v>
      </c>
      <c r="B10" s="22" t="s">
        <v>102</v>
      </c>
      <c r="C10" s="22" t="s">
        <v>43</v>
      </c>
      <c r="D10" s="25">
        <v>350000</v>
      </c>
      <c r="E10" s="23">
        <v>361.74553329999998</v>
      </c>
      <c r="F10" s="24">
        <v>7.5923101387041303</v>
      </c>
      <c r="G10" s="23">
        <v>7.8482051249999998</v>
      </c>
    </row>
    <row r="11" spans="1:7" x14ac:dyDescent="0.2">
      <c r="A11" s="22" t="s">
        <v>1956</v>
      </c>
      <c r="B11" s="22" t="s">
        <v>1957</v>
      </c>
      <c r="C11" s="22" t="s">
        <v>43</v>
      </c>
      <c r="D11" s="25">
        <v>250000</v>
      </c>
      <c r="E11" s="23">
        <v>260.5133472</v>
      </c>
      <c r="F11" s="24">
        <v>5.4676504480126198</v>
      </c>
      <c r="G11" s="23">
        <v>7.8689720349999996</v>
      </c>
    </row>
    <row r="12" spans="1:7" x14ac:dyDescent="0.2">
      <c r="A12" s="22" t="s">
        <v>113</v>
      </c>
      <c r="B12" s="22" t="s">
        <v>112</v>
      </c>
      <c r="C12" s="22" t="s">
        <v>43</v>
      </c>
      <c r="D12" s="25">
        <v>137500</v>
      </c>
      <c r="E12" s="23">
        <v>137.1030375</v>
      </c>
      <c r="F12" s="24">
        <v>2.87751661274869</v>
      </c>
      <c r="G12" s="23">
        <v>7.8816633999999999</v>
      </c>
    </row>
    <row r="13" spans="1:7" x14ac:dyDescent="0.2">
      <c r="A13" s="22" t="s">
        <v>115</v>
      </c>
      <c r="B13" s="22" t="s">
        <v>114</v>
      </c>
      <c r="C13" s="22" t="s">
        <v>43</v>
      </c>
      <c r="D13" s="25">
        <v>125800</v>
      </c>
      <c r="E13" s="23">
        <v>129.72711960000001</v>
      </c>
      <c r="F13" s="24">
        <v>2.7227109521409099</v>
      </c>
      <c r="G13" s="23">
        <v>7.7806146225125001</v>
      </c>
    </row>
    <row r="14" spans="1:7" x14ac:dyDescent="0.2">
      <c r="A14" s="22" t="s">
        <v>111</v>
      </c>
      <c r="B14" s="22" t="s">
        <v>110</v>
      </c>
      <c r="C14" s="22" t="s">
        <v>43</v>
      </c>
      <c r="D14" s="25">
        <v>127500</v>
      </c>
      <c r="E14" s="23">
        <v>127.36497749999999</v>
      </c>
      <c r="F14" s="24">
        <v>2.6731343471410201</v>
      </c>
      <c r="G14" s="23">
        <v>7.8578855499999998</v>
      </c>
    </row>
    <row r="15" spans="1:7" x14ac:dyDescent="0.2">
      <c r="A15" s="21" t="s">
        <v>34</v>
      </c>
      <c r="B15" s="21"/>
      <c r="C15" s="21"/>
      <c r="D15" s="21"/>
      <c r="E15" s="26">
        <f>SUM(E6:E14)</f>
        <v>4164.9291871000005</v>
      </c>
      <c r="F15" s="27">
        <f>SUM(F6:F14)</f>
        <v>87.413474896952181</v>
      </c>
      <c r="G15" s="26"/>
    </row>
    <row r="16" spans="1:7" x14ac:dyDescent="0.2">
      <c r="A16" s="22"/>
      <c r="B16" s="22"/>
      <c r="C16" s="22"/>
      <c r="D16" s="22"/>
      <c r="E16" s="23"/>
      <c r="F16" s="24"/>
      <c r="G16" s="23"/>
    </row>
    <row r="17" spans="1:7" x14ac:dyDescent="0.2">
      <c r="A17" s="21" t="s">
        <v>1631</v>
      </c>
      <c r="B17" s="22"/>
      <c r="C17" s="22"/>
      <c r="D17" s="22"/>
      <c r="E17" s="23"/>
      <c r="F17" s="24"/>
      <c r="G17" s="23"/>
    </row>
    <row r="18" spans="1:7" x14ac:dyDescent="0.2">
      <c r="A18" s="22" t="s">
        <v>1632</v>
      </c>
      <c r="B18" s="22" t="s">
        <v>1633</v>
      </c>
      <c r="C18" s="22" t="s">
        <v>1634</v>
      </c>
      <c r="D18" s="25">
        <v>97.796999999999997</v>
      </c>
      <c r="E18" s="23">
        <v>11.706914899999999</v>
      </c>
      <c r="F18" s="24">
        <v>0.245704564414083</v>
      </c>
      <c r="G18" s="23">
        <v>5.6</v>
      </c>
    </row>
    <row r="19" spans="1:7" x14ac:dyDescent="0.2">
      <c r="A19" s="21" t="s">
        <v>34</v>
      </c>
      <c r="B19" s="21"/>
      <c r="C19" s="21"/>
      <c r="D19" s="21"/>
      <c r="E19" s="26">
        <f>SUM(E18:E18)</f>
        <v>11.706914899999999</v>
      </c>
      <c r="F19" s="27">
        <f>SUM(F18:F18)</f>
        <v>0.245704564414083</v>
      </c>
      <c r="G19" s="26"/>
    </row>
    <row r="20" spans="1:7" x14ac:dyDescent="0.2">
      <c r="A20" s="22"/>
      <c r="B20" s="22"/>
      <c r="C20" s="22"/>
      <c r="D20" s="22"/>
      <c r="E20" s="23"/>
      <c r="F20" s="24"/>
      <c r="G20" s="23"/>
    </row>
    <row r="21" spans="1:7" x14ac:dyDescent="0.2">
      <c r="A21" s="21" t="s">
        <v>46</v>
      </c>
      <c r="B21" s="21"/>
      <c r="C21" s="21"/>
      <c r="D21" s="21"/>
      <c r="E21" s="26">
        <f>E15+E19</f>
        <v>4176.6361020000004</v>
      </c>
      <c r="F21" s="27">
        <f>F15+F19</f>
        <v>87.659179461366264</v>
      </c>
      <c r="G21" s="26"/>
    </row>
    <row r="22" spans="1:7" x14ac:dyDescent="0.2">
      <c r="A22" s="21"/>
      <c r="B22" s="21"/>
      <c r="C22" s="21"/>
      <c r="D22" s="21"/>
      <c r="E22" s="26"/>
      <c r="F22" s="27"/>
      <c r="G22" s="26"/>
    </row>
    <row r="23" spans="1:7" x14ac:dyDescent="0.2">
      <c r="A23" s="21" t="s">
        <v>1749</v>
      </c>
      <c r="B23" s="21"/>
      <c r="C23" s="21"/>
      <c r="D23" s="21"/>
      <c r="E23" s="26">
        <v>8.0361760000000004E-2</v>
      </c>
      <c r="F23" s="120">
        <f>E23/E27*100</f>
        <v>1.6866314827614442E-3</v>
      </c>
      <c r="G23" s="26"/>
    </row>
    <row r="24" spans="1:7" x14ac:dyDescent="0.2">
      <c r="A24" s="21"/>
      <c r="B24" s="21"/>
      <c r="C24" s="21"/>
      <c r="D24" s="21"/>
      <c r="E24" s="26"/>
      <c r="F24" s="27"/>
      <c r="G24" s="26"/>
    </row>
    <row r="25" spans="1:7" x14ac:dyDescent="0.2">
      <c r="A25" s="21" t="s">
        <v>48</v>
      </c>
      <c r="B25" s="21"/>
      <c r="C25" s="21"/>
      <c r="D25" s="21"/>
      <c r="E25" s="26">
        <f>E27-(E15+E19+E23)</f>
        <v>587.91415183999925</v>
      </c>
      <c r="F25" s="27">
        <f>F27-(F15+F19+F23)</f>
        <v>12.33913390715098</v>
      </c>
      <c r="G25" s="26"/>
    </row>
    <row r="26" spans="1:7" x14ac:dyDescent="0.2">
      <c r="A26" s="22"/>
      <c r="B26" s="22"/>
      <c r="C26" s="22"/>
      <c r="D26" s="22"/>
      <c r="E26" s="23"/>
      <c r="F26" s="24"/>
      <c r="G26" s="23"/>
    </row>
    <row r="27" spans="1:7" x14ac:dyDescent="0.2">
      <c r="A27" s="28" t="s">
        <v>47</v>
      </c>
      <c r="B27" s="28"/>
      <c r="C27" s="28"/>
      <c r="D27" s="28"/>
      <c r="E27" s="29">
        <v>4764.6306156000001</v>
      </c>
      <c r="F27" s="30">
        <v>100</v>
      </c>
      <c r="G27" s="29"/>
    </row>
    <row r="29" spans="1:7" x14ac:dyDescent="0.2">
      <c r="A29" s="108" t="s">
        <v>1750</v>
      </c>
      <c r="B29" s="108"/>
      <c r="C29" s="108"/>
      <c r="D29" s="108"/>
      <c r="E29" s="109"/>
      <c r="F29" s="110"/>
      <c r="G29" s="109"/>
    </row>
    <row r="30" spans="1:7" x14ac:dyDescent="0.2">
      <c r="A30" s="22"/>
      <c r="B30" s="22"/>
      <c r="C30" s="22"/>
      <c r="D30" s="22"/>
      <c r="E30" s="23"/>
      <c r="F30" s="24"/>
      <c r="G30" s="23"/>
    </row>
    <row r="31" spans="1:7" x14ac:dyDescent="0.2">
      <c r="A31" s="21" t="s">
        <v>1751</v>
      </c>
      <c r="B31" s="21"/>
      <c r="C31" s="21"/>
      <c r="D31" s="21"/>
      <c r="E31" s="26" t="s">
        <v>1752</v>
      </c>
      <c r="F31" s="27" t="s">
        <v>3</v>
      </c>
      <c r="G31" s="26"/>
    </row>
    <row r="32" spans="1:7" x14ac:dyDescent="0.2">
      <c r="A32" s="22" t="s">
        <v>1754</v>
      </c>
      <c r="B32" s="22"/>
      <c r="C32" s="22"/>
      <c r="D32" s="22"/>
      <c r="E32" s="23">
        <v>500</v>
      </c>
      <c r="F32" s="24">
        <f>E32/$E$27*100</f>
        <v>10.49399293122403</v>
      </c>
      <c r="G32" s="23"/>
    </row>
    <row r="33" spans="1:7" x14ac:dyDescent="0.2">
      <c r="A33" s="28" t="s">
        <v>1757</v>
      </c>
      <c r="B33" s="28"/>
      <c r="C33" s="28"/>
      <c r="D33" s="28"/>
      <c r="E33" s="29">
        <f xml:space="preserve"> SUM(E32:E32)</f>
        <v>500</v>
      </c>
      <c r="F33" s="30">
        <f xml:space="preserve"> SUM(F32:F32)</f>
        <v>10.49399293122403</v>
      </c>
      <c r="G33" s="29"/>
    </row>
    <row r="34" spans="1:7" x14ac:dyDescent="0.2">
      <c r="F34" s="13" t="s">
        <v>138</v>
      </c>
    </row>
    <row r="35" spans="1:7" x14ac:dyDescent="0.2">
      <c r="A35" s="11" t="s">
        <v>1636</v>
      </c>
    </row>
    <row r="36" spans="1:7" x14ac:dyDescent="0.2">
      <c r="A36" s="11"/>
    </row>
    <row r="37" spans="1:7" x14ac:dyDescent="0.2">
      <c r="A37" s="6" t="s">
        <v>2000</v>
      </c>
    </row>
    <row r="38" spans="1:7" x14ac:dyDescent="0.2">
      <c r="A38" s="6" t="s">
        <v>2001</v>
      </c>
    </row>
    <row r="40" spans="1:7" ht="35.1" customHeight="1" x14ac:dyDescent="0.2">
      <c r="A40" s="152" t="s">
        <v>1072</v>
      </c>
      <c r="B40" s="152"/>
      <c r="C40" s="152"/>
      <c r="D40" s="152"/>
      <c r="E40" s="152"/>
      <c r="F40" s="152"/>
      <c r="G40" s="152"/>
    </row>
    <row r="42" spans="1:7" ht="23.25" customHeight="1" x14ac:dyDescent="0.2">
      <c r="A42" s="147" t="s">
        <v>1639</v>
      </c>
      <c r="B42" s="147"/>
      <c r="C42" s="147"/>
      <c r="D42" s="147"/>
    </row>
    <row r="44" spans="1:7" x14ac:dyDescent="0.2">
      <c r="A44" s="11" t="s">
        <v>51</v>
      </c>
    </row>
    <row r="45" spans="1:7" x14ac:dyDescent="0.2">
      <c r="A45" s="11" t="s">
        <v>1640</v>
      </c>
    </row>
    <row r="46" spans="1:7" x14ac:dyDescent="0.2">
      <c r="A46" s="11" t="s">
        <v>52</v>
      </c>
      <c r="B46" s="11"/>
      <c r="C46" s="31" t="s">
        <v>54</v>
      </c>
      <c r="D46" s="11" t="s">
        <v>53</v>
      </c>
    </row>
    <row r="47" spans="1:7" x14ac:dyDescent="0.2">
      <c r="A47" s="6" t="s">
        <v>61</v>
      </c>
      <c r="C47" s="32">
        <v>10.804600000000001</v>
      </c>
      <c r="D47" s="32">
        <v>10.809100000000001</v>
      </c>
    </row>
    <row r="48" spans="1:7" x14ac:dyDescent="0.2">
      <c r="A48" s="6" t="s">
        <v>132</v>
      </c>
      <c r="C48" s="32">
        <v>10.501899999999999</v>
      </c>
      <c r="D48" s="32">
        <v>10.5062</v>
      </c>
    </row>
    <row r="49" spans="1:5" x14ac:dyDescent="0.2">
      <c r="A49" s="6" t="s">
        <v>62</v>
      </c>
      <c r="C49" s="32">
        <v>10.891</v>
      </c>
      <c r="D49" s="32">
        <v>10.8996</v>
      </c>
    </row>
    <row r="50" spans="1:5" x14ac:dyDescent="0.2">
      <c r="A50" s="6" t="s">
        <v>133</v>
      </c>
      <c r="C50" s="32">
        <v>10.5245</v>
      </c>
      <c r="D50" s="32">
        <v>10.5328</v>
      </c>
    </row>
    <row r="52" spans="1:5" x14ac:dyDescent="0.2">
      <c r="A52" s="6" t="s">
        <v>58</v>
      </c>
    </row>
    <row r="53" spans="1:5" x14ac:dyDescent="0.2">
      <c r="D53" s="31"/>
    </row>
    <row r="54" spans="1:5" x14ac:dyDescent="0.2">
      <c r="A54" s="11" t="s">
        <v>1028</v>
      </c>
      <c r="D54" s="31" t="s">
        <v>60</v>
      </c>
    </row>
    <row r="55" spans="1:5" x14ac:dyDescent="0.2">
      <c r="A55" s="11"/>
    </row>
    <row r="56" spans="1:5" x14ac:dyDescent="0.2">
      <c r="A56" s="11" t="s">
        <v>1770</v>
      </c>
    </row>
    <row r="57" spans="1:5" x14ac:dyDescent="0.2">
      <c r="A57" s="11"/>
    </row>
    <row r="58" spans="1:5" x14ac:dyDescent="0.2">
      <c r="A58" s="78" t="s">
        <v>1771</v>
      </c>
      <c r="B58" s="111"/>
      <c r="C58" s="111"/>
      <c r="D58" s="111"/>
      <c r="E58" s="111"/>
    </row>
    <row r="59" spans="1:5" x14ac:dyDescent="0.2">
      <c r="A59" s="111"/>
      <c r="B59" s="111"/>
      <c r="C59" s="111"/>
      <c r="D59" s="111"/>
      <c r="E59" s="111"/>
    </row>
    <row r="60" spans="1:5" ht="33.75" x14ac:dyDescent="0.2">
      <c r="A60" s="121" t="s">
        <v>1033</v>
      </c>
      <c r="B60" s="122" t="s">
        <v>1772</v>
      </c>
      <c r="C60" s="121" t="s">
        <v>1773</v>
      </c>
      <c r="D60" s="58" t="s">
        <v>1774</v>
      </c>
      <c r="E60" s="123" t="s">
        <v>1775</v>
      </c>
    </row>
    <row r="61" spans="1:5" x14ac:dyDescent="0.2">
      <c r="A61" s="153" t="s">
        <v>2002</v>
      </c>
      <c r="B61" s="124" t="s">
        <v>1777</v>
      </c>
      <c r="C61" s="124" t="s">
        <v>1778</v>
      </c>
      <c r="D61" s="125" t="s">
        <v>1890</v>
      </c>
      <c r="E61" s="126">
        <v>500</v>
      </c>
    </row>
    <row r="62" spans="1:5" ht="22.5" customHeight="1" x14ac:dyDescent="0.2">
      <c r="A62" s="153"/>
      <c r="B62" s="124" t="s">
        <v>1056</v>
      </c>
      <c r="C62" s="124" t="s">
        <v>1780</v>
      </c>
      <c r="D62" s="125">
        <v>47329</v>
      </c>
      <c r="E62" s="126">
        <v>-500</v>
      </c>
    </row>
    <row r="63" spans="1:5" x14ac:dyDescent="0.2">
      <c r="A63" s="11"/>
    </row>
    <row r="64" spans="1:5" x14ac:dyDescent="0.2">
      <c r="A64" s="78" t="s">
        <v>1789</v>
      </c>
    </row>
    <row r="65" spans="1:5" x14ac:dyDescent="0.2">
      <c r="A65" s="78" t="s">
        <v>1790</v>
      </c>
    </row>
    <row r="66" spans="1:5" x14ac:dyDescent="0.2">
      <c r="A66" s="11"/>
    </row>
    <row r="67" spans="1:5" x14ac:dyDescent="0.2">
      <c r="A67" s="6" t="s">
        <v>1961</v>
      </c>
    </row>
    <row r="68" spans="1:5" x14ac:dyDescent="0.2">
      <c r="A68" s="6" t="s">
        <v>2003</v>
      </c>
    </row>
    <row r="70" spans="1:5" x14ac:dyDescent="0.2">
      <c r="A70" s="11" t="s">
        <v>1656</v>
      </c>
      <c r="D70" s="35">
        <v>19.007931518942399</v>
      </c>
      <c r="E70" s="9" t="s">
        <v>59</v>
      </c>
    </row>
    <row r="72" spans="1:5" x14ac:dyDescent="0.2">
      <c r="A72" s="11" t="s">
        <v>66</v>
      </c>
      <c r="D72" s="31" t="s">
        <v>60</v>
      </c>
    </row>
    <row r="74" spans="1:5" x14ac:dyDescent="0.2">
      <c r="A74" s="11" t="s">
        <v>1657</v>
      </c>
      <c r="B74" s="11"/>
      <c r="C74" s="11"/>
      <c r="D74" s="31" t="s">
        <v>60</v>
      </c>
    </row>
    <row r="75" spans="1:5" x14ac:dyDescent="0.2">
      <c r="A75" s="11"/>
      <c r="B75" s="11"/>
      <c r="C75" s="11"/>
      <c r="D75" s="11"/>
    </row>
    <row r="76" spans="1:5" x14ac:dyDescent="0.2">
      <c r="A76" s="11" t="s">
        <v>1658</v>
      </c>
      <c r="B76" s="11"/>
      <c r="C76" s="11"/>
      <c r="D76" s="31" t="s">
        <v>60</v>
      </c>
    </row>
    <row r="77" spans="1:5" x14ac:dyDescent="0.2">
      <c r="A77" s="11"/>
      <c r="B77" s="11"/>
      <c r="C77" s="11"/>
      <c r="D77" s="11"/>
    </row>
    <row r="78" spans="1:5" x14ac:dyDescent="0.2">
      <c r="A78" s="11" t="s">
        <v>1659</v>
      </c>
      <c r="B78" s="11"/>
      <c r="C78" s="11"/>
      <c r="D78" s="31" t="s">
        <v>60</v>
      </c>
    </row>
    <row r="79" spans="1:5" x14ac:dyDescent="0.2">
      <c r="A79" s="11"/>
      <c r="B79" s="11"/>
      <c r="C79" s="11"/>
      <c r="D79" s="11"/>
    </row>
    <row r="80" spans="1:5" x14ac:dyDescent="0.2">
      <c r="A80" s="11" t="s">
        <v>1660</v>
      </c>
      <c r="B80" s="11"/>
      <c r="C80" s="11"/>
      <c r="D80" s="31" t="s">
        <v>60</v>
      </c>
    </row>
    <row r="81" spans="1:9" x14ac:dyDescent="0.2">
      <c r="A81" s="11"/>
      <c r="B81" s="11"/>
      <c r="C81" s="11"/>
      <c r="D81" s="11"/>
    </row>
    <row r="82" spans="1:9" x14ac:dyDescent="0.2">
      <c r="A82" s="11" t="s">
        <v>1661</v>
      </c>
      <c r="B82" s="11"/>
      <c r="C82" s="11"/>
      <c r="D82" s="31" t="s">
        <v>60</v>
      </c>
    </row>
    <row r="84" spans="1:9" x14ac:dyDescent="0.2">
      <c r="A84" s="77" t="s">
        <v>1662</v>
      </c>
      <c r="B84" s="78"/>
      <c r="C84" s="78"/>
      <c r="D84" s="78"/>
    </row>
    <row r="86" spans="1:9" x14ac:dyDescent="0.2">
      <c r="A86" s="77" t="s">
        <v>2074</v>
      </c>
      <c r="B86" s="78"/>
      <c r="C86" s="78"/>
      <c r="D86" s="78"/>
      <c r="E86" s="10"/>
      <c r="G86" s="10"/>
      <c r="H86" s="78"/>
      <c r="I86" s="78"/>
    </row>
    <row r="87" spans="1:9" x14ac:dyDescent="0.2">
      <c r="A87" s="78"/>
      <c r="B87" s="78"/>
      <c r="C87" s="78"/>
      <c r="D87" s="78"/>
      <c r="E87" s="10"/>
      <c r="G87" s="10"/>
      <c r="H87" s="78"/>
      <c r="I87" s="78"/>
    </row>
    <row r="88" spans="1:9" x14ac:dyDescent="0.2">
      <c r="A88" s="78"/>
      <c r="B88" s="78"/>
      <c r="C88" s="78"/>
      <c r="D88" s="78"/>
      <c r="E88" s="10"/>
      <c r="G88" s="10"/>
      <c r="H88" s="78"/>
      <c r="I88" s="78"/>
    </row>
    <row r="89" spans="1:9" x14ac:dyDescent="0.2">
      <c r="A89" s="78"/>
      <c r="B89" s="78"/>
      <c r="C89" s="78"/>
      <c r="D89" s="78"/>
      <c r="E89" s="10"/>
      <c r="G89" s="10"/>
      <c r="H89" s="78"/>
      <c r="I89" s="78"/>
    </row>
    <row r="90" spans="1:9" x14ac:dyDescent="0.2">
      <c r="A90" s="78"/>
      <c r="B90" s="78"/>
      <c r="C90" s="78"/>
      <c r="D90" s="78"/>
      <c r="E90" s="10"/>
      <c r="G90" s="10"/>
      <c r="H90" s="78"/>
      <c r="I90" s="78"/>
    </row>
    <row r="91" spans="1:9" x14ac:dyDescent="0.2">
      <c r="A91" s="78"/>
      <c r="B91" s="78"/>
      <c r="C91" s="78"/>
      <c r="D91" s="78"/>
      <c r="E91" s="10"/>
      <c r="G91" s="10"/>
      <c r="H91" s="78"/>
      <c r="I91" s="78"/>
    </row>
    <row r="92" spans="1:9" x14ac:dyDescent="0.2">
      <c r="A92" s="78"/>
      <c r="B92" s="78"/>
      <c r="C92" s="78"/>
      <c r="D92" s="78"/>
      <c r="E92" s="10"/>
      <c r="G92" s="10"/>
      <c r="H92" s="78"/>
      <c r="I92" s="78"/>
    </row>
    <row r="93" spans="1:9" x14ac:dyDescent="0.2">
      <c r="A93" s="78"/>
      <c r="B93" s="78"/>
      <c r="C93" s="78"/>
      <c r="D93" s="78"/>
      <c r="E93" s="10"/>
      <c r="G93" s="10"/>
      <c r="H93" s="78"/>
      <c r="I93" s="78"/>
    </row>
    <row r="94" spans="1:9" x14ac:dyDescent="0.2">
      <c r="A94" s="78"/>
      <c r="B94" s="78"/>
      <c r="C94" s="78"/>
      <c r="D94" s="78"/>
      <c r="E94" s="10"/>
      <c r="G94" s="10"/>
      <c r="H94" s="78"/>
      <c r="I94" s="78"/>
    </row>
    <row r="95" spans="1:9" x14ac:dyDescent="0.2">
      <c r="A95" s="78"/>
      <c r="B95" s="78"/>
      <c r="C95" s="78"/>
      <c r="D95" s="78"/>
      <c r="E95" s="10"/>
      <c r="G95" s="10"/>
      <c r="H95" s="78"/>
      <c r="I95" s="78"/>
    </row>
    <row r="96" spans="1:9" x14ac:dyDescent="0.2">
      <c r="A96" s="78"/>
      <c r="B96" s="78"/>
      <c r="C96" s="78"/>
      <c r="D96" s="78"/>
      <c r="E96" s="10"/>
      <c r="G96" s="10"/>
      <c r="H96" s="78"/>
      <c r="I96" s="78"/>
    </row>
    <row r="97" spans="1:9" x14ac:dyDescent="0.2">
      <c r="A97" s="78"/>
      <c r="B97" s="78"/>
      <c r="C97" s="78"/>
      <c r="D97" s="78"/>
      <c r="E97" s="10"/>
      <c r="G97" s="10"/>
      <c r="H97" s="78"/>
      <c r="I97" s="78"/>
    </row>
    <row r="98" spans="1:9" x14ac:dyDescent="0.2">
      <c r="A98" s="78"/>
      <c r="B98" s="78"/>
      <c r="C98" s="78"/>
      <c r="D98" s="78"/>
      <c r="E98" s="10"/>
      <c r="G98" s="10"/>
      <c r="H98" s="78"/>
      <c r="I98" s="78"/>
    </row>
    <row r="99" spans="1:9" x14ac:dyDescent="0.2">
      <c r="A99" s="78"/>
      <c r="B99" s="78"/>
      <c r="C99" s="78"/>
      <c r="D99" s="78"/>
      <c r="E99" s="10"/>
      <c r="G99" s="10"/>
      <c r="H99" s="78"/>
      <c r="I99" s="78"/>
    </row>
    <row r="100" spans="1:9" x14ac:dyDescent="0.2">
      <c r="A100" s="78"/>
      <c r="B100" s="78"/>
      <c r="C100" s="78"/>
      <c r="D100" s="78"/>
      <c r="E100" s="10"/>
      <c r="G100" s="10"/>
      <c r="H100" s="78"/>
      <c r="I100" s="78"/>
    </row>
    <row r="101" spans="1:9" x14ac:dyDescent="0.2">
      <c r="A101" s="78"/>
      <c r="B101" s="78"/>
      <c r="C101" s="78"/>
      <c r="D101" s="78"/>
      <c r="E101" s="10"/>
      <c r="G101" s="10"/>
      <c r="H101" s="78"/>
      <c r="I101" s="78"/>
    </row>
    <row r="102" spans="1:9" x14ac:dyDescent="0.2">
      <c r="A102" s="78"/>
      <c r="B102" s="78"/>
      <c r="C102" s="78"/>
      <c r="D102" s="78"/>
      <c r="E102" s="10"/>
      <c r="G102" s="10"/>
      <c r="H102" s="78"/>
      <c r="I102" s="78"/>
    </row>
    <row r="103" spans="1:9" x14ac:dyDescent="0.2">
      <c r="A103" s="77" t="s">
        <v>2004</v>
      </c>
      <c r="B103" s="78"/>
      <c r="C103" s="78"/>
      <c r="D103" s="78"/>
      <c r="E103" s="10"/>
      <c r="G103" s="10"/>
      <c r="H103" s="78"/>
      <c r="I103" s="78"/>
    </row>
    <row r="104" spans="1:9" x14ac:dyDescent="0.2">
      <c r="A104" s="78"/>
      <c r="B104" s="78"/>
      <c r="C104" s="78"/>
      <c r="D104" s="78"/>
      <c r="E104" s="10"/>
      <c r="G104" s="10"/>
      <c r="H104" s="78"/>
      <c r="I104" s="78"/>
    </row>
    <row r="105" spans="1:9" x14ac:dyDescent="0.2">
      <c r="A105" s="77" t="s">
        <v>2075</v>
      </c>
      <c r="B105" s="78"/>
      <c r="C105" s="78"/>
      <c r="D105" s="78"/>
      <c r="E105" s="10"/>
      <c r="G105" s="10"/>
      <c r="H105" s="78"/>
      <c r="I105" s="78"/>
    </row>
    <row r="106" spans="1:9" x14ac:dyDescent="0.2">
      <c r="A106" s="78"/>
      <c r="B106" s="78"/>
      <c r="C106" s="78"/>
      <c r="D106" s="78"/>
      <c r="E106" s="10"/>
      <c r="G106" s="10"/>
      <c r="H106" s="78"/>
      <c r="I106" s="78"/>
    </row>
    <row r="107" spans="1:9" x14ac:dyDescent="0.2">
      <c r="A107" s="78"/>
      <c r="B107" s="78"/>
      <c r="C107" s="78"/>
      <c r="D107" s="78"/>
      <c r="E107" s="10"/>
      <c r="G107" s="10"/>
      <c r="H107" s="78"/>
      <c r="I107" s="78"/>
    </row>
    <row r="108" spans="1:9" x14ac:dyDescent="0.2">
      <c r="A108" s="78"/>
      <c r="B108" s="78"/>
      <c r="C108" s="78"/>
      <c r="D108" s="78"/>
      <c r="E108" s="10"/>
      <c r="G108" s="10"/>
      <c r="H108" s="78"/>
      <c r="I108" s="78"/>
    </row>
    <row r="109" spans="1:9" x14ac:dyDescent="0.2">
      <c r="A109" s="78"/>
      <c r="B109" s="78"/>
      <c r="C109" s="78"/>
      <c r="D109" s="78"/>
      <c r="E109" s="10"/>
      <c r="G109" s="10"/>
      <c r="H109" s="78"/>
      <c r="I109" s="78"/>
    </row>
    <row r="110" spans="1:9" x14ac:dyDescent="0.2">
      <c r="A110" s="78"/>
      <c r="B110" s="78"/>
      <c r="C110" s="78"/>
      <c r="D110" s="78"/>
      <c r="E110" s="10"/>
      <c r="G110" s="10"/>
      <c r="H110" s="78"/>
      <c r="I110" s="78"/>
    </row>
    <row r="111" spans="1:9" x14ac:dyDescent="0.2">
      <c r="A111" s="78"/>
      <c r="B111" s="78"/>
      <c r="C111" s="78"/>
      <c r="D111" s="78"/>
      <c r="E111" s="10"/>
      <c r="G111" s="10"/>
      <c r="H111" s="78"/>
      <c r="I111" s="78"/>
    </row>
    <row r="112" spans="1:9" x14ac:dyDescent="0.2">
      <c r="A112" s="78"/>
      <c r="B112" s="78"/>
      <c r="C112" s="78"/>
      <c r="D112" s="78"/>
      <c r="E112" s="10"/>
      <c r="G112" s="10"/>
      <c r="H112" s="78"/>
      <c r="I112" s="78"/>
    </row>
    <row r="113" spans="1:9" x14ac:dyDescent="0.2">
      <c r="A113" s="78"/>
      <c r="B113" s="78"/>
      <c r="C113" s="78"/>
      <c r="D113" s="78"/>
      <c r="E113" s="10"/>
      <c r="G113" s="10"/>
      <c r="H113" s="78"/>
      <c r="I113" s="78"/>
    </row>
    <row r="114" spans="1:9" x14ac:dyDescent="0.2">
      <c r="A114" s="78"/>
      <c r="B114" s="78"/>
      <c r="C114" s="78"/>
      <c r="D114" s="78"/>
      <c r="E114" s="10"/>
      <c r="G114" s="10"/>
      <c r="H114" s="78"/>
      <c r="I114" s="78"/>
    </row>
    <row r="115" spans="1:9" x14ac:dyDescent="0.2">
      <c r="A115" s="78"/>
      <c r="B115" s="78"/>
      <c r="C115" s="78"/>
      <c r="D115" s="78"/>
      <c r="E115" s="10"/>
      <c r="G115" s="10"/>
      <c r="H115" s="78"/>
      <c r="I115" s="78"/>
    </row>
    <row r="116" spans="1:9" x14ac:dyDescent="0.2">
      <c r="A116" s="78"/>
      <c r="B116" s="78"/>
      <c r="C116" s="78"/>
      <c r="D116" s="78"/>
      <c r="E116" s="10"/>
      <c r="G116" s="10"/>
      <c r="H116" s="78"/>
      <c r="I116" s="78"/>
    </row>
    <row r="117" spans="1:9" x14ac:dyDescent="0.2">
      <c r="A117" s="78"/>
      <c r="B117" s="78"/>
      <c r="C117" s="78"/>
      <c r="D117" s="78"/>
      <c r="E117" s="10"/>
      <c r="G117" s="10"/>
      <c r="H117" s="78"/>
      <c r="I117" s="78"/>
    </row>
    <row r="118" spans="1:9" x14ac:dyDescent="0.2">
      <c r="A118" s="78"/>
      <c r="B118" s="78"/>
      <c r="C118" s="78"/>
      <c r="D118" s="78"/>
      <c r="E118" s="10"/>
      <c r="G118" s="10"/>
      <c r="H118" s="78"/>
      <c r="I118" s="78"/>
    </row>
    <row r="119" spans="1:9" x14ac:dyDescent="0.2">
      <c r="A119" s="78"/>
      <c r="B119" s="78"/>
      <c r="C119" s="78"/>
      <c r="D119" s="78"/>
      <c r="E119" s="10"/>
      <c r="G119" s="10"/>
      <c r="H119" s="78"/>
      <c r="I119" s="78"/>
    </row>
    <row r="120" spans="1:9" x14ac:dyDescent="0.2">
      <c r="A120" s="78"/>
      <c r="B120" s="78"/>
      <c r="C120" s="78"/>
      <c r="D120" s="78"/>
      <c r="E120" s="10"/>
      <c r="G120" s="10"/>
      <c r="H120" s="78"/>
      <c r="I120" s="78"/>
    </row>
    <row r="121" spans="1:9" x14ac:dyDescent="0.2">
      <c r="A121" s="154" t="s">
        <v>2005</v>
      </c>
      <c r="B121" s="154"/>
      <c r="C121" s="154"/>
      <c r="D121" s="154"/>
      <c r="E121" s="154"/>
      <c r="F121" s="154"/>
      <c r="G121" s="154"/>
      <c r="H121" s="78"/>
      <c r="I121" s="78"/>
    </row>
    <row r="122" spans="1:9" x14ac:dyDescent="0.2">
      <c r="A122" s="105"/>
      <c r="B122" s="105"/>
      <c r="C122" s="105"/>
      <c r="D122" s="105"/>
      <c r="E122" s="105"/>
      <c r="F122" s="105"/>
      <c r="G122" s="105"/>
      <c r="H122" s="78"/>
      <c r="I122" s="78"/>
    </row>
    <row r="123" spans="1:9" x14ac:dyDescent="0.2">
      <c r="A123" s="78" t="s">
        <v>1487</v>
      </c>
      <c r="B123" s="78"/>
      <c r="C123" s="78"/>
      <c r="D123" s="78"/>
      <c r="E123" s="10"/>
      <c r="G123" s="10"/>
      <c r="H123" s="78"/>
      <c r="I123" s="78"/>
    </row>
    <row r="125" spans="1:9" x14ac:dyDescent="0.2">
      <c r="A125" s="78"/>
    </row>
    <row r="126" spans="1:9" x14ac:dyDescent="0.2">
      <c r="A126" s="102"/>
    </row>
  </sheetData>
  <mergeCells count="5">
    <mergeCell ref="A1:G1"/>
    <mergeCell ref="A40:G40"/>
    <mergeCell ref="A42:D42"/>
    <mergeCell ref="A61:A62"/>
    <mergeCell ref="A121:G121"/>
  </mergeCells>
  <conditionalFormatting sqref="F2:F3">
    <cfRule type="cellIs" dxfId="121" priority="4" stopIfTrue="1" operator="between">
      <formula>0.009</formula>
      <formula>-0.009</formula>
    </cfRule>
  </conditionalFormatting>
  <conditionalFormatting sqref="F5:F39">
    <cfRule type="cellIs" dxfId="120" priority="3" stopIfTrue="1" operator="between">
      <formula>0.009</formula>
      <formula>-0.009</formula>
    </cfRule>
  </conditionalFormatting>
  <conditionalFormatting sqref="F41:F120">
    <cfRule type="cellIs" dxfId="119" priority="1" stopIfTrue="1" operator="between">
      <formula>0.009</formula>
      <formula>-0.009</formula>
    </cfRule>
  </conditionalFormatting>
  <conditionalFormatting sqref="F123:F65537">
    <cfRule type="cellIs" dxfId="118"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58B029-E603-4C30-AAB3-F87E191B744D}">
  <dimension ref="A1:G103"/>
  <sheetViews>
    <sheetView workbookViewId="0">
      <selection sqref="A1:G1"/>
    </sheetView>
  </sheetViews>
  <sheetFormatPr defaultColWidth="9.140625" defaultRowHeight="11.25" x14ac:dyDescent="0.2"/>
  <cols>
    <col min="1" max="1" width="30.140625" style="6" bestFit="1" customWidth="1"/>
    <col min="2" max="2" width="49.42578125" style="6" bestFit="1" customWidth="1"/>
    <col min="3" max="3" width="22.140625" style="6" bestFit="1" customWidth="1"/>
    <col min="4" max="4" width="25.5703125" style="6" customWidth="1"/>
    <col min="5" max="5" width="23.140625" style="9" customWidth="1"/>
    <col min="6" max="6" width="11.85546875" style="10" bestFit="1" customWidth="1"/>
    <col min="7" max="7" width="6.5703125" style="9" customWidth="1"/>
    <col min="8" max="16384" width="9.140625" style="6"/>
  </cols>
  <sheetData>
    <row r="1" spans="1:7" s="1" customFormat="1" ht="15" x14ac:dyDescent="0.2">
      <c r="A1" s="145" t="s">
        <v>2006</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1.6" customHeight="1" x14ac:dyDescent="0.2">
      <c r="A4" s="14" t="s">
        <v>2</v>
      </c>
      <c r="B4" s="14" t="s">
        <v>0</v>
      </c>
      <c r="C4" s="15" t="s">
        <v>1525</v>
      </c>
      <c r="D4" s="15" t="s">
        <v>1</v>
      </c>
      <c r="E4" s="16" t="s">
        <v>6</v>
      </c>
      <c r="F4" s="16" t="s">
        <v>3</v>
      </c>
      <c r="G4" s="16" t="s">
        <v>5</v>
      </c>
    </row>
    <row r="5" spans="1:7" x14ac:dyDescent="0.2">
      <c r="A5" s="17" t="s">
        <v>30</v>
      </c>
      <c r="B5" s="18"/>
      <c r="C5" s="18"/>
      <c r="D5" s="18"/>
      <c r="E5" s="19"/>
      <c r="F5" s="20"/>
      <c r="G5" s="19"/>
    </row>
    <row r="6" spans="1:7" x14ac:dyDescent="0.2">
      <c r="A6" s="21" t="s">
        <v>31</v>
      </c>
      <c r="B6" s="22"/>
      <c r="C6" s="22"/>
      <c r="D6" s="22"/>
      <c r="E6" s="23"/>
      <c r="F6" s="24"/>
      <c r="G6" s="23"/>
    </row>
    <row r="7" spans="1:7" x14ac:dyDescent="0.2">
      <c r="A7" s="22" t="s">
        <v>395</v>
      </c>
      <c r="B7" s="22" t="s">
        <v>394</v>
      </c>
      <c r="C7" s="22" t="s">
        <v>33</v>
      </c>
      <c r="D7" s="25">
        <v>2500</v>
      </c>
      <c r="E7" s="23">
        <v>2689.7422259999998</v>
      </c>
      <c r="F7" s="24">
        <v>10.2195696991933</v>
      </c>
      <c r="G7" s="23">
        <v>8.1599000000000004</v>
      </c>
    </row>
    <row r="8" spans="1:7" x14ac:dyDescent="0.2">
      <c r="A8" s="22" t="s">
        <v>2007</v>
      </c>
      <c r="B8" s="22" t="s">
        <v>2008</v>
      </c>
      <c r="C8" s="22" t="s">
        <v>33</v>
      </c>
      <c r="D8" s="25">
        <v>2500</v>
      </c>
      <c r="E8" s="23">
        <v>2682.1548972999999</v>
      </c>
      <c r="F8" s="24">
        <v>10.190741942492</v>
      </c>
      <c r="G8" s="23">
        <v>7.9249999999999998</v>
      </c>
    </row>
    <row r="9" spans="1:7" x14ac:dyDescent="0.2">
      <c r="A9" s="22" t="s">
        <v>1898</v>
      </c>
      <c r="B9" s="22" t="s">
        <v>1899</v>
      </c>
      <c r="C9" s="22" t="s">
        <v>74</v>
      </c>
      <c r="D9" s="25">
        <v>2500</v>
      </c>
      <c r="E9" s="23">
        <v>2680.1904795</v>
      </c>
      <c r="F9" s="24">
        <v>10.1832782143951</v>
      </c>
      <c r="G9" s="23">
        <v>7.56</v>
      </c>
    </row>
    <row r="10" spans="1:7" x14ac:dyDescent="0.2">
      <c r="A10" s="22" t="s">
        <v>2009</v>
      </c>
      <c r="B10" s="22" t="s">
        <v>2010</v>
      </c>
      <c r="C10" s="22" t="s">
        <v>32</v>
      </c>
      <c r="D10" s="25">
        <v>250</v>
      </c>
      <c r="E10" s="23">
        <v>2636.7693835999999</v>
      </c>
      <c r="F10" s="24">
        <v>10.0183014699042</v>
      </c>
      <c r="G10" s="23">
        <v>7.6950000000000003</v>
      </c>
    </row>
    <row r="11" spans="1:7" x14ac:dyDescent="0.2">
      <c r="A11" s="22" t="s">
        <v>2011</v>
      </c>
      <c r="B11" s="22" t="s">
        <v>2012</v>
      </c>
      <c r="C11" s="22" t="s">
        <v>1534</v>
      </c>
      <c r="D11" s="25">
        <v>250</v>
      </c>
      <c r="E11" s="23">
        <v>2627.7954451999999</v>
      </c>
      <c r="F11" s="24">
        <v>9.9842053442350895</v>
      </c>
      <c r="G11" s="23">
        <v>7.665</v>
      </c>
    </row>
    <row r="12" spans="1:7" x14ac:dyDescent="0.2">
      <c r="A12" s="22" t="s">
        <v>2013</v>
      </c>
      <c r="B12" s="22" t="s">
        <v>2014</v>
      </c>
      <c r="C12" s="22" t="s">
        <v>32</v>
      </c>
      <c r="D12" s="25">
        <v>2500</v>
      </c>
      <c r="E12" s="23">
        <v>2572.5682876999999</v>
      </c>
      <c r="F12" s="24">
        <v>9.7743719334703307</v>
      </c>
      <c r="G12" s="23">
        <v>7.48</v>
      </c>
    </row>
    <row r="13" spans="1:7" x14ac:dyDescent="0.2">
      <c r="A13" s="21" t="s">
        <v>34</v>
      </c>
      <c r="B13" s="21"/>
      <c r="C13" s="21"/>
      <c r="D13" s="21"/>
      <c r="E13" s="26">
        <f>SUM(E6:E12)</f>
        <v>15889.220719299998</v>
      </c>
      <c r="F13" s="27">
        <f>SUM(F6:F12)</f>
        <v>60.370468603690028</v>
      </c>
      <c r="G13" s="26"/>
    </row>
    <row r="14" spans="1:7" x14ac:dyDescent="0.2">
      <c r="A14" s="22"/>
      <c r="B14" s="22"/>
      <c r="C14" s="22"/>
      <c r="D14" s="22"/>
      <c r="E14" s="23"/>
      <c r="F14" s="24"/>
      <c r="G14" s="23"/>
    </row>
    <row r="15" spans="1:7" x14ac:dyDescent="0.2">
      <c r="A15" s="21" t="s">
        <v>35</v>
      </c>
      <c r="B15" s="22"/>
      <c r="C15" s="22"/>
      <c r="D15" s="22"/>
      <c r="E15" s="23"/>
      <c r="F15" s="24"/>
      <c r="G15" s="23"/>
    </row>
    <row r="16" spans="1:7" x14ac:dyDescent="0.2">
      <c r="A16" s="21" t="s">
        <v>36</v>
      </c>
      <c r="B16" s="22"/>
      <c r="C16" s="22"/>
      <c r="D16" s="22"/>
      <c r="E16" s="23"/>
      <c r="F16" s="24"/>
      <c r="G16" s="23"/>
    </row>
    <row r="17" spans="1:7" x14ac:dyDescent="0.2">
      <c r="A17" s="22" t="s">
        <v>2015</v>
      </c>
      <c r="B17" s="22" t="s">
        <v>2016</v>
      </c>
      <c r="C17" s="22" t="s">
        <v>38</v>
      </c>
      <c r="D17" s="25">
        <v>500</v>
      </c>
      <c r="E17" s="23">
        <v>2498.7775000000001</v>
      </c>
      <c r="F17" s="24">
        <v>9.4940067405648492</v>
      </c>
      <c r="G17" s="23">
        <v>5.9523999999999999</v>
      </c>
    </row>
    <row r="18" spans="1:7" x14ac:dyDescent="0.2">
      <c r="A18" s="22" t="s">
        <v>1863</v>
      </c>
      <c r="B18" s="22" t="s">
        <v>1864</v>
      </c>
      <c r="C18" s="22" t="s">
        <v>40</v>
      </c>
      <c r="D18" s="25">
        <v>500</v>
      </c>
      <c r="E18" s="23">
        <v>2359.88</v>
      </c>
      <c r="F18" s="24">
        <v>8.96627115736562</v>
      </c>
      <c r="G18" s="23">
        <v>7.2000999999999999</v>
      </c>
    </row>
    <row r="19" spans="1:7" x14ac:dyDescent="0.2">
      <c r="A19" s="22" t="s">
        <v>2017</v>
      </c>
      <c r="B19" s="22" t="s">
        <v>2018</v>
      </c>
      <c r="C19" s="22" t="s">
        <v>38</v>
      </c>
      <c r="D19" s="25">
        <v>500</v>
      </c>
      <c r="E19" s="23">
        <v>2330.77</v>
      </c>
      <c r="F19" s="24">
        <v>8.8556688583542709</v>
      </c>
      <c r="G19" s="23">
        <v>7.5075000000000003</v>
      </c>
    </row>
    <row r="20" spans="1:7" x14ac:dyDescent="0.2">
      <c r="A20" s="21" t="s">
        <v>34</v>
      </c>
      <c r="B20" s="21"/>
      <c r="C20" s="21"/>
      <c r="D20" s="21"/>
      <c r="E20" s="26">
        <f>SUM(E16:E19)</f>
        <v>7189.4274999999998</v>
      </c>
      <c r="F20" s="27">
        <f>SUM(F16:F19)</f>
        <v>27.315946756284738</v>
      </c>
      <c r="G20" s="26"/>
    </row>
    <row r="21" spans="1:7" x14ac:dyDescent="0.2">
      <c r="A21" s="22"/>
      <c r="B21" s="22"/>
      <c r="C21" s="22"/>
      <c r="D21" s="22"/>
      <c r="E21" s="23"/>
      <c r="F21" s="24"/>
      <c r="G21" s="23"/>
    </row>
    <row r="22" spans="1:7" x14ac:dyDescent="0.2">
      <c r="A22" s="21" t="s">
        <v>46</v>
      </c>
      <c r="B22" s="21"/>
      <c r="C22" s="21"/>
      <c r="D22" s="21"/>
      <c r="E22" s="26">
        <f>E13+E20</f>
        <v>23078.648219299997</v>
      </c>
      <c r="F22" s="27">
        <f>F13+F20</f>
        <v>87.686415359974774</v>
      </c>
      <c r="G22" s="26"/>
    </row>
    <row r="23" spans="1:7" x14ac:dyDescent="0.2">
      <c r="A23" s="21"/>
      <c r="B23" s="21"/>
      <c r="C23" s="21"/>
      <c r="D23" s="21"/>
      <c r="E23" s="26"/>
      <c r="F23" s="27"/>
      <c r="G23" s="26"/>
    </row>
    <row r="24" spans="1:7" x14ac:dyDescent="0.2">
      <c r="A24" s="21" t="s">
        <v>48</v>
      </c>
      <c r="B24" s="21"/>
      <c r="C24" s="21"/>
      <c r="D24" s="21"/>
      <c r="E24" s="26">
        <f>E26-(E13+E20)</f>
        <v>3240.877016800001</v>
      </c>
      <c r="F24" s="27">
        <f>F26-(F13+F20)</f>
        <v>12.313584640025226</v>
      </c>
      <c r="G24" s="26"/>
    </row>
    <row r="25" spans="1:7" x14ac:dyDescent="0.2">
      <c r="A25" s="21"/>
      <c r="B25" s="21"/>
      <c r="C25" s="21"/>
      <c r="D25" s="21"/>
      <c r="E25" s="26"/>
      <c r="F25" s="27"/>
      <c r="G25" s="26"/>
    </row>
    <row r="26" spans="1:7" x14ac:dyDescent="0.2">
      <c r="A26" s="28" t="s">
        <v>47</v>
      </c>
      <c r="B26" s="28"/>
      <c r="C26" s="28"/>
      <c r="D26" s="28"/>
      <c r="E26" s="29">
        <v>26319.525236099998</v>
      </c>
      <c r="F26" s="30">
        <v>100</v>
      </c>
      <c r="G26" s="29"/>
    </row>
    <row r="27" spans="1:7" x14ac:dyDescent="0.2">
      <c r="A27" s="11"/>
      <c r="B27" s="11"/>
      <c r="C27" s="11"/>
      <c r="D27" s="11"/>
      <c r="E27" s="12"/>
      <c r="F27" s="13"/>
      <c r="G27" s="12"/>
    </row>
    <row r="28" spans="1:7" x14ac:dyDescent="0.2">
      <c r="A28" s="11" t="s">
        <v>50</v>
      </c>
    </row>
    <row r="30" spans="1:7" ht="23.25" customHeight="1" x14ac:dyDescent="0.2">
      <c r="A30" s="147" t="s">
        <v>1639</v>
      </c>
      <c r="B30" s="147"/>
      <c r="C30" s="147"/>
      <c r="D30" s="147"/>
    </row>
    <row r="32" spans="1:7" x14ac:dyDescent="0.2">
      <c r="A32" s="11" t="s">
        <v>51</v>
      </c>
    </row>
    <row r="33" spans="1:7" x14ac:dyDescent="0.2">
      <c r="A33" s="11" t="s">
        <v>2019</v>
      </c>
    </row>
    <row r="34" spans="1:7" x14ac:dyDescent="0.2">
      <c r="A34" s="11" t="s">
        <v>52</v>
      </c>
      <c r="B34" s="11"/>
      <c r="C34" s="31" t="s">
        <v>2020</v>
      </c>
      <c r="D34" s="11" t="s">
        <v>53</v>
      </c>
    </row>
    <row r="35" spans="1:7" x14ac:dyDescent="0.2">
      <c r="A35" s="6" t="s">
        <v>61</v>
      </c>
      <c r="C35" s="127" t="s">
        <v>2021</v>
      </c>
      <c r="D35" s="32">
        <v>10.016500000000001</v>
      </c>
    </row>
    <row r="36" spans="1:7" x14ac:dyDescent="0.2">
      <c r="A36" s="6" t="s">
        <v>132</v>
      </c>
      <c r="C36" s="127" t="s">
        <v>2021</v>
      </c>
      <c r="D36" s="32">
        <v>10.016500000000001</v>
      </c>
    </row>
    <row r="37" spans="1:7" x14ac:dyDescent="0.2">
      <c r="A37" s="6" t="s">
        <v>62</v>
      </c>
      <c r="C37" s="127" t="s">
        <v>2021</v>
      </c>
      <c r="D37" s="32">
        <v>10.0197</v>
      </c>
    </row>
    <row r="38" spans="1:7" x14ac:dyDescent="0.2">
      <c r="A38" s="6" t="s">
        <v>133</v>
      </c>
      <c r="C38" s="127" t="s">
        <v>2021</v>
      </c>
      <c r="D38" s="32">
        <v>10.0197</v>
      </c>
    </row>
    <row r="40" spans="1:7" x14ac:dyDescent="0.2">
      <c r="A40" s="6" t="s">
        <v>58</v>
      </c>
    </row>
    <row r="41" spans="1:7" x14ac:dyDescent="0.2">
      <c r="A41" s="6" t="s">
        <v>2022</v>
      </c>
    </row>
    <row r="43" spans="1:7" s="10" customFormat="1" x14ac:dyDescent="0.2">
      <c r="A43" s="11" t="s">
        <v>1028</v>
      </c>
      <c r="B43" s="6"/>
      <c r="C43" s="6"/>
      <c r="D43" s="31" t="s">
        <v>60</v>
      </c>
      <c r="E43" s="9"/>
      <c r="G43" s="9"/>
    </row>
    <row r="45" spans="1:7" s="10" customFormat="1" x14ac:dyDescent="0.2">
      <c r="A45" s="11" t="s">
        <v>1166</v>
      </c>
      <c r="B45" s="6"/>
      <c r="C45" s="6"/>
      <c r="D45" s="31" t="s">
        <v>60</v>
      </c>
      <c r="E45" s="9"/>
      <c r="G45" s="9"/>
    </row>
    <row r="47" spans="1:7" s="10" customFormat="1" x14ac:dyDescent="0.2">
      <c r="A47" s="11" t="s">
        <v>1656</v>
      </c>
      <c r="B47" s="6"/>
      <c r="C47" s="6"/>
      <c r="D47" s="35">
        <v>0.99304674605203647</v>
      </c>
      <c r="E47" s="9" t="s">
        <v>59</v>
      </c>
      <c r="G47" s="9"/>
    </row>
    <row r="49" spans="1:7" s="10" customFormat="1" x14ac:dyDescent="0.2">
      <c r="A49" s="11" t="s">
        <v>66</v>
      </c>
      <c r="B49" s="6"/>
      <c r="C49" s="6"/>
      <c r="D49" s="31" t="s">
        <v>60</v>
      </c>
      <c r="E49" s="9"/>
      <c r="G49" s="9"/>
    </row>
    <row r="50" spans="1:7" s="10" customFormat="1" x14ac:dyDescent="0.2">
      <c r="A50" s="6"/>
      <c r="B50" s="6"/>
      <c r="C50" s="6"/>
      <c r="D50" s="6"/>
      <c r="E50" s="9"/>
      <c r="G50" s="9"/>
    </row>
    <row r="51" spans="1:7" s="9" customFormat="1" x14ac:dyDescent="0.2">
      <c r="A51" s="11" t="s">
        <v>1657</v>
      </c>
      <c r="B51" s="11"/>
      <c r="C51" s="11"/>
      <c r="D51" s="31" t="s">
        <v>60</v>
      </c>
      <c r="F51" s="10"/>
    </row>
    <row r="52" spans="1:7" s="9" customFormat="1" x14ac:dyDescent="0.2">
      <c r="A52" s="11"/>
      <c r="B52" s="11"/>
      <c r="C52" s="11"/>
      <c r="D52" s="11"/>
      <c r="F52" s="10"/>
    </row>
    <row r="53" spans="1:7" s="9" customFormat="1" x14ac:dyDescent="0.2">
      <c r="A53" s="11" t="s">
        <v>1658</v>
      </c>
      <c r="B53" s="11"/>
      <c r="C53" s="11"/>
      <c r="D53" s="31" t="s">
        <v>60</v>
      </c>
      <c r="F53" s="10"/>
    </row>
    <row r="54" spans="1:7" s="9" customFormat="1" x14ac:dyDescent="0.2">
      <c r="A54" s="11"/>
      <c r="B54" s="11"/>
      <c r="C54" s="11"/>
      <c r="D54" s="11"/>
      <c r="F54" s="10"/>
    </row>
    <row r="55" spans="1:7" s="9" customFormat="1" x14ac:dyDescent="0.2">
      <c r="A55" s="11" t="s">
        <v>1659</v>
      </c>
      <c r="B55" s="11"/>
      <c r="C55" s="11"/>
      <c r="D55" s="31" t="s">
        <v>60</v>
      </c>
      <c r="F55" s="10"/>
    </row>
    <row r="56" spans="1:7" s="9" customFormat="1" x14ac:dyDescent="0.2">
      <c r="A56" s="11"/>
      <c r="B56" s="11"/>
      <c r="C56" s="11"/>
      <c r="D56" s="11"/>
      <c r="F56" s="10"/>
    </row>
    <row r="57" spans="1:7" s="9" customFormat="1" x14ac:dyDescent="0.2">
      <c r="A57" s="11" t="s">
        <v>1660</v>
      </c>
      <c r="B57" s="11"/>
      <c r="C57" s="11"/>
      <c r="D57" s="31" t="s">
        <v>60</v>
      </c>
      <c r="F57" s="10"/>
    </row>
    <row r="58" spans="1:7" s="9" customFormat="1" x14ac:dyDescent="0.2">
      <c r="A58" s="11"/>
      <c r="B58" s="11"/>
      <c r="C58" s="11"/>
      <c r="D58" s="11"/>
      <c r="F58" s="10"/>
    </row>
    <row r="59" spans="1:7" s="9" customFormat="1" x14ac:dyDescent="0.2">
      <c r="A59" s="11" t="s">
        <v>1661</v>
      </c>
      <c r="B59" s="11"/>
      <c r="C59" s="11"/>
      <c r="D59" s="31" t="s">
        <v>60</v>
      </c>
      <c r="F59" s="10"/>
    </row>
    <row r="60" spans="1:7" s="9" customFormat="1" x14ac:dyDescent="0.2">
      <c r="A60" s="6"/>
      <c r="B60" s="6"/>
      <c r="C60" s="6"/>
      <c r="D60" s="6"/>
      <c r="F60" s="10"/>
    </row>
    <row r="61" spans="1:7" s="9" customFormat="1" x14ac:dyDescent="0.2">
      <c r="A61" s="77" t="s">
        <v>1662</v>
      </c>
      <c r="B61" s="78"/>
      <c r="C61" s="78"/>
      <c r="D61" s="78"/>
      <c r="F61" s="10"/>
    </row>
    <row r="63" spans="1:7" x14ac:dyDescent="0.2">
      <c r="A63" s="77" t="s">
        <v>2074</v>
      </c>
    </row>
    <row r="64" spans="1:7" x14ac:dyDescent="0.2">
      <c r="A64" s="78"/>
    </row>
    <row r="65" spans="1:1" x14ac:dyDescent="0.2">
      <c r="A65" s="78"/>
    </row>
    <row r="66" spans="1:1" x14ac:dyDescent="0.2">
      <c r="A66" s="78"/>
    </row>
    <row r="67" spans="1:1" x14ac:dyDescent="0.2">
      <c r="A67" s="78"/>
    </row>
    <row r="68" spans="1:1" x14ac:dyDescent="0.2">
      <c r="A68" s="78"/>
    </row>
    <row r="69" spans="1:1" x14ac:dyDescent="0.2">
      <c r="A69" s="78"/>
    </row>
    <row r="70" spans="1:1" x14ac:dyDescent="0.2">
      <c r="A70" s="78"/>
    </row>
    <row r="71" spans="1:1" x14ac:dyDescent="0.2">
      <c r="A71" s="78"/>
    </row>
    <row r="72" spans="1:1" x14ac:dyDescent="0.2">
      <c r="A72" s="78"/>
    </row>
    <row r="73" spans="1:1" x14ac:dyDescent="0.2">
      <c r="A73" s="78"/>
    </row>
    <row r="74" spans="1:1" x14ac:dyDescent="0.2">
      <c r="A74" s="78"/>
    </row>
    <row r="75" spans="1:1" x14ac:dyDescent="0.2">
      <c r="A75" s="78"/>
    </row>
    <row r="76" spans="1:1" x14ac:dyDescent="0.2">
      <c r="A76" s="78"/>
    </row>
    <row r="77" spans="1:1" x14ac:dyDescent="0.2">
      <c r="A77" s="78"/>
    </row>
    <row r="78" spans="1:1" x14ac:dyDescent="0.2">
      <c r="A78" s="78"/>
    </row>
    <row r="79" spans="1:1" x14ac:dyDescent="0.2">
      <c r="A79" s="78"/>
    </row>
    <row r="80" spans="1:1" x14ac:dyDescent="0.2">
      <c r="A80" s="77" t="s">
        <v>2023</v>
      </c>
    </row>
    <row r="81" spans="1:1" x14ac:dyDescent="0.2">
      <c r="A81" s="78"/>
    </row>
    <row r="82" spans="1:1" x14ac:dyDescent="0.2">
      <c r="A82" s="77" t="s">
        <v>2075</v>
      </c>
    </row>
    <row r="99" spans="1:1" x14ac:dyDescent="0.2">
      <c r="A99" s="78" t="s">
        <v>1487</v>
      </c>
    </row>
    <row r="102" spans="1:1" x14ac:dyDescent="0.2">
      <c r="A102" s="78"/>
    </row>
    <row r="103" spans="1:1" x14ac:dyDescent="0.2">
      <c r="A103" s="102"/>
    </row>
  </sheetData>
  <mergeCells count="2">
    <mergeCell ref="A1:G1"/>
    <mergeCell ref="A30:D30"/>
  </mergeCells>
  <conditionalFormatting sqref="F2:F3">
    <cfRule type="cellIs" dxfId="117" priority="2" stopIfTrue="1" operator="between">
      <formula>0.009</formula>
      <formula>-0.009</formula>
    </cfRule>
  </conditionalFormatting>
  <conditionalFormatting sqref="F5:F65537">
    <cfRule type="cellIs" dxfId="116" priority="1" stopIfTrue="1" operator="between">
      <formula>0.009</formula>
      <formula>-0.009</formula>
    </cfRule>
  </conditionalFormatting>
  <pageMargins left="0.7" right="0.7" top="0.75" bottom="0.75" header="0.3" footer="0.3"/>
  <headerFooter>
    <oddFooter>&amp;C_x000D_&amp;1#&amp;"Aptos"&amp;10&amp;K000000 RESTRICTED</oddFooter>
  </headerFooter>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CB9E0-9EBD-42F9-A1BE-754811C5AB51}">
  <dimension ref="A1:I140"/>
  <sheetViews>
    <sheetView workbookViewId="0">
      <selection sqref="A1:G1"/>
    </sheetView>
  </sheetViews>
  <sheetFormatPr defaultColWidth="9.140625" defaultRowHeight="11.25" x14ac:dyDescent="0.2"/>
  <cols>
    <col min="1" max="1" width="52.28515625" style="6" bestFit="1" customWidth="1"/>
    <col min="2" max="2" width="29.42578125" style="6" bestFit="1" customWidth="1"/>
    <col min="3" max="3" width="22.140625" style="6" bestFit="1" customWidth="1"/>
    <col min="4" max="4" width="15.5703125" style="6" customWidth="1"/>
    <col min="5" max="5" width="23.7109375" style="9" customWidth="1"/>
    <col min="6" max="6" width="13.28515625" style="10" bestFit="1" customWidth="1"/>
    <col min="7" max="7" width="6.5703125" style="9" customWidth="1"/>
    <col min="8" max="16384" width="9.140625" style="6"/>
  </cols>
  <sheetData>
    <row r="1" spans="1:7" s="1" customFormat="1" ht="15" x14ac:dyDescent="0.2">
      <c r="A1" s="145" t="s">
        <v>2024</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1525</v>
      </c>
      <c r="D4" s="15" t="s">
        <v>1</v>
      </c>
      <c r="E4" s="56" t="s">
        <v>6</v>
      </c>
      <c r="F4" s="16" t="s">
        <v>3</v>
      </c>
      <c r="G4" s="16" t="s">
        <v>5</v>
      </c>
    </row>
    <row r="5" spans="1:7" x14ac:dyDescent="0.2">
      <c r="A5" s="17" t="s">
        <v>35</v>
      </c>
      <c r="B5" s="18"/>
      <c r="C5" s="18"/>
      <c r="D5" s="18"/>
      <c r="E5" s="19"/>
      <c r="F5" s="20"/>
      <c r="G5" s="19"/>
    </row>
    <row r="6" spans="1:7" x14ac:dyDescent="0.2">
      <c r="A6" s="21" t="s">
        <v>42</v>
      </c>
      <c r="B6" s="22"/>
      <c r="C6" s="22"/>
      <c r="D6" s="22"/>
      <c r="E6" s="23"/>
      <c r="F6" s="24"/>
      <c r="G6" s="23"/>
    </row>
    <row r="7" spans="1:7" x14ac:dyDescent="0.2">
      <c r="A7" s="22" t="s">
        <v>2025</v>
      </c>
      <c r="B7" s="22" t="s">
        <v>2026</v>
      </c>
      <c r="C7" s="22" t="s">
        <v>43</v>
      </c>
      <c r="D7" s="25">
        <v>1500000</v>
      </c>
      <c r="E7" s="23">
        <v>1490.8125</v>
      </c>
      <c r="F7" s="24">
        <v>10.1306655417805</v>
      </c>
      <c r="G7" s="23">
        <v>5.1127000000000002</v>
      </c>
    </row>
    <row r="8" spans="1:7" x14ac:dyDescent="0.2">
      <c r="A8" s="21" t="s">
        <v>34</v>
      </c>
      <c r="B8" s="21"/>
      <c r="C8" s="21"/>
      <c r="D8" s="21"/>
      <c r="E8" s="26">
        <f>SUM(E6:E7)</f>
        <v>1490.8125</v>
      </c>
      <c r="F8" s="27">
        <f>SUM(F6:F7)</f>
        <v>10.1306655417805</v>
      </c>
      <c r="G8" s="26"/>
    </row>
    <row r="9" spans="1:7" x14ac:dyDescent="0.2">
      <c r="A9" s="22"/>
      <c r="B9" s="22"/>
      <c r="C9" s="22"/>
      <c r="D9" s="22"/>
      <c r="E9" s="23"/>
      <c r="F9" s="24"/>
      <c r="G9" s="23"/>
    </row>
    <row r="10" spans="1:7" x14ac:dyDescent="0.2">
      <c r="A10" s="21" t="s">
        <v>65</v>
      </c>
      <c r="B10" s="22"/>
      <c r="C10" s="22"/>
      <c r="D10" s="22"/>
      <c r="E10" s="23"/>
      <c r="F10" s="24"/>
      <c r="G10" s="23"/>
    </row>
    <row r="11" spans="1:7" x14ac:dyDescent="0.2">
      <c r="A11" s="22" t="s">
        <v>103</v>
      </c>
      <c r="B11" s="22" t="s">
        <v>102</v>
      </c>
      <c r="C11" s="22" t="s">
        <v>43</v>
      </c>
      <c r="D11" s="25">
        <v>3000000</v>
      </c>
      <c r="E11" s="23">
        <v>3100.6759999999999</v>
      </c>
      <c r="F11" s="24">
        <v>21.070330111550501</v>
      </c>
      <c r="G11" s="23">
        <v>7.8482051249999998</v>
      </c>
    </row>
    <row r="12" spans="1:7" x14ac:dyDescent="0.2">
      <c r="A12" s="22" t="s">
        <v>105</v>
      </c>
      <c r="B12" s="22" t="s">
        <v>104</v>
      </c>
      <c r="C12" s="22" t="s">
        <v>43</v>
      </c>
      <c r="D12" s="25">
        <v>2000000</v>
      </c>
      <c r="E12" s="23">
        <v>2009.402</v>
      </c>
      <c r="F12" s="24">
        <v>13.654688031516301</v>
      </c>
      <c r="G12" s="23">
        <v>7.3587067849999999</v>
      </c>
    </row>
    <row r="13" spans="1:7" x14ac:dyDescent="0.2">
      <c r="A13" s="22" t="s">
        <v>1865</v>
      </c>
      <c r="B13" s="22" t="s">
        <v>1866</v>
      </c>
      <c r="C13" s="22" t="s">
        <v>43</v>
      </c>
      <c r="D13" s="25">
        <v>1500000</v>
      </c>
      <c r="E13" s="23">
        <v>1571.4796667000001</v>
      </c>
      <c r="F13" s="24">
        <v>10.6788311132664</v>
      </c>
      <c r="G13" s="23">
        <v>7.5603116650000004</v>
      </c>
    </row>
    <row r="14" spans="1:7" x14ac:dyDescent="0.2">
      <c r="A14" s="22" t="s">
        <v>107</v>
      </c>
      <c r="B14" s="22" t="s">
        <v>106</v>
      </c>
      <c r="C14" s="22" t="s">
        <v>43</v>
      </c>
      <c r="D14" s="25">
        <v>1500000</v>
      </c>
      <c r="E14" s="23">
        <v>1516.338</v>
      </c>
      <c r="F14" s="24">
        <v>10.304121495018601</v>
      </c>
      <c r="G14" s="23">
        <v>7.6820606250000001</v>
      </c>
    </row>
    <row r="15" spans="1:7" x14ac:dyDescent="0.2">
      <c r="A15" s="22" t="s">
        <v>1948</v>
      </c>
      <c r="B15" s="22" t="s">
        <v>1949</v>
      </c>
      <c r="C15" s="22" t="s">
        <v>43</v>
      </c>
      <c r="D15" s="25">
        <v>1000000</v>
      </c>
      <c r="E15" s="23">
        <v>1036.5376667</v>
      </c>
      <c r="F15" s="24">
        <v>7.0436868639049397</v>
      </c>
      <c r="G15" s="23">
        <v>7.49961112</v>
      </c>
    </row>
    <row r="16" spans="1:7" x14ac:dyDescent="0.2">
      <c r="A16" s="22" t="s">
        <v>1872</v>
      </c>
      <c r="B16" s="22" t="s">
        <v>1873</v>
      </c>
      <c r="C16" s="22" t="s">
        <v>43</v>
      </c>
      <c r="D16" s="25">
        <v>500000</v>
      </c>
      <c r="E16" s="23">
        <v>511.88241670000002</v>
      </c>
      <c r="F16" s="24">
        <v>3.47844518362036</v>
      </c>
      <c r="G16" s="23">
        <v>7.5753795799999999</v>
      </c>
    </row>
    <row r="17" spans="1:7" x14ac:dyDescent="0.2">
      <c r="A17" s="22" t="s">
        <v>111</v>
      </c>
      <c r="B17" s="22" t="s">
        <v>110</v>
      </c>
      <c r="C17" s="22" t="s">
        <v>43</v>
      </c>
      <c r="D17" s="25">
        <v>510200</v>
      </c>
      <c r="E17" s="23">
        <v>509.65969819999998</v>
      </c>
      <c r="F17" s="24">
        <v>3.4633409248909599</v>
      </c>
      <c r="G17" s="23">
        <v>7.8578855499999998</v>
      </c>
    </row>
    <row r="18" spans="1:7" x14ac:dyDescent="0.2">
      <c r="A18" s="22" t="s">
        <v>109</v>
      </c>
      <c r="B18" s="22" t="s">
        <v>1869</v>
      </c>
      <c r="C18" s="22" t="s">
        <v>43</v>
      </c>
      <c r="D18" s="25">
        <v>312440</v>
      </c>
      <c r="E18" s="23">
        <v>320.03557260000002</v>
      </c>
      <c r="F18" s="24">
        <v>2.1747693606559002</v>
      </c>
      <c r="G18" s="23">
        <v>7.605219795</v>
      </c>
    </row>
    <row r="19" spans="1:7" x14ac:dyDescent="0.2">
      <c r="A19" s="22" t="s">
        <v>113</v>
      </c>
      <c r="B19" s="22" t="s">
        <v>112</v>
      </c>
      <c r="C19" s="22" t="s">
        <v>43</v>
      </c>
      <c r="D19" s="25">
        <v>300200</v>
      </c>
      <c r="E19" s="23">
        <v>299.33332259999997</v>
      </c>
      <c r="F19" s="24">
        <v>2.0340893149007599</v>
      </c>
      <c r="G19" s="23">
        <v>7.8816633999999999</v>
      </c>
    </row>
    <row r="20" spans="1:7" x14ac:dyDescent="0.2">
      <c r="A20" s="22" t="s">
        <v>1996</v>
      </c>
      <c r="B20" s="22" t="s">
        <v>1997</v>
      </c>
      <c r="C20" s="22" t="s">
        <v>43</v>
      </c>
      <c r="D20" s="25">
        <v>102700</v>
      </c>
      <c r="E20" s="23">
        <v>95.908620200000001</v>
      </c>
      <c r="F20" s="24">
        <v>0.65173732700782705</v>
      </c>
      <c r="G20" s="23">
        <v>7.79110753124999</v>
      </c>
    </row>
    <row r="21" spans="1:7" x14ac:dyDescent="0.2">
      <c r="A21" s="22" t="s">
        <v>117</v>
      </c>
      <c r="B21" s="22" t="s">
        <v>1874</v>
      </c>
      <c r="C21" s="22" t="s">
        <v>43</v>
      </c>
      <c r="D21" s="25">
        <v>68680</v>
      </c>
      <c r="E21" s="23">
        <v>70.267393200000001</v>
      </c>
      <c r="F21" s="24">
        <v>0.47749496264753899</v>
      </c>
      <c r="G21" s="23">
        <v>7.5965834049999996</v>
      </c>
    </row>
    <row r="22" spans="1:7" x14ac:dyDescent="0.2">
      <c r="A22" s="22" t="s">
        <v>119</v>
      </c>
      <c r="B22" s="22" t="s">
        <v>118</v>
      </c>
      <c r="C22" s="22" t="s">
        <v>43</v>
      </c>
      <c r="D22" s="25">
        <v>52560</v>
      </c>
      <c r="E22" s="23">
        <v>52.9173379</v>
      </c>
      <c r="F22" s="24">
        <v>0.359594416887628</v>
      </c>
      <c r="G22" s="23">
        <v>7.8769053900000001</v>
      </c>
    </row>
    <row r="23" spans="1:7" x14ac:dyDescent="0.2">
      <c r="A23" s="22" t="s">
        <v>121</v>
      </c>
      <c r="B23" s="22" t="s">
        <v>120</v>
      </c>
      <c r="C23" s="22" t="s">
        <v>43</v>
      </c>
      <c r="D23" s="25">
        <v>50000</v>
      </c>
      <c r="E23" s="23">
        <v>50.253983300000002</v>
      </c>
      <c r="F23" s="24">
        <v>0.34149586011287397</v>
      </c>
      <c r="G23" s="23">
        <v>7.8766671300000004</v>
      </c>
    </row>
    <row r="24" spans="1:7" x14ac:dyDescent="0.2">
      <c r="A24" s="22" t="s">
        <v>115</v>
      </c>
      <c r="B24" s="22" t="s">
        <v>114</v>
      </c>
      <c r="C24" s="22" t="s">
        <v>43</v>
      </c>
      <c r="D24" s="25">
        <v>500</v>
      </c>
      <c r="E24" s="23">
        <v>0.51560859999999997</v>
      </c>
      <c r="F24" s="24">
        <v>3.5037660853163601E-3</v>
      </c>
      <c r="G24" s="23">
        <v>7.7806146225125001</v>
      </c>
    </row>
    <row r="25" spans="1:7" x14ac:dyDescent="0.2">
      <c r="A25" s="21" t="s">
        <v>34</v>
      </c>
      <c r="B25" s="21"/>
      <c r="C25" s="21"/>
      <c r="D25" s="21"/>
      <c r="E25" s="26">
        <f>SUM(E11:E24)</f>
        <v>11145.207286699999</v>
      </c>
      <c r="F25" s="27">
        <f>SUM(F11:F24)</f>
        <v>75.736128732065893</v>
      </c>
      <c r="G25" s="26"/>
    </row>
    <row r="26" spans="1:7" x14ac:dyDescent="0.2">
      <c r="A26" s="22"/>
      <c r="B26" s="22"/>
      <c r="C26" s="22"/>
      <c r="D26" s="22"/>
      <c r="E26" s="23"/>
      <c r="F26" s="24"/>
      <c r="G26" s="23"/>
    </row>
    <row r="27" spans="1:7" x14ac:dyDescent="0.2">
      <c r="A27" s="21" t="s">
        <v>46</v>
      </c>
      <c r="B27" s="21"/>
      <c r="C27" s="21"/>
      <c r="D27" s="21"/>
      <c r="E27" s="26">
        <f>E8+E25</f>
        <v>12636.019786699999</v>
      </c>
      <c r="F27" s="27">
        <f>F8+F25</f>
        <v>85.866794273846395</v>
      </c>
      <c r="G27" s="26"/>
    </row>
    <row r="28" spans="1:7" x14ac:dyDescent="0.2">
      <c r="A28" s="21"/>
      <c r="B28" s="21"/>
      <c r="C28" s="21"/>
      <c r="D28" s="21"/>
      <c r="E28" s="26"/>
      <c r="F28" s="27"/>
      <c r="G28" s="26"/>
    </row>
    <row r="29" spans="1:7" x14ac:dyDescent="0.2">
      <c r="A29" s="21" t="s">
        <v>1749</v>
      </c>
      <c r="B29" s="21"/>
      <c r="C29" s="21"/>
      <c r="D29" s="21"/>
      <c r="E29" s="26">
        <v>3.7813605799999999</v>
      </c>
      <c r="F29" s="27">
        <f>E29/E33*100</f>
        <v>2.5695853320825555E-2</v>
      </c>
      <c r="G29" s="26"/>
    </row>
    <row r="30" spans="1:7" x14ac:dyDescent="0.2">
      <c r="A30" s="21"/>
      <c r="B30" s="21"/>
      <c r="C30" s="21"/>
      <c r="D30" s="21"/>
      <c r="E30" s="26"/>
      <c r="F30" s="27"/>
      <c r="G30" s="26"/>
    </row>
    <row r="31" spans="1:7" x14ac:dyDescent="0.2">
      <c r="A31" s="21" t="s">
        <v>48</v>
      </c>
      <c r="B31" s="21"/>
      <c r="C31" s="21"/>
      <c r="D31" s="21"/>
      <c r="E31" s="26">
        <f>E33-(E8+E25+E29)</f>
        <v>2076.0385362200013</v>
      </c>
      <c r="F31" s="27">
        <f>F33-(F8+F25+F29)</f>
        <v>14.107509872832779</v>
      </c>
      <c r="G31" s="26"/>
    </row>
    <row r="32" spans="1:7" x14ac:dyDescent="0.2">
      <c r="A32" s="22"/>
      <c r="B32" s="22"/>
      <c r="C32" s="22"/>
      <c r="D32" s="22"/>
      <c r="E32" s="23"/>
      <c r="F32" s="24"/>
      <c r="G32" s="23"/>
    </row>
    <row r="33" spans="1:7" x14ac:dyDescent="0.2">
      <c r="A33" s="28" t="s">
        <v>47</v>
      </c>
      <c r="B33" s="28"/>
      <c r="C33" s="28"/>
      <c r="D33" s="28"/>
      <c r="E33" s="29">
        <v>14715.8396835</v>
      </c>
      <c r="F33" s="30">
        <v>100</v>
      </c>
      <c r="G33" s="29"/>
    </row>
    <row r="35" spans="1:7" x14ac:dyDescent="0.2">
      <c r="A35" s="108" t="s">
        <v>1750</v>
      </c>
      <c r="B35" s="108"/>
      <c r="C35" s="108"/>
      <c r="D35" s="108"/>
      <c r="E35" s="109"/>
      <c r="F35" s="110"/>
      <c r="G35" s="109"/>
    </row>
    <row r="36" spans="1:7" x14ac:dyDescent="0.2">
      <c r="A36" s="22"/>
      <c r="B36" s="22"/>
      <c r="C36" s="22"/>
      <c r="D36" s="22"/>
      <c r="E36" s="23"/>
      <c r="F36" s="24"/>
      <c r="G36" s="23"/>
    </row>
    <row r="37" spans="1:7" x14ac:dyDescent="0.2">
      <c r="A37" s="21" t="s">
        <v>1751</v>
      </c>
      <c r="B37" s="21"/>
      <c r="C37" s="21"/>
      <c r="D37" s="21"/>
      <c r="E37" s="26" t="s">
        <v>1752</v>
      </c>
      <c r="F37" s="27" t="s">
        <v>3</v>
      </c>
      <c r="G37" s="26"/>
    </row>
    <row r="38" spans="1:7" x14ac:dyDescent="0.2">
      <c r="A38" s="22" t="s">
        <v>1753</v>
      </c>
      <c r="B38" s="22"/>
      <c r="C38" s="22"/>
      <c r="D38" s="22"/>
      <c r="E38" s="23">
        <v>2500</v>
      </c>
      <c r="F38" s="24">
        <f>E38/$E$33*100</f>
        <v>16.988497114460291</v>
      </c>
      <c r="G38" s="23"/>
    </row>
    <row r="39" spans="1:7" x14ac:dyDescent="0.2">
      <c r="A39" s="22" t="s">
        <v>1756</v>
      </c>
      <c r="B39" s="22"/>
      <c r="C39" s="22"/>
      <c r="D39" s="22"/>
      <c r="E39" s="23">
        <v>1500</v>
      </c>
      <c r="F39" s="24">
        <f>E39/$E$33*100</f>
        <v>10.193098268676176</v>
      </c>
      <c r="G39" s="23"/>
    </row>
    <row r="40" spans="1:7" x14ac:dyDescent="0.2">
      <c r="A40" s="22" t="s">
        <v>1754</v>
      </c>
      <c r="B40" s="22"/>
      <c r="C40" s="22"/>
      <c r="D40" s="22"/>
      <c r="E40" s="23">
        <v>1000</v>
      </c>
      <c r="F40" s="24">
        <f>E40/$E$33*100</f>
        <v>6.7953988457841161</v>
      </c>
      <c r="G40" s="23"/>
    </row>
    <row r="41" spans="1:7" x14ac:dyDescent="0.2">
      <c r="A41" s="22" t="s">
        <v>1754</v>
      </c>
      <c r="B41" s="22"/>
      <c r="C41" s="22"/>
      <c r="D41" s="22"/>
      <c r="E41" s="23">
        <v>1000</v>
      </c>
      <c r="F41" s="24">
        <f>E41/$E$33*100</f>
        <v>6.7953988457841161</v>
      </c>
      <c r="G41" s="23"/>
    </row>
    <row r="42" spans="1:7" x14ac:dyDescent="0.2">
      <c r="A42" s="22" t="s">
        <v>1875</v>
      </c>
      <c r="B42" s="22"/>
      <c r="C42" s="22"/>
      <c r="D42" s="22"/>
      <c r="E42" s="23">
        <v>1000</v>
      </c>
      <c r="F42" s="24">
        <f>E42/$E$33*100</f>
        <v>6.7953988457841161</v>
      </c>
      <c r="G42" s="23"/>
    </row>
    <row r="43" spans="1:7" x14ac:dyDescent="0.2">
      <c r="A43" s="28" t="s">
        <v>1757</v>
      </c>
      <c r="B43" s="28"/>
      <c r="C43" s="28"/>
      <c r="D43" s="28"/>
      <c r="E43" s="29">
        <f xml:space="preserve"> SUM(E38:E42)</f>
        <v>7000</v>
      </c>
      <c r="F43" s="30">
        <f xml:space="preserve"> SUM(F38:F42)</f>
        <v>47.567791920488808</v>
      </c>
      <c r="G43" s="29"/>
    </row>
    <row r="44" spans="1:7" x14ac:dyDescent="0.2">
      <c r="F44" s="13" t="s">
        <v>138</v>
      </c>
    </row>
    <row r="46" spans="1:7" ht="35.1" customHeight="1" x14ac:dyDescent="0.2">
      <c r="A46" s="152" t="s">
        <v>1072</v>
      </c>
      <c r="B46" s="152"/>
      <c r="C46" s="152"/>
      <c r="D46" s="152"/>
      <c r="E46" s="152"/>
      <c r="F46" s="152"/>
      <c r="G46" s="152"/>
    </row>
    <row r="48" spans="1:7" ht="23.25" customHeight="1" x14ac:dyDescent="0.2">
      <c r="A48" s="147" t="s">
        <v>1639</v>
      </c>
      <c r="B48" s="147"/>
      <c r="C48" s="147"/>
      <c r="D48" s="147"/>
    </row>
    <row r="50" spans="1:5" x14ac:dyDescent="0.2">
      <c r="A50" s="11" t="s">
        <v>51</v>
      </c>
    </row>
    <row r="51" spans="1:5" x14ac:dyDescent="0.2">
      <c r="A51" s="11" t="s">
        <v>1640</v>
      </c>
    </row>
    <row r="52" spans="1:5" x14ac:dyDescent="0.2">
      <c r="A52" s="11" t="s">
        <v>52</v>
      </c>
      <c r="B52" s="11"/>
      <c r="C52" s="31" t="s">
        <v>54</v>
      </c>
      <c r="D52" s="11" t="s">
        <v>53</v>
      </c>
    </row>
    <row r="53" spans="1:5" x14ac:dyDescent="0.2">
      <c r="A53" s="6" t="s">
        <v>2027</v>
      </c>
      <c r="C53" s="32">
        <v>61.4146</v>
      </c>
      <c r="D53" s="32">
        <v>61.559199999999997</v>
      </c>
    </row>
    <row r="54" spans="1:5" x14ac:dyDescent="0.2">
      <c r="A54" s="6" t="s">
        <v>2028</v>
      </c>
      <c r="C54" s="32">
        <v>10.7493</v>
      </c>
      <c r="D54" s="32">
        <v>10.7746</v>
      </c>
    </row>
    <row r="55" spans="1:5" x14ac:dyDescent="0.2">
      <c r="A55" s="6" t="s">
        <v>2029</v>
      </c>
      <c r="C55" s="32">
        <v>67.698499999999996</v>
      </c>
      <c r="D55" s="32">
        <v>67.890699999999995</v>
      </c>
    </row>
    <row r="56" spans="1:5" x14ac:dyDescent="0.2">
      <c r="A56" s="6" t="s">
        <v>2030</v>
      </c>
      <c r="C56" s="32">
        <v>11.918200000000001</v>
      </c>
      <c r="D56" s="32">
        <v>11.9521</v>
      </c>
    </row>
    <row r="58" spans="1:5" x14ac:dyDescent="0.2">
      <c r="A58" s="6" t="s">
        <v>58</v>
      </c>
    </row>
    <row r="59" spans="1:5" x14ac:dyDescent="0.2">
      <c r="D59" s="31"/>
    </row>
    <row r="60" spans="1:5" x14ac:dyDescent="0.2">
      <c r="A60" s="11" t="s">
        <v>1028</v>
      </c>
      <c r="D60" s="31" t="s">
        <v>60</v>
      </c>
    </row>
    <row r="61" spans="1:5" x14ac:dyDescent="0.2">
      <c r="A61" s="11"/>
    </row>
    <row r="62" spans="1:5" x14ac:dyDescent="0.2">
      <c r="A62" s="11" t="s">
        <v>1770</v>
      </c>
    </row>
    <row r="63" spans="1:5" x14ac:dyDescent="0.2">
      <c r="A63" s="11"/>
    </row>
    <row r="64" spans="1:5" x14ac:dyDescent="0.2">
      <c r="A64" s="6" t="s">
        <v>1771</v>
      </c>
      <c r="B64" s="111"/>
      <c r="C64" s="111"/>
      <c r="D64" s="111"/>
      <c r="E64" s="111"/>
    </row>
    <row r="65" spans="1:5" x14ac:dyDescent="0.2">
      <c r="A65" s="112"/>
      <c r="B65" s="111"/>
      <c r="C65" s="111"/>
      <c r="D65" s="111"/>
      <c r="E65" s="111"/>
    </row>
    <row r="66" spans="1:5" ht="33.75" x14ac:dyDescent="0.2">
      <c r="A66" s="113" t="s">
        <v>1033</v>
      </c>
      <c r="B66" s="114" t="s">
        <v>1772</v>
      </c>
      <c r="C66" s="113" t="s">
        <v>1773</v>
      </c>
      <c r="D66" s="115" t="s">
        <v>1774</v>
      </c>
      <c r="E66" s="116" t="s">
        <v>1775</v>
      </c>
    </row>
    <row r="67" spans="1:5" x14ac:dyDescent="0.2">
      <c r="A67" s="151" t="s">
        <v>2031</v>
      </c>
      <c r="B67" s="117" t="s">
        <v>1777</v>
      </c>
      <c r="C67" s="117" t="s">
        <v>1778</v>
      </c>
      <c r="D67" s="118" t="s">
        <v>1823</v>
      </c>
      <c r="E67" s="119">
        <v>1000</v>
      </c>
    </row>
    <row r="68" spans="1:5" ht="32.1" customHeight="1" x14ac:dyDescent="0.2">
      <c r="A68" s="151"/>
      <c r="B68" s="117" t="s">
        <v>1056</v>
      </c>
      <c r="C68" s="117" t="s">
        <v>1780</v>
      </c>
      <c r="D68" s="118">
        <v>47947</v>
      </c>
      <c r="E68" s="119">
        <v>-1000</v>
      </c>
    </row>
    <row r="69" spans="1:5" x14ac:dyDescent="0.2">
      <c r="A69" s="150" t="s">
        <v>1949</v>
      </c>
      <c r="B69" s="117" t="s">
        <v>1777</v>
      </c>
      <c r="C69" s="117" t="s">
        <v>1778</v>
      </c>
      <c r="D69" s="118" t="s">
        <v>1823</v>
      </c>
      <c r="E69" s="119">
        <v>1000</v>
      </c>
    </row>
    <row r="70" spans="1:5" x14ac:dyDescent="0.2">
      <c r="A70" s="150"/>
      <c r="B70" s="117" t="s">
        <v>1056</v>
      </c>
      <c r="C70" s="117" t="s">
        <v>1780</v>
      </c>
      <c r="D70" s="118">
        <v>47947</v>
      </c>
      <c r="E70" s="119">
        <v>-1000</v>
      </c>
    </row>
    <row r="71" spans="1:5" x14ac:dyDescent="0.2">
      <c r="A71" s="151" t="s">
        <v>2032</v>
      </c>
      <c r="B71" s="117" t="s">
        <v>1777</v>
      </c>
      <c r="C71" s="117" t="s">
        <v>1778</v>
      </c>
      <c r="D71" s="118" t="s">
        <v>1823</v>
      </c>
      <c r="E71" s="119">
        <v>1500</v>
      </c>
    </row>
    <row r="72" spans="1:5" ht="26.45" customHeight="1" x14ac:dyDescent="0.2">
      <c r="A72" s="151"/>
      <c r="B72" s="117" t="s">
        <v>1056</v>
      </c>
      <c r="C72" s="117" t="s">
        <v>1780</v>
      </c>
      <c r="D72" s="118">
        <v>47947</v>
      </c>
      <c r="E72" s="119">
        <v>-1500</v>
      </c>
    </row>
    <row r="73" spans="1:5" x14ac:dyDescent="0.2">
      <c r="A73" s="150" t="s">
        <v>102</v>
      </c>
      <c r="B73" s="117" t="s">
        <v>1777</v>
      </c>
      <c r="C73" s="117" t="s">
        <v>1778</v>
      </c>
      <c r="D73" s="118" t="s">
        <v>1886</v>
      </c>
      <c r="E73" s="119">
        <v>1000</v>
      </c>
    </row>
    <row r="74" spans="1:5" x14ac:dyDescent="0.2">
      <c r="A74" s="150"/>
      <c r="B74" s="117" t="s">
        <v>1056</v>
      </c>
      <c r="C74" s="117" t="s">
        <v>1780</v>
      </c>
      <c r="D74" s="118">
        <v>47951</v>
      </c>
      <c r="E74" s="119">
        <v>-1000</v>
      </c>
    </row>
    <row r="75" spans="1:5" x14ac:dyDescent="0.2">
      <c r="A75" s="151" t="s">
        <v>2033</v>
      </c>
      <c r="B75" s="117" t="s">
        <v>1777</v>
      </c>
      <c r="C75" s="117" t="s">
        <v>1778</v>
      </c>
      <c r="D75" s="118" t="s">
        <v>1888</v>
      </c>
      <c r="E75" s="119">
        <v>2500</v>
      </c>
    </row>
    <row r="76" spans="1:5" ht="31.5" customHeight="1" x14ac:dyDescent="0.2">
      <c r="A76" s="151"/>
      <c r="B76" s="117" t="s">
        <v>1056</v>
      </c>
      <c r="C76" s="117" t="s">
        <v>1780</v>
      </c>
      <c r="D76" s="118">
        <v>47959</v>
      </c>
      <c r="E76" s="119">
        <v>-2500</v>
      </c>
    </row>
    <row r="77" spans="1:5" x14ac:dyDescent="0.2">
      <c r="A77" s="11"/>
    </row>
    <row r="78" spans="1:5" x14ac:dyDescent="0.2">
      <c r="A78" s="78" t="s">
        <v>1789</v>
      </c>
    </row>
    <row r="79" spans="1:5" x14ac:dyDescent="0.2">
      <c r="A79" s="78" t="s">
        <v>1790</v>
      </c>
    </row>
    <row r="80" spans="1:5" x14ac:dyDescent="0.2">
      <c r="A80" s="11"/>
    </row>
    <row r="81" spans="1:5" x14ac:dyDescent="0.2">
      <c r="A81" s="6" t="s">
        <v>2034</v>
      </c>
    </row>
    <row r="82" spans="1:5" x14ac:dyDescent="0.2">
      <c r="A82" s="6" t="s">
        <v>2035</v>
      </c>
    </row>
    <row r="84" spans="1:5" x14ac:dyDescent="0.2">
      <c r="A84" s="11" t="s">
        <v>1656</v>
      </c>
      <c r="D84" s="35">
        <v>7.9445581570224704</v>
      </c>
      <c r="E84" s="9" t="s">
        <v>59</v>
      </c>
    </row>
    <row r="86" spans="1:5" x14ac:dyDescent="0.2">
      <c r="A86" s="11" t="s">
        <v>66</v>
      </c>
      <c r="D86" s="31" t="s">
        <v>60</v>
      </c>
    </row>
    <row r="88" spans="1:5" x14ac:dyDescent="0.2">
      <c r="A88" s="11" t="s">
        <v>1657</v>
      </c>
      <c r="B88" s="11"/>
      <c r="C88" s="11"/>
      <c r="D88" s="31" t="s">
        <v>60</v>
      </c>
    </row>
    <row r="89" spans="1:5" x14ac:dyDescent="0.2">
      <c r="A89" s="11"/>
      <c r="B89" s="11"/>
      <c r="C89" s="11"/>
      <c r="D89" s="11"/>
    </row>
    <row r="90" spans="1:5" x14ac:dyDescent="0.2">
      <c r="A90" s="11" t="s">
        <v>1658</v>
      </c>
      <c r="B90" s="11"/>
      <c r="C90" s="11"/>
      <c r="D90" s="31" t="s">
        <v>60</v>
      </c>
    </row>
    <row r="91" spans="1:5" x14ac:dyDescent="0.2">
      <c r="A91" s="11"/>
      <c r="B91" s="11"/>
      <c r="C91" s="11"/>
      <c r="D91" s="11"/>
    </row>
    <row r="92" spans="1:5" x14ac:dyDescent="0.2">
      <c r="A92" s="11" t="s">
        <v>1659</v>
      </c>
      <c r="B92" s="11"/>
      <c r="C92" s="11"/>
      <c r="D92" s="31" t="s">
        <v>60</v>
      </c>
    </row>
    <row r="93" spans="1:5" x14ac:dyDescent="0.2">
      <c r="A93" s="11"/>
      <c r="B93" s="11"/>
      <c r="C93" s="11"/>
      <c r="D93" s="11"/>
    </row>
    <row r="94" spans="1:5" x14ac:dyDescent="0.2">
      <c r="A94" s="11" t="s">
        <v>1660</v>
      </c>
      <c r="B94" s="11"/>
      <c r="C94" s="11"/>
      <c r="D94" s="31" t="s">
        <v>60</v>
      </c>
    </row>
    <row r="95" spans="1:5" x14ac:dyDescent="0.2">
      <c r="A95" s="11"/>
      <c r="B95" s="11"/>
      <c r="C95" s="11"/>
      <c r="D95" s="11"/>
    </row>
    <row r="96" spans="1:5" x14ac:dyDescent="0.2">
      <c r="A96" s="11" t="s">
        <v>1661</v>
      </c>
      <c r="B96" s="11"/>
      <c r="C96" s="11"/>
      <c r="D96" s="31" t="s">
        <v>60</v>
      </c>
    </row>
    <row r="98" spans="1:9" x14ac:dyDescent="0.2">
      <c r="A98" s="77" t="s">
        <v>1662</v>
      </c>
      <c r="B98" s="78"/>
      <c r="C98" s="78"/>
      <c r="D98" s="78"/>
    </row>
    <row r="100" spans="1:9" x14ac:dyDescent="0.2">
      <c r="A100" s="77" t="s">
        <v>2074</v>
      </c>
      <c r="B100" s="78"/>
      <c r="C100" s="78"/>
      <c r="D100" s="78"/>
      <c r="E100" s="10"/>
      <c r="G100" s="10"/>
      <c r="H100" s="78"/>
      <c r="I100" s="78"/>
    </row>
    <row r="101" spans="1:9" x14ac:dyDescent="0.2">
      <c r="A101" s="102"/>
      <c r="B101" s="78"/>
      <c r="C101" s="78"/>
      <c r="D101" s="78"/>
      <c r="E101" s="10"/>
      <c r="G101" s="10"/>
      <c r="H101" s="78"/>
      <c r="I101" s="78"/>
    </row>
    <row r="102" spans="1:9" x14ac:dyDescent="0.2">
      <c r="A102" s="78"/>
      <c r="B102" s="78"/>
      <c r="C102" s="78"/>
      <c r="D102" s="78"/>
      <c r="E102" s="10"/>
      <c r="G102" s="10"/>
      <c r="H102" s="78"/>
      <c r="I102" s="78"/>
    </row>
    <row r="103" spans="1:9" x14ac:dyDescent="0.2">
      <c r="A103" s="78"/>
      <c r="B103" s="78"/>
      <c r="C103" s="78"/>
      <c r="D103" s="78"/>
      <c r="E103" s="10"/>
      <c r="G103" s="10"/>
      <c r="H103" s="78"/>
      <c r="I103" s="78"/>
    </row>
    <row r="104" spans="1:9" x14ac:dyDescent="0.2">
      <c r="A104" s="78"/>
      <c r="B104" s="78"/>
      <c r="C104" s="78"/>
      <c r="D104" s="78"/>
      <c r="E104" s="10"/>
      <c r="G104" s="10"/>
      <c r="H104" s="78"/>
      <c r="I104" s="78"/>
    </row>
    <row r="105" spans="1:9" x14ac:dyDescent="0.2">
      <c r="A105" s="78"/>
      <c r="B105" s="78"/>
      <c r="C105" s="78"/>
      <c r="D105" s="78"/>
      <c r="E105" s="10"/>
      <c r="G105" s="10"/>
      <c r="H105" s="78"/>
      <c r="I105" s="78"/>
    </row>
    <row r="106" spans="1:9" x14ac:dyDescent="0.2">
      <c r="A106" s="78"/>
      <c r="B106" s="78"/>
      <c r="C106" s="78"/>
      <c r="D106" s="78"/>
      <c r="E106" s="10"/>
      <c r="G106" s="10"/>
      <c r="H106" s="78"/>
      <c r="I106" s="78"/>
    </row>
    <row r="107" spans="1:9" x14ac:dyDescent="0.2">
      <c r="A107" s="78"/>
      <c r="B107" s="78"/>
      <c r="C107" s="78"/>
      <c r="D107" s="78"/>
      <c r="E107" s="10"/>
      <c r="G107" s="10"/>
      <c r="H107" s="78"/>
      <c r="I107" s="78"/>
    </row>
    <row r="108" spans="1:9" x14ac:dyDescent="0.2">
      <c r="A108" s="78"/>
      <c r="B108" s="78"/>
      <c r="C108" s="78"/>
      <c r="D108" s="78"/>
      <c r="E108" s="10"/>
      <c r="G108" s="10"/>
      <c r="H108" s="78"/>
      <c r="I108" s="78"/>
    </row>
    <row r="109" spans="1:9" x14ac:dyDescent="0.2">
      <c r="A109" s="78"/>
      <c r="B109" s="78"/>
      <c r="C109" s="78"/>
      <c r="D109" s="78"/>
      <c r="E109" s="10"/>
      <c r="G109" s="10"/>
      <c r="H109" s="78"/>
      <c r="I109" s="78"/>
    </row>
    <row r="110" spans="1:9" x14ac:dyDescent="0.2">
      <c r="A110" s="78"/>
      <c r="B110" s="78"/>
      <c r="C110" s="78"/>
      <c r="D110" s="78"/>
      <c r="E110" s="10"/>
      <c r="G110" s="10"/>
      <c r="H110" s="78"/>
      <c r="I110" s="78"/>
    </row>
    <row r="111" spans="1:9" x14ac:dyDescent="0.2">
      <c r="A111" s="78"/>
      <c r="B111" s="78"/>
      <c r="C111" s="78"/>
      <c r="D111" s="78"/>
      <c r="E111" s="10"/>
      <c r="G111" s="10"/>
      <c r="H111" s="78"/>
      <c r="I111" s="78"/>
    </row>
    <row r="112" spans="1:9" x14ac:dyDescent="0.2">
      <c r="A112" s="78"/>
      <c r="B112" s="78"/>
      <c r="C112" s="78"/>
      <c r="D112" s="78"/>
      <c r="E112" s="10"/>
      <c r="G112" s="10"/>
      <c r="H112" s="78"/>
      <c r="I112" s="78"/>
    </row>
    <row r="113" spans="1:9" x14ac:dyDescent="0.2">
      <c r="A113" s="78"/>
      <c r="B113" s="78"/>
      <c r="C113" s="78"/>
      <c r="D113" s="78"/>
      <c r="E113" s="10"/>
      <c r="G113" s="10"/>
      <c r="H113" s="78"/>
      <c r="I113" s="78"/>
    </row>
    <row r="114" spans="1:9" x14ac:dyDescent="0.2">
      <c r="A114" s="78"/>
      <c r="B114" s="78"/>
      <c r="C114" s="78"/>
      <c r="D114" s="78"/>
      <c r="E114" s="10"/>
      <c r="G114" s="10"/>
      <c r="H114" s="78"/>
      <c r="I114" s="78"/>
    </row>
    <row r="115" spans="1:9" x14ac:dyDescent="0.2">
      <c r="A115" s="128" t="s">
        <v>2036</v>
      </c>
      <c r="B115" s="129"/>
      <c r="C115" s="129"/>
      <c r="D115" s="129"/>
      <c r="E115" s="129"/>
      <c r="F115" s="129"/>
      <c r="G115" s="129"/>
      <c r="H115" s="78"/>
      <c r="I115" s="78"/>
    </row>
    <row r="116" spans="1:9" x14ac:dyDescent="0.2">
      <c r="A116" s="78"/>
      <c r="B116" s="78"/>
      <c r="C116" s="78"/>
      <c r="D116" s="78"/>
      <c r="E116" s="10"/>
      <c r="G116" s="10"/>
      <c r="H116" s="78"/>
      <c r="I116" s="78"/>
    </row>
    <row r="117" spans="1:9" x14ac:dyDescent="0.2">
      <c r="A117" s="77" t="s">
        <v>2075</v>
      </c>
      <c r="B117" s="78"/>
      <c r="C117" s="78"/>
      <c r="D117" s="78"/>
      <c r="E117" s="10"/>
      <c r="G117" s="10"/>
      <c r="H117" s="78"/>
      <c r="I117" s="78"/>
    </row>
    <row r="118" spans="1:9" x14ac:dyDescent="0.2">
      <c r="A118" s="78"/>
      <c r="B118" s="78"/>
      <c r="C118" s="78"/>
      <c r="D118" s="78"/>
      <c r="E118" s="10"/>
      <c r="G118" s="10"/>
      <c r="H118" s="78"/>
      <c r="I118" s="78"/>
    </row>
    <row r="119" spans="1:9" x14ac:dyDescent="0.2">
      <c r="A119" s="78"/>
      <c r="B119" s="78"/>
      <c r="C119" s="78"/>
      <c r="D119" s="78"/>
      <c r="E119" s="10"/>
      <c r="G119" s="10"/>
      <c r="H119" s="78"/>
      <c r="I119" s="78"/>
    </row>
    <row r="120" spans="1:9" x14ac:dyDescent="0.2">
      <c r="A120" s="78"/>
      <c r="B120" s="78"/>
      <c r="C120" s="78"/>
      <c r="D120" s="78"/>
      <c r="E120" s="10"/>
      <c r="G120" s="10"/>
      <c r="H120" s="78"/>
      <c r="I120" s="78"/>
    </row>
    <row r="121" spans="1:9" x14ac:dyDescent="0.2">
      <c r="A121" s="78"/>
      <c r="B121" s="78"/>
      <c r="C121" s="78"/>
      <c r="D121" s="78"/>
      <c r="E121" s="10"/>
      <c r="G121" s="10"/>
      <c r="H121" s="78"/>
      <c r="I121" s="78"/>
    </row>
    <row r="122" spans="1:9" x14ac:dyDescent="0.2">
      <c r="A122" s="78"/>
      <c r="B122" s="78"/>
      <c r="C122" s="78"/>
      <c r="D122" s="78"/>
      <c r="E122" s="10"/>
      <c r="G122" s="10"/>
      <c r="H122" s="78"/>
      <c r="I122" s="78"/>
    </row>
    <row r="123" spans="1:9" x14ac:dyDescent="0.2">
      <c r="A123" s="78"/>
      <c r="B123" s="78"/>
      <c r="C123" s="78"/>
      <c r="D123" s="78"/>
      <c r="E123" s="10"/>
      <c r="G123" s="10"/>
      <c r="H123" s="78"/>
      <c r="I123" s="78"/>
    </row>
    <row r="124" spans="1:9" x14ac:dyDescent="0.2">
      <c r="A124" s="78"/>
      <c r="B124" s="78"/>
      <c r="C124" s="78"/>
      <c r="D124" s="78"/>
      <c r="E124" s="10"/>
      <c r="G124" s="10"/>
      <c r="H124" s="78"/>
      <c r="I124" s="78"/>
    </row>
    <row r="125" spans="1:9" x14ac:dyDescent="0.2">
      <c r="A125" s="78"/>
      <c r="B125" s="78"/>
      <c r="C125" s="78"/>
      <c r="D125" s="78"/>
      <c r="E125" s="10"/>
      <c r="G125" s="10"/>
      <c r="H125" s="78"/>
      <c r="I125" s="78"/>
    </row>
    <row r="126" spans="1:9" x14ac:dyDescent="0.2">
      <c r="A126" s="78"/>
      <c r="B126" s="78"/>
      <c r="C126" s="78"/>
      <c r="D126" s="78"/>
      <c r="E126" s="10"/>
      <c r="G126" s="10"/>
      <c r="H126" s="78"/>
      <c r="I126" s="78"/>
    </row>
    <row r="127" spans="1:9" x14ac:dyDescent="0.2">
      <c r="A127" s="78"/>
      <c r="B127" s="78"/>
      <c r="C127" s="78"/>
      <c r="D127" s="78"/>
      <c r="E127" s="10"/>
      <c r="G127" s="10"/>
      <c r="H127" s="78"/>
      <c r="I127" s="78"/>
    </row>
    <row r="128" spans="1:9" x14ac:dyDescent="0.2">
      <c r="A128" s="78"/>
      <c r="B128" s="78"/>
      <c r="C128" s="78"/>
      <c r="D128" s="78"/>
      <c r="E128" s="10"/>
      <c r="G128" s="10"/>
      <c r="H128" s="78"/>
      <c r="I128" s="78"/>
    </row>
    <row r="129" spans="1:9" x14ac:dyDescent="0.2">
      <c r="A129" s="78"/>
      <c r="B129" s="78"/>
      <c r="C129" s="78"/>
      <c r="D129" s="78"/>
      <c r="E129" s="10"/>
      <c r="G129" s="10"/>
      <c r="H129" s="78"/>
      <c r="I129" s="78"/>
    </row>
    <row r="130" spans="1:9" x14ac:dyDescent="0.2">
      <c r="A130" s="78"/>
      <c r="B130" s="78"/>
      <c r="C130" s="78"/>
      <c r="D130" s="78"/>
      <c r="E130" s="10"/>
      <c r="G130" s="10"/>
      <c r="H130" s="78"/>
      <c r="I130" s="78"/>
    </row>
    <row r="131" spans="1:9" x14ac:dyDescent="0.2">
      <c r="A131" s="78"/>
      <c r="B131" s="78"/>
      <c r="C131" s="78"/>
      <c r="D131" s="78"/>
      <c r="E131" s="10"/>
      <c r="G131" s="10"/>
      <c r="H131" s="78"/>
      <c r="I131" s="78"/>
    </row>
    <row r="132" spans="1:9" x14ac:dyDescent="0.2">
      <c r="A132" s="78"/>
      <c r="B132" s="78"/>
      <c r="C132" s="78"/>
      <c r="D132" s="78"/>
      <c r="E132" s="10"/>
      <c r="G132" s="10"/>
      <c r="H132" s="78"/>
      <c r="I132" s="78"/>
    </row>
    <row r="133" spans="1:9" x14ac:dyDescent="0.2">
      <c r="A133" s="78"/>
      <c r="B133" s="78"/>
      <c r="C133" s="78"/>
      <c r="D133" s="78"/>
      <c r="E133" s="10"/>
      <c r="G133" s="10"/>
      <c r="H133" s="78"/>
      <c r="I133" s="78"/>
    </row>
    <row r="134" spans="1:9" x14ac:dyDescent="0.2">
      <c r="A134" s="154" t="s">
        <v>2037</v>
      </c>
      <c r="B134" s="154"/>
      <c r="C134" s="154"/>
      <c r="D134" s="154"/>
      <c r="E134" s="154"/>
      <c r="F134" s="154"/>
      <c r="G134" s="154"/>
      <c r="H134" s="78"/>
      <c r="I134" s="78"/>
    </row>
    <row r="135" spans="1:9" x14ac:dyDescent="0.2">
      <c r="A135" s="78"/>
      <c r="B135" s="78"/>
      <c r="C135" s="78"/>
      <c r="D135" s="78"/>
      <c r="E135" s="10"/>
      <c r="G135" s="10"/>
      <c r="H135" s="78"/>
      <c r="I135" s="78"/>
    </row>
    <row r="136" spans="1:9" x14ac:dyDescent="0.2">
      <c r="A136" s="78" t="s">
        <v>1487</v>
      </c>
      <c r="B136" s="78"/>
      <c r="C136" s="78"/>
      <c r="D136" s="78"/>
      <c r="E136" s="10"/>
      <c r="G136" s="10"/>
      <c r="H136" s="78"/>
      <c r="I136" s="78"/>
    </row>
    <row r="139" spans="1:9" x14ac:dyDescent="0.2">
      <c r="A139" s="78"/>
    </row>
    <row r="140" spans="1:9" x14ac:dyDescent="0.2">
      <c r="A140" s="102"/>
    </row>
  </sheetData>
  <mergeCells count="9">
    <mergeCell ref="A73:A74"/>
    <mergeCell ref="A75:A76"/>
    <mergeCell ref="A134:G134"/>
    <mergeCell ref="A1:G1"/>
    <mergeCell ref="A46:G46"/>
    <mergeCell ref="A48:D48"/>
    <mergeCell ref="A67:A68"/>
    <mergeCell ref="A69:A70"/>
    <mergeCell ref="A71:A72"/>
  </mergeCells>
  <conditionalFormatting sqref="F2:F3 F5:F45">
    <cfRule type="cellIs" dxfId="115" priority="3" stopIfTrue="1" operator="between">
      <formula>0.009</formula>
      <formula>-0.009</formula>
    </cfRule>
  </conditionalFormatting>
  <conditionalFormatting sqref="F47:F114">
    <cfRule type="cellIs" dxfId="114" priority="2" stopIfTrue="1" operator="between">
      <formula>0.009</formula>
      <formula>-0.009</formula>
    </cfRule>
  </conditionalFormatting>
  <conditionalFormatting sqref="F116:F133 F135:F65538">
    <cfRule type="cellIs" dxfId="113"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47BF19-7987-41CD-A636-B60D7F857D3E}">
  <dimension ref="A1:I161"/>
  <sheetViews>
    <sheetView workbookViewId="0">
      <selection sqref="A1:G1"/>
    </sheetView>
  </sheetViews>
  <sheetFormatPr defaultColWidth="9.140625" defaultRowHeight="11.25" x14ac:dyDescent="0.2"/>
  <cols>
    <col min="1" max="1" width="33.85546875" style="6" bestFit="1" customWidth="1"/>
    <col min="2" max="2" width="54.28515625" style="6" bestFit="1" customWidth="1"/>
    <col min="3" max="3" width="3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2038</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4</v>
      </c>
      <c r="D4" s="15" t="s">
        <v>1</v>
      </c>
      <c r="E4" s="56" t="s">
        <v>6</v>
      </c>
      <c r="F4" s="16" t="s">
        <v>3</v>
      </c>
      <c r="G4" s="16" t="s">
        <v>5</v>
      </c>
    </row>
    <row r="5" spans="1:7" x14ac:dyDescent="0.2">
      <c r="A5" s="17" t="s">
        <v>139</v>
      </c>
      <c r="B5" s="18"/>
      <c r="C5" s="18"/>
      <c r="D5" s="18"/>
      <c r="E5" s="19"/>
      <c r="F5" s="20"/>
      <c r="G5" s="19"/>
    </row>
    <row r="6" spans="1:7" x14ac:dyDescent="0.2">
      <c r="A6" s="21" t="s">
        <v>31</v>
      </c>
      <c r="B6" s="22"/>
      <c r="C6" s="22"/>
      <c r="D6" s="22"/>
      <c r="E6" s="23"/>
      <c r="F6" s="24"/>
      <c r="G6" s="23"/>
    </row>
    <row r="7" spans="1:7" x14ac:dyDescent="0.2">
      <c r="A7" s="22" t="s">
        <v>141</v>
      </c>
      <c r="B7" s="22" t="s">
        <v>140</v>
      </c>
      <c r="C7" s="22" t="s">
        <v>142</v>
      </c>
      <c r="D7" s="25">
        <v>135376</v>
      </c>
      <c r="E7" s="23">
        <v>959.81583999999998</v>
      </c>
      <c r="F7" s="24">
        <v>1.94849745516339</v>
      </c>
      <c r="G7" s="23"/>
    </row>
    <row r="8" spans="1:7" x14ac:dyDescent="0.2">
      <c r="A8" s="22" t="s">
        <v>144</v>
      </c>
      <c r="B8" s="22" t="s">
        <v>143</v>
      </c>
      <c r="C8" s="22" t="s">
        <v>142</v>
      </c>
      <c r="D8" s="25">
        <v>63000</v>
      </c>
      <c r="E8" s="23">
        <v>916.02</v>
      </c>
      <c r="F8" s="24">
        <v>1.8595886465874201</v>
      </c>
      <c r="G8" s="23"/>
    </row>
    <row r="9" spans="1:7" x14ac:dyDescent="0.2">
      <c r="A9" s="22" t="s">
        <v>146</v>
      </c>
      <c r="B9" s="22" t="s">
        <v>145</v>
      </c>
      <c r="C9" s="22" t="s">
        <v>142</v>
      </c>
      <c r="D9" s="25">
        <v>67000</v>
      </c>
      <c r="E9" s="23">
        <v>871</v>
      </c>
      <c r="F9" s="24">
        <v>1.76819470227467</v>
      </c>
      <c r="G9" s="23"/>
    </row>
    <row r="10" spans="1:7" x14ac:dyDescent="0.2">
      <c r="A10" s="22" t="s">
        <v>148</v>
      </c>
      <c r="B10" s="22" t="s">
        <v>147</v>
      </c>
      <c r="C10" s="22" t="s">
        <v>142</v>
      </c>
      <c r="D10" s="25">
        <v>80000</v>
      </c>
      <c r="E10" s="23">
        <v>848</v>
      </c>
      <c r="F10" s="24">
        <v>1.7215029937186199</v>
      </c>
      <c r="G10" s="23"/>
    </row>
    <row r="11" spans="1:7" x14ac:dyDescent="0.2">
      <c r="A11" s="22" t="s">
        <v>150</v>
      </c>
      <c r="B11" s="22" t="s">
        <v>149</v>
      </c>
      <c r="C11" s="22" t="s">
        <v>151</v>
      </c>
      <c r="D11" s="25">
        <v>52500</v>
      </c>
      <c r="E11" s="23">
        <v>670.42499999999995</v>
      </c>
      <c r="F11" s="24">
        <v>1.3610125525516601</v>
      </c>
      <c r="G11" s="23"/>
    </row>
    <row r="12" spans="1:7" x14ac:dyDescent="0.2">
      <c r="A12" s="22" t="s">
        <v>153</v>
      </c>
      <c r="B12" s="22" t="s">
        <v>152</v>
      </c>
      <c r="C12" s="22" t="s">
        <v>154</v>
      </c>
      <c r="D12" s="25">
        <v>200000</v>
      </c>
      <c r="E12" s="23">
        <v>656.2</v>
      </c>
      <c r="F12" s="24">
        <v>1.33213474584689</v>
      </c>
      <c r="G12" s="23"/>
    </row>
    <row r="13" spans="1:7" x14ac:dyDescent="0.2">
      <c r="A13" s="22" t="s">
        <v>156</v>
      </c>
      <c r="B13" s="22" t="s">
        <v>155</v>
      </c>
      <c r="C13" s="22" t="s">
        <v>157</v>
      </c>
      <c r="D13" s="25">
        <v>56604</v>
      </c>
      <c r="E13" s="23">
        <v>641.77615200000002</v>
      </c>
      <c r="F13" s="24">
        <v>1.3028532629306799</v>
      </c>
      <c r="G13" s="23"/>
    </row>
    <row r="14" spans="1:7" x14ac:dyDescent="0.2">
      <c r="A14" s="22" t="s">
        <v>159</v>
      </c>
      <c r="B14" s="22" t="s">
        <v>158</v>
      </c>
      <c r="C14" s="22" t="s">
        <v>160</v>
      </c>
      <c r="D14" s="25">
        <v>35000</v>
      </c>
      <c r="E14" s="23">
        <v>634.16499999999996</v>
      </c>
      <c r="F14" s="24">
        <v>1.2874020589759101</v>
      </c>
      <c r="G14" s="23"/>
    </row>
    <row r="15" spans="1:7" x14ac:dyDescent="0.2">
      <c r="A15" s="22" t="s">
        <v>162</v>
      </c>
      <c r="B15" s="22" t="s">
        <v>161</v>
      </c>
      <c r="C15" s="22" t="s">
        <v>163</v>
      </c>
      <c r="D15" s="25">
        <v>19000</v>
      </c>
      <c r="E15" s="23">
        <v>623.58000000000004</v>
      </c>
      <c r="F15" s="24">
        <v>1.2659137226687001</v>
      </c>
      <c r="G15" s="23"/>
    </row>
    <row r="16" spans="1:7" x14ac:dyDescent="0.2">
      <c r="A16" s="22" t="s">
        <v>165</v>
      </c>
      <c r="B16" s="22" t="s">
        <v>164</v>
      </c>
      <c r="C16" s="22" t="s">
        <v>166</v>
      </c>
      <c r="D16" s="25">
        <v>15100</v>
      </c>
      <c r="E16" s="23">
        <v>610.7799</v>
      </c>
      <c r="F16" s="24">
        <v>1.23992856881269</v>
      </c>
      <c r="G16" s="23"/>
    </row>
    <row r="17" spans="1:7" x14ac:dyDescent="0.2">
      <c r="A17" s="22" t="s">
        <v>168</v>
      </c>
      <c r="B17" s="22" t="s">
        <v>167</v>
      </c>
      <c r="C17" s="22" t="s">
        <v>169</v>
      </c>
      <c r="D17" s="25">
        <v>144000</v>
      </c>
      <c r="E17" s="23">
        <v>596.80799999999999</v>
      </c>
      <c r="F17" s="24">
        <v>1.21156457390946</v>
      </c>
      <c r="G17" s="23"/>
    </row>
    <row r="18" spans="1:7" x14ac:dyDescent="0.2">
      <c r="A18" s="22" t="s">
        <v>171</v>
      </c>
      <c r="B18" s="22" t="s">
        <v>170</v>
      </c>
      <c r="C18" s="22" t="s">
        <v>172</v>
      </c>
      <c r="D18" s="25">
        <v>19898</v>
      </c>
      <c r="E18" s="23">
        <v>417.73861199999999</v>
      </c>
      <c r="F18" s="24">
        <v>0.84804041409181696</v>
      </c>
      <c r="G18" s="23"/>
    </row>
    <row r="19" spans="1:7" x14ac:dyDescent="0.2">
      <c r="A19" s="22" t="s">
        <v>174</v>
      </c>
      <c r="B19" s="22" t="s">
        <v>173</v>
      </c>
      <c r="C19" s="22" t="s">
        <v>175</v>
      </c>
      <c r="D19" s="25">
        <v>3400</v>
      </c>
      <c r="E19" s="23">
        <v>389.3</v>
      </c>
      <c r="F19" s="24">
        <v>0.79030791916822996</v>
      </c>
      <c r="G19" s="23"/>
    </row>
    <row r="20" spans="1:7" x14ac:dyDescent="0.2">
      <c r="A20" s="22" t="s">
        <v>177</v>
      </c>
      <c r="B20" s="22" t="s">
        <v>176</v>
      </c>
      <c r="C20" s="22" t="s">
        <v>178</v>
      </c>
      <c r="D20" s="25">
        <v>27000</v>
      </c>
      <c r="E20" s="23">
        <v>380.48399999999998</v>
      </c>
      <c r="F20" s="24">
        <v>0.77241078427126797</v>
      </c>
      <c r="G20" s="23"/>
    </row>
    <row r="21" spans="1:7" x14ac:dyDescent="0.2">
      <c r="A21" s="22" t="s">
        <v>180</v>
      </c>
      <c r="B21" s="22" t="s">
        <v>179</v>
      </c>
      <c r="C21" s="22" t="s">
        <v>181</v>
      </c>
      <c r="D21" s="25">
        <v>24907</v>
      </c>
      <c r="E21" s="23">
        <v>368.548879</v>
      </c>
      <c r="F21" s="24">
        <v>0.74818160204026096</v>
      </c>
      <c r="G21" s="23"/>
    </row>
    <row r="22" spans="1:7" x14ac:dyDescent="0.2">
      <c r="A22" s="22" t="s">
        <v>183</v>
      </c>
      <c r="B22" s="22" t="s">
        <v>182</v>
      </c>
      <c r="C22" s="22" t="s">
        <v>184</v>
      </c>
      <c r="D22" s="25">
        <v>2400</v>
      </c>
      <c r="E22" s="23">
        <v>356.4</v>
      </c>
      <c r="F22" s="24">
        <v>0.72351847519023105</v>
      </c>
      <c r="G22" s="23"/>
    </row>
    <row r="23" spans="1:7" x14ac:dyDescent="0.2">
      <c r="A23" s="22" t="s">
        <v>186</v>
      </c>
      <c r="B23" s="22" t="s">
        <v>185</v>
      </c>
      <c r="C23" s="22" t="s">
        <v>187</v>
      </c>
      <c r="D23" s="25">
        <v>6700</v>
      </c>
      <c r="E23" s="23">
        <v>351.75</v>
      </c>
      <c r="F23" s="24">
        <v>0.71407862976476999</v>
      </c>
      <c r="G23" s="23"/>
    </row>
    <row r="24" spans="1:7" x14ac:dyDescent="0.2">
      <c r="A24" s="22" t="s">
        <v>189</v>
      </c>
      <c r="B24" s="22" t="s">
        <v>188</v>
      </c>
      <c r="C24" s="22" t="s">
        <v>190</v>
      </c>
      <c r="D24" s="25">
        <v>100000</v>
      </c>
      <c r="E24" s="23">
        <v>347</v>
      </c>
      <c r="F24" s="24">
        <v>0.70443577691080295</v>
      </c>
      <c r="G24" s="23"/>
    </row>
    <row r="25" spans="1:7" x14ac:dyDescent="0.2">
      <c r="A25" s="22" t="s">
        <v>192</v>
      </c>
      <c r="B25" s="22" t="s">
        <v>191</v>
      </c>
      <c r="C25" s="22" t="s">
        <v>193</v>
      </c>
      <c r="D25" s="25">
        <v>42000</v>
      </c>
      <c r="E25" s="23">
        <v>344.4</v>
      </c>
      <c r="F25" s="24">
        <v>0.69915758376968495</v>
      </c>
      <c r="G25" s="23"/>
    </row>
    <row r="26" spans="1:7" x14ac:dyDescent="0.2">
      <c r="A26" s="22" t="s">
        <v>195</v>
      </c>
      <c r="B26" s="22" t="s">
        <v>194</v>
      </c>
      <c r="C26" s="22" t="s">
        <v>181</v>
      </c>
      <c r="D26" s="25">
        <v>58826</v>
      </c>
      <c r="E26" s="23">
        <v>342.57321100000001</v>
      </c>
      <c r="F26" s="24">
        <v>0.69544906639658099</v>
      </c>
      <c r="G26" s="23"/>
    </row>
    <row r="27" spans="1:7" x14ac:dyDescent="0.2">
      <c r="A27" s="22" t="s">
        <v>197</v>
      </c>
      <c r="B27" s="22" t="s">
        <v>196</v>
      </c>
      <c r="C27" s="22" t="s">
        <v>198</v>
      </c>
      <c r="D27" s="25">
        <v>18000</v>
      </c>
      <c r="E27" s="23">
        <v>337.5</v>
      </c>
      <c r="F27" s="24">
        <v>0.68515007120287097</v>
      </c>
      <c r="G27" s="23"/>
    </row>
    <row r="28" spans="1:7" x14ac:dyDescent="0.2">
      <c r="A28" s="22" t="s">
        <v>200</v>
      </c>
      <c r="B28" s="22" t="s">
        <v>199</v>
      </c>
      <c r="C28" s="22" t="s">
        <v>198</v>
      </c>
      <c r="D28" s="25">
        <v>200000</v>
      </c>
      <c r="E28" s="23">
        <v>328.06</v>
      </c>
      <c r="F28" s="24">
        <v>0.66598616995204096</v>
      </c>
      <c r="G28" s="23"/>
    </row>
    <row r="29" spans="1:7" x14ac:dyDescent="0.2">
      <c r="A29" s="22" t="s">
        <v>202</v>
      </c>
      <c r="B29" s="22" t="s">
        <v>201</v>
      </c>
      <c r="C29" s="22" t="s">
        <v>142</v>
      </c>
      <c r="D29" s="25">
        <v>85000</v>
      </c>
      <c r="E29" s="23">
        <v>323.29750000000001</v>
      </c>
      <c r="F29" s="24">
        <v>0.65631794116951103</v>
      </c>
      <c r="G29" s="23"/>
    </row>
    <row r="30" spans="1:7" x14ac:dyDescent="0.2">
      <c r="A30" s="22" t="s">
        <v>204</v>
      </c>
      <c r="B30" s="22" t="s">
        <v>203</v>
      </c>
      <c r="C30" s="22" t="s">
        <v>205</v>
      </c>
      <c r="D30" s="25">
        <v>170000</v>
      </c>
      <c r="E30" s="23">
        <v>313.39499999999998</v>
      </c>
      <c r="F30" s="24">
        <v>0.63621513056184797</v>
      </c>
      <c r="G30" s="23"/>
    </row>
    <row r="31" spans="1:7" x14ac:dyDescent="0.2">
      <c r="A31" s="22" t="s">
        <v>207</v>
      </c>
      <c r="B31" s="22" t="s">
        <v>206</v>
      </c>
      <c r="C31" s="22" t="s">
        <v>184</v>
      </c>
      <c r="D31" s="25">
        <v>3900</v>
      </c>
      <c r="E31" s="23">
        <v>297.18</v>
      </c>
      <c r="F31" s="24">
        <v>0.60329747602983397</v>
      </c>
      <c r="G31" s="23"/>
    </row>
    <row r="32" spans="1:7" x14ac:dyDescent="0.2">
      <c r="A32" s="22" t="s">
        <v>209</v>
      </c>
      <c r="B32" s="22" t="s">
        <v>208</v>
      </c>
      <c r="C32" s="22" t="s">
        <v>210</v>
      </c>
      <c r="D32" s="25">
        <v>100000</v>
      </c>
      <c r="E32" s="23">
        <v>286.89999999999998</v>
      </c>
      <c r="F32" s="24">
        <v>0.58242831237956605</v>
      </c>
      <c r="G32" s="23"/>
    </row>
    <row r="33" spans="1:7" x14ac:dyDescent="0.2">
      <c r="A33" s="22" t="s">
        <v>212</v>
      </c>
      <c r="B33" s="22" t="s">
        <v>211</v>
      </c>
      <c r="C33" s="22" t="s">
        <v>178</v>
      </c>
      <c r="D33" s="25">
        <v>24000</v>
      </c>
      <c r="E33" s="23">
        <v>277.05599999999998</v>
      </c>
      <c r="F33" s="24">
        <v>0.56244426111757795</v>
      </c>
      <c r="G33" s="23"/>
    </row>
    <row r="34" spans="1:7" x14ac:dyDescent="0.2">
      <c r="A34" s="22" t="s">
        <v>214</v>
      </c>
      <c r="B34" s="22" t="s">
        <v>213</v>
      </c>
      <c r="C34" s="22" t="s">
        <v>215</v>
      </c>
      <c r="D34" s="25">
        <v>14500</v>
      </c>
      <c r="E34" s="23">
        <v>275.5</v>
      </c>
      <c r="F34" s="24">
        <v>0.55928546553004699</v>
      </c>
      <c r="G34" s="23"/>
    </row>
    <row r="35" spans="1:7" x14ac:dyDescent="0.2">
      <c r="A35" s="22" t="s">
        <v>217</v>
      </c>
      <c r="B35" s="22" t="s">
        <v>216</v>
      </c>
      <c r="C35" s="22" t="s">
        <v>184</v>
      </c>
      <c r="D35" s="25">
        <v>10000</v>
      </c>
      <c r="E35" s="23">
        <v>265.36</v>
      </c>
      <c r="F35" s="24">
        <v>0.53870051227968496</v>
      </c>
      <c r="G35" s="23"/>
    </row>
    <row r="36" spans="1:7" x14ac:dyDescent="0.2">
      <c r="A36" s="22" t="s">
        <v>219</v>
      </c>
      <c r="B36" s="22" t="s">
        <v>218</v>
      </c>
      <c r="C36" s="22" t="s">
        <v>163</v>
      </c>
      <c r="D36" s="25">
        <v>12000</v>
      </c>
      <c r="E36" s="23">
        <v>264.60000000000002</v>
      </c>
      <c r="F36" s="24">
        <v>0.53715765582305097</v>
      </c>
      <c r="G36" s="23"/>
    </row>
    <row r="37" spans="1:7" x14ac:dyDescent="0.2">
      <c r="A37" s="22" t="s">
        <v>221</v>
      </c>
      <c r="B37" s="22" t="s">
        <v>220</v>
      </c>
      <c r="C37" s="22" t="s">
        <v>222</v>
      </c>
      <c r="D37" s="25">
        <v>150000</v>
      </c>
      <c r="E37" s="23">
        <v>263.45999999999998</v>
      </c>
      <c r="F37" s="24">
        <v>0.53484337113809899</v>
      </c>
      <c r="G37" s="23"/>
    </row>
    <row r="38" spans="1:7" x14ac:dyDescent="0.2">
      <c r="A38" s="22" t="s">
        <v>224</v>
      </c>
      <c r="B38" s="22" t="s">
        <v>223</v>
      </c>
      <c r="C38" s="22" t="s">
        <v>178</v>
      </c>
      <c r="D38" s="25">
        <v>20200</v>
      </c>
      <c r="E38" s="23">
        <v>262.03440000000001</v>
      </c>
      <c r="F38" s="24">
        <v>0.53194929723733797</v>
      </c>
      <c r="G38" s="23"/>
    </row>
    <row r="39" spans="1:7" x14ac:dyDescent="0.2">
      <c r="A39" s="22" t="s">
        <v>226</v>
      </c>
      <c r="B39" s="22" t="s">
        <v>225</v>
      </c>
      <c r="C39" s="22" t="s">
        <v>227</v>
      </c>
      <c r="D39" s="25">
        <v>5000</v>
      </c>
      <c r="E39" s="23">
        <v>261.7</v>
      </c>
      <c r="F39" s="24">
        <v>0.53127044039641802</v>
      </c>
      <c r="G39" s="23"/>
    </row>
    <row r="40" spans="1:7" x14ac:dyDescent="0.2">
      <c r="A40" s="22" t="s">
        <v>229</v>
      </c>
      <c r="B40" s="22" t="s">
        <v>228</v>
      </c>
      <c r="C40" s="22" t="s">
        <v>230</v>
      </c>
      <c r="D40" s="25">
        <v>500000</v>
      </c>
      <c r="E40" s="23">
        <v>237.6</v>
      </c>
      <c r="F40" s="24">
        <v>0.48234565012682101</v>
      </c>
      <c r="G40" s="23"/>
    </row>
    <row r="41" spans="1:7" x14ac:dyDescent="0.2">
      <c r="A41" s="22" t="s">
        <v>232</v>
      </c>
      <c r="B41" s="22" t="s">
        <v>231</v>
      </c>
      <c r="C41" s="22" t="s">
        <v>233</v>
      </c>
      <c r="D41" s="25">
        <v>12000</v>
      </c>
      <c r="E41" s="23">
        <v>222.88800000000001</v>
      </c>
      <c r="F41" s="24">
        <v>0.452479197245231</v>
      </c>
      <c r="G41" s="23"/>
    </row>
    <row r="42" spans="1:7" x14ac:dyDescent="0.2">
      <c r="A42" s="22" t="s">
        <v>235</v>
      </c>
      <c r="B42" s="22" t="s">
        <v>234</v>
      </c>
      <c r="C42" s="22" t="s">
        <v>154</v>
      </c>
      <c r="D42" s="25">
        <v>33596</v>
      </c>
      <c r="E42" s="23">
        <v>222.53990400000001</v>
      </c>
      <c r="F42" s="24">
        <v>0.45177253650690402</v>
      </c>
      <c r="G42" s="23"/>
    </row>
    <row r="43" spans="1:7" x14ac:dyDescent="0.2">
      <c r="A43" s="22" t="s">
        <v>237</v>
      </c>
      <c r="B43" s="22" t="s">
        <v>236</v>
      </c>
      <c r="C43" s="22" t="s">
        <v>238</v>
      </c>
      <c r="D43" s="25">
        <v>14000</v>
      </c>
      <c r="E43" s="23">
        <v>219.36600000000001</v>
      </c>
      <c r="F43" s="24">
        <v>0.44532927561329999</v>
      </c>
      <c r="G43" s="23"/>
    </row>
    <row r="44" spans="1:7" x14ac:dyDescent="0.2">
      <c r="A44" s="22" t="s">
        <v>240</v>
      </c>
      <c r="B44" s="22" t="s">
        <v>239</v>
      </c>
      <c r="C44" s="22" t="s">
        <v>241</v>
      </c>
      <c r="D44" s="25">
        <v>12000</v>
      </c>
      <c r="E44" s="23">
        <v>209.41200000000001</v>
      </c>
      <c r="F44" s="24">
        <v>0.42512191617995698</v>
      </c>
      <c r="G44" s="23"/>
    </row>
    <row r="45" spans="1:7" x14ac:dyDescent="0.2">
      <c r="A45" s="22" t="s">
        <v>243</v>
      </c>
      <c r="B45" s="22" t="s">
        <v>242</v>
      </c>
      <c r="C45" s="22" t="s">
        <v>190</v>
      </c>
      <c r="D45" s="25">
        <v>135328</v>
      </c>
      <c r="E45" s="23">
        <v>197.7954048</v>
      </c>
      <c r="F45" s="24">
        <v>0.40153936498465398</v>
      </c>
      <c r="G45" s="23"/>
    </row>
    <row r="46" spans="1:7" x14ac:dyDescent="0.2">
      <c r="A46" s="22" t="s">
        <v>245</v>
      </c>
      <c r="B46" s="22" t="s">
        <v>244</v>
      </c>
      <c r="C46" s="22" t="s">
        <v>169</v>
      </c>
      <c r="D46" s="25">
        <v>3500</v>
      </c>
      <c r="E46" s="23">
        <v>168.05600000000001</v>
      </c>
      <c r="F46" s="24">
        <v>0.34116616404761402</v>
      </c>
      <c r="G46" s="23"/>
    </row>
    <row r="47" spans="1:7" x14ac:dyDescent="0.2">
      <c r="A47" s="22" t="s">
        <v>247</v>
      </c>
      <c r="B47" s="22" t="s">
        <v>246</v>
      </c>
      <c r="C47" s="22" t="s">
        <v>230</v>
      </c>
      <c r="D47" s="25">
        <v>50000</v>
      </c>
      <c r="E47" s="23">
        <v>160.875</v>
      </c>
      <c r="F47" s="24">
        <v>0.32658820060670202</v>
      </c>
      <c r="G47" s="23"/>
    </row>
    <row r="48" spans="1:7" x14ac:dyDescent="0.2">
      <c r="A48" s="22" t="s">
        <v>249</v>
      </c>
      <c r="B48" s="22" t="s">
        <v>248</v>
      </c>
      <c r="C48" s="22" t="s">
        <v>250</v>
      </c>
      <c r="D48" s="25">
        <v>5000</v>
      </c>
      <c r="E48" s="23">
        <v>126.73</v>
      </c>
      <c r="F48" s="24">
        <v>0.25727131414382198</v>
      </c>
      <c r="G48" s="23"/>
    </row>
    <row r="49" spans="1:7" x14ac:dyDescent="0.2">
      <c r="A49" s="22" t="s">
        <v>252</v>
      </c>
      <c r="B49" s="22" t="s">
        <v>251</v>
      </c>
      <c r="C49" s="22" t="s">
        <v>233</v>
      </c>
      <c r="D49" s="25">
        <v>50000</v>
      </c>
      <c r="E49" s="23">
        <v>124.425</v>
      </c>
      <c r="F49" s="24">
        <v>0.25259199291679202</v>
      </c>
      <c r="G49" s="23"/>
    </row>
    <row r="50" spans="1:7" x14ac:dyDescent="0.2">
      <c r="A50" s="22" t="s">
        <v>254</v>
      </c>
      <c r="B50" s="22" t="s">
        <v>253</v>
      </c>
      <c r="C50" s="22" t="s">
        <v>172</v>
      </c>
      <c r="D50" s="25">
        <v>1019</v>
      </c>
      <c r="E50" s="23">
        <v>32.094423999999997</v>
      </c>
      <c r="F50" s="24">
        <v>6.5154064855748497E-2</v>
      </c>
      <c r="G50" s="23"/>
    </row>
    <row r="51" spans="1:7" x14ac:dyDescent="0.2">
      <c r="A51" s="22" t="s">
        <v>256</v>
      </c>
      <c r="B51" s="22" t="s">
        <v>255</v>
      </c>
      <c r="C51" s="22" t="s">
        <v>241</v>
      </c>
      <c r="D51" s="25">
        <v>10237</v>
      </c>
      <c r="E51" s="23">
        <v>10.8768125</v>
      </c>
      <c r="F51" s="24">
        <v>2.2080737359511899E-2</v>
      </c>
      <c r="G51" s="23"/>
    </row>
    <row r="52" spans="1:7" x14ac:dyDescent="0.2">
      <c r="A52" s="21" t="s">
        <v>34</v>
      </c>
      <c r="B52" s="21"/>
      <c r="C52" s="21"/>
      <c r="D52" s="21"/>
      <c r="E52" s="26">
        <f>SUM(E7:E51)</f>
        <v>17015.466039300001</v>
      </c>
      <c r="F52" s="27">
        <f>SUM(F7:F51)</f>
        <v>34.542660054448675</v>
      </c>
      <c r="G52" s="26"/>
    </row>
    <row r="53" spans="1:7" x14ac:dyDescent="0.2">
      <c r="A53" s="22"/>
      <c r="B53" s="22"/>
      <c r="C53" s="22"/>
      <c r="D53" s="22"/>
      <c r="E53" s="23"/>
      <c r="F53" s="24"/>
      <c r="G53" s="23"/>
    </row>
    <row r="54" spans="1:7" x14ac:dyDescent="0.2">
      <c r="A54" s="21" t="s">
        <v>30</v>
      </c>
      <c r="B54" s="22"/>
      <c r="C54" s="22"/>
      <c r="D54" s="22"/>
      <c r="E54" s="23"/>
      <c r="F54" s="24"/>
      <c r="G54" s="23"/>
    </row>
    <row r="55" spans="1:7" x14ac:dyDescent="0.2">
      <c r="A55" s="21" t="s">
        <v>31</v>
      </c>
      <c r="B55" s="22"/>
      <c r="C55" s="22"/>
      <c r="D55" s="22"/>
      <c r="E55" s="23"/>
      <c r="F55" s="24"/>
      <c r="G55" s="23"/>
    </row>
    <row r="56" spans="1:7" x14ac:dyDescent="0.2">
      <c r="A56" s="22" t="s">
        <v>2039</v>
      </c>
      <c r="B56" s="22" t="s">
        <v>2040</v>
      </c>
      <c r="C56" s="22" t="s">
        <v>74</v>
      </c>
      <c r="D56" s="25">
        <v>4500</v>
      </c>
      <c r="E56" s="23">
        <v>4810.9138150999997</v>
      </c>
      <c r="F56" s="24">
        <v>9.7665124236048602</v>
      </c>
      <c r="G56" s="23">
        <v>7.63</v>
      </c>
    </row>
    <row r="57" spans="1:7" x14ac:dyDescent="0.2">
      <c r="A57" s="22" t="s">
        <v>71</v>
      </c>
      <c r="B57" s="22" t="s">
        <v>70</v>
      </c>
      <c r="C57" s="22" t="s">
        <v>69</v>
      </c>
      <c r="D57" s="25">
        <v>2668</v>
      </c>
      <c r="E57" s="23">
        <v>2982.735956</v>
      </c>
      <c r="F57" s="24">
        <v>6.0551755633563298</v>
      </c>
      <c r="G57" s="23">
        <v>8.9869000000000003</v>
      </c>
    </row>
    <row r="58" spans="1:7" x14ac:dyDescent="0.2">
      <c r="A58" s="22" t="s">
        <v>88</v>
      </c>
      <c r="B58" s="22" t="s">
        <v>87</v>
      </c>
      <c r="C58" s="22" t="s">
        <v>33</v>
      </c>
      <c r="D58" s="25">
        <v>2500</v>
      </c>
      <c r="E58" s="23">
        <v>2585.6358562</v>
      </c>
      <c r="F58" s="24">
        <v>5.2490328621633298</v>
      </c>
      <c r="G58" s="23">
        <v>7.58</v>
      </c>
    </row>
    <row r="59" spans="1:7" x14ac:dyDescent="0.2">
      <c r="A59" s="22" t="s">
        <v>2041</v>
      </c>
      <c r="B59" s="22" t="s">
        <v>2042</v>
      </c>
      <c r="C59" s="22" t="s">
        <v>33</v>
      </c>
      <c r="D59" s="25">
        <v>250</v>
      </c>
      <c r="E59" s="23">
        <v>2568.9355822000002</v>
      </c>
      <c r="F59" s="24">
        <v>5.2151300653627199</v>
      </c>
      <c r="G59" s="23">
        <v>7.835</v>
      </c>
    </row>
    <row r="60" spans="1:7" x14ac:dyDescent="0.2">
      <c r="A60" s="22" t="s">
        <v>76</v>
      </c>
      <c r="B60" s="22" t="s">
        <v>75</v>
      </c>
      <c r="C60" s="22" t="s">
        <v>33</v>
      </c>
      <c r="D60" s="25">
        <v>2500</v>
      </c>
      <c r="E60" s="23">
        <v>2550.3263356000002</v>
      </c>
      <c r="F60" s="24">
        <v>5.1773519123759897</v>
      </c>
      <c r="G60" s="23">
        <v>8.19</v>
      </c>
    </row>
    <row r="61" spans="1:7" x14ac:dyDescent="0.2">
      <c r="A61" s="22" t="s">
        <v>2043</v>
      </c>
      <c r="B61" s="22" t="s">
        <v>2044</v>
      </c>
      <c r="C61" s="22" t="s">
        <v>32</v>
      </c>
      <c r="D61" s="25">
        <v>250</v>
      </c>
      <c r="E61" s="23">
        <v>2542.9467122999999</v>
      </c>
      <c r="F61" s="24">
        <v>5.1623707288813403</v>
      </c>
      <c r="G61" s="23">
        <v>7.52</v>
      </c>
    </row>
    <row r="62" spans="1:7" x14ac:dyDescent="0.2">
      <c r="A62" s="22" t="s">
        <v>2045</v>
      </c>
      <c r="B62" s="22" t="s">
        <v>2046</v>
      </c>
      <c r="C62" s="22" t="s">
        <v>33</v>
      </c>
      <c r="D62" s="25">
        <v>2500</v>
      </c>
      <c r="E62" s="23">
        <v>2519.2624999999998</v>
      </c>
      <c r="F62" s="24">
        <v>5.1142900185295499</v>
      </c>
      <c r="G62" s="23">
        <v>7.68</v>
      </c>
    </row>
    <row r="63" spans="1:7" x14ac:dyDescent="0.2">
      <c r="A63" s="22" t="s">
        <v>68</v>
      </c>
      <c r="B63" s="22" t="s">
        <v>67</v>
      </c>
      <c r="C63" s="22" t="s">
        <v>69</v>
      </c>
      <c r="D63" s="25">
        <v>1784</v>
      </c>
      <c r="E63" s="23">
        <v>1987.386704</v>
      </c>
      <c r="F63" s="24">
        <v>4.0345426422318198</v>
      </c>
      <c r="G63" s="23">
        <v>8.9518000000000004</v>
      </c>
    </row>
    <row r="64" spans="1:7" x14ac:dyDescent="0.2">
      <c r="A64" s="22" t="s">
        <v>1853</v>
      </c>
      <c r="B64" s="22" t="s">
        <v>1854</v>
      </c>
      <c r="C64" s="22" t="s">
        <v>33</v>
      </c>
      <c r="D64" s="25">
        <v>1000</v>
      </c>
      <c r="E64" s="23">
        <v>1081.5098082</v>
      </c>
      <c r="F64" s="24">
        <v>2.1955452506513602</v>
      </c>
      <c r="G64" s="23">
        <v>8.2242999999999995</v>
      </c>
    </row>
    <row r="65" spans="1:7" x14ac:dyDescent="0.2">
      <c r="A65" s="22" t="s">
        <v>95</v>
      </c>
      <c r="B65" s="22" t="s">
        <v>94</v>
      </c>
      <c r="C65" s="22" t="s">
        <v>33</v>
      </c>
      <c r="D65" s="25">
        <v>1487</v>
      </c>
      <c r="E65" s="23">
        <v>869.90986999999996</v>
      </c>
      <c r="F65" s="24">
        <v>1.7659816573943099</v>
      </c>
      <c r="G65" s="23">
        <v>6.78</v>
      </c>
    </row>
    <row r="66" spans="1:7" x14ac:dyDescent="0.2">
      <c r="A66" s="22" t="s">
        <v>2047</v>
      </c>
      <c r="B66" s="22" t="s">
        <v>2048</v>
      </c>
      <c r="C66" s="22" t="s">
        <v>33</v>
      </c>
      <c r="D66" s="25">
        <v>500</v>
      </c>
      <c r="E66" s="23">
        <v>509.95764109999999</v>
      </c>
      <c r="F66" s="24">
        <v>1.03525189365959</v>
      </c>
      <c r="G66" s="23">
        <v>7.7998000000000003</v>
      </c>
    </row>
    <row r="67" spans="1:7" x14ac:dyDescent="0.2">
      <c r="A67" s="21" t="s">
        <v>34</v>
      </c>
      <c r="B67" s="21"/>
      <c r="C67" s="21"/>
      <c r="D67" s="21"/>
      <c r="E67" s="26">
        <f>SUM(E55:E66)</f>
        <v>25009.520780700004</v>
      </c>
      <c r="F67" s="27">
        <f>SUM(F55:F66)</f>
        <v>50.771185018211206</v>
      </c>
      <c r="G67" s="26"/>
    </row>
    <row r="68" spans="1:7" x14ac:dyDescent="0.2">
      <c r="A68" s="22"/>
      <c r="B68" s="22"/>
      <c r="C68" s="22"/>
      <c r="D68" s="22"/>
      <c r="E68" s="23"/>
      <c r="F68" s="24"/>
      <c r="G68" s="23"/>
    </row>
    <row r="69" spans="1:7" x14ac:dyDescent="0.2">
      <c r="A69" s="21" t="s">
        <v>35</v>
      </c>
      <c r="B69" s="22"/>
      <c r="C69" s="22"/>
      <c r="D69" s="22"/>
      <c r="E69" s="23"/>
      <c r="F69" s="24"/>
      <c r="G69" s="23"/>
    </row>
    <row r="70" spans="1:7" x14ac:dyDescent="0.2">
      <c r="A70" s="21" t="s">
        <v>36</v>
      </c>
      <c r="B70" s="22"/>
      <c r="C70" s="22"/>
      <c r="D70" s="22"/>
      <c r="E70" s="23"/>
      <c r="F70" s="24"/>
      <c r="G70" s="23"/>
    </row>
    <row r="71" spans="1:7" x14ac:dyDescent="0.2">
      <c r="A71" s="22" t="s">
        <v>258</v>
      </c>
      <c r="B71" s="22" t="s">
        <v>257</v>
      </c>
      <c r="C71" s="22" t="s">
        <v>40</v>
      </c>
      <c r="D71" s="25">
        <v>300</v>
      </c>
      <c r="E71" s="23">
        <v>1476.7665</v>
      </c>
      <c r="F71" s="24">
        <v>2.9979456966667102</v>
      </c>
      <c r="G71" s="23">
        <v>6.3807</v>
      </c>
    </row>
    <row r="72" spans="1:7" x14ac:dyDescent="0.2">
      <c r="A72" s="21" t="s">
        <v>34</v>
      </c>
      <c r="B72" s="21"/>
      <c r="C72" s="21"/>
      <c r="D72" s="21"/>
      <c r="E72" s="26">
        <f>SUM(E70:E71)</f>
        <v>1476.7665</v>
      </c>
      <c r="F72" s="27">
        <f>SUM(F70:F71)</f>
        <v>2.9979456966667102</v>
      </c>
      <c r="G72" s="26"/>
    </row>
    <row r="73" spans="1:7" x14ac:dyDescent="0.2">
      <c r="A73" s="22"/>
      <c r="B73" s="22"/>
      <c r="C73" s="22"/>
      <c r="D73" s="22"/>
      <c r="E73" s="23"/>
      <c r="F73" s="24"/>
      <c r="G73" s="23"/>
    </row>
    <row r="74" spans="1:7" x14ac:dyDescent="0.2">
      <c r="A74" s="21" t="s">
        <v>65</v>
      </c>
      <c r="B74" s="22"/>
      <c r="C74" s="22"/>
      <c r="D74" s="22"/>
      <c r="E74" s="23"/>
      <c r="F74" s="24"/>
      <c r="G74" s="23"/>
    </row>
    <row r="75" spans="1:7" x14ac:dyDescent="0.2">
      <c r="A75" s="22" t="s">
        <v>103</v>
      </c>
      <c r="B75" s="22" t="s">
        <v>102</v>
      </c>
      <c r="C75" s="22" t="s">
        <v>43</v>
      </c>
      <c r="D75" s="25">
        <v>1050000</v>
      </c>
      <c r="E75" s="23">
        <v>1085.2366</v>
      </c>
      <c r="F75" s="24">
        <v>2.2031109148502601</v>
      </c>
      <c r="G75" s="23">
        <v>7.8482051249999998</v>
      </c>
    </row>
    <row r="76" spans="1:7" x14ac:dyDescent="0.2">
      <c r="A76" s="21" t="s">
        <v>34</v>
      </c>
      <c r="B76" s="21"/>
      <c r="C76" s="21"/>
      <c r="D76" s="21"/>
      <c r="E76" s="26">
        <f>SUM(E75:E75)</f>
        <v>1085.2366</v>
      </c>
      <c r="F76" s="27">
        <f>SUM(F75:F75)</f>
        <v>2.2031109148502601</v>
      </c>
      <c r="G76" s="26"/>
    </row>
    <row r="77" spans="1:7" x14ac:dyDescent="0.2">
      <c r="A77" s="22"/>
      <c r="B77" s="22"/>
      <c r="C77" s="22"/>
      <c r="D77" s="22"/>
      <c r="E77" s="23"/>
      <c r="F77" s="24"/>
      <c r="G77" s="23"/>
    </row>
    <row r="78" spans="1:7" x14ac:dyDescent="0.2">
      <c r="A78" s="21" t="s">
        <v>259</v>
      </c>
      <c r="B78" s="22"/>
      <c r="C78" s="22"/>
      <c r="D78" s="22"/>
      <c r="E78" s="23"/>
      <c r="F78" s="24"/>
      <c r="G78" s="23"/>
    </row>
    <row r="79" spans="1:7" x14ac:dyDescent="0.2">
      <c r="A79" s="22" t="s">
        <v>2049</v>
      </c>
      <c r="B79" s="22" t="s">
        <v>2050</v>
      </c>
      <c r="C79" s="22" t="s">
        <v>260</v>
      </c>
      <c r="D79" s="25">
        <v>2807201.2289999998</v>
      </c>
      <c r="E79" s="23">
        <v>305.97370519999998</v>
      </c>
      <c r="F79" s="24">
        <v>0.62114935082662603</v>
      </c>
      <c r="G79" s="23"/>
    </row>
    <row r="80" spans="1:7" x14ac:dyDescent="0.2">
      <c r="A80" s="21" t="s">
        <v>34</v>
      </c>
      <c r="B80" s="21"/>
      <c r="C80" s="21"/>
      <c r="D80" s="21"/>
      <c r="E80" s="26">
        <f>SUM(E79:E79)</f>
        <v>305.97370519999998</v>
      </c>
      <c r="F80" s="27">
        <f>SUM(F79:F79)</f>
        <v>0.62114935082662603</v>
      </c>
      <c r="G80" s="26"/>
    </row>
    <row r="81" spans="1:7" x14ac:dyDescent="0.2">
      <c r="A81" s="22"/>
      <c r="B81" s="22"/>
      <c r="C81" s="22"/>
      <c r="D81" s="22"/>
      <c r="E81" s="23"/>
      <c r="F81" s="24"/>
      <c r="G81" s="23"/>
    </row>
    <row r="82" spans="1:7" x14ac:dyDescent="0.2">
      <c r="A82" s="21" t="s">
        <v>46</v>
      </c>
      <c r="B82" s="21"/>
      <c r="C82" s="21"/>
      <c r="D82" s="21"/>
      <c r="E82" s="26">
        <f>E52+E67+E72+E76+E80</f>
        <v>44892.963625199998</v>
      </c>
      <c r="F82" s="27">
        <f>F52+F67+F72+F76+F80</f>
        <v>91.136051035003476</v>
      </c>
      <c r="G82" s="26"/>
    </row>
    <row r="83" spans="1:7" x14ac:dyDescent="0.2">
      <c r="A83" s="21"/>
      <c r="B83" s="21"/>
      <c r="C83" s="21"/>
      <c r="D83" s="21"/>
      <c r="E83" s="26"/>
      <c r="F83" s="27"/>
      <c r="G83" s="26"/>
    </row>
    <row r="84" spans="1:7" x14ac:dyDescent="0.2">
      <c r="A84" s="21" t="s">
        <v>48</v>
      </c>
      <c r="B84" s="21"/>
      <c r="C84" s="21"/>
      <c r="D84" s="21"/>
      <c r="E84" s="26">
        <f>E86-(E52+E67+E72+E76+E80)</f>
        <v>4366.3175432999997</v>
      </c>
      <c r="F84" s="27">
        <f>F86-(F52+F67+F72+F76+F80)</f>
        <v>8.8639489649965242</v>
      </c>
      <c r="G84" s="26"/>
    </row>
    <row r="85" spans="1:7" x14ac:dyDescent="0.2">
      <c r="A85" s="21"/>
      <c r="B85" s="21"/>
      <c r="C85" s="21"/>
      <c r="D85" s="21"/>
      <c r="E85" s="26"/>
      <c r="F85" s="27"/>
      <c r="G85" s="26"/>
    </row>
    <row r="86" spans="1:7" x14ac:dyDescent="0.2">
      <c r="A86" s="28" t="s">
        <v>47</v>
      </c>
      <c r="B86" s="28"/>
      <c r="C86" s="28"/>
      <c r="D86" s="28"/>
      <c r="E86" s="29">
        <v>49259.281168499998</v>
      </c>
      <c r="F86" s="30">
        <v>100</v>
      </c>
      <c r="G86" s="29"/>
    </row>
    <row r="88" spans="1:7" x14ac:dyDescent="0.2">
      <c r="A88" s="11" t="s">
        <v>50</v>
      </c>
    </row>
    <row r="90" spans="1:7" ht="23.25" customHeight="1" x14ac:dyDescent="0.2">
      <c r="A90" s="147" t="s">
        <v>1639</v>
      </c>
      <c r="B90" s="147"/>
      <c r="C90" s="147"/>
      <c r="D90" s="147"/>
    </row>
    <row r="92" spans="1:7" x14ac:dyDescent="0.2">
      <c r="A92" s="11" t="s">
        <v>51</v>
      </c>
    </row>
    <row r="93" spans="1:7" x14ac:dyDescent="0.2">
      <c r="A93" s="11" t="s">
        <v>1640</v>
      </c>
    </row>
    <row r="94" spans="1:7" x14ac:dyDescent="0.2">
      <c r="A94" s="11" t="s">
        <v>52</v>
      </c>
      <c r="B94" s="11"/>
      <c r="C94" s="31" t="s">
        <v>54</v>
      </c>
      <c r="D94" s="11" t="s">
        <v>53</v>
      </c>
    </row>
    <row r="95" spans="1:7" x14ac:dyDescent="0.2">
      <c r="A95" s="6" t="s">
        <v>61</v>
      </c>
      <c r="C95" s="32">
        <v>219.03800000000001</v>
      </c>
      <c r="D95" s="32">
        <v>219.50630000000001</v>
      </c>
    </row>
    <row r="96" spans="1:7" x14ac:dyDescent="0.2">
      <c r="A96" s="6" t="s">
        <v>132</v>
      </c>
      <c r="C96" s="32">
        <v>16.6309</v>
      </c>
      <c r="D96" s="32">
        <v>16.666399999999999</v>
      </c>
    </row>
    <row r="97" spans="1:5" x14ac:dyDescent="0.2">
      <c r="A97" s="6" t="s">
        <v>62</v>
      </c>
      <c r="C97" s="32">
        <v>241.93600000000001</v>
      </c>
      <c r="D97" s="32">
        <v>242.59700000000001</v>
      </c>
    </row>
    <row r="98" spans="1:5" x14ac:dyDescent="0.2">
      <c r="A98" s="6" t="s">
        <v>133</v>
      </c>
      <c r="C98" s="32">
        <v>18.402799999999999</v>
      </c>
      <c r="D98" s="32">
        <v>18.453099999999999</v>
      </c>
    </row>
    <row r="100" spans="1:5" x14ac:dyDescent="0.2">
      <c r="A100" s="6" t="s">
        <v>58</v>
      </c>
    </row>
    <row r="101" spans="1:5" x14ac:dyDescent="0.2">
      <c r="D101" s="31"/>
    </row>
    <row r="102" spans="1:5" x14ac:dyDescent="0.2">
      <c r="A102" s="11" t="s">
        <v>1028</v>
      </c>
      <c r="D102" s="31" t="s">
        <v>60</v>
      </c>
    </row>
    <row r="104" spans="1:5" x14ac:dyDescent="0.2">
      <c r="A104" s="11" t="s">
        <v>1166</v>
      </c>
      <c r="D104" s="31" t="s">
        <v>60</v>
      </c>
    </row>
    <row r="106" spans="1:5" x14ac:dyDescent="0.2">
      <c r="A106" s="11" t="s">
        <v>1656</v>
      </c>
      <c r="D106" s="35">
        <v>2.4566429666862244</v>
      </c>
      <c r="E106" s="9" t="s">
        <v>59</v>
      </c>
    </row>
    <row r="108" spans="1:5" x14ac:dyDescent="0.2">
      <c r="A108" s="11" t="s">
        <v>66</v>
      </c>
      <c r="D108" s="31" t="s">
        <v>60</v>
      </c>
    </row>
    <row r="110" spans="1:5" x14ac:dyDescent="0.2">
      <c r="A110" s="11" t="s">
        <v>1657</v>
      </c>
      <c r="B110" s="11"/>
      <c r="C110" s="11"/>
      <c r="D110" s="31" t="s">
        <v>60</v>
      </c>
    </row>
    <row r="111" spans="1:5" x14ac:dyDescent="0.2">
      <c r="A111" s="11"/>
      <c r="B111" s="11"/>
      <c r="C111" s="11"/>
      <c r="D111" s="11"/>
    </row>
    <row r="112" spans="1:5" x14ac:dyDescent="0.2">
      <c r="A112" s="11" t="s">
        <v>1658</v>
      </c>
      <c r="B112" s="11"/>
      <c r="C112" s="11"/>
      <c r="D112" s="31" t="s">
        <v>60</v>
      </c>
    </row>
    <row r="113" spans="1:9" x14ac:dyDescent="0.2">
      <c r="A113" s="11"/>
      <c r="B113" s="11"/>
      <c r="C113" s="11"/>
      <c r="D113" s="11"/>
    </row>
    <row r="114" spans="1:9" x14ac:dyDescent="0.2">
      <c r="A114" s="11" t="s">
        <v>1659</v>
      </c>
      <c r="B114" s="11"/>
      <c r="C114" s="11"/>
      <c r="D114" s="31" t="s">
        <v>60</v>
      </c>
    </row>
    <row r="115" spans="1:9" x14ac:dyDescent="0.2">
      <c r="A115" s="11"/>
      <c r="B115" s="11"/>
      <c r="C115" s="11"/>
      <c r="D115" s="11"/>
    </row>
    <row r="116" spans="1:9" x14ac:dyDescent="0.2">
      <c r="A116" s="11" t="s">
        <v>1660</v>
      </c>
      <c r="B116" s="11"/>
      <c r="C116" s="11"/>
      <c r="D116" s="31" t="s">
        <v>60</v>
      </c>
    </row>
    <row r="117" spans="1:9" x14ac:dyDescent="0.2">
      <c r="A117" s="11"/>
      <c r="B117" s="11"/>
      <c r="C117" s="11"/>
      <c r="D117" s="11"/>
    </row>
    <row r="118" spans="1:9" x14ac:dyDescent="0.2">
      <c r="A118" s="11" t="s">
        <v>1661</v>
      </c>
      <c r="B118" s="11"/>
      <c r="C118" s="11"/>
      <c r="D118" s="31" t="s">
        <v>60</v>
      </c>
    </row>
    <row r="120" spans="1:9" x14ac:dyDescent="0.2">
      <c r="A120" s="77" t="s">
        <v>1662</v>
      </c>
      <c r="B120" s="78"/>
      <c r="C120" s="78"/>
      <c r="D120" s="78"/>
    </row>
    <row r="122" spans="1:9" x14ac:dyDescent="0.2">
      <c r="A122" s="77" t="s">
        <v>2074</v>
      </c>
      <c r="B122" s="78"/>
      <c r="C122" s="78"/>
      <c r="D122" s="78"/>
      <c r="E122" s="10"/>
      <c r="G122" s="10"/>
      <c r="H122" s="78"/>
      <c r="I122" s="78"/>
    </row>
    <row r="123" spans="1:9" x14ac:dyDescent="0.2">
      <c r="A123" s="102"/>
      <c r="B123" s="78"/>
      <c r="C123" s="78"/>
      <c r="D123" s="78"/>
      <c r="E123" s="10"/>
      <c r="G123" s="10"/>
      <c r="H123" s="78"/>
      <c r="I123" s="78"/>
    </row>
    <row r="124" spans="1:9" x14ac:dyDescent="0.2">
      <c r="A124" s="78"/>
      <c r="B124" s="78"/>
      <c r="C124" s="78"/>
      <c r="D124" s="78"/>
      <c r="E124" s="10"/>
      <c r="G124" s="10"/>
      <c r="H124" s="78"/>
      <c r="I124" s="78"/>
    </row>
    <row r="125" spans="1:9" x14ac:dyDescent="0.2">
      <c r="A125" s="78"/>
      <c r="B125" s="78"/>
      <c r="C125" s="78"/>
      <c r="D125" s="78"/>
      <c r="E125" s="10"/>
      <c r="G125" s="10"/>
      <c r="H125" s="78"/>
      <c r="I125" s="78"/>
    </row>
    <row r="126" spans="1:9" x14ac:dyDescent="0.2">
      <c r="A126" s="78"/>
      <c r="B126" s="78"/>
      <c r="C126" s="78"/>
      <c r="D126" s="78"/>
      <c r="E126" s="10"/>
      <c r="G126" s="10"/>
      <c r="H126" s="78"/>
      <c r="I126" s="78"/>
    </row>
    <row r="127" spans="1:9" x14ac:dyDescent="0.2">
      <c r="A127" s="78"/>
      <c r="B127" s="78"/>
      <c r="C127" s="78"/>
      <c r="D127" s="78"/>
      <c r="E127" s="10"/>
      <c r="G127" s="10"/>
      <c r="H127" s="78"/>
      <c r="I127" s="78"/>
    </row>
    <row r="128" spans="1:9" x14ac:dyDescent="0.2">
      <c r="A128" s="78"/>
      <c r="B128" s="78"/>
      <c r="C128" s="78"/>
      <c r="D128" s="78"/>
      <c r="E128" s="10"/>
      <c r="G128" s="10"/>
      <c r="H128" s="78"/>
      <c r="I128" s="78"/>
    </row>
    <row r="129" spans="1:9" x14ac:dyDescent="0.2">
      <c r="A129" s="78"/>
      <c r="B129" s="78"/>
      <c r="C129" s="78"/>
      <c r="D129" s="78"/>
      <c r="E129" s="10"/>
      <c r="G129" s="10"/>
      <c r="H129" s="78"/>
      <c r="I129" s="78"/>
    </row>
    <row r="130" spans="1:9" x14ac:dyDescent="0.2">
      <c r="A130" s="78"/>
      <c r="B130" s="78"/>
      <c r="C130" s="78"/>
      <c r="D130" s="78"/>
      <c r="E130" s="10"/>
      <c r="G130" s="10"/>
      <c r="H130" s="78"/>
      <c r="I130" s="78"/>
    </row>
    <row r="131" spans="1:9" x14ac:dyDescent="0.2">
      <c r="A131" s="78"/>
      <c r="B131" s="78"/>
      <c r="C131" s="78"/>
      <c r="D131" s="78"/>
      <c r="E131" s="10"/>
      <c r="G131" s="10"/>
      <c r="H131" s="78"/>
      <c r="I131" s="78"/>
    </row>
    <row r="132" spans="1:9" x14ac:dyDescent="0.2">
      <c r="A132" s="78"/>
      <c r="B132" s="78"/>
      <c r="C132" s="78"/>
      <c r="D132" s="78"/>
      <c r="E132" s="10"/>
      <c r="G132" s="10"/>
      <c r="H132" s="78"/>
      <c r="I132" s="78"/>
    </row>
    <row r="133" spans="1:9" x14ac:dyDescent="0.2">
      <c r="A133" s="78"/>
      <c r="B133" s="78"/>
      <c r="C133" s="78"/>
      <c r="D133" s="78"/>
      <c r="E133" s="10"/>
      <c r="G133" s="10"/>
      <c r="H133" s="78"/>
      <c r="I133" s="78"/>
    </row>
    <row r="134" spans="1:9" x14ac:dyDescent="0.2">
      <c r="A134" s="78"/>
      <c r="B134" s="78"/>
      <c r="C134" s="78"/>
      <c r="D134" s="78"/>
      <c r="E134" s="10"/>
      <c r="G134" s="10"/>
      <c r="H134" s="78"/>
      <c r="I134" s="78"/>
    </row>
    <row r="135" spans="1:9" x14ac:dyDescent="0.2">
      <c r="A135" s="78"/>
      <c r="B135" s="78"/>
      <c r="C135" s="78"/>
      <c r="D135" s="78"/>
      <c r="E135" s="10"/>
      <c r="G135" s="10"/>
      <c r="H135" s="78"/>
      <c r="I135" s="78"/>
    </row>
    <row r="136" spans="1:9" x14ac:dyDescent="0.2">
      <c r="A136" s="78"/>
      <c r="B136" s="78"/>
      <c r="C136" s="78"/>
      <c r="D136" s="78"/>
      <c r="E136" s="10"/>
      <c r="G136" s="10"/>
      <c r="H136" s="78"/>
      <c r="I136" s="78"/>
    </row>
    <row r="137" spans="1:9" x14ac:dyDescent="0.2">
      <c r="A137" s="78"/>
      <c r="B137" s="78"/>
      <c r="C137" s="78"/>
      <c r="D137" s="78"/>
      <c r="E137" s="10"/>
      <c r="G137" s="10"/>
      <c r="H137" s="78"/>
      <c r="I137" s="78"/>
    </row>
    <row r="138" spans="1:9" x14ac:dyDescent="0.2">
      <c r="A138" s="77" t="s">
        <v>2051</v>
      </c>
      <c r="B138" s="78"/>
      <c r="C138" s="78"/>
      <c r="D138" s="78"/>
      <c r="E138" s="10"/>
      <c r="G138" s="10"/>
      <c r="H138" s="78"/>
      <c r="I138" s="78"/>
    </row>
    <row r="139" spans="1:9" x14ac:dyDescent="0.2">
      <c r="A139" s="78"/>
      <c r="B139" s="78"/>
      <c r="C139" s="78"/>
      <c r="D139" s="78"/>
      <c r="E139" s="10"/>
      <c r="G139" s="10"/>
      <c r="H139" s="78"/>
      <c r="I139" s="78"/>
    </row>
    <row r="140" spans="1:9" x14ac:dyDescent="0.2">
      <c r="A140" s="77" t="s">
        <v>2075</v>
      </c>
      <c r="B140" s="78"/>
      <c r="C140" s="78"/>
      <c r="D140" s="78"/>
      <c r="E140" s="10"/>
      <c r="G140" s="10"/>
      <c r="H140" s="78"/>
      <c r="I140" s="78"/>
    </row>
    <row r="141" spans="1:9" x14ac:dyDescent="0.2">
      <c r="A141" s="78"/>
      <c r="B141" s="78"/>
      <c r="C141" s="78"/>
      <c r="D141" s="78"/>
      <c r="E141" s="10"/>
      <c r="G141" s="10"/>
      <c r="H141" s="78"/>
      <c r="I141" s="78"/>
    </row>
    <row r="142" spans="1:9" x14ac:dyDescent="0.2">
      <c r="A142" s="78"/>
      <c r="B142" s="78"/>
      <c r="C142" s="78"/>
      <c r="D142" s="78"/>
      <c r="E142" s="10"/>
      <c r="G142" s="10"/>
      <c r="H142" s="78"/>
      <c r="I142" s="78"/>
    </row>
    <row r="143" spans="1:9" x14ac:dyDescent="0.2">
      <c r="A143" s="78"/>
      <c r="B143" s="78"/>
      <c r="C143" s="78"/>
      <c r="D143" s="78"/>
      <c r="E143" s="10"/>
      <c r="G143" s="10"/>
      <c r="H143" s="78"/>
      <c r="I143" s="78"/>
    </row>
    <row r="144" spans="1:9" x14ac:dyDescent="0.2">
      <c r="A144" s="78"/>
      <c r="B144" s="78"/>
      <c r="C144" s="78"/>
      <c r="D144" s="78"/>
      <c r="E144" s="10"/>
      <c r="G144" s="10"/>
      <c r="H144" s="78"/>
      <c r="I144" s="78"/>
    </row>
    <row r="145" spans="1:9" x14ac:dyDescent="0.2">
      <c r="A145" s="78"/>
      <c r="B145" s="78"/>
      <c r="C145" s="78"/>
      <c r="D145" s="78"/>
      <c r="E145" s="10"/>
      <c r="G145" s="10"/>
      <c r="H145" s="78"/>
      <c r="I145" s="78"/>
    </row>
    <row r="146" spans="1:9" x14ac:dyDescent="0.2">
      <c r="A146" s="78"/>
      <c r="B146" s="78"/>
      <c r="C146" s="78"/>
      <c r="D146" s="78"/>
      <c r="E146" s="10"/>
      <c r="G146" s="10"/>
      <c r="H146" s="78"/>
      <c r="I146" s="78"/>
    </row>
    <row r="147" spans="1:9" x14ac:dyDescent="0.2">
      <c r="A147" s="78"/>
      <c r="B147" s="78"/>
      <c r="C147" s="78"/>
      <c r="D147" s="78"/>
      <c r="E147" s="10"/>
      <c r="G147" s="10"/>
      <c r="H147" s="78"/>
      <c r="I147" s="78"/>
    </row>
    <row r="148" spans="1:9" x14ac:dyDescent="0.2">
      <c r="A148" s="78"/>
      <c r="B148" s="78"/>
      <c r="C148" s="78"/>
      <c r="D148" s="78"/>
      <c r="E148" s="10"/>
      <c r="G148" s="10"/>
      <c r="H148" s="78"/>
      <c r="I148" s="78"/>
    </row>
    <row r="149" spans="1:9" x14ac:dyDescent="0.2">
      <c r="A149" s="78"/>
      <c r="B149" s="78"/>
      <c r="C149" s="78"/>
      <c r="D149" s="78"/>
      <c r="E149" s="10"/>
      <c r="G149" s="10"/>
      <c r="H149" s="78"/>
      <c r="I149" s="78"/>
    </row>
    <row r="150" spans="1:9" x14ac:dyDescent="0.2">
      <c r="A150" s="78"/>
      <c r="B150" s="78"/>
      <c r="C150" s="78"/>
      <c r="D150" s="78"/>
      <c r="E150" s="10"/>
      <c r="G150" s="10"/>
      <c r="H150" s="78"/>
      <c r="I150" s="78"/>
    </row>
    <row r="151" spans="1:9" x14ac:dyDescent="0.2">
      <c r="A151" s="78"/>
      <c r="B151" s="78"/>
      <c r="C151" s="78"/>
      <c r="D151" s="78"/>
      <c r="E151" s="10"/>
      <c r="G151" s="10"/>
      <c r="H151" s="78"/>
      <c r="I151" s="78"/>
    </row>
    <row r="152" spans="1:9" x14ac:dyDescent="0.2">
      <c r="A152" s="78"/>
      <c r="B152" s="78"/>
      <c r="C152" s="78"/>
      <c r="D152" s="78"/>
      <c r="E152" s="10"/>
      <c r="G152" s="10"/>
      <c r="H152" s="78"/>
      <c r="I152" s="78"/>
    </row>
    <row r="153" spans="1:9" x14ac:dyDescent="0.2">
      <c r="A153" s="78"/>
      <c r="B153" s="78"/>
      <c r="C153" s="78"/>
      <c r="D153" s="78"/>
      <c r="E153" s="10"/>
      <c r="G153" s="10"/>
      <c r="H153" s="78"/>
      <c r="I153" s="78"/>
    </row>
    <row r="154" spans="1:9" x14ac:dyDescent="0.2">
      <c r="A154" s="78"/>
      <c r="B154" s="78"/>
      <c r="C154" s="78"/>
      <c r="D154" s="78"/>
      <c r="E154" s="10"/>
      <c r="G154" s="10"/>
      <c r="H154" s="78"/>
      <c r="I154" s="78"/>
    </row>
    <row r="155" spans="1:9" x14ac:dyDescent="0.2">
      <c r="A155" s="77" t="s">
        <v>2052</v>
      </c>
      <c r="B155" s="78"/>
      <c r="C155" s="78"/>
      <c r="D155" s="78"/>
      <c r="E155" s="10"/>
      <c r="G155" s="10"/>
      <c r="H155" s="78"/>
      <c r="I155" s="78"/>
    </row>
    <row r="156" spans="1:9" x14ac:dyDescent="0.2">
      <c r="A156" s="78"/>
      <c r="B156" s="78"/>
      <c r="C156" s="78"/>
      <c r="D156" s="78"/>
      <c r="E156" s="10"/>
      <c r="G156" s="10"/>
      <c r="H156" s="78"/>
      <c r="I156" s="78"/>
    </row>
    <row r="157" spans="1:9" x14ac:dyDescent="0.2">
      <c r="A157" s="78" t="s">
        <v>1487</v>
      </c>
      <c r="B157" s="78"/>
      <c r="C157" s="78"/>
      <c r="D157" s="78"/>
      <c r="E157" s="10"/>
      <c r="G157" s="10"/>
      <c r="H157" s="78"/>
      <c r="I157" s="78"/>
    </row>
    <row r="159" spans="1:9" x14ac:dyDescent="0.2">
      <c r="A159" s="78"/>
    </row>
    <row r="160" spans="1:9" x14ac:dyDescent="0.2">
      <c r="A160" s="102"/>
    </row>
    <row r="161" spans="1:1" x14ac:dyDescent="0.2">
      <c r="A161" s="102"/>
    </row>
  </sheetData>
  <mergeCells count="2">
    <mergeCell ref="A1:G1"/>
    <mergeCell ref="A90:D90"/>
  </mergeCells>
  <conditionalFormatting sqref="F2:F3">
    <cfRule type="cellIs" dxfId="112" priority="2" stopIfTrue="1" operator="between">
      <formula>0.009</formula>
      <formula>-0.009</formula>
    </cfRule>
  </conditionalFormatting>
  <conditionalFormatting sqref="F5:F262">
    <cfRule type="cellIs" dxfId="111"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DE063E-F13C-469B-AE2D-580991D45E66}">
  <dimension ref="A1:I176"/>
  <sheetViews>
    <sheetView workbookViewId="0">
      <selection sqref="A1:G1"/>
    </sheetView>
  </sheetViews>
  <sheetFormatPr defaultColWidth="9.140625" defaultRowHeight="11.25" x14ac:dyDescent="0.2"/>
  <cols>
    <col min="1" max="1" width="33.85546875" style="6" bestFit="1" customWidth="1"/>
    <col min="2" max="2" width="48" style="6" bestFit="1" customWidth="1"/>
    <col min="3" max="3" width="32.140625" style="6" bestFit="1" customWidth="1"/>
    <col min="4" max="4" width="15.5703125" style="6" customWidth="1"/>
    <col min="5" max="5" width="23.7109375" style="9" customWidth="1"/>
    <col min="6" max="6" width="11.85546875" style="10" bestFit="1" customWidth="1"/>
    <col min="7" max="7" width="6.5703125" style="9" customWidth="1"/>
    <col min="8" max="16384" width="9.140625" style="6"/>
  </cols>
  <sheetData>
    <row r="1" spans="1:7" s="1" customFormat="1" ht="15" x14ac:dyDescent="0.2">
      <c r="A1" s="145" t="s">
        <v>2053</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1" customHeight="1" x14ac:dyDescent="0.2">
      <c r="A4" s="14" t="s">
        <v>2</v>
      </c>
      <c r="B4" s="14" t="s">
        <v>0</v>
      </c>
      <c r="C4" s="15" t="s">
        <v>4</v>
      </c>
      <c r="D4" s="15" t="s">
        <v>1</v>
      </c>
      <c r="E4" s="56" t="s">
        <v>6</v>
      </c>
      <c r="F4" s="16" t="s">
        <v>3</v>
      </c>
      <c r="G4" s="16" t="s">
        <v>5</v>
      </c>
    </row>
    <row r="5" spans="1:7" x14ac:dyDescent="0.2">
      <c r="A5" s="17" t="s">
        <v>139</v>
      </c>
      <c r="B5" s="18"/>
      <c r="C5" s="18"/>
      <c r="D5" s="18"/>
      <c r="E5" s="19"/>
      <c r="F5" s="20"/>
      <c r="G5" s="19"/>
    </row>
    <row r="6" spans="1:7" x14ac:dyDescent="0.2">
      <c r="A6" s="21" t="s">
        <v>31</v>
      </c>
      <c r="B6" s="22"/>
      <c r="C6" s="22"/>
      <c r="D6" s="22"/>
      <c r="E6" s="23"/>
      <c r="F6" s="24"/>
      <c r="G6" s="23"/>
    </row>
    <row r="7" spans="1:7" x14ac:dyDescent="0.2">
      <c r="A7" s="22" t="s">
        <v>141</v>
      </c>
      <c r="B7" s="22" t="s">
        <v>140</v>
      </c>
      <c r="C7" s="22" t="s">
        <v>142</v>
      </c>
      <c r="D7" s="25">
        <v>35396</v>
      </c>
      <c r="E7" s="23">
        <v>250.95764</v>
      </c>
      <c r="F7" s="24">
        <v>1.1954279589721399</v>
      </c>
      <c r="G7" s="23"/>
    </row>
    <row r="8" spans="1:7" x14ac:dyDescent="0.2">
      <c r="A8" s="22" t="s">
        <v>144</v>
      </c>
      <c r="B8" s="22" t="s">
        <v>143</v>
      </c>
      <c r="C8" s="22" t="s">
        <v>142</v>
      </c>
      <c r="D8" s="25">
        <v>15500</v>
      </c>
      <c r="E8" s="23">
        <v>225.37</v>
      </c>
      <c r="F8" s="24">
        <v>1.0735421289168601</v>
      </c>
      <c r="G8" s="23"/>
    </row>
    <row r="9" spans="1:7" x14ac:dyDescent="0.2">
      <c r="A9" s="22" t="s">
        <v>146</v>
      </c>
      <c r="B9" s="22" t="s">
        <v>145</v>
      </c>
      <c r="C9" s="22" t="s">
        <v>142</v>
      </c>
      <c r="D9" s="25">
        <v>17100</v>
      </c>
      <c r="E9" s="23">
        <v>222.3</v>
      </c>
      <c r="F9" s="24">
        <v>1.05891829106899</v>
      </c>
      <c r="G9" s="23"/>
    </row>
    <row r="10" spans="1:7" x14ac:dyDescent="0.2">
      <c r="A10" s="22" t="s">
        <v>148</v>
      </c>
      <c r="B10" s="22" t="s">
        <v>147</v>
      </c>
      <c r="C10" s="22" t="s">
        <v>142</v>
      </c>
      <c r="D10" s="25">
        <v>19000</v>
      </c>
      <c r="E10" s="23">
        <v>201.4</v>
      </c>
      <c r="F10" s="24">
        <v>0.95936187054113498</v>
      </c>
      <c r="G10" s="23"/>
    </row>
    <row r="11" spans="1:7" x14ac:dyDescent="0.2">
      <c r="A11" s="22" t="s">
        <v>150</v>
      </c>
      <c r="B11" s="22" t="s">
        <v>149</v>
      </c>
      <c r="C11" s="22" t="s">
        <v>151</v>
      </c>
      <c r="D11" s="25">
        <v>13300</v>
      </c>
      <c r="E11" s="23">
        <v>169.84100000000001</v>
      </c>
      <c r="F11" s="24">
        <v>0.80903167554407596</v>
      </c>
      <c r="G11" s="23"/>
    </row>
    <row r="12" spans="1:7" x14ac:dyDescent="0.2">
      <c r="A12" s="22" t="s">
        <v>153</v>
      </c>
      <c r="B12" s="22" t="s">
        <v>152</v>
      </c>
      <c r="C12" s="22" t="s">
        <v>154</v>
      </c>
      <c r="D12" s="25">
        <v>50000</v>
      </c>
      <c r="E12" s="23">
        <v>164.05</v>
      </c>
      <c r="F12" s="24">
        <v>0.78144644916719497</v>
      </c>
      <c r="G12" s="23"/>
    </row>
    <row r="13" spans="1:7" x14ac:dyDescent="0.2">
      <c r="A13" s="22" t="s">
        <v>156</v>
      </c>
      <c r="B13" s="22" t="s">
        <v>155</v>
      </c>
      <c r="C13" s="22" t="s">
        <v>157</v>
      </c>
      <c r="D13" s="25">
        <v>13663</v>
      </c>
      <c r="E13" s="23">
        <v>154.91109399999999</v>
      </c>
      <c r="F13" s="24">
        <v>0.73791358941118901</v>
      </c>
      <c r="G13" s="23"/>
    </row>
    <row r="14" spans="1:7" x14ac:dyDescent="0.2">
      <c r="A14" s="22" t="s">
        <v>162</v>
      </c>
      <c r="B14" s="22" t="s">
        <v>161</v>
      </c>
      <c r="C14" s="22" t="s">
        <v>163</v>
      </c>
      <c r="D14" s="25">
        <v>4500</v>
      </c>
      <c r="E14" s="23">
        <v>147.69</v>
      </c>
      <c r="F14" s="24">
        <v>0.70351616017984198</v>
      </c>
      <c r="G14" s="23"/>
    </row>
    <row r="15" spans="1:7" x14ac:dyDescent="0.2">
      <c r="A15" s="22" t="s">
        <v>168</v>
      </c>
      <c r="B15" s="22" t="s">
        <v>167</v>
      </c>
      <c r="C15" s="22" t="s">
        <v>169</v>
      </c>
      <c r="D15" s="25">
        <v>35400</v>
      </c>
      <c r="E15" s="23">
        <v>146.71530000000001</v>
      </c>
      <c r="F15" s="24">
        <v>0.69887321074977005</v>
      </c>
      <c r="G15" s="23"/>
    </row>
    <row r="16" spans="1:7" x14ac:dyDescent="0.2">
      <c r="A16" s="22" t="s">
        <v>165</v>
      </c>
      <c r="B16" s="22" t="s">
        <v>164</v>
      </c>
      <c r="C16" s="22" t="s">
        <v>166</v>
      </c>
      <c r="D16" s="25">
        <v>3600</v>
      </c>
      <c r="E16" s="23">
        <v>145.6164</v>
      </c>
      <c r="F16" s="24">
        <v>0.69363863895464795</v>
      </c>
      <c r="G16" s="23"/>
    </row>
    <row r="17" spans="1:7" x14ac:dyDescent="0.2">
      <c r="A17" s="22" t="s">
        <v>159</v>
      </c>
      <c r="B17" s="22" t="s">
        <v>158</v>
      </c>
      <c r="C17" s="22" t="s">
        <v>160</v>
      </c>
      <c r="D17" s="25">
        <v>7500</v>
      </c>
      <c r="E17" s="23">
        <v>135.89250000000001</v>
      </c>
      <c r="F17" s="24">
        <v>0.64731918069767203</v>
      </c>
      <c r="G17" s="23"/>
    </row>
    <row r="18" spans="1:7" x14ac:dyDescent="0.2">
      <c r="A18" s="22" t="s">
        <v>192</v>
      </c>
      <c r="B18" s="22" t="s">
        <v>191</v>
      </c>
      <c r="C18" s="22" t="s">
        <v>193</v>
      </c>
      <c r="D18" s="25">
        <v>13000</v>
      </c>
      <c r="E18" s="23">
        <v>106.6</v>
      </c>
      <c r="F18" s="24">
        <v>0.50778537934302403</v>
      </c>
      <c r="G18" s="23"/>
    </row>
    <row r="19" spans="1:7" x14ac:dyDescent="0.2">
      <c r="A19" s="22" t="s">
        <v>171</v>
      </c>
      <c r="B19" s="22" t="s">
        <v>170</v>
      </c>
      <c r="C19" s="22" t="s">
        <v>172</v>
      </c>
      <c r="D19" s="25">
        <v>4814</v>
      </c>
      <c r="E19" s="23">
        <v>101.065116</v>
      </c>
      <c r="F19" s="24">
        <v>0.48142015259293303</v>
      </c>
      <c r="G19" s="23"/>
    </row>
    <row r="20" spans="1:7" x14ac:dyDescent="0.2">
      <c r="A20" s="22" t="s">
        <v>186</v>
      </c>
      <c r="B20" s="22" t="s">
        <v>185</v>
      </c>
      <c r="C20" s="22" t="s">
        <v>187</v>
      </c>
      <c r="D20" s="25">
        <v>1800</v>
      </c>
      <c r="E20" s="23">
        <v>94.5</v>
      </c>
      <c r="F20" s="24">
        <v>0.450147451669003</v>
      </c>
      <c r="G20" s="23"/>
    </row>
    <row r="21" spans="1:7" x14ac:dyDescent="0.2">
      <c r="A21" s="22" t="s">
        <v>232</v>
      </c>
      <c r="B21" s="22" t="s">
        <v>231</v>
      </c>
      <c r="C21" s="22" t="s">
        <v>233</v>
      </c>
      <c r="D21" s="25">
        <v>5000</v>
      </c>
      <c r="E21" s="23">
        <v>92.87</v>
      </c>
      <c r="F21" s="24">
        <v>0.44238300356084997</v>
      </c>
      <c r="G21" s="23"/>
    </row>
    <row r="22" spans="1:7" x14ac:dyDescent="0.2">
      <c r="A22" s="22" t="s">
        <v>174</v>
      </c>
      <c r="B22" s="22" t="s">
        <v>173</v>
      </c>
      <c r="C22" s="22" t="s">
        <v>175</v>
      </c>
      <c r="D22" s="25">
        <v>800</v>
      </c>
      <c r="E22" s="23">
        <v>91.6</v>
      </c>
      <c r="F22" s="24">
        <v>0.43633340288762601</v>
      </c>
      <c r="G22" s="23"/>
    </row>
    <row r="23" spans="1:7" x14ac:dyDescent="0.2">
      <c r="A23" s="22" t="s">
        <v>177</v>
      </c>
      <c r="B23" s="22" t="s">
        <v>176</v>
      </c>
      <c r="C23" s="22" t="s">
        <v>178</v>
      </c>
      <c r="D23" s="25">
        <v>6500</v>
      </c>
      <c r="E23" s="23">
        <v>91.597999999999999</v>
      </c>
      <c r="F23" s="24">
        <v>0.43632387595743199</v>
      </c>
      <c r="G23" s="23"/>
    </row>
    <row r="24" spans="1:7" x14ac:dyDescent="0.2">
      <c r="A24" s="22" t="s">
        <v>189</v>
      </c>
      <c r="B24" s="22" t="s">
        <v>188</v>
      </c>
      <c r="C24" s="22" t="s">
        <v>190</v>
      </c>
      <c r="D24" s="25">
        <v>25000</v>
      </c>
      <c r="E24" s="23">
        <v>86.75</v>
      </c>
      <c r="F24" s="24">
        <v>0.41323059716704802</v>
      </c>
      <c r="G24" s="23"/>
    </row>
    <row r="25" spans="1:7" x14ac:dyDescent="0.2">
      <c r="A25" s="22" t="s">
        <v>195</v>
      </c>
      <c r="B25" s="22" t="s">
        <v>194</v>
      </c>
      <c r="C25" s="22" t="s">
        <v>181</v>
      </c>
      <c r="D25" s="25">
        <v>14648</v>
      </c>
      <c r="E25" s="23">
        <v>85.302627999999999</v>
      </c>
      <c r="F25" s="24">
        <v>0.40633609116263403</v>
      </c>
      <c r="G25" s="23"/>
    </row>
    <row r="26" spans="1:7" x14ac:dyDescent="0.2">
      <c r="A26" s="22" t="s">
        <v>197</v>
      </c>
      <c r="B26" s="22" t="s">
        <v>196</v>
      </c>
      <c r="C26" s="22" t="s">
        <v>198</v>
      </c>
      <c r="D26" s="25">
        <v>4500</v>
      </c>
      <c r="E26" s="23">
        <v>84.375</v>
      </c>
      <c r="F26" s="24">
        <v>0.40191736756161001</v>
      </c>
      <c r="G26" s="23"/>
    </row>
    <row r="27" spans="1:7" x14ac:dyDescent="0.2">
      <c r="A27" s="22" t="s">
        <v>202</v>
      </c>
      <c r="B27" s="22" t="s">
        <v>201</v>
      </c>
      <c r="C27" s="22" t="s">
        <v>142</v>
      </c>
      <c r="D27" s="25">
        <v>22000</v>
      </c>
      <c r="E27" s="23">
        <v>83.677000000000007</v>
      </c>
      <c r="F27" s="24">
        <v>0.398592468923885</v>
      </c>
      <c r="G27" s="23"/>
    </row>
    <row r="28" spans="1:7" x14ac:dyDescent="0.2">
      <c r="A28" s="22" t="s">
        <v>204</v>
      </c>
      <c r="B28" s="22" t="s">
        <v>203</v>
      </c>
      <c r="C28" s="22" t="s">
        <v>205</v>
      </c>
      <c r="D28" s="25">
        <v>43000</v>
      </c>
      <c r="E28" s="23">
        <v>79.270499999999998</v>
      </c>
      <c r="F28" s="24">
        <v>0.37760225997383801</v>
      </c>
      <c r="G28" s="23"/>
    </row>
    <row r="29" spans="1:7" x14ac:dyDescent="0.2">
      <c r="A29" s="22" t="s">
        <v>207</v>
      </c>
      <c r="B29" s="22" t="s">
        <v>206</v>
      </c>
      <c r="C29" s="22" t="s">
        <v>184</v>
      </c>
      <c r="D29" s="25">
        <v>1000</v>
      </c>
      <c r="E29" s="23">
        <v>76.2</v>
      </c>
      <c r="F29" s="24">
        <v>0.36297604039341802</v>
      </c>
      <c r="G29" s="23"/>
    </row>
    <row r="30" spans="1:7" x14ac:dyDescent="0.2">
      <c r="A30" s="22" t="s">
        <v>214</v>
      </c>
      <c r="B30" s="22" t="s">
        <v>213</v>
      </c>
      <c r="C30" s="22" t="s">
        <v>215</v>
      </c>
      <c r="D30" s="25">
        <v>4000</v>
      </c>
      <c r="E30" s="23">
        <v>76</v>
      </c>
      <c r="F30" s="24">
        <v>0.36202334737401298</v>
      </c>
      <c r="G30" s="23"/>
    </row>
    <row r="31" spans="1:7" x14ac:dyDescent="0.2">
      <c r="A31" s="22" t="s">
        <v>200</v>
      </c>
      <c r="B31" s="22" t="s">
        <v>199</v>
      </c>
      <c r="C31" s="22" t="s">
        <v>198</v>
      </c>
      <c r="D31" s="25">
        <v>46000</v>
      </c>
      <c r="E31" s="23">
        <v>75.453800000000001</v>
      </c>
      <c r="F31" s="24">
        <v>0.35942154273801702</v>
      </c>
      <c r="G31" s="23"/>
    </row>
    <row r="32" spans="1:7" x14ac:dyDescent="0.2">
      <c r="A32" s="22" t="s">
        <v>209</v>
      </c>
      <c r="B32" s="22" t="s">
        <v>208</v>
      </c>
      <c r="C32" s="22" t="s">
        <v>210</v>
      </c>
      <c r="D32" s="25">
        <v>25000</v>
      </c>
      <c r="E32" s="23">
        <v>71.724999999999994</v>
      </c>
      <c r="F32" s="24">
        <v>0.341659534084225</v>
      </c>
      <c r="G32" s="23"/>
    </row>
    <row r="33" spans="1:7" x14ac:dyDescent="0.2">
      <c r="A33" s="22" t="s">
        <v>221</v>
      </c>
      <c r="B33" s="22" t="s">
        <v>220</v>
      </c>
      <c r="C33" s="22" t="s">
        <v>222</v>
      </c>
      <c r="D33" s="25">
        <v>40000</v>
      </c>
      <c r="E33" s="23">
        <v>70.256</v>
      </c>
      <c r="F33" s="24">
        <v>0.33466200385669298</v>
      </c>
      <c r="G33" s="23"/>
    </row>
    <row r="34" spans="1:7" x14ac:dyDescent="0.2">
      <c r="A34" s="22" t="s">
        <v>219</v>
      </c>
      <c r="B34" s="22" t="s">
        <v>218</v>
      </c>
      <c r="C34" s="22" t="s">
        <v>163</v>
      </c>
      <c r="D34" s="25">
        <v>3000</v>
      </c>
      <c r="E34" s="23">
        <v>66.150000000000006</v>
      </c>
      <c r="F34" s="24">
        <v>0.315103216168302</v>
      </c>
      <c r="G34" s="23"/>
    </row>
    <row r="35" spans="1:7" x14ac:dyDescent="0.2">
      <c r="A35" s="22" t="s">
        <v>212</v>
      </c>
      <c r="B35" s="22" t="s">
        <v>211</v>
      </c>
      <c r="C35" s="22" t="s">
        <v>178</v>
      </c>
      <c r="D35" s="25">
        <v>5700</v>
      </c>
      <c r="E35" s="23">
        <v>65.800799999999995</v>
      </c>
      <c r="F35" s="24">
        <v>0.31343981415642003</v>
      </c>
      <c r="G35" s="23"/>
    </row>
    <row r="36" spans="1:7" x14ac:dyDescent="0.2">
      <c r="A36" s="22" t="s">
        <v>183</v>
      </c>
      <c r="B36" s="22" t="s">
        <v>182</v>
      </c>
      <c r="C36" s="22" t="s">
        <v>184</v>
      </c>
      <c r="D36" s="25">
        <v>400</v>
      </c>
      <c r="E36" s="23">
        <v>59.4</v>
      </c>
      <c r="F36" s="24">
        <v>0.28294982676337299</v>
      </c>
      <c r="G36" s="23"/>
    </row>
    <row r="37" spans="1:7" x14ac:dyDescent="0.2">
      <c r="A37" s="22" t="s">
        <v>180</v>
      </c>
      <c r="B37" s="22" t="s">
        <v>179</v>
      </c>
      <c r="C37" s="22" t="s">
        <v>181</v>
      </c>
      <c r="D37" s="25">
        <v>3713</v>
      </c>
      <c r="E37" s="23">
        <v>54.941260999999997</v>
      </c>
      <c r="F37" s="24">
        <v>0.26171077916012297</v>
      </c>
      <c r="G37" s="23"/>
    </row>
    <row r="38" spans="1:7" x14ac:dyDescent="0.2">
      <c r="A38" s="22" t="s">
        <v>237</v>
      </c>
      <c r="B38" s="22" t="s">
        <v>236</v>
      </c>
      <c r="C38" s="22" t="s">
        <v>238</v>
      </c>
      <c r="D38" s="25">
        <v>3500</v>
      </c>
      <c r="E38" s="23">
        <v>54.841500000000003</v>
      </c>
      <c r="F38" s="24">
        <v>0.26123557111857798</v>
      </c>
      <c r="G38" s="23"/>
    </row>
    <row r="39" spans="1:7" x14ac:dyDescent="0.2">
      <c r="A39" s="22" t="s">
        <v>262</v>
      </c>
      <c r="B39" s="22" t="s">
        <v>261</v>
      </c>
      <c r="C39" s="22" t="s">
        <v>250</v>
      </c>
      <c r="D39" s="25">
        <v>12000</v>
      </c>
      <c r="E39" s="23">
        <v>52.83</v>
      </c>
      <c r="F39" s="24">
        <v>0.25165386107590898</v>
      </c>
      <c r="G39" s="23"/>
    </row>
    <row r="40" spans="1:7" x14ac:dyDescent="0.2">
      <c r="A40" s="22" t="s">
        <v>226</v>
      </c>
      <c r="B40" s="22" t="s">
        <v>225</v>
      </c>
      <c r="C40" s="22" t="s">
        <v>227</v>
      </c>
      <c r="D40" s="25">
        <v>1000</v>
      </c>
      <c r="E40" s="23">
        <v>52.34</v>
      </c>
      <c r="F40" s="24">
        <v>0.24931976317836599</v>
      </c>
      <c r="G40" s="23"/>
    </row>
    <row r="41" spans="1:7" x14ac:dyDescent="0.2">
      <c r="A41" s="22" t="s">
        <v>235</v>
      </c>
      <c r="B41" s="22" t="s">
        <v>234</v>
      </c>
      <c r="C41" s="22" t="s">
        <v>154</v>
      </c>
      <c r="D41" s="25">
        <v>7199</v>
      </c>
      <c r="E41" s="23">
        <v>47.686176000000003</v>
      </c>
      <c r="F41" s="24">
        <v>0.22715143498666199</v>
      </c>
      <c r="G41" s="23"/>
    </row>
    <row r="42" spans="1:7" x14ac:dyDescent="0.2">
      <c r="A42" s="22" t="s">
        <v>229</v>
      </c>
      <c r="B42" s="22" t="s">
        <v>228</v>
      </c>
      <c r="C42" s="22" t="s">
        <v>230</v>
      </c>
      <c r="D42" s="25">
        <v>100000</v>
      </c>
      <c r="E42" s="23">
        <v>47.52</v>
      </c>
      <c r="F42" s="24">
        <v>0.226359861410699</v>
      </c>
      <c r="G42" s="23"/>
    </row>
    <row r="43" spans="1:7" x14ac:dyDescent="0.2">
      <c r="A43" s="22" t="s">
        <v>240</v>
      </c>
      <c r="B43" s="22" t="s">
        <v>239</v>
      </c>
      <c r="C43" s="22" t="s">
        <v>241</v>
      </c>
      <c r="D43" s="25">
        <v>2500</v>
      </c>
      <c r="E43" s="23">
        <v>43.627499999999998</v>
      </c>
      <c r="F43" s="24">
        <v>0.20781807352052301</v>
      </c>
      <c r="G43" s="23"/>
    </row>
    <row r="44" spans="1:7" x14ac:dyDescent="0.2">
      <c r="A44" s="22" t="s">
        <v>243</v>
      </c>
      <c r="B44" s="22" t="s">
        <v>242</v>
      </c>
      <c r="C44" s="22" t="s">
        <v>190</v>
      </c>
      <c r="D44" s="25">
        <v>29603</v>
      </c>
      <c r="E44" s="23">
        <v>43.267744800000003</v>
      </c>
      <c r="F44" s="24">
        <v>0.20610439218184901</v>
      </c>
      <c r="G44" s="23"/>
    </row>
    <row r="45" spans="1:7" x14ac:dyDescent="0.2">
      <c r="A45" s="22" t="s">
        <v>224</v>
      </c>
      <c r="B45" s="22" t="s">
        <v>223</v>
      </c>
      <c r="C45" s="22" t="s">
        <v>178</v>
      </c>
      <c r="D45" s="25">
        <v>3220</v>
      </c>
      <c r="E45" s="23">
        <v>41.769840000000002</v>
      </c>
      <c r="F45" s="24">
        <v>0.19896917494838101</v>
      </c>
      <c r="G45" s="23"/>
    </row>
    <row r="46" spans="1:7" x14ac:dyDescent="0.2">
      <c r="A46" s="22" t="s">
        <v>245</v>
      </c>
      <c r="B46" s="22" t="s">
        <v>244</v>
      </c>
      <c r="C46" s="22" t="s">
        <v>169</v>
      </c>
      <c r="D46" s="25">
        <v>800</v>
      </c>
      <c r="E46" s="23">
        <v>38.412799999999997</v>
      </c>
      <c r="F46" s="24">
        <v>0.18297803207905899</v>
      </c>
      <c r="G46" s="23"/>
    </row>
    <row r="47" spans="1:7" x14ac:dyDescent="0.2">
      <c r="A47" s="22" t="s">
        <v>247</v>
      </c>
      <c r="B47" s="22" t="s">
        <v>246</v>
      </c>
      <c r="C47" s="22" t="s">
        <v>230</v>
      </c>
      <c r="D47" s="25">
        <v>10000</v>
      </c>
      <c r="E47" s="23">
        <v>32.174999999999997</v>
      </c>
      <c r="F47" s="24">
        <v>0.153264489496827</v>
      </c>
      <c r="G47" s="23"/>
    </row>
    <row r="48" spans="1:7" x14ac:dyDescent="0.2">
      <c r="A48" s="22" t="s">
        <v>254</v>
      </c>
      <c r="B48" s="22" t="s">
        <v>253</v>
      </c>
      <c r="C48" s="22" t="s">
        <v>172</v>
      </c>
      <c r="D48" s="25">
        <v>255</v>
      </c>
      <c r="E48" s="23">
        <v>8.0314800000000002</v>
      </c>
      <c r="F48" s="24">
        <v>3.8257674657466302E-2</v>
      </c>
      <c r="G48" s="23"/>
    </row>
    <row r="49" spans="1:7" x14ac:dyDescent="0.2">
      <c r="A49" s="22" t="s">
        <v>256</v>
      </c>
      <c r="B49" s="22" t="s">
        <v>255</v>
      </c>
      <c r="C49" s="22" t="s">
        <v>241</v>
      </c>
      <c r="D49" s="25">
        <v>4569</v>
      </c>
      <c r="E49" s="23">
        <v>4.8545625000000001</v>
      </c>
      <c r="F49" s="24">
        <v>2.3124539030083598E-2</v>
      </c>
      <c r="G49" s="23"/>
    </row>
    <row r="50" spans="1:7" x14ac:dyDescent="0.2">
      <c r="A50" s="22" t="s">
        <v>264</v>
      </c>
      <c r="B50" s="22" t="s">
        <v>263</v>
      </c>
      <c r="C50" s="22" t="s">
        <v>172</v>
      </c>
      <c r="D50" s="25">
        <v>301</v>
      </c>
      <c r="E50" s="23">
        <v>4.5818219999999998</v>
      </c>
      <c r="F50" s="24">
        <v>2.1825349177788101E-2</v>
      </c>
      <c r="G50" s="23"/>
    </row>
    <row r="51" spans="1:7" x14ac:dyDescent="0.2">
      <c r="A51" s="21" t="s">
        <v>34</v>
      </c>
      <c r="B51" s="21"/>
      <c r="C51" s="21"/>
      <c r="D51" s="21"/>
      <c r="E51" s="26">
        <f>SUM(E7:E50)</f>
        <v>4050.2174643000008</v>
      </c>
      <c r="F51" s="27">
        <f>SUM(F7:F50)</f>
        <v>19.293069526560185</v>
      </c>
      <c r="G51" s="26"/>
    </row>
    <row r="52" spans="1:7" x14ac:dyDescent="0.2">
      <c r="A52" s="22"/>
      <c r="B52" s="22"/>
      <c r="C52" s="22"/>
      <c r="D52" s="22"/>
      <c r="E52" s="23"/>
      <c r="F52" s="24"/>
      <c r="G52" s="23"/>
    </row>
    <row r="53" spans="1:7" x14ac:dyDescent="0.2">
      <c r="A53" s="21" t="s">
        <v>30</v>
      </c>
      <c r="B53" s="22"/>
      <c r="C53" s="22"/>
      <c r="D53" s="22"/>
      <c r="E53" s="23"/>
      <c r="F53" s="24"/>
      <c r="G53" s="23"/>
    </row>
    <row r="54" spans="1:7" x14ac:dyDescent="0.2">
      <c r="A54" s="21" t="s">
        <v>31</v>
      </c>
      <c r="B54" s="22"/>
      <c r="C54" s="22"/>
      <c r="D54" s="22"/>
      <c r="E54" s="23"/>
      <c r="F54" s="24"/>
      <c r="G54" s="23"/>
    </row>
    <row r="55" spans="1:7" x14ac:dyDescent="0.2">
      <c r="A55" s="22" t="s">
        <v>73</v>
      </c>
      <c r="B55" s="22" t="s">
        <v>72</v>
      </c>
      <c r="C55" s="22" t="s">
        <v>74</v>
      </c>
      <c r="D55" s="25">
        <v>1500</v>
      </c>
      <c r="E55" s="23">
        <v>1564.6268219000001</v>
      </c>
      <c r="F55" s="24">
        <v>7.4530452559921301</v>
      </c>
      <c r="G55" s="23">
        <v>7.6798999999999999</v>
      </c>
    </row>
    <row r="56" spans="1:7" x14ac:dyDescent="0.2">
      <c r="A56" s="22" t="s">
        <v>71</v>
      </c>
      <c r="B56" s="22" t="s">
        <v>70</v>
      </c>
      <c r="C56" s="22" t="s">
        <v>69</v>
      </c>
      <c r="D56" s="25">
        <v>1300</v>
      </c>
      <c r="E56" s="23">
        <v>1453.3570999999999</v>
      </c>
      <c r="F56" s="24">
        <v>6.9230158193656299</v>
      </c>
      <c r="G56" s="23">
        <v>8.9869000000000003</v>
      </c>
    </row>
    <row r="57" spans="1:7" x14ac:dyDescent="0.2">
      <c r="A57" s="22" t="s">
        <v>2039</v>
      </c>
      <c r="B57" s="22" t="s">
        <v>2040</v>
      </c>
      <c r="C57" s="22" t="s">
        <v>74</v>
      </c>
      <c r="D57" s="25">
        <v>1000</v>
      </c>
      <c r="E57" s="23">
        <v>1069.0919589</v>
      </c>
      <c r="F57" s="24">
        <v>5.0925822317318303</v>
      </c>
      <c r="G57" s="23">
        <v>7.63</v>
      </c>
    </row>
    <row r="58" spans="1:7" x14ac:dyDescent="0.2">
      <c r="A58" s="22" t="s">
        <v>88</v>
      </c>
      <c r="B58" s="22" t="s">
        <v>87</v>
      </c>
      <c r="C58" s="22" t="s">
        <v>33</v>
      </c>
      <c r="D58" s="25">
        <v>1000</v>
      </c>
      <c r="E58" s="23">
        <v>1034.2543424999999</v>
      </c>
      <c r="F58" s="24">
        <v>4.9266344619468301</v>
      </c>
      <c r="G58" s="23">
        <v>7.58</v>
      </c>
    </row>
    <row r="59" spans="1:7" x14ac:dyDescent="0.2">
      <c r="A59" s="22" t="s">
        <v>2041</v>
      </c>
      <c r="B59" s="22" t="s">
        <v>2042</v>
      </c>
      <c r="C59" s="22" t="s">
        <v>33</v>
      </c>
      <c r="D59" s="25">
        <v>100</v>
      </c>
      <c r="E59" s="23">
        <v>1027.5742329</v>
      </c>
      <c r="F59" s="24">
        <v>4.89481399302292</v>
      </c>
      <c r="G59" s="23">
        <v>7.835</v>
      </c>
    </row>
    <row r="60" spans="1:7" x14ac:dyDescent="0.2">
      <c r="A60" s="22" t="s">
        <v>76</v>
      </c>
      <c r="B60" s="22" t="s">
        <v>75</v>
      </c>
      <c r="C60" s="22" t="s">
        <v>33</v>
      </c>
      <c r="D60" s="25">
        <v>1000</v>
      </c>
      <c r="E60" s="23">
        <v>1020.1305342000001</v>
      </c>
      <c r="F60" s="24">
        <v>4.8593561940726904</v>
      </c>
      <c r="G60" s="23">
        <v>8.19</v>
      </c>
    </row>
    <row r="61" spans="1:7" x14ac:dyDescent="0.2">
      <c r="A61" s="22" t="s">
        <v>95</v>
      </c>
      <c r="B61" s="22" t="s">
        <v>94</v>
      </c>
      <c r="C61" s="22" t="s">
        <v>33</v>
      </c>
      <c r="D61" s="25">
        <v>1174</v>
      </c>
      <c r="E61" s="23">
        <v>686.80174</v>
      </c>
      <c r="F61" s="24">
        <v>3.27155611706706</v>
      </c>
      <c r="G61" s="23">
        <v>6.78</v>
      </c>
    </row>
    <row r="62" spans="1:7" x14ac:dyDescent="0.2">
      <c r="A62" s="22" t="s">
        <v>2047</v>
      </c>
      <c r="B62" s="22" t="s">
        <v>2048</v>
      </c>
      <c r="C62" s="22" t="s">
        <v>33</v>
      </c>
      <c r="D62" s="25">
        <v>500</v>
      </c>
      <c r="E62" s="23">
        <v>509.95764109999999</v>
      </c>
      <c r="F62" s="24">
        <v>2.4291654243418099</v>
      </c>
      <c r="G62" s="23">
        <v>7.7998000000000003</v>
      </c>
    </row>
    <row r="63" spans="1:7" x14ac:dyDescent="0.2">
      <c r="A63" s="22" t="s">
        <v>1855</v>
      </c>
      <c r="B63" s="22" t="s">
        <v>1856</v>
      </c>
      <c r="C63" s="22" t="s">
        <v>33</v>
      </c>
      <c r="D63" s="25">
        <v>50</v>
      </c>
      <c r="E63" s="23">
        <v>504.3618151</v>
      </c>
      <c r="F63" s="24">
        <v>2.4025099025017802</v>
      </c>
      <c r="G63" s="23">
        <v>7.0499000000000001</v>
      </c>
    </row>
    <row r="64" spans="1:7" x14ac:dyDescent="0.2">
      <c r="A64" s="22" t="s">
        <v>68</v>
      </c>
      <c r="B64" s="22" t="s">
        <v>67</v>
      </c>
      <c r="C64" s="22" t="s">
        <v>69</v>
      </c>
      <c r="D64" s="25">
        <v>349</v>
      </c>
      <c r="E64" s="23">
        <v>388.788094</v>
      </c>
      <c r="F64" s="24">
        <v>1.8519785159084501</v>
      </c>
      <c r="G64" s="23">
        <v>8.9518000000000004</v>
      </c>
    </row>
    <row r="65" spans="1:7" x14ac:dyDescent="0.2">
      <c r="A65" s="21" t="s">
        <v>34</v>
      </c>
      <c r="B65" s="21"/>
      <c r="C65" s="21"/>
      <c r="D65" s="21"/>
      <c r="E65" s="26">
        <f>SUM(E54:E64)</f>
        <v>9258.9442805999988</v>
      </c>
      <c r="F65" s="27">
        <f>SUM(F54:F64)</f>
        <v>44.10465791595113</v>
      </c>
      <c r="G65" s="26"/>
    </row>
    <row r="66" spans="1:7" x14ac:dyDescent="0.2">
      <c r="A66" s="22"/>
      <c r="B66" s="22"/>
      <c r="C66" s="22"/>
      <c r="D66" s="22"/>
      <c r="E66" s="23"/>
      <c r="F66" s="24"/>
      <c r="G66" s="23"/>
    </row>
    <row r="67" spans="1:7" x14ac:dyDescent="0.2">
      <c r="A67" s="21" t="s">
        <v>35</v>
      </c>
      <c r="B67" s="22"/>
      <c r="C67" s="22"/>
      <c r="D67" s="22"/>
      <c r="E67" s="23"/>
      <c r="F67" s="24"/>
      <c r="G67" s="23"/>
    </row>
    <row r="68" spans="1:7" x14ac:dyDescent="0.2">
      <c r="A68" s="21" t="s">
        <v>36</v>
      </c>
      <c r="B68" s="22"/>
      <c r="C68" s="22"/>
      <c r="D68" s="22"/>
      <c r="E68" s="23"/>
      <c r="F68" s="24"/>
      <c r="G68" s="23"/>
    </row>
    <row r="69" spans="1:7" x14ac:dyDescent="0.2">
      <c r="A69" s="22" t="s">
        <v>2054</v>
      </c>
      <c r="B69" s="22" t="s">
        <v>2055</v>
      </c>
      <c r="C69" s="22" t="s">
        <v>40</v>
      </c>
      <c r="D69" s="25">
        <v>300</v>
      </c>
      <c r="E69" s="23">
        <v>1482.8805</v>
      </c>
      <c r="F69" s="24">
        <v>7.06364950481119</v>
      </c>
      <c r="G69" s="23">
        <v>6.3849</v>
      </c>
    </row>
    <row r="70" spans="1:7" x14ac:dyDescent="0.2">
      <c r="A70" s="22" t="s">
        <v>258</v>
      </c>
      <c r="B70" s="22" t="s">
        <v>257</v>
      </c>
      <c r="C70" s="22" t="s">
        <v>40</v>
      </c>
      <c r="D70" s="25">
        <v>200</v>
      </c>
      <c r="E70" s="23">
        <v>984.51099999999997</v>
      </c>
      <c r="F70" s="24">
        <v>4.68968378613864</v>
      </c>
      <c r="G70" s="23">
        <v>6.3807</v>
      </c>
    </row>
    <row r="71" spans="1:7" x14ac:dyDescent="0.2">
      <c r="A71" s="21" t="s">
        <v>34</v>
      </c>
      <c r="B71" s="21"/>
      <c r="C71" s="21"/>
      <c r="D71" s="21"/>
      <c r="E71" s="26">
        <f>SUM(E68:E70)</f>
        <v>2467.3914999999997</v>
      </c>
      <c r="F71" s="27">
        <f>SUM(F68:F70)</f>
        <v>11.753333290949829</v>
      </c>
      <c r="G71" s="26"/>
    </row>
    <row r="72" spans="1:7" x14ac:dyDescent="0.2">
      <c r="A72" s="22"/>
      <c r="B72" s="22"/>
      <c r="C72" s="22"/>
      <c r="D72" s="22"/>
      <c r="E72" s="23"/>
      <c r="F72" s="24"/>
      <c r="G72" s="23"/>
    </row>
    <row r="73" spans="1:7" x14ac:dyDescent="0.2">
      <c r="A73" s="21" t="s">
        <v>65</v>
      </c>
      <c r="B73" s="22"/>
      <c r="C73" s="22"/>
      <c r="D73" s="22"/>
      <c r="E73" s="23"/>
      <c r="F73" s="24"/>
      <c r="G73" s="23"/>
    </row>
    <row r="74" spans="1:7" x14ac:dyDescent="0.2">
      <c r="A74" s="22" t="s">
        <v>103</v>
      </c>
      <c r="B74" s="22" t="s">
        <v>102</v>
      </c>
      <c r="C74" s="22" t="s">
        <v>43</v>
      </c>
      <c r="D74" s="25">
        <v>500000</v>
      </c>
      <c r="E74" s="23">
        <v>516.77933329999996</v>
      </c>
      <c r="F74" s="24">
        <v>2.4616603170391702</v>
      </c>
      <c r="G74" s="23">
        <v>7.8482051249999998</v>
      </c>
    </row>
    <row r="75" spans="1:7" x14ac:dyDescent="0.2">
      <c r="A75" s="22" t="s">
        <v>115</v>
      </c>
      <c r="B75" s="22" t="s">
        <v>114</v>
      </c>
      <c r="C75" s="22" t="s">
        <v>43</v>
      </c>
      <c r="D75" s="25">
        <v>2000</v>
      </c>
      <c r="E75" s="23">
        <v>2.0624343000000001</v>
      </c>
      <c r="F75" s="24">
        <v>9.8243338029602497E-3</v>
      </c>
      <c r="G75" s="23">
        <v>7.7806146225125001</v>
      </c>
    </row>
    <row r="76" spans="1:7" x14ac:dyDescent="0.2">
      <c r="A76" s="21" t="s">
        <v>34</v>
      </c>
      <c r="B76" s="21"/>
      <c r="C76" s="21"/>
      <c r="D76" s="21"/>
      <c r="E76" s="26">
        <f>SUM(E74:E75)</f>
        <v>518.84176759999991</v>
      </c>
      <c r="F76" s="27">
        <f>SUM(F74:F75)</f>
        <v>2.4714846508421306</v>
      </c>
      <c r="G76" s="26"/>
    </row>
    <row r="77" spans="1:7" x14ac:dyDescent="0.2">
      <c r="A77" s="22"/>
      <c r="B77" s="22"/>
      <c r="C77" s="22"/>
      <c r="D77" s="22"/>
      <c r="E77" s="23"/>
      <c r="F77" s="24"/>
      <c r="G77" s="23"/>
    </row>
    <row r="78" spans="1:7" x14ac:dyDescent="0.2">
      <c r="A78" s="21" t="s">
        <v>259</v>
      </c>
      <c r="B78" s="22"/>
      <c r="C78" s="22"/>
      <c r="D78" s="22"/>
      <c r="E78" s="23"/>
      <c r="F78" s="24"/>
      <c r="G78" s="23"/>
    </row>
    <row r="79" spans="1:7" x14ac:dyDescent="0.2">
      <c r="A79" s="22" t="s">
        <v>2049</v>
      </c>
      <c r="B79" s="22" t="s">
        <v>2050</v>
      </c>
      <c r="C79" s="22" t="s">
        <v>260</v>
      </c>
      <c r="D79" s="25">
        <v>2807201.2289999998</v>
      </c>
      <c r="E79" s="23">
        <v>305.97370519999998</v>
      </c>
      <c r="F79" s="24">
        <v>1.45749506532807</v>
      </c>
      <c r="G79" s="23"/>
    </row>
    <row r="80" spans="1:7" x14ac:dyDescent="0.2">
      <c r="A80" s="21" t="s">
        <v>34</v>
      </c>
      <c r="B80" s="21"/>
      <c r="C80" s="21"/>
      <c r="D80" s="21"/>
      <c r="E80" s="26">
        <f>SUM(E79:E79)</f>
        <v>305.97370519999998</v>
      </c>
      <c r="F80" s="27">
        <f>SUM(F79:F79)</f>
        <v>1.45749506532807</v>
      </c>
      <c r="G80" s="26"/>
    </row>
    <row r="81" spans="1:7" x14ac:dyDescent="0.2">
      <c r="A81" s="22"/>
      <c r="B81" s="22"/>
      <c r="C81" s="22"/>
      <c r="D81" s="22"/>
      <c r="E81" s="23"/>
      <c r="F81" s="24"/>
      <c r="G81" s="23"/>
    </row>
    <row r="82" spans="1:7" x14ac:dyDescent="0.2">
      <c r="A82" s="21" t="s">
        <v>1631</v>
      </c>
      <c r="B82" s="22"/>
      <c r="C82" s="22"/>
      <c r="D82" s="22"/>
      <c r="E82" s="23"/>
      <c r="F82" s="24"/>
      <c r="G82" s="23"/>
    </row>
    <row r="83" spans="1:7" x14ac:dyDescent="0.2">
      <c r="A83" s="22" t="s">
        <v>1632</v>
      </c>
      <c r="B83" s="22" t="s">
        <v>1633</v>
      </c>
      <c r="C83" s="22" t="s">
        <v>1634</v>
      </c>
      <c r="D83" s="25">
        <v>636.86800000000005</v>
      </c>
      <c r="E83" s="23">
        <v>76.237097899999995</v>
      </c>
      <c r="F83" s="24">
        <v>0.36315275494524102</v>
      </c>
      <c r="G83" s="23">
        <v>5.6</v>
      </c>
    </row>
    <row r="84" spans="1:7" x14ac:dyDescent="0.2">
      <c r="A84" s="21" t="s">
        <v>34</v>
      </c>
      <c r="B84" s="21"/>
      <c r="C84" s="21"/>
      <c r="D84" s="21"/>
      <c r="E84" s="26">
        <f>SUM(E83:E83)</f>
        <v>76.237097899999995</v>
      </c>
      <c r="F84" s="27">
        <f>SUM(F83:F83)</f>
        <v>0.36315275494524102</v>
      </c>
      <c r="G84" s="26"/>
    </row>
    <row r="85" spans="1:7" x14ac:dyDescent="0.2">
      <c r="A85" s="22"/>
      <c r="B85" s="22"/>
      <c r="C85" s="22"/>
      <c r="D85" s="22"/>
      <c r="E85" s="23"/>
      <c r="F85" s="24"/>
      <c r="G85" s="23"/>
    </row>
    <row r="86" spans="1:7" x14ac:dyDescent="0.2">
      <c r="A86" s="21" t="s">
        <v>46</v>
      </c>
      <c r="B86" s="21"/>
      <c r="C86" s="21"/>
      <c r="D86" s="21"/>
      <c r="E86" s="26">
        <f>E51+E65+E71+E76+E80+E84</f>
        <v>16677.6058156</v>
      </c>
      <c r="F86" s="27">
        <f>F51+F65+F71+F76+F80+F84</f>
        <v>79.443193204576588</v>
      </c>
      <c r="G86" s="26"/>
    </row>
    <row r="87" spans="1:7" x14ac:dyDescent="0.2">
      <c r="A87" s="21"/>
      <c r="B87" s="21"/>
      <c r="C87" s="21"/>
      <c r="D87" s="21"/>
      <c r="E87" s="26"/>
      <c r="F87" s="27"/>
      <c r="G87" s="26"/>
    </row>
    <row r="88" spans="1:7" x14ac:dyDescent="0.2">
      <c r="A88" s="21" t="s">
        <v>48</v>
      </c>
      <c r="B88" s="21"/>
      <c r="C88" s="21"/>
      <c r="D88" s="21"/>
      <c r="E88" s="26">
        <f>E90-(E51+E65+E71+E76+E80+E84)</f>
        <v>4315.5153605000014</v>
      </c>
      <c r="F88" s="27">
        <f>F90-(F51+F65+F71+F76+F80+F84)</f>
        <v>20.556806795423412</v>
      </c>
      <c r="G88" s="26"/>
    </row>
    <row r="89" spans="1:7" x14ac:dyDescent="0.2">
      <c r="A89" s="21"/>
      <c r="B89" s="21"/>
      <c r="C89" s="21"/>
      <c r="D89" s="21"/>
      <c r="E89" s="26"/>
      <c r="F89" s="27"/>
      <c r="G89" s="26"/>
    </row>
    <row r="90" spans="1:7" x14ac:dyDescent="0.2">
      <c r="A90" s="28" t="s">
        <v>47</v>
      </c>
      <c r="B90" s="28"/>
      <c r="C90" s="28"/>
      <c r="D90" s="28"/>
      <c r="E90" s="29">
        <v>20993.121176100001</v>
      </c>
      <c r="F90" s="30">
        <v>100</v>
      </c>
      <c r="G90" s="29"/>
    </row>
    <row r="92" spans="1:7" x14ac:dyDescent="0.2">
      <c r="A92" s="11" t="s">
        <v>50</v>
      </c>
    </row>
    <row r="93" spans="1:7" x14ac:dyDescent="0.2">
      <c r="A93" s="11" t="s">
        <v>1636</v>
      </c>
    </row>
    <row r="95" spans="1:7" ht="23.25" customHeight="1" x14ac:dyDescent="0.2">
      <c r="A95" s="147" t="s">
        <v>1639</v>
      </c>
      <c r="B95" s="147"/>
      <c r="C95" s="147"/>
      <c r="D95" s="147"/>
    </row>
    <row r="97" spans="1:4" x14ac:dyDescent="0.2">
      <c r="A97" s="11" t="s">
        <v>51</v>
      </c>
    </row>
    <row r="98" spans="1:4" x14ac:dyDescent="0.2">
      <c r="A98" s="11" t="s">
        <v>1640</v>
      </c>
    </row>
    <row r="99" spans="1:4" x14ac:dyDescent="0.2">
      <c r="A99" s="11" t="s">
        <v>52</v>
      </c>
      <c r="B99" s="11"/>
      <c r="C99" s="31" t="s">
        <v>54</v>
      </c>
      <c r="D99" s="11" t="s">
        <v>53</v>
      </c>
    </row>
    <row r="100" spans="1:4" x14ac:dyDescent="0.2">
      <c r="A100" s="6" t="s">
        <v>61</v>
      </c>
      <c r="C100" s="32">
        <v>92.606899999999996</v>
      </c>
      <c r="D100" s="32">
        <v>93.004300000000001</v>
      </c>
    </row>
    <row r="101" spans="1:4" x14ac:dyDescent="0.2">
      <c r="A101" s="6" t="s">
        <v>122</v>
      </c>
      <c r="C101" s="32">
        <v>12.5869</v>
      </c>
      <c r="D101" s="32">
        <v>12.565899999999999</v>
      </c>
    </row>
    <row r="102" spans="1:4" x14ac:dyDescent="0.2">
      <c r="A102" s="6" t="s">
        <v>123</v>
      </c>
      <c r="C102" s="32">
        <v>11.674799999999999</v>
      </c>
      <c r="D102" s="32">
        <v>11.7249</v>
      </c>
    </row>
    <row r="103" spans="1:4" x14ac:dyDescent="0.2">
      <c r="A103" s="6" t="s">
        <v>62</v>
      </c>
      <c r="C103" s="32">
        <v>102.4633</v>
      </c>
      <c r="D103" s="32">
        <v>102.953</v>
      </c>
    </row>
    <row r="104" spans="1:4" x14ac:dyDescent="0.2">
      <c r="A104" s="6" t="s">
        <v>124</v>
      </c>
      <c r="C104" s="32">
        <v>14.3308</v>
      </c>
      <c r="D104" s="32">
        <v>14.3042</v>
      </c>
    </row>
    <row r="105" spans="1:4" x14ac:dyDescent="0.2">
      <c r="A105" s="6" t="s">
        <v>125</v>
      </c>
      <c r="C105" s="32">
        <v>13.527699999999999</v>
      </c>
      <c r="D105" s="32">
        <v>13.5924</v>
      </c>
    </row>
    <row r="107" spans="1:4" x14ac:dyDescent="0.2">
      <c r="A107" s="11" t="s">
        <v>1028</v>
      </c>
    </row>
    <row r="108" spans="1:4" x14ac:dyDescent="0.2">
      <c r="A108" s="148" t="s">
        <v>55</v>
      </c>
      <c r="B108" s="149"/>
      <c r="C108" s="33" t="s">
        <v>56</v>
      </c>
    </row>
    <row r="109" spans="1:4" x14ac:dyDescent="0.2">
      <c r="A109" s="143" t="s">
        <v>122</v>
      </c>
      <c r="B109" s="144"/>
      <c r="C109" s="34">
        <v>7.4999999999999997E-2</v>
      </c>
    </row>
    <row r="110" spans="1:4" x14ac:dyDescent="0.2">
      <c r="A110" s="143" t="s">
        <v>124</v>
      </c>
      <c r="B110" s="144"/>
      <c r="C110" s="34">
        <v>9.5000000000000001E-2</v>
      </c>
    </row>
    <row r="111" spans="1:4" x14ac:dyDescent="0.2">
      <c r="A111" s="6" t="s">
        <v>57</v>
      </c>
    </row>
    <row r="112" spans="1:4" x14ac:dyDescent="0.2">
      <c r="A112" s="6" t="s">
        <v>58</v>
      </c>
    </row>
    <row r="114" spans="1:5" x14ac:dyDescent="0.2">
      <c r="A114" s="11" t="s">
        <v>1166</v>
      </c>
      <c r="D114" s="31" t="s">
        <v>60</v>
      </c>
    </row>
    <row r="116" spans="1:5" x14ac:dyDescent="0.2">
      <c r="A116" s="11" t="s">
        <v>1656</v>
      </c>
      <c r="D116" s="35">
        <v>2.0007055170808834</v>
      </c>
      <c r="E116" s="9" t="s">
        <v>59</v>
      </c>
    </row>
    <row r="118" spans="1:5" x14ac:dyDescent="0.2">
      <c r="A118" s="11" t="s">
        <v>66</v>
      </c>
      <c r="D118" s="31" t="s">
        <v>60</v>
      </c>
    </row>
    <row r="120" spans="1:5" x14ac:dyDescent="0.2">
      <c r="A120" s="11" t="s">
        <v>1657</v>
      </c>
      <c r="B120" s="11"/>
      <c r="C120" s="11"/>
      <c r="D120" s="31" t="s">
        <v>60</v>
      </c>
    </row>
    <row r="121" spans="1:5" x14ac:dyDescent="0.2">
      <c r="A121" s="11"/>
      <c r="B121" s="11"/>
      <c r="C121" s="11"/>
      <c r="D121" s="11"/>
    </row>
    <row r="122" spans="1:5" x14ac:dyDescent="0.2">
      <c r="A122" s="11" t="s">
        <v>1658</v>
      </c>
      <c r="B122" s="11"/>
      <c r="C122" s="11"/>
      <c r="D122" s="31" t="s">
        <v>60</v>
      </c>
    </row>
    <row r="123" spans="1:5" x14ac:dyDescent="0.2">
      <c r="A123" s="11"/>
      <c r="B123" s="11"/>
      <c r="C123" s="11"/>
      <c r="D123" s="11"/>
    </row>
    <row r="124" spans="1:5" x14ac:dyDescent="0.2">
      <c r="A124" s="11" t="s">
        <v>1659</v>
      </c>
      <c r="B124" s="11"/>
      <c r="C124" s="11"/>
      <c r="D124" s="31" t="s">
        <v>60</v>
      </c>
    </row>
    <row r="125" spans="1:5" x14ac:dyDescent="0.2">
      <c r="A125" s="11"/>
      <c r="B125" s="11"/>
      <c r="C125" s="11"/>
      <c r="D125" s="11"/>
    </row>
    <row r="126" spans="1:5" x14ac:dyDescent="0.2">
      <c r="A126" s="11" t="s">
        <v>1660</v>
      </c>
      <c r="B126" s="11"/>
      <c r="C126" s="11"/>
      <c r="D126" s="31" t="s">
        <v>60</v>
      </c>
    </row>
    <row r="127" spans="1:5" x14ac:dyDescent="0.2">
      <c r="A127" s="11"/>
      <c r="B127" s="11"/>
      <c r="C127" s="11"/>
      <c r="D127" s="11"/>
    </row>
    <row r="128" spans="1:5" x14ac:dyDescent="0.2">
      <c r="A128" s="11" t="s">
        <v>1661</v>
      </c>
      <c r="B128" s="11"/>
      <c r="C128" s="11"/>
      <c r="D128" s="31" t="s">
        <v>60</v>
      </c>
    </row>
    <row r="130" spans="1:9" x14ac:dyDescent="0.2">
      <c r="A130" s="77" t="s">
        <v>1662</v>
      </c>
      <c r="B130" s="78"/>
      <c r="C130" s="78"/>
      <c r="D130" s="78"/>
    </row>
    <row r="132" spans="1:9" x14ac:dyDescent="0.2">
      <c r="A132" s="77" t="s">
        <v>2074</v>
      </c>
      <c r="B132" s="78"/>
      <c r="C132" s="78"/>
      <c r="D132" s="78"/>
      <c r="E132" s="10"/>
      <c r="G132" s="10"/>
      <c r="H132" s="78"/>
      <c r="I132" s="78"/>
    </row>
    <row r="133" spans="1:9" x14ac:dyDescent="0.2">
      <c r="A133" s="102"/>
      <c r="B133" s="78"/>
      <c r="C133" s="78"/>
      <c r="D133" s="78"/>
      <c r="E133" s="10"/>
      <c r="G133" s="10"/>
      <c r="H133" s="78"/>
      <c r="I133" s="78"/>
    </row>
    <row r="134" spans="1:9" x14ac:dyDescent="0.2">
      <c r="A134" s="78"/>
      <c r="B134" s="78"/>
      <c r="C134" s="78"/>
      <c r="D134" s="78"/>
      <c r="E134" s="10"/>
      <c r="G134" s="10"/>
      <c r="H134" s="78"/>
      <c r="I134" s="78"/>
    </row>
    <row r="135" spans="1:9" x14ac:dyDescent="0.2">
      <c r="A135" s="78"/>
      <c r="B135" s="78"/>
      <c r="C135" s="78"/>
      <c r="D135" s="78"/>
      <c r="E135" s="10"/>
      <c r="G135" s="10"/>
      <c r="H135" s="78"/>
      <c r="I135" s="78"/>
    </row>
    <row r="136" spans="1:9" x14ac:dyDescent="0.2">
      <c r="A136" s="78"/>
      <c r="B136" s="78"/>
      <c r="C136" s="78"/>
      <c r="D136" s="78"/>
      <c r="E136" s="10"/>
      <c r="G136" s="10"/>
      <c r="H136" s="78"/>
      <c r="I136" s="78"/>
    </row>
    <row r="137" spans="1:9" x14ac:dyDescent="0.2">
      <c r="A137" s="78"/>
      <c r="B137" s="78"/>
      <c r="C137" s="78"/>
      <c r="D137" s="78"/>
      <c r="E137" s="10"/>
      <c r="G137" s="10"/>
      <c r="H137" s="78"/>
      <c r="I137" s="78"/>
    </row>
    <row r="138" spans="1:9" x14ac:dyDescent="0.2">
      <c r="A138" s="78"/>
      <c r="B138" s="78"/>
      <c r="C138" s="78"/>
      <c r="D138" s="78"/>
      <c r="E138" s="10"/>
      <c r="G138" s="10"/>
      <c r="H138" s="78"/>
      <c r="I138" s="78"/>
    </row>
    <row r="139" spans="1:9" x14ac:dyDescent="0.2">
      <c r="A139" s="78"/>
      <c r="B139" s="78"/>
      <c r="C139" s="78"/>
      <c r="D139" s="78"/>
      <c r="E139" s="10"/>
      <c r="G139" s="10"/>
      <c r="H139" s="78"/>
      <c r="I139" s="78"/>
    </row>
    <row r="140" spans="1:9" x14ac:dyDescent="0.2">
      <c r="A140" s="78"/>
      <c r="B140" s="78"/>
      <c r="C140" s="78"/>
      <c r="D140" s="78"/>
      <c r="E140" s="10"/>
      <c r="G140" s="10"/>
      <c r="H140" s="78"/>
      <c r="I140" s="78"/>
    </row>
    <row r="141" spans="1:9" x14ac:dyDescent="0.2">
      <c r="A141" s="78"/>
      <c r="B141" s="78"/>
      <c r="C141" s="78"/>
      <c r="D141" s="78"/>
      <c r="E141" s="10"/>
      <c r="G141" s="10"/>
      <c r="H141" s="78"/>
      <c r="I141" s="78"/>
    </row>
    <row r="142" spans="1:9" x14ac:dyDescent="0.2">
      <c r="A142" s="78"/>
      <c r="B142" s="78"/>
      <c r="C142" s="78"/>
      <c r="D142" s="78"/>
      <c r="E142" s="10"/>
      <c r="G142" s="10"/>
      <c r="H142" s="78"/>
      <c r="I142" s="78"/>
    </row>
    <row r="143" spans="1:9" x14ac:dyDescent="0.2">
      <c r="A143" s="78"/>
      <c r="B143" s="78"/>
      <c r="C143" s="78"/>
      <c r="D143" s="78"/>
      <c r="E143" s="10"/>
      <c r="G143" s="10"/>
      <c r="H143" s="78"/>
      <c r="I143" s="78"/>
    </row>
    <row r="144" spans="1:9" x14ac:dyDescent="0.2">
      <c r="A144" s="78"/>
      <c r="B144" s="78"/>
      <c r="C144" s="78"/>
      <c r="D144" s="78"/>
      <c r="E144" s="10"/>
      <c r="G144" s="10"/>
      <c r="H144" s="78"/>
      <c r="I144" s="78"/>
    </row>
    <row r="145" spans="1:9" x14ac:dyDescent="0.2">
      <c r="A145" s="78"/>
      <c r="B145" s="78"/>
      <c r="C145" s="78"/>
      <c r="D145" s="78"/>
      <c r="E145" s="10"/>
      <c r="G145" s="10"/>
      <c r="H145" s="78"/>
      <c r="I145" s="78"/>
    </row>
    <row r="146" spans="1:9" x14ac:dyDescent="0.2">
      <c r="A146" s="78"/>
      <c r="B146" s="78"/>
      <c r="C146" s="78"/>
      <c r="D146" s="78"/>
      <c r="E146" s="10"/>
      <c r="G146" s="10"/>
      <c r="H146" s="78"/>
      <c r="I146" s="78"/>
    </row>
    <row r="147" spans="1:9" x14ac:dyDescent="0.2">
      <c r="A147" s="78"/>
      <c r="B147" s="78"/>
      <c r="C147" s="78"/>
      <c r="D147" s="78"/>
      <c r="E147" s="10"/>
      <c r="G147" s="10"/>
      <c r="H147" s="78"/>
      <c r="I147" s="78"/>
    </row>
    <row r="148" spans="1:9" x14ac:dyDescent="0.2">
      <c r="A148" s="78"/>
      <c r="B148" s="78"/>
      <c r="C148" s="78"/>
      <c r="D148" s="78"/>
      <c r="E148" s="10"/>
      <c r="G148" s="10"/>
      <c r="H148" s="78"/>
      <c r="I148" s="78"/>
    </row>
    <row r="149" spans="1:9" x14ac:dyDescent="0.2">
      <c r="A149" s="78"/>
      <c r="B149" s="78"/>
      <c r="C149" s="78"/>
      <c r="D149" s="78"/>
      <c r="E149" s="10"/>
      <c r="G149" s="10"/>
      <c r="H149" s="78"/>
      <c r="I149" s="78"/>
    </row>
    <row r="150" spans="1:9" x14ac:dyDescent="0.2">
      <c r="A150" s="77" t="s">
        <v>2056</v>
      </c>
      <c r="B150" s="78"/>
      <c r="C150" s="78"/>
      <c r="D150" s="78"/>
      <c r="E150" s="10"/>
      <c r="G150" s="10"/>
      <c r="H150" s="78"/>
      <c r="I150" s="78"/>
    </row>
    <row r="151" spans="1:9" x14ac:dyDescent="0.2">
      <c r="A151" s="78"/>
      <c r="B151" s="78"/>
      <c r="C151" s="78"/>
      <c r="D151" s="78"/>
      <c r="E151" s="10"/>
      <c r="G151" s="10"/>
      <c r="H151" s="78"/>
      <c r="I151" s="78"/>
    </row>
    <row r="152" spans="1:9" x14ac:dyDescent="0.2">
      <c r="A152" s="77" t="s">
        <v>2075</v>
      </c>
      <c r="B152" s="78"/>
      <c r="C152" s="78"/>
      <c r="D152" s="78"/>
      <c r="E152" s="10"/>
      <c r="G152" s="10"/>
      <c r="H152" s="78"/>
      <c r="I152" s="78"/>
    </row>
    <row r="153" spans="1:9" x14ac:dyDescent="0.2">
      <c r="A153" s="78"/>
      <c r="B153" s="78"/>
      <c r="C153" s="78"/>
      <c r="D153" s="78"/>
      <c r="E153" s="10"/>
      <c r="G153" s="10"/>
      <c r="H153" s="78"/>
      <c r="I153" s="78"/>
    </row>
    <row r="154" spans="1:9" x14ac:dyDescent="0.2">
      <c r="A154" s="78"/>
      <c r="B154" s="78"/>
      <c r="C154" s="78"/>
      <c r="D154" s="78"/>
      <c r="E154" s="10"/>
      <c r="G154" s="10"/>
      <c r="H154" s="78"/>
      <c r="I154" s="78"/>
    </row>
    <row r="155" spans="1:9" x14ac:dyDescent="0.2">
      <c r="A155" s="78"/>
      <c r="B155" s="78"/>
      <c r="C155" s="78"/>
      <c r="D155" s="78"/>
      <c r="E155" s="10"/>
      <c r="G155" s="10"/>
      <c r="H155" s="78"/>
      <c r="I155" s="78"/>
    </row>
    <row r="156" spans="1:9" x14ac:dyDescent="0.2">
      <c r="A156" s="78"/>
      <c r="B156" s="78"/>
      <c r="C156" s="78"/>
      <c r="D156" s="78"/>
      <c r="E156" s="10"/>
      <c r="G156" s="10"/>
      <c r="H156" s="78"/>
      <c r="I156" s="78"/>
    </row>
    <row r="157" spans="1:9" x14ac:dyDescent="0.2">
      <c r="A157" s="78"/>
      <c r="B157" s="78"/>
      <c r="C157" s="78"/>
      <c r="D157" s="78"/>
      <c r="E157" s="10"/>
      <c r="G157" s="10"/>
      <c r="H157" s="78"/>
      <c r="I157" s="78"/>
    </row>
    <row r="158" spans="1:9" x14ac:dyDescent="0.2">
      <c r="A158" s="78"/>
      <c r="B158" s="78"/>
      <c r="C158" s="78"/>
      <c r="D158" s="78"/>
      <c r="E158" s="10"/>
      <c r="G158" s="10"/>
      <c r="H158" s="78"/>
      <c r="I158" s="78"/>
    </row>
    <row r="159" spans="1:9" x14ac:dyDescent="0.2">
      <c r="A159" s="78"/>
      <c r="B159" s="78"/>
      <c r="C159" s="78"/>
      <c r="D159" s="78"/>
      <c r="E159" s="10"/>
      <c r="G159" s="10"/>
      <c r="H159" s="78"/>
      <c r="I159" s="78"/>
    </row>
    <row r="160" spans="1:9" x14ac:dyDescent="0.2">
      <c r="A160" s="78"/>
      <c r="B160" s="78"/>
      <c r="C160" s="78"/>
      <c r="D160" s="78"/>
      <c r="E160" s="10"/>
      <c r="G160" s="10"/>
      <c r="H160" s="78"/>
      <c r="I160" s="78"/>
    </row>
    <row r="161" spans="1:9" x14ac:dyDescent="0.2">
      <c r="A161" s="78"/>
      <c r="B161" s="78"/>
      <c r="C161" s="78"/>
      <c r="D161" s="78"/>
      <c r="E161" s="10"/>
      <c r="G161" s="10"/>
      <c r="H161" s="78"/>
      <c r="I161" s="78"/>
    </row>
    <row r="162" spans="1:9" x14ac:dyDescent="0.2">
      <c r="A162" s="78"/>
      <c r="B162" s="78"/>
      <c r="C162" s="78"/>
      <c r="D162" s="78"/>
      <c r="E162" s="10"/>
      <c r="G162" s="10"/>
      <c r="H162" s="78"/>
      <c r="I162" s="78"/>
    </row>
    <row r="163" spans="1:9" x14ac:dyDescent="0.2">
      <c r="A163" s="78"/>
      <c r="B163" s="78"/>
      <c r="C163" s="78"/>
      <c r="D163" s="78"/>
      <c r="E163" s="10"/>
      <c r="G163" s="10"/>
      <c r="H163" s="78"/>
      <c r="I163" s="78"/>
    </row>
    <row r="164" spans="1:9" x14ac:dyDescent="0.2">
      <c r="A164" s="78"/>
      <c r="B164" s="78"/>
      <c r="C164" s="78"/>
      <c r="D164" s="78"/>
      <c r="E164" s="10"/>
      <c r="G164" s="10"/>
      <c r="H164" s="78"/>
      <c r="I164" s="78"/>
    </row>
    <row r="165" spans="1:9" x14ac:dyDescent="0.2">
      <c r="A165" s="78"/>
      <c r="B165" s="78"/>
      <c r="C165" s="78"/>
      <c r="D165" s="78"/>
      <c r="E165" s="10"/>
      <c r="G165" s="10"/>
      <c r="H165" s="78"/>
      <c r="I165" s="78"/>
    </row>
    <row r="166" spans="1:9" x14ac:dyDescent="0.2">
      <c r="A166" s="78"/>
      <c r="B166" s="78"/>
      <c r="C166" s="78"/>
      <c r="D166" s="78"/>
      <c r="E166" s="10"/>
      <c r="G166" s="10"/>
      <c r="H166" s="78"/>
      <c r="I166" s="78"/>
    </row>
    <row r="167" spans="1:9" x14ac:dyDescent="0.2">
      <c r="A167" s="78"/>
      <c r="B167" s="78"/>
      <c r="C167" s="78"/>
      <c r="D167" s="78"/>
      <c r="E167" s="10"/>
      <c r="G167" s="10"/>
      <c r="H167" s="78"/>
      <c r="I167" s="78"/>
    </row>
    <row r="168" spans="1:9" x14ac:dyDescent="0.2">
      <c r="A168" s="78"/>
      <c r="B168" s="78"/>
      <c r="C168" s="78"/>
      <c r="D168" s="78"/>
      <c r="E168" s="10"/>
      <c r="G168" s="10"/>
      <c r="H168" s="78"/>
      <c r="I168" s="78"/>
    </row>
    <row r="169" spans="1:9" x14ac:dyDescent="0.2">
      <c r="A169" s="77" t="s">
        <v>2057</v>
      </c>
      <c r="B169" s="78"/>
      <c r="C169" s="78"/>
      <c r="D169" s="78"/>
      <c r="E169" s="10"/>
      <c r="G169" s="10"/>
      <c r="H169" s="78"/>
      <c r="I169" s="78"/>
    </row>
    <row r="170" spans="1:9" x14ac:dyDescent="0.2">
      <c r="A170" s="78"/>
      <c r="B170" s="78"/>
      <c r="C170" s="78"/>
      <c r="D170" s="78"/>
      <c r="E170" s="10"/>
      <c r="G170" s="10"/>
      <c r="H170" s="78"/>
      <c r="I170" s="78"/>
    </row>
    <row r="171" spans="1:9" x14ac:dyDescent="0.2">
      <c r="A171" s="78" t="s">
        <v>1487</v>
      </c>
      <c r="B171" s="78"/>
      <c r="C171" s="78"/>
      <c r="D171" s="78"/>
      <c r="E171" s="10"/>
      <c r="G171" s="10"/>
      <c r="H171" s="78"/>
      <c r="I171" s="78"/>
    </row>
    <row r="174" spans="1:9" x14ac:dyDescent="0.2">
      <c r="A174" s="78"/>
    </row>
    <row r="175" spans="1:9" x14ac:dyDescent="0.2">
      <c r="A175" s="102"/>
    </row>
    <row r="176" spans="1:9" x14ac:dyDescent="0.2">
      <c r="A176" s="102"/>
    </row>
  </sheetData>
  <mergeCells count="5">
    <mergeCell ref="A1:G1"/>
    <mergeCell ref="A95:D95"/>
    <mergeCell ref="A108:B108"/>
    <mergeCell ref="A109:B109"/>
    <mergeCell ref="A110:B110"/>
  </mergeCells>
  <conditionalFormatting sqref="F2:F3">
    <cfRule type="cellIs" dxfId="110" priority="2" stopIfTrue="1" operator="between">
      <formula>0.009</formula>
      <formula>-0.009</formula>
    </cfRule>
  </conditionalFormatting>
  <conditionalFormatting sqref="F5:F277">
    <cfRule type="cellIs" dxfId="109"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774FA1-702A-4EB4-9BCE-F517A0EA51C0}">
  <dimension ref="A1:I207"/>
  <sheetViews>
    <sheetView topLeftCell="A133" workbookViewId="0">
      <selection activeCell="A150" sqref="A150"/>
    </sheetView>
  </sheetViews>
  <sheetFormatPr defaultColWidth="9.140625" defaultRowHeight="11.25" x14ac:dyDescent="0.2"/>
  <cols>
    <col min="1" max="1" width="35.42578125" style="6" bestFit="1" customWidth="1"/>
    <col min="2" max="2" width="43.28515625" style="6" bestFit="1" customWidth="1"/>
    <col min="3" max="3" width="32.140625" style="6" bestFit="1" customWidth="1"/>
    <col min="4" max="4" width="23.42578125" style="6" customWidth="1"/>
    <col min="5" max="5" width="24.28515625" style="9" customWidth="1"/>
    <col min="6" max="6" width="11.85546875" style="10" bestFit="1" customWidth="1"/>
    <col min="7" max="7" width="6.5703125" style="9" customWidth="1"/>
    <col min="8" max="16384" width="9.140625" style="6"/>
  </cols>
  <sheetData>
    <row r="1" spans="1:7" s="1" customFormat="1" ht="15" x14ac:dyDescent="0.2">
      <c r="A1" s="145" t="s">
        <v>8</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25" customHeight="1" x14ac:dyDescent="0.2">
      <c r="A4" s="14" t="s">
        <v>2</v>
      </c>
      <c r="B4" s="14" t="s">
        <v>0</v>
      </c>
      <c r="C4" s="15" t="s">
        <v>4</v>
      </c>
      <c r="D4" s="15" t="s">
        <v>1</v>
      </c>
      <c r="E4" s="56" t="s">
        <v>6</v>
      </c>
      <c r="F4" s="16" t="s">
        <v>3</v>
      </c>
      <c r="G4" s="16" t="s">
        <v>5</v>
      </c>
    </row>
    <row r="5" spans="1:7" x14ac:dyDescent="0.2">
      <c r="A5" s="17" t="s">
        <v>139</v>
      </c>
      <c r="B5" s="18"/>
      <c r="C5" s="18"/>
      <c r="D5" s="18"/>
      <c r="E5" s="19"/>
      <c r="F5" s="20"/>
      <c r="G5" s="19"/>
    </row>
    <row r="6" spans="1:7" x14ac:dyDescent="0.2">
      <c r="A6" s="21" t="s">
        <v>31</v>
      </c>
      <c r="B6" s="22"/>
      <c r="C6" s="22"/>
      <c r="D6" s="22"/>
      <c r="E6" s="23"/>
      <c r="F6" s="24"/>
      <c r="G6" s="23"/>
    </row>
    <row r="7" spans="1:7" x14ac:dyDescent="0.2">
      <c r="A7" s="22" t="s">
        <v>148</v>
      </c>
      <c r="B7" s="22" t="s">
        <v>147</v>
      </c>
      <c r="C7" s="22" t="s">
        <v>142</v>
      </c>
      <c r="D7" s="25">
        <v>959282</v>
      </c>
      <c r="E7" s="23">
        <v>10168.3892</v>
      </c>
      <c r="F7" s="24">
        <v>3.4913675844590699</v>
      </c>
      <c r="G7" s="23"/>
    </row>
    <row r="8" spans="1:7" x14ac:dyDescent="0.2">
      <c r="A8" s="22" t="s">
        <v>141</v>
      </c>
      <c r="B8" s="22" t="s">
        <v>1282</v>
      </c>
      <c r="C8" s="22" t="s">
        <v>142</v>
      </c>
      <c r="D8" s="25">
        <v>1402572</v>
      </c>
      <c r="E8" s="23">
        <v>9944.2354799999994</v>
      </c>
      <c r="F8" s="24">
        <v>3.4144032770794999</v>
      </c>
      <c r="G8" s="23"/>
    </row>
    <row r="9" spans="1:7" x14ac:dyDescent="0.2">
      <c r="A9" s="22" t="s">
        <v>144</v>
      </c>
      <c r="B9" s="22" t="s">
        <v>1283</v>
      </c>
      <c r="C9" s="22" t="s">
        <v>142</v>
      </c>
      <c r="D9" s="25">
        <v>606061</v>
      </c>
      <c r="E9" s="23">
        <v>8812.1269400000001</v>
      </c>
      <c r="F9" s="24">
        <v>3.0256881147364498</v>
      </c>
      <c r="G9" s="23"/>
    </row>
    <row r="10" spans="1:7" x14ac:dyDescent="0.2">
      <c r="A10" s="22" t="s">
        <v>150</v>
      </c>
      <c r="B10" s="22" t="s">
        <v>1281</v>
      </c>
      <c r="C10" s="22" t="s">
        <v>151</v>
      </c>
      <c r="D10" s="25">
        <v>651115</v>
      </c>
      <c r="E10" s="23">
        <v>8314.73855</v>
      </c>
      <c r="F10" s="24">
        <v>2.8549073088903998</v>
      </c>
      <c r="G10" s="23"/>
    </row>
    <row r="11" spans="1:7" x14ac:dyDescent="0.2">
      <c r="A11" s="22" t="s">
        <v>146</v>
      </c>
      <c r="B11" s="22" t="s">
        <v>1285</v>
      </c>
      <c r="C11" s="22" t="s">
        <v>142</v>
      </c>
      <c r="D11" s="25">
        <v>597623</v>
      </c>
      <c r="E11" s="23">
        <v>7769.0990000000002</v>
      </c>
      <c r="F11" s="24">
        <v>2.66755922452825</v>
      </c>
      <c r="G11" s="23"/>
    </row>
    <row r="12" spans="1:7" x14ac:dyDescent="0.2">
      <c r="A12" s="22" t="s">
        <v>153</v>
      </c>
      <c r="B12" s="22" t="s">
        <v>152</v>
      </c>
      <c r="C12" s="22" t="s">
        <v>154</v>
      </c>
      <c r="D12" s="25">
        <v>2053900</v>
      </c>
      <c r="E12" s="23">
        <v>6738.8459000000003</v>
      </c>
      <c r="F12" s="24">
        <v>2.3138166398985698</v>
      </c>
      <c r="G12" s="23"/>
    </row>
    <row r="13" spans="1:7" x14ac:dyDescent="0.2">
      <c r="A13" s="22" t="s">
        <v>165</v>
      </c>
      <c r="B13" s="22" t="s">
        <v>164</v>
      </c>
      <c r="C13" s="22" t="s">
        <v>166</v>
      </c>
      <c r="D13" s="25">
        <v>165175</v>
      </c>
      <c r="E13" s="23">
        <v>6681.1635749999996</v>
      </c>
      <c r="F13" s="24">
        <v>2.2940111234357299</v>
      </c>
      <c r="G13" s="23"/>
    </row>
    <row r="14" spans="1:7" x14ac:dyDescent="0.2">
      <c r="A14" s="22" t="s">
        <v>162</v>
      </c>
      <c r="B14" s="22" t="s">
        <v>161</v>
      </c>
      <c r="C14" s="22" t="s">
        <v>163</v>
      </c>
      <c r="D14" s="25">
        <v>185448</v>
      </c>
      <c r="E14" s="23">
        <v>6086.4033600000002</v>
      </c>
      <c r="F14" s="24">
        <v>2.0897972116416201</v>
      </c>
      <c r="G14" s="23"/>
    </row>
    <row r="15" spans="1:7" x14ac:dyDescent="0.2">
      <c r="A15" s="22" t="s">
        <v>174</v>
      </c>
      <c r="B15" s="22" t="s">
        <v>173</v>
      </c>
      <c r="C15" s="22" t="s">
        <v>175</v>
      </c>
      <c r="D15" s="25">
        <v>52703</v>
      </c>
      <c r="E15" s="23">
        <v>6034.4934999999996</v>
      </c>
      <c r="F15" s="24">
        <v>2.0719737000752301</v>
      </c>
      <c r="G15" s="23"/>
    </row>
    <row r="16" spans="1:7" x14ac:dyDescent="0.2">
      <c r="A16" s="22" t="s">
        <v>245</v>
      </c>
      <c r="B16" s="22" t="s">
        <v>244</v>
      </c>
      <c r="C16" s="22" t="s">
        <v>169</v>
      </c>
      <c r="D16" s="25">
        <v>124371</v>
      </c>
      <c r="E16" s="23">
        <v>5971.7979359999999</v>
      </c>
      <c r="F16" s="24">
        <v>2.0504468627823602</v>
      </c>
      <c r="G16" s="23"/>
    </row>
    <row r="17" spans="1:7" x14ac:dyDescent="0.2">
      <c r="A17" s="22" t="s">
        <v>159</v>
      </c>
      <c r="B17" s="22" t="s">
        <v>158</v>
      </c>
      <c r="C17" s="22" t="s">
        <v>160</v>
      </c>
      <c r="D17" s="25">
        <v>324103</v>
      </c>
      <c r="E17" s="23">
        <v>5872.4222570000002</v>
      </c>
      <c r="F17" s="24">
        <v>2.0163257234829102</v>
      </c>
      <c r="G17" s="23"/>
    </row>
    <row r="18" spans="1:7" x14ac:dyDescent="0.2">
      <c r="A18" s="22" t="s">
        <v>266</v>
      </c>
      <c r="B18" s="22" t="s">
        <v>1286</v>
      </c>
      <c r="C18" s="22" t="s">
        <v>157</v>
      </c>
      <c r="D18" s="25">
        <v>438001</v>
      </c>
      <c r="E18" s="23">
        <v>5747.449122</v>
      </c>
      <c r="F18" s="24">
        <v>1.9734155688964501</v>
      </c>
      <c r="G18" s="23"/>
    </row>
    <row r="19" spans="1:7" x14ac:dyDescent="0.2">
      <c r="A19" s="22" t="s">
        <v>268</v>
      </c>
      <c r="B19" s="22" t="s">
        <v>267</v>
      </c>
      <c r="C19" s="22" t="s">
        <v>181</v>
      </c>
      <c r="D19" s="25">
        <v>59440</v>
      </c>
      <c r="E19" s="23">
        <v>5289.2683999999999</v>
      </c>
      <c r="F19" s="24">
        <v>1.8160969130945199</v>
      </c>
      <c r="G19" s="23"/>
    </row>
    <row r="20" spans="1:7" x14ac:dyDescent="0.2">
      <c r="A20" s="22" t="s">
        <v>192</v>
      </c>
      <c r="B20" s="22" t="s">
        <v>191</v>
      </c>
      <c r="C20" s="22" t="s">
        <v>193</v>
      </c>
      <c r="D20" s="25">
        <v>608166</v>
      </c>
      <c r="E20" s="23">
        <v>4986.9611999999997</v>
      </c>
      <c r="F20" s="24">
        <v>1.71229821520159</v>
      </c>
      <c r="G20" s="23"/>
    </row>
    <row r="21" spans="1:7" x14ac:dyDescent="0.2">
      <c r="A21" s="22" t="s">
        <v>177</v>
      </c>
      <c r="B21" s="22" t="s">
        <v>176</v>
      </c>
      <c r="C21" s="22" t="s">
        <v>178</v>
      </c>
      <c r="D21" s="25">
        <v>344710</v>
      </c>
      <c r="E21" s="23">
        <v>4857.6533200000003</v>
      </c>
      <c r="F21" s="24">
        <v>1.66789970411321</v>
      </c>
      <c r="G21" s="23"/>
    </row>
    <row r="22" spans="1:7" x14ac:dyDescent="0.2">
      <c r="A22" s="22" t="s">
        <v>221</v>
      </c>
      <c r="B22" s="22" t="s">
        <v>1284</v>
      </c>
      <c r="C22" s="22" t="s">
        <v>222</v>
      </c>
      <c r="D22" s="25">
        <v>2742307</v>
      </c>
      <c r="E22" s="23">
        <v>4816.5880150000003</v>
      </c>
      <c r="F22" s="24">
        <v>1.6537997250601999</v>
      </c>
      <c r="G22" s="23"/>
    </row>
    <row r="23" spans="1:7" x14ac:dyDescent="0.2">
      <c r="A23" s="22" t="s">
        <v>226</v>
      </c>
      <c r="B23" s="22" t="s">
        <v>225</v>
      </c>
      <c r="C23" s="22" t="s">
        <v>227</v>
      </c>
      <c r="D23" s="25">
        <v>85355</v>
      </c>
      <c r="E23" s="23">
        <v>4467.4807000000001</v>
      </c>
      <c r="F23" s="24">
        <v>1.5339319722514699</v>
      </c>
      <c r="G23" s="23"/>
    </row>
    <row r="24" spans="1:7" x14ac:dyDescent="0.2">
      <c r="A24" s="22" t="s">
        <v>270</v>
      </c>
      <c r="B24" s="22" t="s">
        <v>269</v>
      </c>
      <c r="C24" s="22" t="s">
        <v>154</v>
      </c>
      <c r="D24" s="25">
        <v>153919</v>
      </c>
      <c r="E24" s="23">
        <v>4432.7132810000003</v>
      </c>
      <c r="F24" s="24">
        <v>1.5219944040384099</v>
      </c>
      <c r="G24" s="23"/>
    </row>
    <row r="25" spans="1:7" x14ac:dyDescent="0.2">
      <c r="A25" s="22" t="s">
        <v>186</v>
      </c>
      <c r="B25" s="22" t="s">
        <v>185</v>
      </c>
      <c r="C25" s="22" t="s">
        <v>187</v>
      </c>
      <c r="D25" s="25">
        <v>82369</v>
      </c>
      <c r="E25" s="23">
        <v>4324.3725000000004</v>
      </c>
      <c r="F25" s="24">
        <v>1.4847950518678299</v>
      </c>
      <c r="G25" s="23"/>
    </row>
    <row r="26" spans="1:7" x14ac:dyDescent="0.2">
      <c r="A26" s="22" t="s">
        <v>272</v>
      </c>
      <c r="B26" s="22" t="s">
        <v>271</v>
      </c>
      <c r="C26" s="22" t="s">
        <v>273</v>
      </c>
      <c r="D26" s="25">
        <v>299931</v>
      </c>
      <c r="E26" s="23">
        <v>4310.0084699999998</v>
      </c>
      <c r="F26" s="24">
        <v>1.4798630899082901</v>
      </c>
      <c r="G26" s="23"/>
    </row>
    <row r="27" spans="1:7" x14ac:dyDescent="0.2">
      <c r="A27" s="22" t="s">
        <v>262</v>
      </c>
      <c r="B27" s="22" t="s">
        <v>261</v>
      </c>
      <c r="C27" s="22" t="s">
        <v>250</v>
      </c>
      <c r="D27" s="25">
        <v>902209</v>
      </c>
      <c r="E27" s="23">
        <v>3971.9751230000002</v>
      </c>
      <c r="F27" s="24">
        <v>1.36379763972056</v>
      </c>
      <c r="G27" s="23"/>
    </row>
    <row r="28" spans="1:7" x14ac:dyDescent="0.2">
      <c r="A28" s="22" t="s">
        <v>156</v>
      </c>
      <c r="B28" s="22" t="s">
        <v>1225</v>
      </c>
      <c r="C28" s="22" t="s">
        <v>157</v>
      </c>
      <c r="D28" s="25">
        <v>339802</v>
      </c>
      <c r="E28" s="23">
        <v>3852.675076</v>
      </c>
      <c r="F28" s="24">
        <v>1.3228353684376899</v>
      </c>
      <c r="G28" s="23"/>
    </row>
    <row r="29" spans="1:7" x14ac:dyDescent="0.2">
      <c r="A29" s="22" t="s">
        <v>275</v>
      </c>
      <c r="B29" s="22" t="s">
        <v>274</v>
      </c>
      <c r="C29" s="22" t="s">
        <v>184</v>
      </c>
      <c r="D29" s="25">
        <v>658960</v>
      </c>
      <c r="E29" s="23">
        <v>3828.5576000000001</v>
      </c>
      <c r="F29" s="24">
        <v>1.3145545117288</v>
      </c>
      <c r="G29" s="23"/>
    </row>
    <row r="30" spans="1:7" x14ac:dyDescent="0.2">
      <c r="A30" s="22" t="s">
        <v>189</v>
      </c>
      <c r="B30" s="22" t="s">
        <v>188</v>
      </c>
      <c r="C30" s="22" t="s">
        <v>190</v>
      </c>
      <c r="D30" s="25">
        <v>1083458</v>
      </c>
      <c r="E30" s="23">
        <v>3759.59926</v>
      </c>
      <c r="F30" s="24">
        <v>1.29087731879109</v>
      </c>
      <c r="G30" s="23"/>
    </row>
    <row r="31" spans="1:7" x14ac:dyDescent="0.2">
      <c r="A31" s="22" t="s">
        <v>277</v>
      </c>
      <c r="B31" s="22" t="s">
        <v>276</v>
      </c>
      <c r="C31" s="22" t="s">
        <v>169</v>
      </c>
      <c r="D31" s="25">
        <v>80643</v>
      </c>
      <c r="E31" s="23">
        <v>3646.2732449999999</v>
      </c>
      <c r="F31" s="24">
        <v>1.25196626144812</v>
      </c>
      <c r="G31" s="23"/>
    </row>
    <row r="32" spans="1:7" x14ac:dyDescent="0.2">
      <c r="A32" s="22" t="s">
        <v>279</v>
      </c>
      <c r="B32" s="22" t="s">
        <v>278</v>
      </c>
      <c r="C32" s="22" t="s">
        <v>210</v>
      </c>
      <c r="D32" s="25">
        <v>304653</v>
      </c>
      <c r="E32" s="23">
        <v>3579.6727500000002</v>
      </c>
      <c r="F32" s="24">
        <v>1.2290986464524301</v>
      </c>
      <c r="G32" s="23"/>
    </row>
    <row r="33" spans="1:7" x14ac:dyDescent="0.2">
      <c r="A33" s="22" t="s">
        <v>204</v>
      </c>
      <c r="B33" s="22" t="s">
        <v>203</v>
      </c>
      <c r="C33" s="22" t="s">
        <v>205</v>
      </c>
      <c r="D33" s="25">
        <v>1889055</v>
      </c>
      <c r="E33" s="23">
        <v>3482.4728930000001</v>
      </c>
      <c r="F33" s="24">
        <v>1.1957245865822701</v>
      </c>
      <c r="G33" s="23"/>
    </row>
    <row r="34" spans="1:7" x14ac:dyDescent="0.2">
      <c r="A34" s="22" t="s">
        <v>281</v>
      </c>
      <c r="B34" s="22" t="s">
        <v>280</v>
      </c>
      <c r="C34" s="22" t="s">
        <v>233</v>
      </c>
      <c r="D34" s="25">
        <v>938619</v>
      </c>
      <c r="E34" s="23">
        <v>3453.1793010000001</v>
      </c>
      <c r="F34" s="24">
        <v>1.18566648440605</v>
      </c>
      <c r="G34" s="23"/>
    </row>
    <row r="35" spans="1:7" x14ac:dyDescent="0.2">
      <c r="A35" s="22" t="s">
        <v>197</v>
      </c>
      <c r="B35" s="22" t="s">
        <v>196</v>
      </c>
      <c r="C35" s="22" t="s">
        <v>198</v>
      </c>
      <c r="D35" s="25">
        <v>180989</v>
      </c>
      <c r="E35" s="23">
        <v>3393.5437499999998</v>
      </c>
      <c r="F35" s="24">
        <v>1.16519031797029</v>
      </c>
      <c r="G35" s="23"/>
    </row>
    <row r="36" spans="1:7" x14ac:dyDescent="0.2">
      <c r="A36" s="22" t="s">
        <v>224</v>
      </c>
      <c r="B36" s="22" t="s">
        <v>223</v>
      </c>
      <c r="C36" s="22" t="s">
        <v>178</v>
      </c>
      <c r="D36" s="25">
        <v>245352</v>
      </c>
      <c r="E36" s="23">
        <v>3182.7061440000002</v>
      </c>
      <c r="F36" s="24">
        <v>1.09279816532006</v>
      </c>
      <c r="G36" s="23"/>
    </row>
    <row r="37" spans="1:7" x14ac:dyDescent="0.2">
      <c r="A37" s="22" t="s">
        <v>200</v>
      </c>
      <c r="B37" s="22" t="s">
        <v>199</v>
      </c>
      <c r="C37" s="22" t="s">
        <v>198</v>
      </c>
      <c r="D37" s="25">
        <v>1922195</v>
      </c>
      <c r="E37" s="23">
        <v>3152.976459</v>
      </c>
      <c r="F37" s="24">
        <v>1.0825903284184999</v>
      </c>
      <c r="G37" s="23"/>
    </row>
    <row r="38" spans="1:7" x14ac:dyDescent="0.2">
      <c r="A38" s="22" t="s">
        <v>283</v>
      </c>
      <c r="B38" s="22" t="s">
        <v>282</v>
      </c>
      <c r="C38" s="22" t="s">
        <v>284</v>
      </c>
      <c r="D38" s="25">
        <v>297282</v>
      </c>
      <c r="E38" s="23">
        <v>3018.7500690000002</v>
      </c>
      <c r="F38" s="24">
        <v>1.0365030221787901</v>
      </c>
      <c r="G38" s="23"/>
    </row>
    <row r="39" spans="1:7" x14ac:dyDescent="0.2">
      <c r="A39" s="22" t="s">
        <v>286</v>
      </c>
      <c r="B39" s="22" t="s">
        <v>285</v>
      </c>
      <c r="C39" s="22" t="s">
        <v>184</v>
      </c>
      <c r="D39" s="25">
        <v>57768</v>
      </c>
      <c r="E39" s="23">
        <v>2947.5544319999999</v>
      </c>
      <c r="F39" s="24">
        <v>1.0120576420612899</v>
      </c>
      <c r="G39" s="23"/>
    </row>
    <row r="40" spans="1:7" x14ac:dyDescent="0.2">
      <c r="A40" s="22" t="s">
        <v>288</v>
      </c>
      <c r="B40" s="22" t="s">
        <v>287</v>
      </c>
      <c r="C40" s="22" t="s">
        <v>241</v>
      </c>
      <c r="D40" s="25">
        <v>319564</v>
      </c>
      <c r="E40" s="23">
        <v>2888.6987779999999</v>
      </c>
      <c r="F40" s="24">
        <v>0.99184925718379602</v>
      </c>
      <c r="G40" s="23"/>
    </row>
    <row r="41" spans="1:7" x14ac:dyDescent="0.2">
      <c r="A41" s="22" t="s">
        <v>290</v>
      </c>
      <c r="B41" s="22" t="s">
        <v>289</v>
      </c>
      <c r="C41" s="22" t="s">
        <v>250</v>
      </c>
      <c r="D41" s="25">
        <v>539970</v>
      </c>
      <c r="E41" s="23">
        <v>2858.6011800000001</v>
      </c>
      <c r="F41" s="24">
        <v>0.98151509550287996</v>
      </c>
      <c r="G41" s="23"/>
    </row>
    <row r="42" spans="1:7" x14ac:dyDescent="0.2">
      <c r="A42" s="22" t="s">
        <v>243</v>
      </c>
      <c r="B42" s="22" t="s">
        <v>242</v>
      </c>
      <c r="C42" s="22" t="s">
        <v>190</v>
      </c>
      <c r="D42" s="25">
        <v>1847495</v>
      </c>
      <c r="E42" s="23">
        <v>2700.2986919999998</v>
      </c>
      <c r="F42" s="24">
        <v>0.92716113989874005</v>
      </c>
      <c r="G42" s="23"/>
    </row>
    <row r="43" spans="1:7" x14ac:dyDescent="0.2">
      <c r="A43" s="22" t="s">
        <v>249</v>
      </c>
      <c r="B43" s="22" t="s">
        <v>248</v>
      </c>
      <c r="C43" s="22" t="s">
        <v>250</v>
      </c>
      <c r="D43" s="25">
        <v>106056</v>
      </c>
      <c r="E43" s="23">
        <v>2688.0953760000002</v>
      </c>
      <c r="F43" s="24">
        <v>0.92297106996069</v>
      </c>
      <c r="G43" s="23"/>
    </row>
    <row r="44" spans="1:7" x14ac:dyDescent="0.2">
      <c r="A44" s="22" t="s">
        <v>292</v>
      </c>
      <c r="B44" s="22" t="s">
        <v>291</v>
      </c>
      <c r="C44" s="22" t="s">
        <v>293</v>
      </c>
      <c r="D44" s="25">
        <v>1116750</v>
      </c>
      <c r="E44" s="23">
        <v>2588.6264999999999</v>
      </c>
      <c r="F44" s="24">
        <v>0.88881793100245798</v>
      </c>
      <c r="G44" s="23"/>
    </row>
    <row r="45" spans="1:7" x14ac:dyDescent="0.2">
      <c r="A45" s="22" t="s">
        <v>295</v>
      </c>
      <c r="B45" s="22" t="s">
        <v>294</v>
      </c>
      <c r="C45" s="22" t="s">
        <v>151</v>
      </c>
      <c r="D45" s="25">
        <v>777512</v>
      </c>
      <c r="E45" s="23">
        <v>2519.5276359999998</v>
      </c>
      <c r="F45" s="24">
        <v>0.86509248844243702</v>
      </c>
      <c r="G45" s="23"/>
    </row>
    <row r="46" spans="1:7" x14ac:dyDescent="0.2">
      <c r="A46" s="22" t="s">
        <v>297</v>
      </c>
      <c r="B46" s="22" t="s">
        <v>296</v>
      </c>
      <c r="C46" s="22" t="s">
        <v>298</v>
      </c>
      <c r="D46" s="25">
        <v>122112</v>
      </c>
      <c r="E46" s="23">
        <v>2402.4314880000002</v>
      </c>
      <c r="F46" s="24">
        <v>0.82488693696804805</v>
      </c>
      <c r="G46" s="23"/>
    </row>
    <row r="47" spans="1:7" x14ac:dyDescent="0.2">
      <c r="A47" s="22" t="s">
        <v>300</v>
      </c>
      <c r="B47" s="22" t="s">
        <v>299</v>
      </c>
      <c r="C47" s="22" t="s">
        <v>154</v>
      </c>
      <c r="D47" s="25">
        <v>335707</v>
      </c>
      <c r="E47" s="23">
        <v>2256.7903080000001</v>
      </c>
      <c r="F47" s="24">
        <v>0.77488030515911099</v>
      </c>
      <c r="G47" s="23"/>
    </row>
    <row r="48" spans="1:7" x14ac:dyDescent="0.2">
      <c r="A48" s="22" t="s">
        <v>302</v>
      </c>
      <c r="B48" s="22" t="s">
        <v>301</v>
      </c>
      <c r="C48" s="22" t="s">
        <v>230</v>
      </c>
      <c r="D48" s="25">
        <v>49000</v>
      </c>
      <c r="E48" s="23">
        <v>2178.1480000000001</v>
      </c>
      <c r="F48" s="24">
        <v>0.74787807309287102</v>
      </c>
      <c r="G48" s="23"/>
    </row>
    <row r="49" spans="1:7" x14ac:dyDescent="0.2">
      <c r="A49" s="22" t="s">
        <v>304</v>
      </c>
      <c r="B49" s="22" t="s">
        <v>303</v>
      </c>
      <c r="C49" s="22" t="s">
        <v>215</v>
      </c>
      <c r="D49" s="25">
        <v>82023</v>
      </c>
      <c r="E49" s="23">
        <v>1339.43559</v>
      </c>
      <c r="F49" s="24">
        <v>0.45990194793063299</v>
      </c>
      <c r="G49" s="23"/>
    </row>
    <row r="50" spans="1:7" x14ac:dyDescent="0.2">
      <c r="A50" s="22" t="s">
        <v>306</v>
      </c>
      <c r="B50" s="22" t="s">
        <v>305</v>
      </c>
      <c r="C50" s="22" t="s">
        <v>184</v>
      </c>
      <c r="D50" s="25">
        <v>476199</v>
      </c>
      <c r="E50" s="23">
        <v>1123.353441</v>
      </c>
      <c r="F50" s="24">
        <v>0.38570905505839198</v>
      </c>
      <c r="G50" s="23"/>
    </row>
    <row r="51" spans="1:7" x14ac:dyDescent="0.2">
      <c r="A51" s="22" t="s">
        <v>195</v>
      </c>
      <c r="B51" s="22" t="s">
        <v>194</v>
      </c>
      <c r="C51" s="22" t="s">
        <v>181</v>
      </c>
      <c r="D51" s="25">
        <v>164717</v>
      </c>
      <c r="E51" s="23">
        <v>959.22944949999999</v>
      </c>
      <c r="F51" s="24">
        <v>0.329356256942134</v>
      </c>
      <c r="G51" s="23"/>
    </row>
    <row r="52" spans="1:7" x14ac:dyDescent="0.2">
      <c r="A52" s="22" t="s">
        <v>308</v>
      </c>
      <c r="B52" s="22" t="s">
        <v>307</v>
      </c>
      <c r="C52" s="22" t="s">
        <v>181</v>
      </c>
      <c r="D52" s="25">
        <v>150332</v>
      </c>
      <c r="E52" s="23">
        <v>602.45549000000005</v>
      </c>
      <c r="F52" s="24">
        <v>0.20685612317685501</v>
      </c>
      <c r="G52" s="23"/>
    </row>
    <row r="53" spans="1:7" x14ac:dyDescent="0.2">
      <c r="A53" s="21" t="s">
        <v>34</v>
      </c>
      <c r="B53" s="21"/>
      <c r="C53" s="21"/>
      <c r="D53" s="21"/>
      <c r="E53" s="26">
        <f>SUM(E7:E52)</f>
        <v>198001.83873650004</v>
      </c>
      <c r="F53" s="27">
        <f>SUM(F7:F52)</f>
        <v>67.984927389277061</v>
      </c>
      <c r="G53" s="26"/>
    </row>
    <row r="54" spans="1:7" x14ac:dyDescent="0.2">
      <c r="A54" s="22"/>
      <c r="B54" s="22"/>
      <c r="C54" s="22"/>
      <c r="D54" s="22"/>
      <c r="E54" s="23"/>
      <c r="F54" s="24"/>
      <c r="G54" s="23"/>
    </row>
    <row r="55" spans="1:7" x14ac:dyDescent="0.2">
      <c r="A55" s="21" t="s">
        <v>309</v>
      </c>
      <c r="B55" s="22"/>
      <c r="C55" s="22"/>
      <c r="D55" s="22"/>
      <c r="E55" s="23"/>
      <c r="F55" s="24"/>
      <c r="G55" s="23"/>
    </row>
    <row r="56" spans="1:7" x14ac:dyDescent="0.2">
      <c r="A56" s="22" t="s">
        <v>311</v>
      </c>
      <c r="B56" s="22" t="s">
        <v>310</v>
      </c>
      <c r="C56" s="22" t="s">
        <v>215</v>
      </c>
      <c r="D56" s="25">
        <v>5169008</v>
      </c>
      <c r="E56" s="23">
        <v>5710.2031379999999</v>
      </c>
      <c r="F56" s="24">
        <v>1.96062697292209</v>
      </c>
      <c r="G56" s="23"/>
    </row>
    <row r="57" spans="1:7" x14ac:dyDescent="0.2">
      <c r="A57" s="21" t="s">
        <v>34</v>
      </c>
      <c r="B57" s="21"/>
      <c r="C57" s="21"/>
      <c r="D57" s="21"/>
      <c r="E57" s="26">
        <f>SUM(E55:E56)</f>
        <v>5710.2031379999999</v>
      </c>
      <c r="F57" s="27">
        <f>SUM(F55:F56)</f>
        <v>1.96062697292209</v>
      </c>
      <c r="G57" s="26"/>
    </row>
    <row r="58" spans="1:7" x14ac:dyDescent="0.2">
      <c r="A58" s="22"/>
      <c r="B58" s="22"/>
      <c r="C58" s="22"/>
      <c r="D58" s="22"/>
      <c r="E58" s="23"/>
      <c r="F58" s="24"/>
      <c r="G58" s="23"/>
    </row>
    <row r="59" spans="1:7" x14ac:dyDescent="0.2">
      <c r="A59" s="21" t="s">
        <v>30</v>
      </c>
      <c r="B59" s="22"/>
      <c r="C59" s="22"/>
      <c r="D59" s="22"/>
      <c r="E59" s="23"/>
      <c r="F59" s="24"/>
      <c r="G59" s="23"/>
    </row>
    <row r="60" spans="1:7" x14ac:dyDescent="0.2">
      <c r="A60" s="21" t="s">
        <v>31</v>
      </c>
      <c r="B60" s="22"/>
      <c r="C60" s="22"/>
      <c r="D60" s="22"/>
      <c r="E60" s="23"/>
      <c r="F60" s="24"/>
      <c r="G60" s="23"/>
    </row>
    <row r="61" spans="1:7" x14ac:dyDescent="0.2">
      <c r="A61" s="22" t="s">
        <v>82</v>
      </c>
      <c r="B61" s="22" t="s">
        <v>81</v>
      </c>
      <c r="C61" s="22" t="s">
        <v>33</v>
      </c>
      <c r="D61" s="25">
        <v>5500</v>
      </c>
      <c r="E61" s="23">
        <v>5670.0428972999998</v>
      </c>
      <c r="F61" s="24">
        <v>1.94683775224945</v>
      </c>
      <c r="G61" s="23">
        <v>7.6999000000000004</v>
      </c>
    </row>
    <row r="62" spans="1:7" x14ac:dyDescent="0.2">
      <c r="A62" s="22" t="s">
        <v>313</v>
      </c>
      <c r="B62" s="22" t="s">
        <v>312</v>
      </c>
      <c r="C62" s="22" t="s">
        <v>33</v>
      </c>
      <c r="D62" s="25">
        <v>5000</v>
      </c>
      <c r="E62" s="23">
        <v>5279.8936301000003</v>
      </c>
      <c r="F62" s="24">
        <v>1.8128780386890699</v>
      </c>
      <c r="G62" s="23">
        <v>8.16</v>
      </c>
    </row>
    <row r="63" spans="1:7" x14ac:dyDescent="0.2">
      <c r="A63" s="22" t="s">
        <v>315</v>
      </c>
      <c r="B63" s="22" t="s">
        <v>314</v>
      </c>
      <c r="C63" s="22" t="s">
        <v>33</v>
      </c>
      <c r="D63" s="25">
        <v>5000</v>
      </c>
      <c r="E63" s="23">
        <v>5182.6719862999998</v>
      </c>
      <c r="F63" s="24">
        <v>1.77949649821153</v>
      </c>
      <c r="G63" s="23">
        <v>7.25</v>
      </c>
    </row>
    <row r="64" spans="1:7" x14ac:dyDescent="0.2">
      <c r="A64" s="22" t="s">
        <v>317</v>
      </c>
      <c r="B64" s="22" t="s">
        <v>316</v>
      </c>
      <c r="C64" s="22" t="s">
        <v>33</v>
      </c>
      <c r="D64" s="25">
        <v>500</v>
      </c>
      <c r="E64" s="23">
        <v>5057.3215068</v>
      </c>
      <c r="F64" s="24">
        <v>1.73645678049275</v>
      </c>
      <c r="G64" s="23">
        <v>7.7755999999999998</v>
      </c>
    </row>
    <row r="65" spans="1:7" x14ac:dyDescent="0.2">
      <c r="A65" s="22" t="s">
        <v>319</v>
      </c>
      <c r="B65" s="22" t="s">
        <v>318</v>
      </c>
      <c r="C65" s="22" t="s">
        <v>33</v>
      </c>
      <c r="D65" s="25">
        <v>3500</v>
      </c>
      <c r="E65" s="23">
        <v>3686.0971095999998</v>
      </c>
      <c r="F65" s="24">
        <v>1.2656399856946601</v>
      </c>
      <c r="G65" s="23">
        <v>7.4767999999999999</v>
      </c>
    </row>
    <row r="66" spans="1:7" x14ac:dyDescent="0.2">
      <c r="A66" s="22" t="s">
        <v>321</v>
      </c>
      <c r="B66" s="22" t="s">
        <v>320</v>
      </c>
      <c r="C66" s="22" t="s">
        <v>33</v>
      </c>
      <c r="D66" s="25">
        <v>250</v>
      </c>
      <c r="E66" s="23">
        <v>2580.6474315</v>
      </c>
      <c r="F66" s="24">
        <v>0.88607827769384195</v>
      </c>
      <c r="G66" s="23">
        <v>7.2499000000000002</v>
      </c>
    </row>
    <row r="67" spans="1:7" x14ac:dyDescent="0.2">
      <c r="A67" s="22" t="s">
        <v>84</v>
      </c>
      <c r="B67" s="22" t="s">
        <v>83</v>
      </c>
      <c r="C67" s="22" t="s">
        <v>33</v>
      </c>
      <c r="D67" s="25">
        <v>2485</v>
      </c>
      <c r="E67" s="23">
        <v>2578.115401</v>
      </c>
      <c r="F67" s="24">
        <v>0.88520889228414901</v>
      </c>
      <c r="G67" s="23">
        <v>7.98</v>
      </c>
    </row>
    <row r="68" spans="1:7" x14ac:dyDescent="0.2">
      <c r="A68" s="22" t="s">
        <v>86</v>
      </c>
      <c r="B68" s="22" t="s">
        <v>85</v>
      </c>
      <c r="C68" s="22" t="s">
        <v>32</v>
      </c>
      <c r="D68" s="25">
        <v>2000</v>
      </c>
      <c r="E68" s="23">
        <v>2024.3681096</v>
      </c>
      <c r="F68" s="24">
        <v>0.695076974125866</v>
      </c>
      <c r="G68" s="23">
        <v>7.6550000000000002</v>
      </c>
    </row>
    <row r="69" spans="1:7" x14ac:dyDescent="0.2">
      <c r="A69" s="21" t="s">
        <v>34</v>
      </c>
      <c r="B69" s="21"/>
      <c r="C69" s="21"/>
      <c r="D69" s="21"/>
      <c r="E69" s="26">
        <f>SUM(E60:E68)</f>
        <v>32059.1580722</v>
      </c>
      <c r="F69" s="27">
        <f>SUM(F60:F68)</f>
        <v>11.007673199441317</v>
      </c>
      <c r="G69" s="26"/>
    </row>
    <row r="70" spans="1:7" x14ac:dyDescent="0.2">
      <c r="A70" s="22"/>
      <c r="B70" s="22"/>
      <c r="C70" s="22"/>
      <c r="D70" s="22"/>
      <c r="E70" s="23"/>
      <c r="F70" s="24"/>
      <c r="G70" s="23"/>
    </row>
    <row r="71" spans="1:7" x14ac:dyDescent="0.2">
      <c r="A71" s="21" t="s">
        <v>35</v>
      </c>
      <c r="B71" s="22"/>
      <c r="C71" s="22"/>
      <c r="D71" s="22"/>
      <c r="E71" s="23"/>
      <c r="F71" s="24"/>
      <c r="G71" s="23"/>
    </row>
    <row r="72" spans="1:7" x14ac:dyDescent="0.2">
      <c r="A72" s="21" t="s">
        <v>36</v>
      </c>
      <c r="B72" s="22"/>
      <c r="C72" s="22"/>
      <c r="D72" s="22"/>
      <c r="E72" s="23"/>
      <c r="F72" s="24"/>
      <c r="G72" s="23"/>
    </row>
    <row r="73" spans="1:7" x14ac:dyDescent="0.2">
      <c r="A73" s="22" t="s">
        <v>80</v>
      </c>
      <c r="B73" s="22" t="s">
        <v>79</v>
      </c>
      <c r="C73" s="22" t="s">
        <v>40</v>
      </c>
      <c r="D73" s="25">
        <v>300</v>
      </c>
      <c r="E73" s="23">
        <v>1445.9190000000001</v>
      </c>
      <c r="F73" s="24">
        <v>0.49646356242476197</v>
      </c>
      <c r="G73" s="23">
        <v>6.9298999999999999</v>
      </c>
    </row>
    <row r="74" spans="1:7" x14ac:dyDescent="0.2">
      <c r="A74" s="21" t="s">
        <v>34</v>
      </c>
      <c r="B74" s="21"/>
      <c r="C74" s="21"/>
      <c r="D74" s="21"/>
      <c r="E74" s="26">
        <f>SUM(E72:E73)</f>
        <v>1445.9190000000001</v>
      </c>
      <c r="F74" s="27">
        <f>SUM(F72:F73)</f>
        <v>0.49646356242476197</v>
      </c>
      <c r="G74" s="26"/>
    </row>
    <row r="75" spans="1:7" x14ac:dyDescent="0.2">
      <c r="A75" s="22"/>
      <c r="B75" s="22"/>
      <c r="C75" s="22"/>
      <c r="D75" s="22"/>
      <c r="E75" s="23"/>
      <c r="F75" s="24"/>
      <c r="G75" s="23"/>
    </row>
    <row r="76" spans="1:7" x14ac:dyDescent="0.2">
      <c r="A76" s="21" t="s">
        <v>41</v>
      </c>
      <c r="B76" s="22"/>
      <c r="C76" s="22"/>
      <c r="D76" s="22"/>
      <c r="E76" s="23"/>
      <c r="F76" s="24"/>
      <c r="G76" s="23"/>
    </row>
    <row r="77" spans="1:7" x14ac:dyDescent="0.2">
      <c r="A77" s="22" t="s">
        <v>135</v>
      </c>
      <c r="B77" s="22" t="s">
        <v>134</v>
      </c>
      <c r="C77" s="22" t="s">
        <v>37</v>
      </c>
      <c r="D77" s="25">
        <v>200</v>
      </c>
      <c r="E77" s="23">
        <v>967.24900000000002</v>
      </c>
      <c r="F77" s="24">
        <v>0.332109809949097</v>
      </c>
      <c r="G77" s="23">
        <v>7.27</v>
      </c>
    </row>
    <row r="78" spans="1:7" x14ac:dyDescent="0.2">
      <c r="A78" s="21" t="s">
        <v>34</v>
      </c>
      <c r="B78" s="21"/>
      <c r="C78" s="21"/>
      <c r="D78" s="21"/>
      <c r="E78" s="26">
        <f>SUM(E76:E77)</f>
        <v>967.24900000000002</v>
      </c>
      <c r="F78" s="27">
        <f>SUM(F76:F77)</f>
        <v>0.332109809949097</v>
      </c>
      <c r="G78" s="26"/>
    </row>
    <row r="79" spans="1:7" x14ac:dyDescent="0.2">
      <c r="A79" s="22"/>
      <c r="B79" s="22"/>
      <c r="C79" s="22"/>
      <c r="D79" s="22"/>
      <c r="E79" s="23"/>
      <c r="F79" s="24"/>
      <c r="G79" s="23"/>
    </row>
    <row r="80" spans="1:7" x14ac:dyDescent="0.2">
      <c r="A80" s="21" t="s">
        <v>42</v>
      </c>
      <c r="B80" s="22"/>
      <c r="C80" s="22"/>
      <c r="D80" s="22"/>
      <c r="E80" s="23"/>
      <c r="F80" s="24"/>
      <c r="G80" s="23"/>
    </row>
    <row r="81" spans="1:7" x14ac:dyDescent="0.2">
      <c r="A81" s="22" t="s">
        <v>45</v>
      </c>
      <c r="B81" s="22" t="s">
        <v>1279</v>
      </c>
      <c r="C81" s="22" t="s">
        <v>43</v>
      </c>
      <c r="D81" s="25">
        <v>2000000</v>
      </c>
      <c r="E81" s="23">
        <v>1993.7180000000001</v>
      </c>
      <c r="F81" s="24">
        <v>0.68455310480764997</v>
      </c>
      <c r="G81" s="23">
        <v>5.0003000000000002</v>
      </c>
    </row>
    <row r="82" spans="1:7" x14ac:dyDescent="0.2">
      <c r="A82" s="22" t="s">
        <v>322</v>
      </c>
      <c r="B82" s="22" t="s">
        <v>1280</v>
      </c>
      <c r="C82" s="22" t="s">
        <v>43</v>
      </c>
      <c r="D82" s="25">
        <v>1500000</v>
      </c>
      <c r="E82" s="23">
        <v>1492.2555</v>
      </c>
      <c r="F82" s="24">
        <v>0.51237343279806502</v>
      </c>
      <c r="G82" s="23">
        <v>5.1196999999999999</v>
      </c>
    </row>
    <row r="83" spans="1:7" x14ac:dyDescent="0.2">
      <c r="A83" s="21" t="s">
        <v>34</v>
      </c>
      <c r="B83" s="21"/>
      <c r="C83" s="21"/>
      <c r="D83" s="21"/>
      <c r="E83" s="26">
        <f>SUM(E80:E82)</f>
        <v>3485.9735000000001</v>
      </c>
      <c r="F83" s="27">
        <f>SUM(F80:F82)</f>
        <v>1.196926537605715</v>
      </c>
      <c r="G83" s="26"/>
    </row>
    <row r="84" spans="1:7" x14ac:dyDescent="0.2">
      <c r="A84" s="22"/>
      <c r="B84" s="22"/>
      <c r="C84" s="22"/>
      <c r="D84" s="22"/>
      <c r="E84" s="23"/>
      <c r="F84" s="24"/>
      <c r="G84" s="23"/>
    </row>
    <row r="85" spans="1:7" x14ac:dyDescent="0.2">
      <c r="A85" s="21" t="s">
        <v>323</v>
      </c>
      <c r="B85" s="22"/>
      <c r="C85" s="22"/>
      <c r="D85" s="22"/>
      <c r="E85" s="23"/>
      <c r="F85" s="24"/>
      <c r="G85" s="23"/>
    </row>
    <row r="86" spans="1:7" x14ac:dyDescent="0.2">
      <c r="A86" s="22" t="s">
        <v>325</v>
      </c>
      <c r="B86" s="22" t="s">
        <v>324</v>
      </c>
      <c r="C86" s="22" t="s">
        <v>326</v>
      </c>
      <c r="D86" s="25">
        <v>32075801</v>
      </c>
      <c r="E86" s="23">
        <v>40838.909829999997</v>
      </c>
      <c r="F86" s="24">
        <v>14.022245132504301</v>
      </c>
      <c r="G86" s="23"/>
    </row>
    <row r="87" spans="1:7" x14ac:dyDescent="0.2">
      <c r="A87" s="22" t="s">
        <v>328</v>
      </c>
      <c r="B87" s="22" t="s">
        <v>327</v>
      </c>
      <c r="C87" s="22" t="s">
        <v>326</v>
      </c>
      <c r="D87" s="25">
        <v>4288357</v>
      </c>
      <c r="E87" s="23">
        <v>9572.0416600000008</v>
      </c>
      <c r="F87" s="24">
        <v>3.2866086566410901</v>
      </c>
      <c r="G87" s="23"/>
    </row>
    <row r="88" spans="1:7" x14ac:dyDescent="0.2">
      <c r="A88" s="21" t="s">
        <v>34</v>
      </c>
      <c r="B88" s="21"/>
      <c r="C88" s="21"/>
      <c r="D88" s="21"/>
      <c r="E88" s="26">
        <f>SUM(E86:E87)</f>
        <v>50410.951489999999</v>
      </c>
      <c r="F88" s="26">
        <f>SUM(F86:F87)</f>
        <v>17.308853789145392</v>
      </c>
      <c r="G88" s="26"/>
    </row>
    <row r="89" spans="1:7" x14ac:dyDescent="0.2">
      <c r="A89" s="22"/>
      <c r="B89" s="22"/>
      <c r="C89" s="22"/>
      <c r="D89" s="22"/>
      <c r="E89" s="23"/>
      <c r="F89" s="24"/>
      <c r="G89" s="23"/>
    </row>
    <row r="90" spans="1:7" x14ac:dyDescent="0.2">
      <c r="A90" s="21" t="s">
        <v>1288</v>
      </c>
      <c r="B90" s="22"/>
      <c r="C90" s="22"/>
      <c r="D90" s="22"/>
      <c r="E90" s="23"/>
      <c r="F90" s="24"/>
      <c r="G90" s="23"/>
    </row>
    <row r="91" spans="1:7" x14ac:dyDescent="0.2">
      <c r="A91" s="22"/>
      <c r="B91" s="22" t="s">
        <v>149</v>
      </c>
      <c r="C91" s="22"/>
      <c r="D91" s="22">
        <v>-70000</v>
      </c>
      <c r="E91" s="23">
        <v>-2.8</v>
      </c>
      <c r="F91" s="24">
        <f t="shared" ref="F91:F96" si="0">E91/$E$103*100</f>
        <v>-9.6139408555343301E-4</v>
      </c>
      <c r="G91" s="23"/>
    </row>
    <row r="92" spans="1:7" x14ac:dyDescent="0.2">
      <c r="A92" s="22"/>
      <c r="B92" s="22" t="s">
        <v>152</v>
      </c>
      <c r="C92" s="22"/>
      <c r="D92" s="22">
        <v>-291000</v>
      </c>
      <c r="E92" s="23">
        <v>-4.3650000000000002</v>
      </c>
      <c r="F92" s="24">
        <f t="shared" si="0"/>
        <v>-1.4987447083716912E-3</v>
      </c>
      <c r="G92" s="23"/>
    </row>
    <row r="93" spans="1:7" x14ac:dyDescent="0.2">
      <c r="A93" s="22"/>
      <c r="B93" s="22" t="s">
        <v>267</v>
      </c>
      <c r="C93" s="22"/>
      <c r="D93" s="22">
        <v>-8750</v>
      </c>
      <c r="E93" s="23">
        <v>-4.8387500000000001</v>
      </c>
      <c r="F93" s="24">
        <f t="shared" si="0"/>
        <v>-1.6614091540970263E-3</v>
      </c>
      <c r="G93" s="23"/>
    </row>
    <row r="94" spans="1:7" x14ac:dyDescent="0.2">
      <c r="A94" s="22"/>
      <c r="B94" s="22" t="s">
        <v>147</v>
      </c>
      <c r="C94" s="22"/>
      <c r="D94" s="22">
        <v>-96000</v>
      </c>
      <c r="E94" s="23">
        <v>-5.52</v>
      </c>
      <c r="F94" s="24">
        <f t="shared" si="0"/>
        <v>-1.8953197686624821E-3</v>
      </c>
      <c r="G94" s="23"/>
    </row>
    <row r="95" spans="1:7" x14ac:dyDescent="0.2">
      <c r="A95" s="22"/>
      <c r="B95" s="22" t="s">
        <v>145</v>
      </c>
      <c r="C95" s="22"/>
      <c r="D95" s="22">
        <v>-62500</v>
      </c>
      <c r="E95" s="23">
        <v>-7.1875</v>
      </c>
      <c r="F95" s="24">
        <f t="shared" si="0"/>
        <v>-2.4678642821126069E-3</v>
      </c>
      <c r="G95" s="23"/>
    </row>
    <row r="96" spans="1:7" x14ac:dyDescent="0.2">
      <c r="A96" s="22"/>
      <c r="B96" s="22" t="s">
        <v>265</v>
      </c>
      <c r="C96" s="22"/>
      <c r="D96" s="22">
        <v>-64000</v>
      </c>
      <c r="E96" s="23">
        <v>-9.1199999999999992</v>
      </c>
      <c r="F96" s="24">
        <f t="shared" si="0"/>
        <v>-3.1313978786597523E-3</v>
      </c>
      <c r="G96" s="23"/>
    </row>
    <row r="97" spans="1:7" x14ac:dyDescent="0.2">
      <c r="A97" s="21" t="s">
        <v>34</v>
      </c>
      <c r="B97" s="22"/>
      <c r="C97" s="22"/>
      <c r="D97" s="22"/>
      <c r="E97" s="27">
        <f>SUM(E91:E96)</f>
        <v>-33.831249999999997</v>
      </c>
      <c r="F97" s="27">
        <f>SUM(F91:F96)</f>
        <v>-1.161612987745699E-2</v>
      </c>
      <c r="G97" s="23"/>
    </row>
    <row r="98" spans="1:7" x14ac:dyDescent="0.2">
      <c r="A98" s="22"/>
      <c r="B98" s="22"/>
      <c r="C98" s="22"/>
      <c r="D98" s="22"/>
      <c r="E98" s="23"/>
      <c r="F98" s="24"/>
      <c r="G98" s="23"/>
    </row>
    <row r="99" spans="1:7" x14ac:dyDescent="0.2">
      <c r="A99" s="21" t="s">
        <v>46</v>
      </c>
      <c r="B99" s="21"/>
      <c r="C99" s="21"/>
      <c r="D99" s="21"/>
      <c r="E99" s="26">
        <f>E53+E57+E69+E74+E78+E83+E88+E97</f>
        <v>292047.46168670006</v>
      </c>
      <c r="F99" s="26">
        <f>F53+F57+F69+F74+F78+F83+F88+F97</f>
        <v>100.27596513088798</v>
      </c>
      <c r="G99" s="26"/>
    </row>
    <row r="100" spans="1:7" x14ac:dyDescent="0.2">
      <c r="A100" s="21"/>
      <c r="B100" s="21"/>
      <c r="C100" s="21"/>
      <c r="D100" s="21"/>
      <c r="E100" s="26"/>
      <c r="F100" s="27"/>
      <c r="G100" s="26"/>
    </row>
    <row r="101" spans="1:7" x14ac:dyDescent="0.2">
      <c r="A101" s="21" t="s">
        <v>48</v>
      </c>
      <c r="B101" s="21"/>
      <c r="C101" s="21"/>
      <c r="D101" s="21"/>
      <c r="E101" s="26">
        <f>E103-(E53+E57+E69+E74+E78+E83+E88+E97)</f>
        <v>-803.73114220006391</v>
      </c>
      <c r="F101" s="26">
        <f>F103-(F53+F57+F69+F74+F78+F83+F88+F97)</f>
        <v>-0.27596513088798247</v>
      </c>
      <c r="G101" s="26"/>
    </row>
    <row r="102" spans="1:7" x14ac:dyDescent="0.2">
      <c r="A102" s="21"/>
      <c r="B102" s="21"/>
      <c r="C102" s="21"/>
      <c r="D102" s="21"/>
      <c r="E102" s="26"/>
      <c r="F102" s="27"/>
      <c r="G102" s="26"/>
    </row>
    <row r="103" spans="1:7" x14ac:dyDescent="0.2">
      <c r="A103" s="28" t="s">
        <v>47</v>
      </c>
      <c r="B103" s="28"/>
      <c r="C103" s="28"/>
      <c r="D103" s="28"/>
      <c r="E103" s="29">
        <v>291243.73054449999</v>
      </c>
      <c r="F103" s="30">
        <v>100</v>
      </c>
      <c r="G103" s="29"/>
    </row>
    <row r="104" spans="1:7" x14ac:dyDescent="0.2">
      <c r="A104" s="6" t="s">
        <v>1210</v>
      </c>
      <c r="F104" s="13" t="s">
        <v>138</v>
      </c>
    </row>
    <row r="105" spans="1:7" x14ac:dyDescent="0.2">
      <c r="A105" s="6" t="s">
        <v>1272</v>
      </c>
    </row>
    <row r="106" spans="1:7" x14ac:dyDescent="0.2">
      <c r="A106" s="6" t="s">
        <v>1273</v>
      </c>
    </row>
    <row r="107" spans="1:7" x14ac:dyDescent="0.2">
      <c r="A107" s="6" t="s">
        <v>1274</v>
      </c>
    </row>
    <row r="108" spans="1:7" x14ac:dyDescent="0.2">
      <c r="A108" s="6" t="s">
        <v>1275</v>
      </c>
    </row>
    <row r="109" spans="1:7" x14ac:dyDescent="0.2">
      <c r="A109" s="6" t="s">
        <v>1276</v>
      </c>
    </row>
    <row r="110" spans="1:7" x14ac:dyDescent="0.2">
      <c r="A110" s="6" t="s">
        <v>1277</v>
      </c>
    </row>
    <row r="111" spans="1:7" x14ac:dyDescent="0.2">
      <c r="A111" s="6" t="s">
        <v>1278</v>
      </c>
    </row>
    <row r="113" spans="1:9" x14ac:dyDescent="0.2">
      <c r="A113" s="11" t="s">
        <v>49</v>
      </c>
    </row>
    <row r="114" spans="1:9" x14ac:dyDescent="0.2">
      <c r="A114" s="11" t="s">
        <v>50</v>
      </c>
    </row>
    <row r="116" spans="1:9" ht="23.25" customHeight="1" x14ac:dyDescent="0.2">
      <c r="A116" s="147" t="s">
        <v>1031</v>
      </c>
      <c r="B116" s="147"/>
      <c r="C116" s="147"/>
      <c r="D116" s="147"/>
      <c r="G116" s="10"/>
      <c r="H116" s="10"/>
      <c r="I116" s="9"/>
    </row>
    <row r="118" spans="1:9" x14ac:dyDescent="0.2">
      <c r="A118" s="11" t="s">
        <v>51</v>
      </c>
    </row>
    <row r="119" spans="1:9" x14ac:dyDescent="0.2">
      <c r="A119" s="11" t="s">
        <v>1027</v>
      </c>
    </row>
    <row r="120" spans="1:9" x14ac:dyDescent="0.2">
      <c r="A120" s="11" t="s">
        <v>52</v>
      </c>
      <c r="B120" s="11"/>
      <c r="C120" s="31" t="s">
        <v>54</v>
      </c>
      <c r="D120" s="11" t="s">
        <v>53</v>
      </c>
    </row>
    <row r="121" spans="1:9" x14ac:dyDescent="0.2">
      <c r="A121" s="6" t="s">
        <v>61</v>
      </c>
      <c r="C121" s="32">
        <v>10.974500000000001</v>
      </c>
      <c r="D121" s="32">
        <v>11.105</v>
      </c>
    </row>
    <row r="122" spans="1:9" x14ac:dyDescent="0.2">
      <c r="A122" s="6" t="s">
        <v>132</v>
      </c>
      <c r="C122" s="32">
        <v>10.974500000000001</v>
      </c>
      <c r="D122" s="32">
        <v>11.105</v>
      </c>
    </row>
    <row r="123" spans="1:9" x14ac:dyDescent="0.2">
      <c r="A123" s="6" t="s">
        <v>62</v>
      </c>
      <c r="C123" s="32">
        <v>11.156000000000001</v>
      </c>
      <c r="D123" s="32">
        <v>11.303599999999999</v>
      </c>
    </row>
    <row r="124" spans="1:9" x14ac:dyDescent="0.2">
      <c r="A124" s="6" t="s">
        <v>133</v>
      </c>
      <c r="C124" s="32">
        <v>11.156000000000001</v>
      </c>
      <c r="D124" s="32">
        <v>11.303599999999999</v>
      </c>
    </row>
    <row r="126" spans="1:9" x14ac:dyDescent="0.2">
      <c r="A126" s="6" t="s">
        <v>58</v>
      </c>
    </row>
    <row r="128" spans="1:9" x14ac:dyDescent="0.2">
      <c r="A128" s="11" t="s">
        <v>1028</v>
      </c>
      <c r="D128" s="31" t="s">
        <v>60</v>
      </c>
    </row>
    <row r="130" spans="1:8" x14ac:dyDescent="0.2">
      <c r="A130" s="11" t="s">
        <v>1032</v>
      </c>
      <c r="B130" s="11"/>
      <c r="C130" s="11"/>
      <c r="D130" s="31" t="s">
        <v>60</v>
      </c>
    </row>
    <row r="132" spans="1:8" x14ac:dyDescent="0.2">
      <c r="A132" s="11" t="s">
        <v>1043</v>
      </c>
    </row>
    <row r="134" spans="1:8" x14ac:dyDescent="0.2">
      <c r="A134" s="6" t="s">
        <v>1044</v>
      </c>
    </row>
    <row r="136" spans="1:8" ht="33.75" x14ac:dyDescent="0.2">
      <c r="A136" s="57" t="s">
        <v>1033</v>
      </c>
      <c r="B136" s="58" t="s">
        <v>1034</v>
      </c>
      <c r="C136" s="59" t="s">
        <v>1035</v>
      </c>
      <c r="D136" s="59" t="s">
        <v>1036</v>
      </c>
      <c r="E136" s="58" t="s">
        <v>1037</v>
      </c>
      <c r="F136" s="60" t="s">
        <v>1038</v>
      </c>
      <c r="G136" s="10"/>
      <c r="H136" s="9"/>
    </row>
    <row r="137" spans="1:8" x14ac:dyDescent="0.2">
      <c r="A137" s="61" t="s">
        <v>267</v>
      </c>
      <c r="B137" s="62">
        <v>70</v>
      </c>
      <c r="C137" s="63">
        <v>0.14720726783310903</v>
      </c>
      <c r="D137" s="64">
        <v>52.305700999999999</v>
      </c>
      <c r="E137" s="65">
        <v>55.3</v>
      </c>
      <c r="F137" s="65">
        <v>113.28687562499999</v>
      </c>
      <c r="G137" s="10"/>
      <c r="H137" s="9"/>
    </row>
    <row r="138" spans="1:8" x14ac:dyDescent="0.2">
      <c r="A138" s="61" t="s">
        <v>145</v>
      </c>
      <c r="B138" s="62">
        <v>100</v>
      </c>
      <c r="C138" s="63">
        <v>0.10458098165565917</v>
      </c>
      <c r="D138" s="64">
        <v>9.3010000000000002</v>
      </c>
      <c r="E138" s="65">
        <v>11.5</v>
      </c>
      <c r="F138" s="65">
        <v>130.66459374999999</v>
      </c>
      <c r="G138" s="10"/>
      <c r="H138" s="9"/>
    </row>
    <row r="139" spans="1:8" x14ac:dyDescent="0.2">
      <c r="A139" s="61" t="s">
        <v>152</v>
      </c>
      <c r="B139" s="62">
        <v>120</v>
      </c>
      <c r="C139" s="63">
        <v>0.14168167875748577</v>
      </c>
      <c r="D139" s="64">
        <v>1.9604170000000001</v>
      </c>
      <c r="E139" s="65">
        <v>1.5</v>
      </c>
      <c r="F139" s="65">
        <v>149.20588499999999</v>
      </c>
      <c r="G139" s="10"/>
      <c r="H139" s="9"/>
    </row>
    <row r="140" spans="1:8" x14ac:dyDescent="0.2">
      <c r="A140" s="61" t="s">
        <v>265</v>
      </c>
      <c r="B140" s="62">
        <v>160</v>
      </c>
      <c r="C140" s="63">
        <v>0.14611838785756198</v>
      </c>
      <c r="D140" s="64">
        <v>12.4672</v>
      </c>
      <c r="E140" s="65">
        <v>14.25</v>
      </c>
      <c r="F140" s="65">
        <v>123.96608000000001</v>
      </c>
      <c r="G140" s="10"/>
      <c r="H140" s="9"/>
    </row>
    <row r="141" spans="1:8" x14ac:dyDescent="0.2">
      <c r="A141" s="61" t="s">
        <v>149</v>
      </c>
      <c r="B141" s="62">
        <v>140</v>
      </c>
      <c r="C141" s="63">
        <v>0.10750789031123534</v>
      </c>
      <c r="D141" s="64">
        <v>7.9</v>
      </c>
      <c r="E141" s="65">
        <v>4</v>
      </c>
      <c r="F141" s="65">
        <v>103.63849999999999</v>
      </c>
      <c r="G141" s="10"/>
      <c r="H141" s="9"/>
    </row>
    <row r="142" spans="1:8" x14ac:dyDescent="0.2">
      <c r="A142" s="61" t="s">
        <v>147</v>
      </c>
      <c r="B142" s="62">
        <v>128</v>
      </c>
      <c r="C142" s="63">
        <v>0.10007484764646891</v>
      </c>
      <c r="D142" s="64">
        <v>6.1047000000000002</v>
      </c>
      <c r="E142" s="65">
        <v>5.75</v>
      </c>
      <c r="F142" s="65">
        <v>143.52000000000001</v>
      </c>
      <c r="G142" s="10"/>
      <c r="H142" s="9"/>
    </row>
    <row r="144" spans="1:8" x14ac:dyDescent="0.2">
      <c r="A144" s="6" t="s">
        <v>1290</v>
      </c>
      <c r="C144" s="35"/>
    </row>
    <row r="145" spans="1:5" x14ac:dyDescent="0.2">
      <c r="A145" s="6" t="s">
        <v>1291</v>
      </c>
    </row>
    <row r="146" spans="1:5" x14ac:dyDescent="0.2">
      <c r="A146" s="6" t="s">
        <v>1045</v>
      </c>
    </row>
    <row r="148" spans="1:5" x14ac:dyDescent="0.2">
      <c r="A148" s="155" t="s">
        <v>1039</v>
      </c>
      <c r="B148" s="155" t="s">
        <v>1034</v>
      </c>
      <c r="C148" s="155" t="s">
        <v>1040</v>
      </c>
      <c r="D148" s="155" t="s">
        <v>1041</v>
      </c>
      <c r="E148" s="157" t="s">
        <v>1042</v>
      </c>
    </row>
    <row r="149" spans="1:5" ht="21" customHeight="1" x14ac:dyDescent="0.2">
      <c r="A149" s="156"/>
      <c r="B149" s="156"/>
      <c r="C149" s="156"/>
      <c r="D149" s="156"/>
      <c r="E149" s="158"/>
    </row>
    <row r="150" spans="1:5" x14ac:dyDescent="0.2">
      <c r="A150" s="66" t="s">
        <v>60</v>
      </c>
      <c r="B150" s="67">
        <v>2095</v>
      </c>
      <c r="C150" s="66" t="s">
        <v>60</v>
      </c>
      <c r="D150" s="68">
        <v>16209.438019200003</v>
      </c>
      <c r="E150" s="69">
        <v>127.24694179999997</v>
      </c>
    </row>
    <row r="152" spans="1:5" x14ac:dyDescent="0.2">
      <c r="A152" s="11" t="s">
        <v>1030</v>
      </c>
      <c r="D152" s="36">
        <v>0.424281213301195</v>
      </c>
    </row>
    <row r="154" spans="1:5" x14ac:dyDescent="0.2">
      <c r="A154" s="11" t="s">
        <v>384</v>
      </c>
      <c r="D154" s="35">
        <v>0.64908326182720499</v>
      </c>
      <c r="E154" s="9" t="s">
        <v>59</v>
      </c>
    </row>
    <row r="156" spans="1:5" x14ac:dyDescent="0.2">
      <c r="A156" s="11" t="s">
        <v>385</v>
      </c>
      <c r="D156" s="31" t="s">
        <v>60</v>
      </c>
    </row>
    <row r="158" spans="1:5" x14ac:dyDescent="0.2">
      <c r="A158" s="11" t="s">
        <v>1046</v>
      </c>
      <c r="D158" s="31" t="s">
        <v>60</v>
      </c>
    </row>
    <row r="159" spans="1:5" x14ac:dyDescent="0.2">
      <c r="A159" s="11"/>
    </row>
    <row r="160" spans="1:5" x14ac:dyDescent="0.2">
      <c r="A160" s="11" t="s">
        <v>1047</v>
      </c>
      <c r="D160" s="31" t="s">
        <v>60</v>
      </c>
    </row>
    <row r="161" spans="1:9" x14ac:dyDescent="0.2">
      <c r="A161" s="11"/>
    </row>
    <row r="162" spans="1:9" x14ac:dyDescent="0.2">
      <c r="A162" s="11" t="s">
        <v>1048</v>
      </c>
      <c r="D162" s="31" t="s">
        <v>60</v>
      </c>
    </row>
    <row r="163" spans="1:9" x14ac:dyDescent="0.2">
      <c r="A163" s="11"/>
    </row>
    <row r="164" spans="1:9" x14ac:dyDescent="0.2">
      <c r="A164" s="11" t="s">
        <v>1049</v>
      </c>
      <c r="D164" s="31" t="s">
        <v>60</v>
      </c>
    </row>
    <row r="166" spans="1:9" x14ac:dyDescent="0.2">
      <c r="A166" s="11" t="s">
        <v>1050</v>
      </c>
    </row>
    <row r="168" spans="1:9" x14ac:dyDescent="0.2">
      <c r="A168" s="77" t="s">
        <v>2074</v>
      </c>
      <c r="G168" s="10"/>
      <c r="H168" s="10"/>
      <c r="I168" s="9"/>
    </row>
    <row r="169" spans="1:9" x14ac:dyDescent="0.2">
      <c r="G169" s="10"/>
      <c r="H169" s="10"/>
      <c r="I169" s="9"/>
    </row>
    <row r="170" spans="1:9" x14ac:dyDescent="0.2">
      <c r="G170" s="10"/>
      <c r="H170" s="10"/>
      <c r="I170" s="9"/>
    </row>
    <row r="171" spans="1:9" x14ac:dyDescent="0.2">
      <c r="G171" s="10"/>
      <c r="H171" s="10"/>
      <c r="I171" s="9"/>
    </row>
    <row r="172" spans="1:9" x14ac:dyDescent="0.2">
      <c r="G172" s="10"/>
      <c r="H172" s="10"/>
      <c r="I172" s="9"/>
    </row>
    <row r="173" spans="1:9" x14ac:dyDescent="0.2">
      <c r="G173" s="10"/>
      <c r="H173" s="10"/>
      <c r="I173" s="9"/>
    </row>
    <row r="174" spans="1:9" x14ac:dyDescent="0.2">
      <c r="G174" s="10"/>
      <c r="H174" s="10"/>
      <c r="I174" s="9"/>
    </row>
    <row r="175" spans="1:9" x14ac:dyDescent="0.2">
      <c r="G175" s="10"/>
      <c r="H175" s="10"/>
      <c r="I175" s="9"/>
    </row>
    <row r="176" spans="1:9" x14ac:dyDescent="0.2">
      <c r="G176" s="10"/>
      <c r="H176" s="10"/>
      <c r="I176" s="9"/>
    </row>
    <row r="177" spans="1:9" x14ac:dyDescent="0.2">
      <c r="G177" s="10"/>
      <c r="H177" s="10"/>
      <c r="I177" s="9"/>
    </row>
    <row r="178" spans="1:9" x14ac:dyDescent="0.2">
      <c r="G178" s="10"/>
      <c r="H178" s="10"/>
      <c r="I178" s="9"/>
    </row>
    <row r="179" spans="1:9" x14ac:dyDescent="0.2">
      <c r="G179" s="10"/>
      <c r="H179" s="10"/>
      <c r="I179" s="9"/>
    </row>
    <row r="180" spans="1:9" x14ac:dyDescent="0.2">
      <c r="G180" s="10"/>
      <c r="H180" s="10"/>
      <c r="I180" s="9"/>
    </row>
    <row r="181" spans="1:9" x14ac:dyDescent="0.2">
      <c r="G181" s="10"/>
      <c r="H181" s="10"/>
      <c r="I181" s="9"/>
    </row>
    <row r="182" spans="1:9" x14ac:dyDescent="0.2">
      <c r="G182" s="10"/>
      <c r="H182" s="10"/>
      <c r="I182" s="9"/>
    </row>
    <row r="183" spans="1:9" x14ac:dyDescent="0.2">
      <c r="G183" s="10"/>
      <c r="H183" s="10"/>
      <c r="I183" s="9"/>
    </row>
    <row r="184" spans="1:9" x14ac:dyDescent="0.2">
      <c r="G184" s="10"/>
      <c r="H184" s="10"/>
      <c r="I184" s="9"/>
    </row>
    <row r="185" spans="1:9" x14ac:dyDescent="0.2">
      <c r="G185" s="10"/>
      <c r="H185" s="10"/>
      <c r="I185" s="9"/>
    </row>
    <row r="186" spans="1:9" x14ac:dyDescent="0.2">
      <c r="G186" s="10"/>
      <c r="H186" s="10"/>
      <c r="I186" s="9"/>
    </row>
    <row r="187" spans="1:9" x14ac:dyDescent="0.2">
      <c r="A187" s="77" t="s">
        <v>1486</v>
      </c>
      <c r="G187" s="10"/>
      <c r="H187" s="10"/>
      <c r="I187" s="9"/>
    </row>
    <row r="188" spans="1:9" x14ac:dyDescent="0.2">
      <c r="A188" s="78"/>
      <c r="G188" s="10"/>
      <c r="H188" s="10"/>
      <c r="I188" s="9"/>
    </row>
    <row r="189" spans="1:9" x14ac:dyDescent="0.2">
      <c r="A189" s="77" t="s">
        <v>2075</v>
      </c>
      <c r="G189" s="10"/>
      <c r="H189" s="10"/>
      <c r="I189" s="9"/>
    </row>
    <row r="190" spans="1:9" x14ac:dyDescent="0.2">
      <c r="G190" s="10"/>
      <c r="H190" s="10"/>
      <c r="I190" s="9"/>
    </row>
    <row r="191" spans="1:9" x14ac:dyDescent="0.2">
      <c r="G191" s="10"/>
      <c r="H191" s="10"/>
      <c r="I191" s="9"/>
    </row>
    <row r="192" spans="1:9" x14ac:dyDescent="0.2">
      <c r="G192" s="10"/>
      <c r="H192" s="10"/>
      <c r="I192" s="9"/>
    </row>
    <row r="193" spans="1:9" x14ac:dyDescent="0.2">
      <c r="G193" s="10"/>
      <c r="H193" s="10"/>
      <c r="I193" s="9"/>
    </row>
    <row r="194" spans="1:9" x14ac:dyDescent="0.2">
      <c r="G194" s="10"/>
      <c r="H194" s="10"/>
      <c r="I194" s="9"/>
    </row>
    <row r="195" spans="1:9" x14ac:dyDescent="0.2">
      <c r="G195" s="10"/>
      <c r="H195" s="10"/>
      <c r="I195" s="9"/>
    </row>
    <row r="196" spans="1:9" x14ac:dyDescent="0.2">
      <c r="G196" s="10"/>
      <c r="H196" s="10"/>
      <c r="I196" s="9"/>
    </row>
    <row r="197" spans="1:9" x14ac:dyDescent="0.2">
      <c r="G197" s="10"/>
      <c r="H197" s="10"/>
      <c r="I197" s="9"/>
    </row>
    <row r="198" spans="1:9" x14ac:dyDescent="0.2">
      <c r="G198" s="10"/>
      <c r="H198" s="10"/>
      <c r="I198" s="9"/>
    </row>
    <row r="199" spans="1:9" x14ac:dyDescent="0.2">
      <c r="G199" s="10"/>
      <c r="H199" s="10"/>
      <c r="I199" s="9"/>
    </row>
    <row r="200" spans="1:9" x14ac:dyDescent="0.2">
      <c r="G200" s="10"/>
      <c r="H200" s="10"/>
      <c r="I200" s="9"/>
    </row>
    <row r="201" spans="1:9" x14ac:dyDescent="0.2">
      <c r="G201" s="10"/>
      <c r="H201" s="10"/>
      <c r="I201" s="9"/>
    </row>
    <row r="202" spans="1:9" x14ac:dyDescent="0.2">
      <c r="G202" s="10"/>
      <c r="H202" s="10"/>
      <c r="I202" s="9"/>
    </row>
    <row r="203" spans="1:9" x14ac:dyDescent="0.2">
      <c r="G203" s="10"/>
      <c r="H203" s="10"/>
      <c r="I203" s="9"/>
    </row>
    <row r="204" spans="1:9" x14ac:dyDescent="0.2">
      <c r="G204" s="10"/>
      <c r="H204" s="10"/>
      <c r="I204" s="9"/>
    </row>
    <row r="205" spans="1:9" x14ac:dyDescent="0.2">
      <c r="G205" s="10"/>
      <c r="H205" s="10"/>
      <c r="I205" s="9"/>
    </row>
    <row r="206" spans="1:9" x14ac:dyDescent="0.2">
      <c r="G206" s="10"/>
      <c r="H206" s="10"/>
      <c r="I206" s="9"/>
    </row>
    <row r="207" spans="1:9" x14ac:dyDescent="0.2">
      <c r="A207" s="78" t="s">
        <v>1487</v>
      </c>
      <c r="G207" s="10"/>
      <c r="H207" s="10"/>
      <c r="I207" s="9"/>
    </row>
  </sheetData>
  <mergeCells count="7">
    <mergeCell ref="A1:G1"/>
    <mergeCell ref="A116:D116"/>
    <mergeCell ref="A148:A149"/>
    <mergeCell ref="B148:B149"/>
    <mergeCell ref="C148:C149"/>
    <mergeCell ref="D148:D149"/>
    <mergeCell ref="E148:E149"/>
  </mergeCells>
  <conditionalFormatting sqref="E97 F102:F115">
    <cfRule type="cellIs" dxfId="108" priority="3" stopIfTrue="1" operator="between">
      <formula>0.009</formula>
      <formula>-0.009</formula>
    </cfRule>
  </conditionalFormatting>
  <conditionalFormatting sqref="F2:F3 F5:F87 F100">
    <cfRule type="cellIs" dxfId="107" priority="8" stopIfTrue="1" operator="between">
      <formula>0.009</formula>
      <formula>-0.009</formula>
    </cfRule>
  </conditionalFormatting>
  <conditionalFormatting sqref="F89:F98">
    <cfRule type="cellIs" dxfId="106" priority="4" stopIfTrue="1" operator="between">
      <formula>0.009</formula>
      <formula>-0.009</formula>
    </cfRule>
  </conditionalFormatting>
  <conditionalFormatting sqref="F117:F135 G136:G142">
    <cfRule type="cellIs" dxfId="105" priority="6" stopIfTrue="1" operator="between">
      <formula>0.009</formula>
      <formula>-0.009</formula>
    </cfRule>
  </conditionalFormatting>
  <conditionalFormatting sqref="F143:F167 F208:F65535">
    <cfRule type="cellIs" dxfId="104" priority="5" stopIfTrue="1" operator="between">
      <formula>0.009</formula>
      <formula>-0.009</formula>
    </cfRule>
  </conditionalFormatting>
  <conditionalFormatting sqref="F116:H116">
    <cfRule type="cellIs" dxfId="103" priority="7" stopIfTrue="1" operator="between">
      <formula>0.009</formula>
      <formula>-0.009</formula>
    </cfRule>
  </conditionalFormatting>
  <conditionalFormatting sqref="F168:H207">
    <cfRule type="cellIs" dxfId="102"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5A0A57-833E-4051-98DC-874E393FAA91}">
  <dimension ref="A1:J229"/>
  <sheetViews>
    <sheetView workbookViewId="0">
      <selection sqref="A1:G1"/>
    </sheetView>
  </sheetViews>
  <sheetFormatPr defaultColWidth="9.140625" defaultRowHeight="11.25" x14ac:dyDescent="0.2"/>
  <cols>
    <col min="1" max="2" width="33.85546875" style="6" bestFit="1" customWidth="1"/>
    <col min="3" max="3" width="23" style="6" bestFit="1" customWidth="1"/>
    <col min="4" max="4" width="13.85546875" style="6" bestFit="1" customWidth="1"/>
    <col min="5" max="5" width="24.28515625" style="9" customWidth="1"/>
    <col min="6" max="6" width="27.5703125" style="10" bestFit="1" customWidth="1"/>
    <col min="7" max="7" width="31.140625" style="9" customWidth="1"/>
    <col min="8" max="8" width="28.140625" style="6" customWidth="1"/>
    <col min="9" max="9" width="6.5703125" style="6" customWidth="1"/>
    <col min="10" max="16384" width="9.140625" style="6"/>
  </cols>
  <sheetData>
    <row r="1" spans="1:10" s="1" customFormat="1" ht="15" x14ac:dyDescent="0.2">
      <c r="A1" s="145" t="s">
        <v>1051</v>
      </c>
      <c r="B1" s="146"/>
      <c r="C1" s="146"/>
      <c r="D1" s="146"/>
      <c r="E1" s="146"/>
      <c r="F1" s="146"/>
      <c r="G1" s="146"/>
    </row>
    <row r="2" spans="1:10" s="1" customFormat="1" ht="12" x14ac:dyDescent="0.2">
      <c r="E2" s="5"/>
      <c r="F2" s="8"/>
      <c r="G2" s="9"/>
    </row>
    <row r="3" spans="1:10" s="1" customFormat="1" ht="12" x14ac:dyDescent="0.2">
      <c r="A3" s="7" t="s">
        <v>7</v>
      </c>
      <c r="B3" s="2"/>
      <c r="C3" s="3"/>
      <c r="D3" s="3"/>
      <c r="E3" s="4"/>
      <c r="F3" s="8"/>
      <c r="G3" s="9"/>
    </row>
    <row r="4" spans="1:10" s="1" customFormat="1" ht="23.25" customHeight="1" x14ac:dyDescent="0.2">
      <c r="A4" s="38" t="s">
        <v>2</v>
      </c>
      <c r="B4" s="38" t="s">
        <v>0</v>
      </c>
      <c r="C4" s="39" t="s">
        <v>4</v>
      </c>
      <c r="D4" s="39" t="s">
        <v>1</v>
      </c>
      <c r="E4" s="41" t="s">
        <v>6</v>
      </c>
      <c r="F4" s="40" t="s">
        <v>329</v>
      </c>
      <c r="G4" s="41" t="s">
        <v>330</v>
      </c>
      <c r="H4" s="42" t="s">
        <v>331</v>
      </c>
      <c r="I4" s="43" t="s">
        <v>5</v>
      </c>
      <c r="J4" s="37"/>
    </row>
    <row r="5" spans="1:10" x14ac:dyDescent="0.2">
      <c r="A5" s="44" t="s">
        <v>139</v>
      </c>
      <c r="B5" s="45"/>
      <c r="C5" s="45"/>
      <c r="D5" s="45"/>
      <c r="E5" s="46"/>
      <c r="F5" s="47"/>
      <c r="G5" s="46"/>
      <c r="H5" s="45"/>
      <c r="I5" s="45"/>
    </row>
    <row r="6" spans="1:10" x14ac:dyDescent="0.2">
      <c r="A6" s="44" t="s">
        <v>31</v>
      </c>
      <c r="B6" s="45"/>
      <c r="C6" s="45"/>
      <c r="D6" s="45"/>
      <c r="E6" s="46"/>
      <c r="F6" s="47"/>
      <c r="G6" s="46"/>
      <c r="H6" s="45"/>
      <c r="I6" s="45"/>
    </row>
    <row r="7" spans="1:10" x14ac:dyDescent="0.2">
      <c r="A7" s="45" t="s">
        <v>146</v>
      </c>
      <c r="B7" s="45" t="s">
        <v>1229</v>
      </c>
      <c r="C7" s="45" t="s">
        <v>142</v>
      </c>
      <c r="D7" s="48">
        <v>294750</v>
      </c>
      <c r="E7" s="46">
        <v>3831.75</v>
      </c>
      <c r="F7" s="47">
        <v>6.5249821822353704</v>
      </c>
      <c r="G7" s="46">
        <v>-3289.23</v>
      </c>
      <c r="H7" s="46">
        <v>-5.6011397255233399</v>
      </c>
      <c r="I7" s="49"/>
    </row>
    <row r="8" spans="1:10" x14ac:dyDescent="0.2">
      <c r="A8" s="45" t="s">
        <v>159</v>
      </c>
      <c r="B8" s="45" t="s">
        <v>1230</v>
      </c>
      <c r="C8" s="45" t="s">
        <v>160</v>
      </c>
      <c r="D8" s="48">
        <v>143300</v>
      </c>
      <c r="E8" s="46">
        <v>2596.4526999999998</v>
      </c>
      <c r="F8" s="47">
        <v>4.4214282258803204</v>
      </c>
      <c r="G8" s="46">
        <v>-1923.4422</v>
      </c>
      <c r="H8" s="46">
        <v>-3.2753770688483299</v>
      </c>
      <c r="I8" s="49"/>
    </row>
    <row r="9" spans="1:10" x14ac:dyDescent="0.2">
      <c r="A9" s="45" t="s">
        <v>333</v>
      </c>
      <c r="B9" s="45" t="s">
        <v>1231</v>
      </c>
      <c r="C9" s="45" t="s">
        <v>190</v>
      </c>
      <c r="D9" s="48">
        <v>720000</v>
      </c>
      <c r="E9" s="46">
        <v>2357.2800000000002</v>
      </c>
      <c r="F9" s="47">
        <v>4.0141475823161201</v>
      </c>
      <c r="G9" s="46">
        <v>-1699.3710000000001</v>
      </c>
      <c r="H9" s="46">
        <v>-2.89381235623605</v>
      </c>
      <c r="I9" s="49"/>
    </row>
    <row r="10" spans="1:10" x14ac:dyDescent="0.2">
      <c r="A10" s="45" t="s">
        <v>335</v>
      </c>
      <c r="B10" s="45" t="s">
        <v>1228</v>
      </c>
      <c r="C10" s="45" t="s">
        <v>142</v>
      </c>
      <c r="D10" s="48">
        <v>550000</v>
      </c>
      <c r="E10" s="46">
        <v>2306.6999999999998</v>
      </c>
      <c r="F10" s="47">
        <v>3.92801628492525</v>
      </c>
      <c r="G10" s="46">
        <v>-2347.125</v>
      </c>
      <c r="H10" s="46">
        <v>-3.9968549108055602</v>
      </c>
      <c r="I10" s="49"/>
    </row>
    <row r="11" spans="1:10" x14ac:dyDescent="0.2">
      <c r="A11" s="45" t="s">
        <v>162</v>
      </c>
      <c r="B11" s="45" t="s">
        <v>1227</v>
      </c>
      <c r="C11" s="45" t="s">
        <v>163</v>
      </c>
      <c r="D11" s="48">
        <v>68900</v>
      </c>
      <c r="E11" s="46">
        <v>2261.2979999999998</v>
      </c>
      <c r="F11" s="47">
        <v>3.8507024619885102</v>
      </c>
      <c r="G11" s="46">
        <v>-1896.8062</v>
      </c>
      <c r="H11" s="46">
        <v>-3.2300193535991601</v>
      </c>
      <c r="I11" s="49"/>
    </row>
    <row r="12" spans="1:10" x14ac:dyDescent="0.2">
      <c r="A12" s="45" t="s">
        <v>245</v>
      </c>
      <c r="B12" s="45" t="s">
        <v>244</v>
      </c>
      <c r="C12" s="45" t="s">
        <v>169</v>
      </c>
      <c r="D12" s="48">
        <v>46500</v>
      </c>
      <c r="E12" s="46">
        <v>2232.7440000000001</v>
      </c>
      <c r="F12" s="47">
        <v>3.8020786370438899</v>
      </c>
      <c r="G12" s="46">
        <v>-2033.64</v>
      </c>
      <c r="H12" s="46">
        <v>-3.46302988584358</v>
      </c>
      <c r="I12" s="49"/>
    </row>
    <row r="13" spans="1:10" x14ac:dyDescent="0.2">
      <c r="A13" s="45" t="s">
        <v>286</v>
      </c>
      <c r="B13" s="45" t="s">
        <v>285</v>
      </c>
      <c r="C13" s="45" t="s">
        <v>184</v>
      </c>
      <c r="D13" s="48">
        <v>41125</v>
      </c>
      <c r="E13" s="46">
        <v>2098.3620000000001</v>
      </c>
      <c r="F13" s="47">
        <v>3.57324320790234</v>
      </c>
      <c r="G13" s="46">
        <v>-2133.2771250000001</v>
      </c>
      <c r="H13" s="46">
        <v>-3.6326992184759699</v>
      </c>
      <c r="I13" s="49"/>
    </row>
    <row r="14" spans="1:10" x14ac:dyDescent="0.2">
      <c r="A14" s="45" t="s">
        <v>150</v>
      </c>
      <c r="B14" s="45" t="s">
        <v>1224</v>
      </c>
      <c r="C14" s="45" t="s">
        <v>151</v>
      </c>
      <c r="D14" s="48">
        <v>134500</v>
      </c>
      <c r="E14" s="46">
        <v>1717.5650000000001</v>
      </c>
      <c r="F14" s="47">
        <v>2.9247944207819101</v>
      </c>
      <c r="G14" s="46">
        <v>-1112.4404999999999</v>
      </c>
      <c r="H14" s="46">
        <v>-1.89434447479533</v>
      </c>
      <c r="I14" s="49"/>
    </row>
    <row r="15" spans="1:10" x14ac:dyDescent="0.2">
      <c r="A15" s="45" t="s">
        <v>337</v>
      </c>
      <c r="B15" s="45" t="s">
        <v>336</v>
      </c>
      <c r="C15" s="45" t="s">
        <v>160</v>
      </c>
      <c r="D15" s="48">
        <v>9649125</v>
      </c>
      <c r="E15" s="46">
        <v>1382.719613</v>
      </c>
      <c r="F15" s="47">
        <v>2.3545953775304702</v>
      </c>
      <c r="G15" s="46">
        <v>-1420.3512000000001</v>
      </c>
      <c r="H15" s="46">
        <v>-2.4186771768817401</v>
      </c>
      <c r="I15" s="49"/>
    </row>
    <row r="16" spans="1:10" x14ac:dyDescent="0.2">
      <c r="A16" s="45" t="s">
        <v>268</v>
      </c>
      <c r="B16" s="45" t="s">
        <v>267</v>
      </c>
      <c r="C16" s="45" t="s">
        <v>181</v>
      </c>
      <c r="D16" s="48">
        <v>15350</v>
      </c>
      <c r="E16" s="46">
        <v>1365.91975</v>
      </c>
      <c r="F16" s="47">
        <v>2.3259873507179201</v>
      </c>
      <c r="G16" s="46">
        <v>-734.99249999999995</v>
      </c>
      <c r="H16" s="46">
        <v>-1.2515986080972501</v>
      </c>
      <c r="I16" s="49"/>
    </row>
    <row r="17" spans="1:9" x14ac:dyDescent="0.2">
      <c r="A17" s="45" t="s">
        <v>144</v>
      </c>
      <c r="B17" s="45" t="s">
        <v>143</v>
      </c>
      <c r="C17" s="45" t="s">
        <v>142</v>
      </c>
      <c r="D17" s="48">
        <v>76900</v>
      </c>
      <c r="E17" s="46">
        <v>1118.126</v>
      </c>
      <c r="F17" s="47">
        <v>1.90402615710683</v>
      </c>
      <c r="G17" s="46">
        <v>-225.45599999999999</v>
      </c>
      <c r="H17" s="46">
        <v>-0.38392285062388098</v>
      </c>
      <c r="I17" s="49"/>
    </row>
    <row r="18" spans="1:9" x14ac:dyDescent="0.2">
      <c r="A18" s="45" t="s">
        <v>202</v>
      </c>
      <c r="B18" s="45" t="s">
        <v>201</v>
      </c>
      <c r="C18" s="45" t="s">
        <v>142</v>
      </c>
      <c r="D18" s="48">
        <v>279400</v>
      </c>
      <c r="E18" s="46">
        <v>1062.6978999999999</v>
      </c>
      <c r="F18" s="47">
        <v>1.8096391629409401</v>
      </c>
      <c r="G18" s="46">
        <v>-1069.8226</v>
      </c>
      <c r="H18" s="46">
        <v>-1.8217716195348601</v>
      </c>
      <c r="I18" s="49"/>
    </row>
    <row r="19" spans="1:9" x14ac:dyDescent="0.2">
      <c r="A19" s="45" t="s">
        <v>339</v>
      </c>
      <c r="B19" s="45" t="s">
        <v>338</v>
      </c>
      <c r="C19" s="45" t="s">
        <v>233</v>
      </c>
      <c r="D19" s="48">
        <v>399500</v>
      </c>
      <c r="E19" s="46">
        <v>964.19325000000003</v>
      </c>
      <c r="F19" s="47">
        <v>1.64189829098496</v>
      </c>
      <c r="G19" s="46">
        <v>-956.00350000000003</v>
      </c>
      <c r="H19" s="46">
        <v>-1.62795218990139</v>
      </c>
      <c r="I19" s="49"/>
    </row>
    <row r="20" spans="1:9" x14ac:dyDescent="0.2">
      <c r="A20" s="45" t="s">
        <v>174</v>
      </c>
      <c r="B20" s="45" t="s">
        <v>173</v>
      </c>
      <c r="C20" s="45" t="s">
        <v>175</v>
      </c>
      <c r="D20" s="48">
        <v>8000</v>
      </c>
      <c r="E20" s="46">
        <v>916</v>
      </c>
      <c r="F20" s="47">
        <v>1.5598313248326701</v>
      </c>
      <c r="G20" s="46">
        <v>-581.75</v>
      </c>
      <c r="H20" s="46">
        <v>-0.99064614980503096</v>
      </c>
      <c r="I20" s="49"/>
    </row>
    <row r="21" spans="1:9" x14ac:dyDescent="0.2">
      <c r="A21" s="45" t="s">
        <v>341</v>
      </c>
      <c r="B21" s="45" t="s">
        <v>1232</v>
      </c>
      <c r="C21" s="45" t="s">
        <v>238</v>
      </c>
      <c r="D21" s="48">
        <v>159500</v>
      </c>
      <c r="E21" s="46">
        <v>866.64324999999997</v>
      </c>
      <c r="F21" s="47">
        <v>1.4757830663807801</v>
      </c>
      <c r="G21" s="46">
        <v>-533.55499999999995</v>
      </c>
      <c r="H21" s="46">
        <v>-0.90857620362565195</v>
      </c>
      <c r="I21" s="49"/>
    </row>
    <row r="22" spans="1:9" x14ac:dyDescent="0.2">
      <c r="A22" s="45" t="s">
        <v>165</v>
      </c>
      <c r="B22" s="45" t="s">
        <v>1226</v>
      </c>
      <c r="C22" s="45" t="s">
        <v>166</v>
      </c>
      <c r="D22" s="48">
        <v>21400</v>
      </c>
      <c r="E22" s="46">
        <v>865.60860000000002</v>
      </c>
      <c r="F22" s="47">
        <v>1.4740211892189501</v>
      </c>
      <c r="G22" s="46">
        <v>-624.22360000000003</v>
      </c>
      <c r="H22" s="46">
        <v>-1.06297328054566</v>
      </c>
      <c r="I22" s="49"/>
    </row>
    <row r="23" spans="1:9" x14ac:dyDescent="0.2">
      <c r="A23" s="45" t="s">
        <v>189</v>
      </c>
      <c r="B23" s="45" t="s">
        <v>188</v>
      </c>
      <c r="C23" s="45" t="s">
        <v>190</v>
      </c>
      <c r="D23" s="48">
        <v>226200</v>
      </c>
      <c r="E23" s="46">
        <v>784.91399999999999</v>
      </c>
      <c r="F23" s="47">
        <v>1.3366085638643199</v>
      </c>
      <c r="G23" s="46">
        <v>-792.94410000000005</v>
      </c>
      <c r="H23" s="46">
        <v>-1.35028280133324</v>
      </c>
      <c r="I23" s="49"/>
    </row>
    <row r="24" spans="1:9" x14ac:dyDescent="0.2">
      <c r="A24" s="45" t="s">
        <v>177</v>
      </c>
      <c r="B24" s="45" t="s">
        <v>176</v>
      </c>
      <c r="C24" s="45" t="s">
        <v>178</v>
      </c>
      <c r="D24" s="48">
        <v>49750</v>
      </c>
      <c r="E24" s="46">
        <v>701.077</v>
      </c>
      <c r="F24" s="47">
        <v>1.19384483157174</v>
      </c>
      <c r="G24" s="46">
        <v>-424.1755</v>
      </c>
      <c r="H24" s="46">
        <v>-0.72231684729973999</v>
      </c>
      <c r="I24" s="49"/>
    </row>
    <row r="25" spans="1:9" x14ac:dyDescent="0.2">
      <c r="A25" s="45" t="s">
        <v>153</v>
      </c>
      <c r="B25" s="45" t="s">
        <v>152</v>
      </c>
      <c r="C25" s="45" t="s">
        <v>154</v>
      </c>
      <c r="D25" s="48">
        <v>210000</v>
      </c>
      <c r="E25" s="46">
        <v>689.01</v>
      </c>
      <c r="F25" s="47">
        <v>1.17329626760149</v>
      </c>
      <c r="G25" s="46"/>
      <c r="H25" s="46"/>
      <c r="I25" s="49"/>
    </row>
    <row r="26" spans="1:9" x14ac:dyDescent="0.2">
      <c r="A26" s="45" t="s">
        <v>343</v>
      </c>
      <c r="B26" s="45" t="s">
        <v>1195</v>
      </c>
      <c r="C26" s="45" t="s">
        <v>163</v>
      </c>
      <c r="D26" s="48">
        <v>6500000</v>
      </c>
      <c r="E26" s="46">
        <v>689</v>
      </c>
      <c r="F26" s="47">
        <v>1.17327923887523</v>
      </c>
      <c r="G26" s="46"/>
      <c r="H26" s="46"/>
      <c r="I26" s="49"/>
    </row>
    <row r="27" spans="1:9" x14ac:dyDescent="0.2">
      <c r="A27" s="45" t="s">
        <v>156</v>
      </c>
      <c r="B27" s="45" t="s">
        <v>1225</v>
      </c>
      <c r="C27" s="45" t="s">
        <v>157</v>
      </c>
      <c r="D27" s="48">
        <v>56604</v>
      </c>
      <c r="E27" s="46">
        <v>641.77615200000002</v>
      </c>
      <c r="F27" s="47">
        <v>1.0928630408517199</v>
      </c>
      <c r="G27" s="46"/>
      <c r="H27" s="46"/>
      <c r="I27" s="49"/>
    </row>
    <row r="28" spans="1:9" x14ac:dyDescent="0.2">
      <c r="A28" s="45" t="s">
        <v>345</v>
      </c>
      <c r="B28" s="45" t="s">
        <v>344</v>
      </c>
      <c r="C28" s="45" t="s">
        <v>142</v>
      </c>
      <c r="D28" s="48">
        <v>263250</v>
      </c>
      <c r="E28" s="46">
        <v>628.11450000000002</v>
      </c>
      <c r="F28" s="47">
        <v>1.06959898764368</v>
      </c>
      <c r="G28" s="46">
        <v>-627.98287500000004</v>
      </c>
      <c r="H28" s="46">
        <v>-1.06937484703437</v>
      </c>
      <c r="I28" s="49"/>
    </row>
    <row r="29" spans="1:9" x14ac:dyDescent="0.2">
      <c r="A29" s="45" t="s">
        <v>347</v>
      </c>
      <c r="B29" s="45" t="s">
        <v>346</v>
      </c>
      <c r="C29" s="45" t="s">
        <v>160</v>
      </c>
      <c r="D29" s="48">
        <v>149600</v>
      </c>
      <c r="E29" s="46">
        <v>581.64480000000003</v>
      </c>
      <c r="F29" s="47">
        <v>0.99046700760484196</v>
      </c>
      <c r="G29" s="46">
        <v>-577.30640000000005</v>
      </c>
      <c r="H29" s="46">
        <v>-0.98307926500696696</v>
      </c>
      <c r="I29" s="49"/>
    </row>
    <row r="30" spans="1:9" x14ac:dyDescent="0.2">
      <c r="A30" s="45" t="s">
        <v>141</v>
      </c>
      <c r="B30" s="45" t="s">
        <v>1207</v>
      </c>
      <c r="C30" s="45" t="s">
        <v>142</v>
      </c>
      <c r="D30" s="48">
        <v>81400</v>
      </c>
      <c r="E30" s="46">
        <v>577.12599999999998</v>
      </c>
      <c r="F30" s="47">
        <v>0.98277206678535101</v>
      </c>
      <c r="G30" s="46"/>
      <c r="H30" s="46"/>
      <c r="I30" s="49"/>
    </row>
    <row r="31" spans="1:9" x14ac:dyDescent="0.2">
      <c r="A31" s="45" t="s">
        <v>148</v>
      </c>
      <c r="B31" s="45" t="s">
        <v>1208</v>
      </c>
      <c r="C31" s="45" t="s">
        <v>142</v>
      </c>
      <c r="D31" s="48">
        <v>45200</v>
      </c>
      <c r="E31" s="46">
        <v>479.12</v>
      </c>
      <c r="F31" s="47">
        <v>0.81588033226400702</v>
      </c>
      <c r="G31" s="46"/>
      <c r="H31" s="46"/>
      <c r="I31" s="49"/>
    </row>
    <row r="32" spans="1:9" x14ac:dyDescent="0.2">
      <c r="A32" s="45" t="s">
        <v>349</v>
      </c>
      <c r="B32" s="45" t="s">
        <v>348</v>
      </c>
      <c r="C32" s="45" t="s">
        <v>233</v>
      </c>
      <c r="D32" s="48">
        <v>23100</v>
      </c>
      <c r="E32" s="46">
        <v>466.851</v>
      </c>
      <c r="F32" s="47">
        <v>0.79498778802342696</v>
      </c>
      <c r="G32" s="46">
        <v>-462.99329999999998</v>
      </c>
      <c r="H32" s="46">
        <v>-0.78841861629656296</v>
      </c>
      <c r="I32" s="49"/>
    </row>
    <row r="33" spans="1:9" x14ac:dyDescent="0.2">
      <c r="A33" s="45" t="s">
        <v>186</v>
      </c>
      <c r="B33" s="45" t="s">
        <v>185</v>
      </c>
      <c r="C33" s="45" t="s">
        <v>187</v>
      </c>
      <c r="D33" s="48">
        <v>8000</v>
      </c>
      <c r="E33" s="46">
        <v>420</v>
      </c>
      <c r="F33" s="47">
        <v>0.71520650265253605</v>
      </c>
      <c r="G33" s="46"/>
      <c r="H33" s="46"/>
      <c r="I33" s="49"/>
    </row>
    <row r="34" spans="1:9" x14ac:dyDescent="0.2">
      <c r="A34" s="45" t="s">
        <v>351</v>
      </c>
      <c r="B34" s="45" t="s">
        <v>350</v>
      </c>
      <c r="C34" s="45" t="s">
        <v>142</v>
      </c>
      <c r="D34" s="48">
        <v>35000</v>
      </c>
      <c r="E34" s="46">
        <v>380.17</v>
      </c>
      <c r="F34" s="47">
        <v>0.64738108598432098</v>
      </c>
      <c r="G34" s="46">
        <v>-380.69499999999999</v>
      </c>
      <c r="H34" s="46">
        <v>-0.64827509411263595</v>
      </c>
      <c r="I34" s="49"/>
    </row>
    <row r="35" spans="1:9" x14ac:dyDescent="0.2">
      <c r="A35" s="45" t="s">
        <v>197</v>
      </c>
      <c r="B35" s="45" t="s">
        <v>196</v>
      </c>
      <c r="C35" s="45" t="s">
        <v>198</v>
      </c>
      <c r="D35" s="48">
        <v>20000</v>
      </c>
      <c r="E35" s="46">
        <v>375</v>
      </c>
      <c r="F35" s="47">
        <v>0.63857723451119297</v>
      </c>
      <c r="G35" s="46"/>
      <c r="H35" s="46"/>
      <c r="I35" s="49"/>
    </row>
    <row r="36" spans="1:9" x14ac:dyDescent="0.2">
      <c r="A36" s="45" t="s">
        <v>266</v>
      </c>
      <c r="B36" s="45" t="s">
        <v>265</v>
      </c>
      <c r="C36" s="45" t="s">
        <v>157</v>
      </c>
      <c r="D36" s="48">
        <v>28000</v>
      </c>
      <c r="E36" s="46">
        <v>367.416</v>
      </c>
      <c r="F36" s="47">
        <v>0.62566264852043896</v>
      </c>
      <c r="G36" s="46"/>
      <c r="H36" s="46"/>
      <c r="I36" s="49"/>
    </row>
    <row r="37" spans="1:9" x14ac:dyDescent="0.2">
      <c r="A37" s="45" t="s">
        <v>353</v>
      </c>
      <c r="B37" s="45" t="s">
        <v>352</v>
      </c>
      <c r="C37" s="45" t="s">
        <v>215</v>
      </c>
      <c r="D37" s="48">
        <v>17225</v>
      </c>
      <c r="E37" s="46">
        <v>347.03207500000002</v>
      </c>
      <c r="F37" s="47">
        <v>0.59095142064048201</v>
      </c>
      <c r="G37" s="46">
        <v>-346.99762500000003</v>
      </c>
      <c r="H37" s="46">
        <v>-0.59089275667853902</v>
      </c>
      <c r="I37" s="49"/>
    </row>
    <row r="38" spans="1:9" x14ac:dyDescent="0.2">
      <c r="A38" s="45" t="s">
        <v>355</v>
      </c>
      <c r="B38" s="45" t="s">
        <v>354</v>
      </c>
      <c r="C38" s="45" t="s">
        <v>163</v>
      </c>
      <c r="D38" s="48">
        <v>2500</v>
      </c>
      <c r="E38" s="46">
        <v>338.67500000000001</v>
      </c>
      <c r="F38" s="47">
        <v>0.576720386394875</v>
      </c>
      <c r="G38" s="46">
        <v>-67.709999999999994</v>
      </c>
      <c r="H38" s="46">
        <v>-0.115301505463341</v>
      </c>
      <c r="I38" s="49"/>
    </row>
    <row r="39" spans="1:9" x14ac:dyDescent="0.2">
      <c r="A39" s="45" t="s">
        <v>200</v>
      </c>
      <c r="B39" s="45" t="s">
        <v>199</v>
      </c>
      <c r="C39" s="45" t="s">
        <v>198</v>
      </c>
      <c r="D39" s="48">
        <v>200000</v>
      </c>
      <c r="E39" s="46">
        <v>328.06</v>
      </c>
      <c r="F39" s="47">
        <v>0.55864439347664496</v>
      </c>
      <c r="G39" s="46"/>
      <c r="H39" s="46"/>
      <c r="I39" s="49"/>
    </row>
    <row r="40" spans="1:9" x14ac:dyDescent="0.2">
      <c r="A40" s="45" t="s">
        <v>357</v>
      </c>
      <c r="B40" s="45" t="s">
        <v>356</v>
      </c>
      <c r="C40" s="45" t="s">
        <v>233</v>
      </c>
      <c r="D40" s="48">
        <v>30000</v>
      </c>
      <c r="E40" s="46">
        <v>317.10000000000002</v>
      </c>
      <c r="F40" s="47">
        <v>0.53998090950266497</v>
      </c>
      <c r="G40" s="46">
        <v>-321.20999999999998</v>
      </c>
      <c r="H40" s="46">
        <v>-0.54697971599290696</v>
      </c>
      <c r="I40" s="49"/>
    </row>
    <row r="41" spans="1:9" x14ac:dyDescent="0.2">
      <c r="A41" s="45" t="s">
        <v>232</v>
      </c>
      <c r="B41" s="45" t="s">
        <v>231</v>
      </c>
      <c r="C41" s="45" t="s">
        <v>233</v>
      </c>
      <c r="D41" s="48">
        <v>17000</v>
      </c>
      <c r="E41" s="46">
        <v>315.75799999999998</v>
      </c>
      <c r="F41" s="47">
        <v>0.53769565443942702</v>
      </c>
      <c r="G41" s="46"/>
      <c r="H41" s="46"/>
      <c r="I41" s="49"/>
    </row>
    <row r="42" spans="1:9" x14ac:dyDescent="0.2">
      <c r="A42" s="45" t="s">
        <v>168</v>
      </c>
      <c r="B42" s="45" t="s">
        <v>167</v>
      </c>
      <c r="C42" s="45" t="s">
        <v>169</v>
      </c>
      <c r="D42" s="48">
        <v>76000</v>
      </c>
      <c r="E42" s="46">
        <v>314.98200000000003</v>
      </c>
      <c r="F42" s="47">
        <v>0.53637422528214596</v>
      </c>
      <c r="G42" s="46"/>
      <c r="H42" s="46"/>
      <c r="I42" s="49"/>
    </row>
    <row r="43" spans="1:9" x14ac:dyDescent="0.2">
      <c r="A43" s="45" t="s">
        <v>359</v>
      </c>
      <c r="B43" s="45" t="s">
        <v>358</v>
      </c>
      <c r="C43" s="45" t="s">
        <v>175</v>
      </c>
      <c r="D43" s="48">
        <v>76800</v>
      </c>
      <c r="E43" s="46">
        <v>308.08319999999998</v>
      </c>
      <c r="F43" s="47">
        <v>0.52462644761429</v>
      </c>
      <c r="G43" s="46">
        <v>-311.69279999999998</v>
      </c>
      <c r="H43" s="46">
        <v>-0.53077313664280101</v>
      </c>
      <c r="I43" s="49"/>
    </row>
    <row r="44" spans="1:9" x14ac:dyDescent="0.2">
      <c r="A44" s="45" t="s">
        <v>361</v>
      </c>
      <c r="B44" s="45" t="s">
        <v>360</v>
      </c>
      <c r="C44" s="45" t="s">
        <v>151</v>
      </c>
      <c r="D44" s="48">
        <v>81000</v>
      </c>
      <c r="E44" s="46">
        <v>296.25749999999999</v>
      </c>
      <c r="F44" s="47">
        <v>0.50448878680853304</v>
      </c>
      <c r="G44" s="46">
        <v>-293.3415</v>
      </c>
      <c r="H44" s="46">
        <v>-0.49952321023297402</v>
      </c>
      <c r="I44" s="49"/>
    </row>
    <row r="45" spans="1:9" x14ac:dyDescent="0.2">
      <c r="A45" s="45" t="s">
        <v>363</v>
      </c>
      <c r="B45" s="45" t="s">
        <v>362</v>
      </c>
      <c r="C45" s="45" t="s">
        <v>298</v>
      </c>
      <c r="D45" s="48">
        <v>112125</v>
      </c>
      <c r="E45" s="46">
        <v>286.479375</v>
      </c>
      <c r="F45" s="47">
        <v>0.48783788541865297</v>
      </c>
      <c r="G45" s="46">
        <v>-297.467625</v>
      </c>
      <c r="H45" s="46">
        <v>-0.50654947554429997</v>
      </c>
      <c r="I45" s="49"/>
    </row>
    <row r="46" spans="1:9" x14ac:dyDescent="0.2">
      <c r="A46" s="45" t="s">
        <v>365</v>
      </c>
      <c r="B46" s="45" t="s">
        <v>364</v>
      </c>
      <c r="C46" s="45" t="s">
        <v>178</v>
      </c>
      <c r="D46" s="48">
        <v>14000</v>
      </c>
      <c r="E46" s="46">
        <v>277.87200000000001</v>
      </c>
      <c r="F46" s="47">
        <v>0.47318062215491802</v>
      </c>
      <c r="G46" s="46">
        <v>-271.29199999999997</v>
      </c>
      <c r="H46" s="46">
        <v>-0.46197572028002798</v>
      </c>
      <c r="I46" s="49"/>
    </row>
    <row r="47" spans="1:9" x14ac:dyDescent="0.2">
      <c r="A47" s="45" t="s">
        <v>192</v>
      </c>
      <c r="B47" s="45" t="s">
        <v>191</v>
      </c>
      <c r="C47" s="45" t="s">
        <v>193</v>
      </c>
      <c r="D47" s="48">
        <v>33000</v>
      </c>
      <c r="E47" s="46">
        <v>270.60000000000002</v>
      </c>
      <c r="F47" s="47">
        <v>0.46079733242327697</v>
      </c>
      <c r="G47" s="46"/>
      <c r="H47" s="46"/>
      <c r="I47" s="49"/>
    </row>
    <row r="48" spans="1:9" x14ac:dyDescent="0.2">
      <c r="A48" s="45" t="s">
        <v>297</v>
      </c>
      <c r="B48" s="45" t="s">
        <v>296</v>
      </c>
      <c r="C48" s="45" t="s">
        <v>298</v>
      </c>
      <c r="D48" s="48">
        <v>13200</v>
      </c>
      <c r="E48" s="46">
        <v>259.6968</v>
      </c>
      <c r="F48" s="47">
        <v>0.44223057161441698</v>
      </c>
      <c r="G48" s="46">
        <v>-24.1296</v>
      </c>
      <c r="H48" s="46">
        <v>-4.1089635300963399E-2</v>
      </c>
      <c r="I48" s="49"/>
    </row>
    <row r="49" spans="1:9" x14ac:dyDescent="0.2">
      <c r="A49" s="45" t="s">
        <v>367</v>
      </c>
      <c r="B49" s="45" t="s">
        <v>366</v>
      </c>
      <c r="C49" s="45" t="s">
        <v>142</v>
      </c>
      <c r="D49" s="48">
        <v>140400</v>
      </c>
      <c r="E49" s="46">
        <v>229.554</v>
      </c>
      <c r="F49" s="47">
        <v>0.39090122264262001</v>
      </c>
      <c r="G49" s="46">
        <v>-232.55856</v>
      </c>
      <c r="H49" s="46">
        <v>-0.39601760561788102</v>
      </c>
      <c r="I49" s="49"/>
    </row>
    <row r="50" spans="1:9" x14ac:dyDescent="0.2">
      <c r="A50" s="45" t="s">
        <v>369</v>
      </c>
      <c r="B50" s="45" t="s">
        <v>368</v>
      </c>
      <c r="C50" s="45" t="s">
        <v>238</v>
      </c>
      <c r="D50" s="48">
        <v>11625</v>
      </c>
      <c r="E50" s="46">
        <v>202.333125</v>
      </c>
      <c r="F50" s="47">
        <v>0.34454753976668701</v>
      </c>
      <c r="G50" s="46">
        <v>-204.25125</v>
      </c>
      <c r="H50" s="46">
        <v>-0.34781386232121098</v>
      </c>
      <c r="I50" s="49"/>
    </row>
    <row r="51" spans="1:9" x14ac:dyDescent="0.2">
      <c r="A51" s="45" t="s">
        <v>217</v>
      </c>
      <c r="B51" s="45" t="s">
        <v>216</v>
      </c>
      <c r="C51" s="45" t="s">
        <v>184</v>
      </c>
      <c r="D51" s="48">
        <v>5000</v>
      </c>
      <c r="E51" s="46">
        <v>132.68</v>
      </c>
      <c r="F51" s="47">
        <v>0.22593713993318701</v>
      </c>
      <c r="G51" s="46"/>
      <c r="H51" s="46"/>
      <c r="I51" s="49"/>
    </row>
    <row r="52" spans="1:9" x14ac:dyDescent="0.2">
      <c r="A52" s="45" t="s">
        <v>371</v>
      </c>
      <c r="B52" s="45" t="s">
        <v>370</v>
      </c>
      <c r="C52" s="45" t="s">
        <v>238</v>
      </c>
      <c r="D52" s="48">
        <v>8000</v>
      </c>
      <c r="E52" s="46">
        <v>125.848</v>
      </c>
      <c r="F52" s="47">
        <v>0.214303114156706</v>
      </c>
      <c r="G52" s="46">
        <v>-126.24</v>
      </c>
      <c r="H52" s="46">
        <v>-0.214970640225848</v>
      </c>
      <c r="I52" s="49"/>
    </row>
    <row r="53" spans="1:9" x14ac:dyDescent="0.2">
      <c r="A53" s="45" t="s">
        <v>237</v>
      </c>
      <c r="B53" s="45" t="s">
        <v>236</v>
      </c>
      <c r="C53" s="45" t="s">
        <v>238</v>
      </c>
      <c r="D53" s="48">
        <v>8000</v>
      </c>
      <c r="E53" s="46">
        <v>125.352</v>
      </c>
      <c r="F53" s="47">
        <v>0.21345848933452499</v>
      </c>
      <c r="G53" s="46"/>
      <c r="H53" s="46"/>
      <c r="I53" s="49"/>
    </row>
    <row r="54" spans="1:9" x14ac:dyDescent="0.2">
      <c r="A54" s="45" t="s">
        <v>373</v>
      </c>
      <c r="B54" s="45" t="s">
        <v>372</v>
      </c>
      <c r="C54" s="45" t="s">
        <v>142</v>
      </c>
      <c r="D54" s="48">
        <v>248800</v>
      </c>
      <c r="E54" s="46">
        <v>56.80104</v>
      </c>
      <c r="F54" s="47">
        <v>9.6724936108159104E-2</v>
      </c>
      <c r="G54" s="46">
        <v>-55.656559999999999</v>
      </c>
      <c r="H54" s="46">
        <v>-9.4776032445883396E-2</v>
      </c>
      <c r="I54" s="49"/>
    </row>
    <row r="55" spans="1:9" x14ac:dyDescent="0.2">
      <c r="A55" s="45" t="s">
        <v>375</v>
      </c>
      <c r="B55" s="45" t="s">
        <v>374</v>
      </c>
      <c r="C55" s="45" t="s">
        <v>205</v>
      </c>
      <c r="D55" s="48">
        <v>1350</v>
      </c>
      <c r="E55" s="46">
        <v>17.653949999999998</v>
      </c>
      <c r="F55" s="47">
        <v>3.0062428184530299E-2</v>
      </c>
      <c r="G55" s="46">
        <v>-17.901</v>
      </c>
      <c r="H55" s="46">
        <v>-3.04831228666263E-2</v>
      </c>
      <c r="I55" s="49"/>
    </row>
    <row r="56" spans="1:9" x14ac:dyDescent="0.2">
      <c r="A56" s="44" t="s">
        <v>34</v>
      </c>
      <c r="B56" s="44"/>
      <c r="C56" s="44"/>
      <c r="D56" s="44"/>
      <c r="E56" s="50">
        <f>SUM(E7:E55)</f>
        <v>40276.097579999994</v>
      </c>
      <c r="F56" s="51">
        <f>SUM(F7:F55)</f>
        <v>68.585064025438328</v>
      </c>
      <c r="G56" s="50">
        <f>SUM(G7:G55)</f>
        <v>-28418.032120000007</v>
      </c>
      <c r="H56" s="50">
        <f>SUM(H7:H55)</f>
        <v>-48.39228896383959</v>
      </c>
      <c r="I56" s="44"/>
    </row>
    <row r="57" spans="1:9" x14ac:dyDescent="0.2">
      <c r="A57" s="45"/>
      <c r="B57" s="45"/>
      <c r="C57" s="45"/>
      <c r="D57" s="45"/>
      <c r="E57" s="46"/>
      <c r="F57" s="47"/>
      <c r="G57" s="46"/>
      <c r="H57" s="45"/>
      <c r="I57" s="45"/>
    </row>
    <row r="58" spans="1:9" x14ac:dyDescent="0.2">
      <c r="A58" s="44" t="s">
        <v>30</v>
      </c>
      <c r="B58" s="45"/>
      <c r="C58" s="45"/>
      <c r="D58" s="45"/>
      <c r="E58" s="46"/>
      <c r="F58" s="47"/>
      <c r="G58" s="46"/>
      <c r="H58" s="45"/>
      <c r="I58" s="45"/>
    </row>
    <row r="59" spans="1:9" x14ac:dyDescent="0.2">
      <c r="A59" s="44" t="s">
        <v>31</v>
      </c>
      <c r="B59" s="45"/>
      <c r="C59" s="45"/>
      <c r="D59" s="45"/>
      <c r="E59" s="46"/>
      <c r="F59" s="47"/>
      <c r="G59" s="46"/>
      <c r="H59" s="45"/>
      <c r="I59" s="45"/>
    </row>
    <row r="60" spans="1:9" x14ac:dyDescent="0.2">
      <c r="A60" s="45" t="s">
        <v>71</v>
      </c>
      <c r="B60" s="45" t="s">
        <v>70</v>
      </c>
      <c r="C60" s="45" t="s">
        <v>69</v>
      </c>
      <c r="D60" s="48">
        <v>2327</v>
      </c>
      <c r="E60" s="46">
        <v>2601.5092089999998</v>
      </c>
      <c r="F60" s="47">
        <v>4.43003881663632</v>
      </c>
      <c r="G60" s="49"/>
      <c r="H60" s="49"/>
      <c r="I60" s="49">
        <v>8.9869000000000003</v>
      </c>
    </row>
    <row r="61" spans="1:9" x14ac:dyDescent="0.2">
      <c r="A61" s="45" t="s">
        <v>93</v>
      </c>
      <c r="B61" s="45" t="s">
        <v>92</v>
      </c>
      <c r="C61" s="45" t="s">
        <v>33</v>
      </c>
      <c r="D61" s="48">
        <v>1500</v>
      </c>
      <c r="E61" s="46">
        <v>1506.7299863000001</v>
      </c>
      <c r="F61" s="47">
        <v>2.5657692474841101</v>
      </c>
      <c r="G61" s="49"/>
      <c r="H61" s="49"/>
      <c r="I61" s="49">
        <v>7.9901</v>
      </c>
    </row>
    <row r="62" spans="1:9" x14ac:dyDescent="0.2">
      <c r="A62" s="45" t="s">
        <v>137</v>
      </c>
      <c r="B62" s="45" t="s">
        <v>136</v>
      </c>
      <c r="C62" s="45" t="s">
        <v>33</v>
      </c>
      <c r="D62" s="48">
        <v>1000</v>
      </c>
      <c r="E62" s="46">
        <v>1081.3298081999999</v>
      </c>
      <c r="F62" s="47">
        <v>1.8413669293729999</v>
      </c>
      <c r="G62" s="49"/>
      <c r="H62" s="49"/>
      <c r="I62" s="49">
        <v>7.8875000000000002</v>
      </c>
    </row>
    <row r="63" spans="1:9" x14ac:dyDescent="0.2">
      <c r="A63" s="45" t="s">
        <v>76</v>
      </c>
      <c r="B63" s="45" t="s">
        <v>75</v>
      </c>
      <c r="C63" s="45" t="s">
        <v>33</v>
      </c>
      <c r="D63" s="48">
        <v>1000</v>
      </c>
      <c r="E63" s="46">
        <v>1020.1305342000001</v>
      </c>
      <c r="F63" s="47">
        <v>1.7371523609863</v>
      </c>
      <c r="G63" s="49"/>
      <c r="H63" s="49"/>
      <c r="I63" s="49">
        <v>8.19</v>
      </c>
    </row>
    <row r="64" spans="1:9" x14ac:dyDescent="0.2">
      <c r="A64" s="45" t="s">
        <v>68</v>
      </c>
      <c r="B64" s="45" t="s">
        <v>67</v>
      </c>
      <c r="C64" s="45" t="s">
        <v>69</v>
      </c>
      <c r="D64" s="48">
        <v>800</v>
      </c>
      <c r="E64" s="46">
        <v>891.20479999999998</v>
      </c>
      <c r="F64" s="47">
        <v>1.51760825751227</v>
      </c>
      <c r="G64" s="49"/>
      <c r="H64" s="49"/>
      <c r="I64" s="49">
        <v>8.9518000000000004</v>
      </c>
    </row>
    <row r="65" spans="1:9" x14ac:dyDescent="0.2">
      <c r="A65" s="45" t="s">
        <v>95</v>
      </c>
      <c r="B65" s="45" t="s">
        <v>94</v>
      </c>
      <c r="C65" s="45" t="s">
        <v>33</v>
      </c>
      <c r="D65" s="48">
        <v>313</v>
      </c>
      <c r="E65" s="46">
        <v>183.10812999999999</v>
      </c>
      <c r="F65" s="47">
        <v>0.31180982205844299</v>
      </c>
      <c r="G65" s="49"/>
      <c r="H65" s="49"/>
      <c r="I65" s="49">
        <v>6.78</v>
      </c>
    </row>
    <row r="66" spans="1:9" x14ac:dyDescent="0.2">
      <c r="A66" s="44" t="s">
        <v>34</v>
      </c>
      <c r="B66" s="44"/>
      <c r="C66" s="44"/>
      <c r="D66" s="44"/>
      <c r="E66" s="50">
        <f>SUM(E59:E65)</f>
        <v>7284.0124676999994</v>
      </c>
      <c r="F66" s="51">
        <f>SUM(F59:F65)</f>
        <v>12.403745434050444</v>
      </c>
      <c r="G66" s="50"/>
      <c r="H66" s="44"/>
      <c r="I66" s="44"/>
    </row>
    <row r="67" spans="1:9" x14ac:dyDescent="0.2">
      <c r="A67" s="45"/>
      <c r="B67" s="45"/>
      <c r="C67" s="45"/>
      <c r="D67" s="45"/>
      <c r="E67" s="46"/>
      <c r="F67" s="47"/>
      <c r="G67" s="46"/>
      <c r="H67" s="45"/>
      <c r="I67" s="45"/>
    </row>
    <row r="68" spans="1:9" x14ac:dyDescent="0.2">
      <c r="A68" s="44" t="s">
        <v>65</v>
      </c>
      <c r="B68" s="45"/>
      <c r="C68" s="45"/>
      <c r="D68" s="45"/>
      <c r="E68" s="46"/>
      <c r="F68" s="47"/>
      <c r="G68" s="46"/>
      <c r="H68" s="45"/>
      <c r="I68" s="45"/>
    </row>
    <row r="69" spans="1:9" x14ac:dyDescent="0.2">
      <c r="A69" s="45" t="s">
        <v>376</v>
      </c>
      <c r="B69" s="45" t="s">
        <v>1223</v>
      </c>
      <c r="C69" s="45" t="s">
        <v>43</v>
      </c>
      <c r="D69" s="48">
        <v>2500000</v>
      </c>
      <c r="E69" s="46">
        <v>2622.0061111</v>
      </c>
      <c r="F69" s="47">
        <v>4.4649424301271603</v>
      </c>
      <c r="G69" s="49"/>
      <c r="H69" s="49"/>
      <c r="I69" s="49">
        <v>6.3189698304500102</v>
      </c>
    </row>
    <row r="70" spans="1:9" x14ac:dyDescent="0.2">
      <c r="A70" s="45" t="s">
        <v>103</v>
      </c>
      <c r="B70" s="45" t="s">
        <v>102</v>
      </c>
      <c r="C70" s="45" t="s">
        <v>43</v>
      </c>
      <c r="D70" s="48">
        <v>1583000</v>
      </c>
      <c r="E70" s="46">
        <v>1636.1233692999999</v>
      </c>
      <c r="F70" s="47">
        <v>2.78610969729794</v>
      </c>
      <c r="G70" s="49"/>
      <c r="H70" s="49"/>
      <c r="I70" s="49">
        <v>7.8482051249999998</v>
      </c>
    </row>
    <row r="71" spans="1:9" x14ac:dyDescent="0.2">
      <c r="A71" s="45" t="s">
        <v>377</v>
      </c>
      <c r="B71" s="45" t="s">
        <v>1222</v>
      </c>
      <c r="C71" s="45" t="s">
        <v>43</v>
      </c>
      <c r="D71" s="48">
        <v>1000000</v>
      </c>
      <c r="E71" s="46">
        <v>1042.3716667000001</v>
      </c>
      <c r="F71" s="47">
        <v>1.7750261766776201</v>
      </c>
      <c r="G71" s="49"/>
      <c r="H71" s="49"/>
      <c r="I71" s="49">
        <v>6.1719004003125102</v>
      </c>
    </row>
    <row r="72" spans="1:9" x14ac:dyDescent="0.2">
      <c r="A72" s="45" t="s">
        <v>379</v>
      </c>
      <c r="B72" s="45" t="s">
        <v>378</v>
      </c>
      <c r="C72" s="45" t="s">
        <v>43</v>
      </c>
      <c r="D72" s="48">
        <v>1000000</v>
      </c>
      <c r="E72" s="46">
        <v>1015.5055556</v>
      </c>
      <c r="F72" s="47">
        <v>1.7292766115354701</v>
      </c>
      <c r="G72" s="49"/>
      <c r="H72" s="49"/>
      <c r="I72" s="49">
        <v>7.4546362249999998</v>
      </c>
    </row>
    <row r="73" spans="1:9" x14ac:dyDescent="0.2">
      <c r="A73" s="45" t="s">
        <v>381</v>
      </c>
      <c r="B73" s="45" t="s">
        <v>380</v>
      </c>
      <c r="C73" s="45" t="s">
        <v>43</v>
      </c>
      <c r="D73" s="48">
        <v>500000</v>
      </c>
      <c r="E73" s="46">
        <v>511.90683330000002</v>
      </c>
      <c r="F73" s="47">
        <v>0.87171213316292295</v>
      </c>
      <c r="G73" s="49"/>
      <c r="H73" s="49"/>
      <c r="I73" s="49">
        <v>7.5732334049999999</v>
      </c>
    </row>
    <row r="74" spans="1:9" x14ac:dyDescent="0.2">
      <c r="A74" s="45" t="s">
        <v>115</v>
      </c>
      <c r="B74" s="45" t="s">
        <v>114</v>
      </c>
      <c r="C74" s="45" t="s">
        <v>43</v>
      </c>
      <c r="D74" s="48">
        <v>500</v>
      </c>
      <c r="E74" s="46">
        <v>0.51560859999999997</v>
      </c>
      <c r="F74" s="47">
        <v>8.7801577034183405E-4</v>
      </c>
      <c r="G74" s="49"/>
      <c r="H74" s="49"/>
      <c r="I74" s="49">
        <v>7.7806146225125001</v>
      </c>
    </row>
    <row r="75" spans="1:9" x14ac:dyDescent="0.2">
      <c r="A75" s="44" t="s">
        <v>34</v>
      </c>
      <c r="B75" s="44"/>
      <c r="C75" s="44"/>
      <c r="D75" s="44"/>
      <c r="E75" s="50">
        <f>SUM(E69:E74)</f>
        <v>6828.4291445999997</v>
      </c>
      <c r="F75" s="51">
        <f>SUM(F69:F74)</f>
        <v>11.627945064571454</v>
      </c>
      <c r="G75" s="50"/>
      <c r="H75" s="44"/>
      <c r="I75" s="44"/>
    </row>
    <row r="76" spans="1:9" x14ac:dyDescent="0.2">
      <c r="A76" s="45"/>
      <c r="B76" s="45"/>
      <c r="C76" s="45"/>
      <c r="D76" s="45"/>
      <c r="E76" s="46"/>
      <c r="F76" s="47"/>
      <c r="G76" s="46"/>
      <c r="H76" s="45"/>
      <c r="I76" s="45"/>
    </row>
    <row r="77" spans="1:9" x14ac:dyDescent="0.2">
      <c r="A77" s="44" t="s">
        <v>46</v>
      </c>
      <c r="B77" s="44"/>
      <c r="C77" s="44"/>
      <c r="D77" s="44"/>
      <c r="E77" s="50">
        <f>E56+E66+E75</f>
        <v>54388.539192299992</v>
      </c>
      <c r="F77" s="51">
        <f>F56+F66+F75</f>
        <v>92.616754524060227</v>
      </c>
      <c r="G77" s="50"/>
      <c r="H77" s="44"/>
      <c r="I77" s="44"/>
    </row>
    <row r="78" spans="1:9" x14ac:dyDescent="0.2">
      <c r="A78" s="44"/>
      <c r="B78" s="44"/>
      <c r="C78" s="44"/>
      <c r="D78" s="44"/>
      <c r="E78" s="50"/>
      <c r="F78" s="51"/>
      <c r="G78" s="50"/>
      <c r="H78" s="44"/>
      <c r="I78" s="44"/>
    </row>
    <row r="79" spans="1:9" x14ac:dyDescent="0.2">
      <c r="A79" s="44" t="s">
        <v>382</v>
      </c>
      <c r="B79" s="44"/>
      <c r="C79" s="44"/>
      <c r="D79" s="44"/>
      <c r="E79" s="79">
        <v>1592.2087316</v>
      </c>
      <c r="F79" s="79">
        <f>E79/E83*100</f>
        <v>2.7113286629058728</v>
      </c>
      <c r="G79" s="50"/>
      <c r="H79" s="44"/>
      <c r="I79" s="44"/>
    </row>
    <row r="80" spans="1:9" x14ac:dyDescent="0.2">
      <c r="A80" s="44"/>
      <c r="B80" s="44"/>
      <c r="C80" s="44"/>
      <c r="D80" s="44"/>
      <c r="E80" s="50"/>
      <c r="F80" s="51"/>
      <c r="G80" s="50"/>
      <c r="H80" s="44"/>
      <c r="I80" s="44"/>
    </row>
    <row r="81" spans="1:9" x14ac:dyDescent="0.2">
      <c r="A81" s="44" t="s">
        <v>48</v>
      </c>
      <c r="B81" s="44"/>
      <c r="C81" s="44"/>
      <c r="D81" s="44"/>
      <c r="E81" s="50">
        <f>E83-(E56+E66+E75+E79)</f>
        <v>2743.5503651000035</v>
      </c>
      <c r="F81" s="51">
        <f>F83-(F56+F66+F75+F79)</f>
        <v>4.6719168130339028</v>
      </c>
      <c r="G81" s="50"/>
      <c r="H81" s="44"/>
      <c r="I81" s="44"/>
    </row>
    <row r="82" spans="1:9" x14ac:dyDescent="0.2">
      <c r="A82" s="45"/>
      <c r="B82" s="45"/>
      <c r="C82" s="45"/>
      <c r="D82" s="45"/>
      <c r="E82" s="46"/>
      <c r="F82" s="47"/>
      <c r="G82" s="46"/>
      <c r="H82" s="45"/>
      <c r="I82" s="45"/>
    </row>
    <row r="83" spans="1:9" x14ac:dyDescent="0.2">
      <c r="A83" s="52" t="s">
        <v>47</v>
      </c>
      <c r="B83" s="52"/>
      <c r="C83" s="52"/>
      <c r="D83" s="52"/>
      <c r="E83" s="53">
        <v>58724.298288999998</v>
      </c>
      <c r="F83" s="54">
        <v>100</v>
      </c>
      <c r="G83" s="53"/>
      <c r="H83" s="52"/>
      <c r="I83" s="52"/>
    </row>
    <row r="84" spans="1:9" x14ac:dyDescent="0.2">
      <c r="A84" s="6" t="s">
        <v>1210</v>
      </c>
      <c r="F84" s="13" t="s">
        <v>138</v>
      </c>
    </row>
    <row r="85" spans="1:9" x14ac:dyDescent="0.2">
      <c r="A85" s="6" t="s">
        <v>1211</v>
      </c>
      <c r="F85" s="13"/>
    </row>
    <row r="86" spans="1:9" x14ac:dyDescent="0.2">
      <c r="A86" s="6" t="s">
        <v>1212</v>
      </c>
      <c r="F86" s="13"/>
    </row>
    <row r="87" spans="1:9" x14ac:dyDescent="0.2">
      <c r="A87" s="6" t="s">
        <v>1213</v>
      </c>
      <c r="F87" s="13"/>
    </row>
    <row r="88" spans="1:9" x14ac:dyDescent="0.2">
      <c r="A88" s="6" t="s">
        <v>1214</v>
      </c>
      <c r="F88" s="13"/>
    </row>
    <row r="89" spans="1:9" x14ac:dyDescent="0.2">
      <c r="A89" s="6" t="s">
        <v>1215</v>
      </c>
      <c r="F89" s="13"/>
    </row>
    <row r="90" spans="1:9" x14ac:dyDescent="0.2">
      <c r="A90" s="6" t="s">
        <v>1216</v>
      </c>
      <c r="F90" s="13"/>
    </row>
    <row r="91" spans="1:9" x14ac:dyDescent="0.2">
      <c r="A91" s="6" t="s">
        <v>1217</v>
      </c>
      <c r="F91" s="13"/>
    </row>
    <row r="92" spans="1:9" x14ac:dyDescent="0.2">
      <c r="A92" s="6" t="s">
        <v>1218</v>
      </c>
      <c r="F92" s="13"/>
    </row>
    <row r="93" spans="1:9" x14ac:dyDescent="0.2">
      <c r="A93" s="6" t="s">
        <v>1219</v>
      </c>
      <c r="F93" s="13"/>
    </row>
    <row r="94" spans="1:9" x14ac:dyDescent="0.2">
      <c r="A94" s="6" t="s">
        <v>1220</v>
      </c>
      <c r="F94" s="13"/>
    </row>
    <row r="95" spans="1:9" x14ac:dyDescent="0.2">
      <c r="A95" s="6" t="s">
        <v>1221</v>
      </c>
      <c r="F95" s="13"/>
    </row>
    <row r="97" spans="1:9" x14ac:dyDescent="0.2">
      <c r="A97" s="11" t="s">
        <v>50</v>
      </c>
    </row>
    <row r="99" spans="1:9" ht="23.25" customHeight="1" x14ac:dyDescent="0.2">
      <c r="A99" s="147" t="s">
        <v>1031</v>
      </c>
      <c r="B99" s="147"/>
      <c r="C99" s="147"/>
      <c r="D99" s="147"/>
      <c r="G99" s="10"/>
      <c r="H99" s="10"/>
      <c r="I99" s="9"/>
    </row>
    <row r="101" spans="1:9" x14ac:dyDescent="0.2">
      <c r="A101" s="11" t="s">
        <v>51</v>
      </c>
    </row>
    <row r="102" spans="1:9" x14ac:dyDescent="0.2">
      <c r="A102" s="11" t="s">
        <v>1027</v>
      </c>
    </row>
    <row r="103" spans="1:9" x14ac:dyDescent="0.2">
      <c r="A103" s="11" t="s">
        <v>52</v>
      </c>
      <c r="B103" s="11"/>
      <c r="C103" s="31" t="s">
        <v>54</v>
      </c>
      <c r="D103" s="11" t="s">
        <v>53</v>
      </c>
    </row>
    <row r="104" spans="1:9" x14ac:dyDescent="0.2">
      <c r="A104" s="6" t="s">
        <v>61</v>
      </c>
      <c r="C104" s="32">
        <v>17.0123</v>
      </c>
      <c r="D104" s="32">
        <v>17.0198</v>
      </c>
    </row>
    <row r="105" spans="1:9" x14ac:dyDescent="0.2">
      <c r="A105" s="6" t="s">
        <v>132</v>
      </c>
      <c r="C105" s="32">
        <v>13.943199999999999</v>
      </c>
      <c r="D105" s="32">
        <v>13.2014</v>
      </c>
    </row>
    <row r="106" spans="1:9" x14ac:dyDescent="0.2">
      <c r="A106" s="6" t="s">
        <v>122</v>
      </c>
      <c r="C106" s="32">
        <v>13.217499999999999</v>
      </c>
      <c r="D106" s="32">
        <v>13.1585</v>
      </c>
    </row>
    <row r="107" spans="1:9" x14ac:dyDescent="0.2">
      <c r="A107" s="6" t="s">
        <v>123</v>
      </c>
      <c r="C107" s="32">
        <v>12.3385</v>
      </c>
      <c r="D107" s="32">
        <v>12.1943</v>
      </c>
    </row>
    <row r="108" spans="1:9" x14ac:dyDescent="0.2">
      <c r="A108" s="6" t="s">
        <v>62</v>
      </c>
      <c r="C108" s="32">
        <v>18.745999999999999</v>
      </c>
      <c r="D108" s="32">
        <v>18.7667</v>
      </c>
    </row>
    <row r="109" spans="1:9" x14ac:dyDescent="0.2">
      <c r="A109" s="6" t="s">
        <v>133</v>
      </c>
      <c r="C109" s="32">
        <v>15.3018</v>
      </c>
      <c r="D109" s="32">
        <v>14.3713</v>
      </c>
    </row>
    <row r="110" spans="1:9" x14ac:dyDescent="0.2">
      <c r="A110" s="6" t="s">
        <v>124</v>
      </c>
      <c r="C110" s="32">
        <v>13.721399999999999</v>
      </c>
      <c r="D110" s="32">
        <v>13.6518</v>
      </c>
    </row>
    <row r="111" spans="1:9" x14ac:dyDescent="0.2">
      <c r="A111" s="6" t="s">
        <v>125</v>
      </c>
      <c r="C111" s="32">
        <v>13.975899999999999</v>
      </c>
      <c r="D111" s="32">
        <v>13.8218</v>
      </c>
    </row>
    <row r="113" spans="1:4" x14ac:dyDescent="0.2">
      <c r="A113" s="11" t="s">
        <v>1028</v>
      </c>
    </row>
    <row r="114" spans="1:4" x14ac:dyDescent="0.2">
      <c r="A114" s="148" t="s">
        <v>55</v>
      </c>
      <c r="B114" s="149"/>
      <c r="C114" s="33" t="s">
        <v>56</v>
      </c>
    </row>
    <row r="115" spans="1:4" x14ac:dyDescent="0.2">
      <c r="A115" s="143" t="s">
        <v>132</v>
      </c>
      <c r="B115" s="144"/>
      <c r="C115" s="34">
        <v>0.75</v>
      </c>
    </row>
    <row r="116" spans="1:4" x14ac:dyDescent="0.2">
      <c r="A116" s="143" t="s">
        <v>122</v>
      </c>
      <c r="B116" s="144"/>
      <c r="C116" s="34">
        <v>6.5000000000000002E-2</v>
      </c>
    </row>
    <row r="117" spans="1:4" x14ac:dyDescent="0.2">
      <c r="A117" s="143" t="s">
        <v>123</v>
      </c>
      <c r="B117" s="144"/>
      <c r="C117" s="34">
        <v>0.15</v>
      </c>
    </row>
    <row r="118" spans="1:4" x14ac:dyDescent="0.2">
      <c r="A118" s="143" t="s">
        <v>133</v>
      </c>
      <c r="B118" s="144"/>
      <c r="C118" s="34">
        <v>0.95</v>
      </c>
    </row>
    <row r="119" spans="1:4" x14ac:dyDescent="0.2">
      <c r="A119" s="143" t="s">
        <v>124</v>
      </c>
      <c r="B119" s="144"/>
      <c r="C119" s="34">
        <v>8.5000000000000006E-2</v>
      </c>
    </row>
    <row r="120" spans="1:4" x14ac:dyDescent="0.2">
      <c r="A120" s="143" t="s">
        <v>125</v>
      </c>
      <c r="B120" s="144"/>
      <c r="C120" s="34">
        <v>0.17</v>
      </c>
    </row>
    <row r="121" spans="1:4" x14ac:dyDescent="0.2">
      <c r="A121" s="6" t="s">
        <v>57</v>
      </c>
    </row>
    <row r="122" spans="1:4" x14ac:dyDescent="0.2">
      <c r="A122" s="6" t="s">
        <v>58</v>
      </c>
    </row>
    <row r="124" spans="1:4" x14ac:dyDescent="0.2">
      <c r="A124" s="11" t="s">
        <v>1032</v>
      </c>
      <c r="B124" s="11"/>
      <c r="C124" s="11"/>
      <c r="D124" s="31" t="s">
        <v>60</v>
      </c>
    </row>
    <row r="126" spans="1:4" x14ac:dyDescent="0.2">
      <c r="A126" s="12" t="s">
        <v>1052</v>
      </c>
    </row>
    <row r="128" spans="1:4" x14ac:dyDescent="0.2">
      <c r="A128" s="9" t="s">
        <v>1069</v>
      </c>
    </row>
    <row r="130" spans="1:5" ht="22.5" x14ac:dyDescent="0.2">
      <c r="A130" s="57" t="s">
        <v>1033</v>
      </c>
      <c r="B130" s="59" t="s">
        <v>1053</v>
      </c>
      <c r="C130" s="59" t="s">
        <v>1054</v>
      </c>
      <c r="D130" s="70" t="s">
        <v>1055</v>
      </c>
      <c r="E130" s="60" t="s">
        <v>1038</v>
      </c>
    </row>
    <row r="131" spans="1:5" x14ac:dyDescent="0.2">
      <c r="A131" s="61" t="s">
        <v>1292</v>
      </c>
      <c r="B131" s="71" t="s">
        <v>1056</v>
      </c>
      <c r="C131" s="72">
        <v>416.03437500000001</v>
      </c>
      <c r="D131" s="65">
        <v>405.85</v>
      </c>
      <c r="E131" s="65">
        <v>105.63244800000001</v>
      </c>
    </row>
    <row r="132" spans="1:5" x14ac:dyDescent="0.2">
      <c r="A132" s="61" t="s">
        <v>1293</v>
      </c>
      <c r="B132" s="71" t="s">
        <v>1056</v>
      </c>
      <c r="C132" s="72">
        <v>8780.3788000000004</v>
      </c>
      <c r="D132" s="65">
        <v>8909</v>
      </c>
      <c r="E132" s="65">
        <v>130.2126375</v>
      </c>
    </row>
    <row r="133" spans="1:5" x14ac:dyDescent="0.2">
      <c r="A133" s="61" t="s">
        <v>1086</v>
      </c>
      <c r="B133" s="71" t="s">
        <v>1056</v>
      </c>
      <c r="C133" s="72">
        <v>1096.5486000000001</v>
      </c>
      <c r="D133" s="65">
        <v>1087.7</v>
      </c>
      <c r="E133" s="65">
        <v>74.560325000000006</v>
      </c>
    </row>
    <row r="134" spans="1:5" x14ac:dyDescent="0.2">
      <c r="A134" s="61" t="s">
        <v>1087</v>
      </c>
      <c r="B134" s="71" t="s">
        <v>1056</v>
      </c>
      <c r="C134" s="72">
        <v>1258.0512249999999</v>
      </c>
      <c r="D134" s="65">
        <v>1271.2</v>
      </c>
      <c r="E134" s="65">
        <v>593.81055000000003</v>
      </c>
    </row>
    <row r="135" spans="1:5" x14ac:dyDescent="0.2">
      <c r="A135" s="61" t="s">
        <v>1089</v>
      </c>
      <c r="B135" s="71" t="s">
        <v>1056</v>
      </c>
      <c r="C135" s="72">
        <v>2034.4104</v>
      </c>
      <c r="D135" s="65">
        <v>2004.3</v>
      </c>
      <c r="E135" s="65">
        <v>82.651915500000001</v>
      </c>
    </row>
    <row r="136" spans="1:5" x14ac:dyDescent="0.2">
      <c r="A136" s="61" t="s">
        <v>1294</v>
      </c>
      <c r="B136" s="71" t="s">
        <v>1056</v>
      </c>
      <c r="C136" s="72">
        <v>1105.01</v>
      </c>
      <c r="D136" s="65">
        <v>1070.7</v>
      </c>
      <c r="E136" s="65">
        <v>61.804349999999999</v>
      </c>
    </row>
    <row r="137" spans="1:5" x14ac:dyDescent="0.2">
      <c r="A137" s="61" t="s">
        <v>1090</v>
      </c>
      <c r="B137" s="71" t="s">
        <v>1056</v>
      </c>
      <c r="C137" s="72">
        <v>176.1292</v>
      </c>
      <c r="D137" s="65">
        <v>165.64</v>
      </c>
      <c r="E137" s="65">
        <v>94.578213599999998</v>
      </c>
    </row>
    <row r="138" spans="1:5" x14ac:dyDescent="0.2">
      <c r="A138" s="61" t="s">
        <v>1295</v>
      </c>
      <c r="B138" s="71" t="s">
        <v>1056</v>
      </c>
      <c r="C138" s="72">
        <v>245.13499999999999</v>
      </c>
      <c r="D138" s="65">
        <v>238.55</v>
      </c>
      <c r="E138" s="65">
        <v>119.355580625</v>
      </c>
    </row>
    <row r="139" spans="1:5" x14ac:dyDescent="0.2">
      <c r="A139" s="61" t="s">
        <v>1289</v>
      </c>
      <c r="B139" s="71" t="s">
        <v>1056</v>
      </c>
      <c r="C139" s="72">
        <v>1956.821778</v>
      </c>
      <c r="D139" s="65">
        <v>1874.7</v>
      </c>
      <c r="E139" s="65">
        <v>331.915617</v>
      </c>
    </row>
    <row r="140" spans="1:5" x14ac:dyDescent="0.2">
      <c r="A140" s="61" t="s">
        <v>1099</v>
      </c>
      <c r="B140" s="71" t="s">
        <v>1056</v>
      </c>
      <c r="C140" s="72">
        <v>1443.18</v>
      </c>
      <c r="D140" s="65">
        <v>1425.8</v>
      </c>
      <c r="E140" s="65">
        <v>74.527622500000007</v>
      </c>
    </row>
    <row r="141" spans="1:5" x14ac:dyDescent="0.2">
      <c r="A141" s="61" t="s">
        <v>1296</v>
      </c>
      <c r="B141" s="71" t="s">
        <v>1056</v>
      </c>
      <c r="C141" s="72">
        <v>2042.222657</v>
      </c>
      <c r="D141" s="65">
        <v>2014.5</v>
      </c>
      <c r="E141" s="65">
        <v>79.904626875000005</v>
      </c>
    </row>
    <row r="142" spans="1:5" x14ac:dyDescent="0.2">
      <c r="A142" s="61" t="s">
        <v>1105</v>
      </c>
      <c r="B142" s="71" t="s">
        <v>1056</v>
      </c>
      <c r="C142" s="72">
        <v>4972.4343070000004</v>
      </c>
      <c r="D142" s="65">
        <v>4842</v>
      </c>
      <c r="E142" s="65">
        <v>395.21159999999998</v>
      </c>
    </row>
    <row r="143" spans="1:5" x14ac:dyDescent="0.2">
      <c r="A143" s="61" t="s">
        <v>1108</v>
      </c>
      <c r="B143" s="71" t="s">
        <v>1056</v>
      </c>
      <c r="C143" s="72">
        <v>544.02756999999997</v>
      </c>
      <c r="D143" s="65">
        <v>545</v>
      </c>
      <c r="E143" s="65">
        <v>94.380494999999996</v>
      </c>
    </row>
    <row r="144" spans="1:5" ht="22.5" x14ac:dyDescent="0.2">
      <c r="A144" s="61" t="s">
        <v>1297</v>
      </c>
      <c r="B144" s="71" t="s">
        <v>1056</v>
      </c>
      <c r="C144" s="72">
        <v>369.31630000000001</v>
      </c>
      <c r="D144" s="65">
        <v>362.15</v>
      </c>
      <c r="E144" s="65">
        <v>65.913952499999994</v>
      </c>
    </row>
    <row r="145" spans="1:5" x14ac:dyDescent="0.2">
      <c r="A145" s="61" t="s">
        <v>1112</v>
      </c>
      <c r="B145" s="71" t="s">
        <v>1056</v>
      </c>
      <c r="C145" s="72">
        <v>2037.1</v>
      </c>
      <c r="D145" s="65">
        <v>2010.8</v>
      </c>
      <c r="E145" s="65">
        <v>4.2047759999999998</v>
      </c>
    </row>
    <row r="146" spans="1:5" x14ac:dyDescent="0.2">
      <c r="A146" s="61" t="s">
        <v>1117</v>
      </c>
      <c r="B146" s="71" t="s">
        <v>1056</v>
      </c>
      <c r="C146" s="72">
        <v>1435.3864000000001</v>
      </c>
      <c r="D146" s="65">
        <v>1464</v>
      </c>
      <c r="E146" s="65">
        <v>39.921419999999998</v>
      </c>
    </row>
    <row r="147" spans="1:5" x14ac:dyDescent="0.2">
      <c r="A147" s="61" t="s">
        <v>1120</v>
      </c>
      <c r="B147" s="71" t="s">
        <v>1056</v>
      </c>
      <c r="C147" s="72">
        <v>14.587657</v>
      </c>
      <c r="D147" s="65">
        <v>14.72</v>
      </c>
      <c r="E147" s="65">
        <v>620.74751200000003</v>
      </c>
    </row>
    <row r="148" spans="1:5" x14ac:dyDescent="0.2">
      <c r="A148" s="61" t="s">
        <v>1125</v>
      </c>
      <c r="B148" s="71" t="s">
        <v>1056</v>
      </c>
      <c r="C148" s="72">
        <v>377.76251100000002</v>
      </c>
      <c r="D148" s="65">
        <v>385.9</v>
      </c>
      <c r="E148" s="65">
        <v>195.43968399999997</v>
      </c>
    </row>
    <row r="149" spans="1:5" x14ac:dyDescent="0.2">
      <c r="A149" s="61" t="s">
        <v>1127</v>
      </c>
      <c r="B149" s="71" t="s">
        <v>1056</v>
      </c>
      <c r="C149" s="72">
        <v>271.05</v>
      </c>
      <c r="D149" s="65">
        <v>265.3</v>
      </c>
      <c r="E149" s="65">
        <v>51.191226874999998</v>
      </c>
    </row>
    <row r="150" spans="1:5" x14ac:dyDescent="0.2">
      <c r="A150" s="61" t="s">
        <v>1298</v>
      </c>
      <c r="B150" s="71" t="s">
        <v>1056</v>
      </c>
      <c r="C150" s="72">
        <v>242.58760000000001</v>
      </c>
      <c r="D150" s="65">
        <v>239.3</v>
      </c>
      <c r="E150" s="65">
        <v>190.46362250000001</v>
      </c>
    </row>
    <row r="151" spans="1:5" x14ac:dyDescent="0.2">
      <c r="A151" s="61" t="s">
        <v>1299</v>
      </c>
      <c r="B151" s="71" t="s">
        <v>1056</v>
      </c>
      <c r="C151" s="72">
        <v>1301</v>
      </c>
      <c r="D151" s="65">
        <v>1326</v>
      </c>
      <c r="E151" s="65">
        <v>3.1391550000000001</v>
      </c>
    </row>
    <row r="152" spans="1:5" x14ac:dyDescent="0.2">
      <c r="A152" s="61" t="s">
        <v>1130</v>
      </c>
      <c r="B152" s="71" t="s">
        <v>1056</v>
      </c>
      <c r="C152" s="72">
        <v>403.21725500000002</v>
      </c>
      <c r="D152" s="65">
        <v>426.75</v>
      </c>
      <c r="E152" s="65">
        <v>410.44437499999998</v>
      </c>
    </row>
    <row r="153" spans="1:5" x14ac:dyDescent="0.2">
      <c r="A153" s="61" t="s">
        <v>1131</v>
      </c>
      <c r="B153" s="71" t="s">
        <v>1056</v>
      </c>
      <c r="C153" s="72">
        <v>4093.4</v>
      </c>
      <c r="D153" s="65">
        <v>4053.4</v>
      </c>
      <c r="E153" s="65">
        <v>110.507166</v>
      </c>
    </row>
    <row r="154" spans="1:5" x14ac:dyDescent="0.2">
      <c r="A154" s="61" t="s">
        <v>1133</v>
      </c>
      <c r="B154" s="71" t="s">
        <v>1056</v>
      </c>
      <c r="C154" s="72">
        <v>3440.3270739999998</v>
      </c>
      <c r="D154" s="65">
        <v>3375.1</v>
      </c>
      <c r="E154" s="65">
        <v>344.41523700000005</v>
      </c>
    </row>
    <row r="155" spans="1:5" x14ac:dyDescent="0.2">
      <c r="A155" s="61" t="s">
        <v>1135</v>
      </c>
      <c r="B155" s="71" t="s">
        <v>1056</v>
      </c>
      <c r="C155" s="72">
        <v>13885.9</v>
      </c>
      <c r="D155" s="65">
        <v>13542</v>
      </c>
      <c r="E155" s="65">
        <v>12.0105</v>
      </c>
    </row>
    <row r="156" spans="1:5" x14ac:dyDescent="0.2">
      <c r="A156" s="61" t="s">
        <v>1300</v>
      </c>
      <c r="B156" s="71" t="s">
        <v>1056</v>
      </c>
      <c r="C156" s="72">
        <v>1586.41</v>
      </c>
      <c r="D156" s="65">
        <v>1578</v>
      </c>
      <c r="E156" s="65">
        <v>22.330400000000001</v>
      </c>
    </row>
    <row r="157" spans="1:5" x14ac:dyDescent="0.2">
      <c r="A157" s="61" t="s">
        <v>1140</v>
      </c>
      <c r="B157" s="71" t="s">
        <v>1056</v>
      </c>
      <c r="C157" s="72">
        <v>334.1103</v>
      </c>
      <c r="D157" s="65">
        <v>325.55</v>
      </c>
      <c r="E157" s="65">
        <v>302.729985</v>
      </c>
    </row>
    <row r="158" spans="1:5" x14ac:dyDescent="0.2">
      <c r="A158" s="61" t="s">
        <v>1301</v>
      </c>
      <c r="B158" s="71" t="s">
        <v>1056</v>
      </c>
      <c r="C158" s="72">
        <v>388.64150000000001</v>
      </c>
      <c r="D158" s="65">
        <v>382.9</v>
      </c>
      <c r="E158" s="65">
        <v>227.687251</v>
      </c>
    </row>
    <row r="159" spans="1:5" x14ac:dyDescent="0.2">
      <c r="A159" s="61" t="s">
        <v>1146</v>
      </c>
      <c r="B159" s="71" t="s">
        <v>1056</v>
      </c>
      <c r="C159" s="72">
        <v>1318.3947149999999</v>
      </c>
      <c r="D159" s="65">
        <v>1301.0999999999999</v>
      </c>
      <c r="E159" s="65">
        <v>194.33166750000001</v>
      </c>
    </row>
    <row r="160" spans="1:5" x14ac:dyDescent="0.2">
      <c r="A160" s="61" t="s">
        <v>1302</v>
      </c>
      <c r="B160" s="71" t="s">
        <v>1056</v>
      </c>
      <c r="C160" s="72">
        <v>1799.0773999999999</v>
      </c>
      <c r="D160" s="65">
        <v>1757</v>
      </c>
      <c r="E160" s="65">
        <v>35.946243750000001</v>
      </c>
    </row>
    <row r="161" spans="1:5" x14ac:dyDescent="0.2">
      <c r="A161" s="61" t="s">
        <v>1153</v>
      </c>
      <c r="B161" s="71" t="s">
        <v>1056</v>
      </c>
      <c r="C161" s="72">
        <v>1899.6</v>
      </c>
      <c r="D161" s="65">
        <v>1937.8</v>
      </c>
      <c r="E161" s="65">
        <v>49.038220000000003</v>
      </c>
    </row>
    <row r="162" spans="1:5" x14ac:dyDescent="0.2">
      <c r="A162" s="61" t="s">
        <v>1154</v>
      </c>
      <c r="B162" s="71" t="s">
        <v>1056</v>
      </c>
      <c r="C162" s="72">
        <v>372.70639999999997</v>
      </c>
      <c r="D162" s="65">
        <v>350.55</v>
      </c>
      <c r="E162" s="65">
        <v>139.47322349999999</v>
      </c>
    </row>
    <row r="163" spans="1:5" x14ac:dyDescent="0.2">
      <c r="A163" s="61" t="s">
        <v>1303</v>
      </c>
      <c r="B163" s="71" t="s">
        <v>1056</v>
      </c>
      <c r="C163" s="72">
        <v>5109.8999999999996</v>
      </c>
      <c r="D163" s="65">
        <v>5187.3</v>
      </c>
      <c r="E163" s="65">
        <v>374.831959375</v>
      </c>
    </row>
    <row r="164" spans="1:5" x14ac:dyDescent="0.2">
      <c r="A164" s="61" t="s">
        <v>1160</v>
      </c>
      <c r="B164" s="71" t="s">
        <v>1056</v>
      </c>
      <c r="C164" s="72">
        <v>11603</v>
      </c>
      <c r="D164" s="65">
        <v>11635</v>
      </c>
      <c r="E164" s="65">
        <v>102.25624999999999</v>
      </c>
    </row>
    <row r="165" spans="1:5" x14ac:dyDescent="0.2">
      <c r="A165" s="61" t="s">
        <v>1163</v>
      </c>
      <c r="B165" s="71" t="s">
        <v>1056</v>
      </c>
      <c r="C165" s="72">
        <v>22.611287999999998</v>
      </c>
      <c r="D165" s="65">
        <v>22.37</v>
      </c>
      <c r="E165" s="65">
        <v>11.1784596</v>
      </c>
    </row>
    <row r="167" spans="1:5" x14ac:dyDescent="0.2">
      <c r="A167" s="9" t="s">
        <v>1484</v>
      </c>
      <c r="D167" s="35"/>
    </row>
    <row r="168" spans="1:5" x14ac:dyDescent="0.2">
      <c r="A168" s="9" t="s">
        <v>1304</v>
      </c>
    </row>
    <row r="169" spans="1:5" x14ac:dyDescent="0.2">
      <c r="A169" s="9" t="s">
        <v>1485</v>
      </c>
    </row>
    <row r="170" spans="1:5" x14ac:dyDescent="0.2">
      <c r="A170" s="9"/>
    </row>
    <row r="171" spans="1:5" x14ac:dyDescent="0.2">
      <c r="A171" s="159" t="s">
        <v>1039</v>
      </c>
      <c r="B171" s="159" t="s">
        <v>1034</v>
      </c>
      <c r="C171" s="159" t="s">
        <v>1057</v>
      </c>
      <c r="D171" s="159" t="s">
        <v>1058</v>
      </c>
      <c r="E171" s="161" t="s">
        <v>1059</v>
      </c>
    </row>
    <row r="172" spans="1:5" ht="19.149999999999999" customHeight="1" x14ac:dyDescent="0.2">
      <c r="A172" s="160"/>
      <c r="B172" s="160"/>
      <c r="C172" s="160"/>
      <c r="D172" s="160"/>
      <c r="E172" s="162"/>
    </row>
    <row r="173" spans="1:5" x14ac:dyDescent="0.2">
      <c r="A173" s="73" t="s">
        <v>60</v>
      </c>
      <c r="B173" s="74">
        <v>3944</v>
      </c>
      <c r="C173" s="73" t="s">
        <v>60</v>
      </c>
      <c r="D173" s="75">
        <v>27904.591640899998</v>
      </c>
      <c r="E173" s="76">
        <v>-680.92236759999275</v>
      </c>
    </row>
    <row r="176" spans="1:5" x14ac:dyDescent="0.2">
      <c r="A176" s="11" t="s">
        <v>1060</v>
      </c>
      <c r="D176" s="35">
        <f>ABS(+H56)</f>
        <v>48.39228896383959</v>
      </c>
    </row>
    <row r="178" spans="1:5" x14ac:dyDescent="0.2">
      <c r="A178" s="11" t="s">
        <v>1061</v>
      </c>
      <c r="D178" s="36">
        <v>6.37128779002692</v>
      </c>
    </row>
    <row r="180" spans="1:5" x14ac:dyDescent="0.2">
      <c r="A180" s="11" t="s">
        <v>1062</v>
      </c>
      <c r="D180" s="35">
        <v>3.4825853432175902</v>
      </c>
      <c r="E180" s="9" t="s">
        <v>59</v>
      </c>
    </row>
    <row r="182" spans="1:5" x14ac:dyDescent="0.2">
      <c r="A182" s="11" t="s">
        <v>1063</v>
      </c>
      <c r="D182" s="31" t="s">
        <v>60</v>
      </c>
    </row>
    <row r="184" spans="1:5" x14ac:dyDescent="0.2">
      <c r="A184" s="11" t="s">
        <v>1064</v>
      </c>
      <c r="D184" s="31" t="s">
        <v>60</v>
      </c>
    </row>
    <row r="185" spans="1:5" x14ac:dyDescent="0.2">
      <c r="A185" s="11"/>
    </row>
    <row r="186" spans="1:5" x14ac:dyDescent="0.2">
      <c r="A186" s="11" t="s">
        <v>1065</v>
      </c>
      <c r="D186" s="31" t="s">
        <v>60</v>
      </c>
    </row>
    <row r="187" spans="1:5" x14ac:dyDescent="0.2">
      <c r="A187" s="11"/>
    </row>
    <row r="188" spans="1:5" x14ac:dyDescent="0.2">
      <c r="A188" s="11" t="s">
        <v>1066</v>
      </c>
      <c r="D188" s="31" t="s">
        <v>60</v>
      </c>
    </row>
    <row r="189" spans="1:5" x14ac:dyDescent="0.2">
      <c r="A189" s="11"/>
    </row>
    <row r="190" spans="1:5" x14ac:dyDescent="0.2">
      <c r="A190" s="11" t="s">
        <v>1067</v>
      </c>
      <c r="D190" s="31" t="s">
        <v>60</v>
      </c>
    </row>
    <row r="192" spans="1:5" x14ac:dyDescent="0.2">
      <c r="A192" s="77" t="s">
        <v>1068</v>
      </c>
      <c r="B192" s="78"/>
      <c r="C192" s="78"/>
      <c r="D192" s="78"/>
    </row>
    <row r="194" spans="1:9" x14ac:dyDescent="0.2">
      <c r="A194" s="77" t="s">
        <v>2074</v>
      </c>
      <c r="B194" s="78"/>
      <c r="C194" s="78"/>
      <c r="D194" s="78"/>
      <c r="E194" s="10"/>
      <c r="G194" s="10"/>
      <c r="H194" s="10"/>
      <c r="I194" s="10"/>
    </row>
    <row r="195" spans="1:9" x14ac:dyDescent="0.2">
      <c r="A195" s="102"/>
      <c r="B195" s="78"/>
      <c r="C195" s="78"/>
      <c r="D195" s="78"/>
      <c r="E195" s="10"/>
      <c r="G195" s="10"/>
      <c r="H195" s="10"/>
      <c r="I195" s="10"/>
    </row>
    <row r="196" spans="1:9" x14ac:dyDescent="0.2">
      <c r="A196" s="78"/>
      <c r="B196" s="78"/>
      <c r="C196" s="78"/>
      <c r="D196" s="78"/>
      <c r="E196" s="10"/>
      <c r="G196" s="10"/>
      <c r="H196" s="10"/>
      <c r="I196" s="10"/>
    </row>
    <row r="197" spans="1:9" x14ac:dyDescent="0.2">
      <c r="A197" s="78"/>
      <c r="B197" s="78"/>
      <c r="C197" s="78"/>
      <c r="D197" s="78"/>
      <c r="E197" s="10"/>
      <c r="G197" s="10"/>
      <c r="H197" s="10"/>
      <c r="I197" s="10"/>
    </row>
    <row r="198" spans="1:9" x14ac:dyDescent="0.2">
      <c r="A198" s="78"/>
      <c r="B198" s="78"/>
      <c r="C198" s="78"/>
      <c r="D198" s="78"/>
      <c r="E198" s="10"/>
      <c r="G198" s="10"/>
      <c r="H198" s="10"/>
      <c r="I198" s="10"/>
    </row>
    <row r="199" spans="1:9" x14ac:dyDescent="0.2">
      <c r="A199" s="78"/>
      <c r="B199" s="78"/>
      <c r="C199" s="78"/>
      <c r="D199" s="78"/>
      <c r="E199" s="10"/>
      <c r="G199" s="10"/>
      <c r="H199" s="10"/>
      <c r="I199" s="10"/>
    </row>
    <row r="200" spans="1:9" x14ac:dyDescent="0.2">
      <c r="A200" s="78"/>
      <c r="B200" s="78"/>
      <c r="C200" s="78"/>
      <c r="D200" s="78"/>
      <c r="E200" s="10"/>
      <c r="G200" s="10"/>
      <c r="H200" s="10"/>
      <c r="I200" s="10"/>
    </row>
    <row r="201" spans="1:9" x14ac:dyDescent="0.2">
      <c r="A201" s="78"/>
      <c r="B201" s="78"/>
      <c r="C201" s="78"/>
      <c r="D201" s="78"/>
      <c r="E201" s="10"/>
      <c r="G201" s="10"/>
      <c r="H201" s="10"/>
      <c r="I201" s="10"/>
    </row>
    <row r="202" spans="1:9" x14ac:dyDescent="0.2">
      <c r="A202" s="78"/>
      <c r="B202" s="78"/>
      <c r="C202" s="78"/>
      <c r="D202" s="78"/>
      <c r="E202" s="10"/>
      <c r="G202" s="10"/>
      <c r="H202" s="10"/>
      <c r="I202" s="10"/>
    </row>
    <row r="203" spans="1:9" x14ac:dyDescent="0.2">
      <c r="A203" s="78"/>
      <c r="B203" s="78"/>
      <c r="C203" s="78"/>
      <c r="D203" s="78"/>
      <c r="E203" s="10"/>
      <c r="G203" s="10"/>
      <c r="H203" s="10"/>
      <c r="I203" s="10"/>
    </row>
    <row r="204" spans="1:9" x14ac:dyDescent="0.2">
      <c r="A204" s="78"/>
      <c r="B204" s="78"/>
      <c r="C204" s="78"/>
      <c r="D204" s="78"/>
      <c r="E204" s="10"/>
      <c r="G204" s="10"/>
      <c r="H204" s="10"/>
      <c r="I204" s="10"/>
    </row>
    <row r="205" spans="1:9" x14ac:dyDescent="0.2">
      <c r="A205" s="78"/>
      <c r="B205" s="78"/>
      <c r="C205" s="78"/>
      <c r="D205" s="78"/>
      <c r="E205" s="10"/>
      <c r="G205" s="10"/>
      <c r="H205" s="10"/>
      <c r="I205" s="10"/>
    </row>
    <row r="206" spans="1:9" x14ac:dyDescent="0.2">
      <c r="A206" s="78"/>
      <c r="B206" s="78"/>
      <c r="C206" s="78"/>
      <c r="D206" s="78"/>
      <c r="E206" s="10"/>
      <c r="G206" s="10"/>
      <c r="H206" s="10"/>
      <c r="I206" s="10"/>
    </row>
    <row r="207" spans="1:9" x14ac:dyDescent="0.2">
      <c r="A207" s="78"/>
      <c r="B207" s="78"/>
      <c r="C207" s="78"/>
      <c r="D207" s="78"/>
      <c r="E207" s="10"/>
      <c r="G207" s="10"/>
      <c r="H207" s="10"/>
      <c r="I207" s="10"/>
    </row>
    <row r="208" spans="1:9" x14ac:dyDescent="0.2">
      <c r="A208" s="78"/>
      <c r="B208" s="78"/>
      <c r="C208" s="78"/>
      <c r="D208" s="78"/>
      <c r="E208" s="10"/>
      <c r="G208" s="10"/>
      <c r="H208" s="10"/>
      <c r="I208" s="10"/>
    </row>
    <row r="209" spans="1:9" x14ac:dyDescent="0.2">
      <c r="A209" s="78"/>
      <c r="B209" s="78"/>
      <c r="C209" s="78"/>
      <c r="D209" s="78"/>
      <c r="E209" s="10"/>
      <c r="G209" s="10"/>
      <c r="H209" s="10"/>
      <c r="I209" s="10"/>
    </row>
    <row r="210" spans="1:9" x14ac:dyDescent="0.2">
      <c r="A210" s="78"/>
      <c r="B210" s="78"/>
      <c r="C210" s="78"/>
      <c r="D210" s="78"/>
      <c r="E210" s="10"/>
      <c r="G210" s="10"/>
      <c r="H210" s="10"/>
      <c r="I210" s="10"/>
    </row>
    <row r="211" spans="1:9" x14ac:dyDescent="0.2">
      <c r="A211" s="77" t="s">
        <v>1488</v>
      </c>
      <c r="B211" s="78"/>
      <c r="C211" s="78"/>
      <c r="D211" s="78"/>
      <c r="E211" s="10"/>
      <c r="G211" s="10"/>
      <c r="H211" s="10"/>
      <c r="I211" s="10"/>
    </row>
    <row r="212" spans="1:9" x14ac:dyDescent="0.2">
      <c r="A212" s="78"/>
      <c r="B212" s="78"/>
      <c r="C212" s="78"/>
      <c r="D212" s="78"/>
      <c r="E212" s="10"/>
      <c r="G212" s="10"/>
      <c r="H212" s="10"/>
      <c r="I212" s="10"/>
    </row>
    <row r="213" spans="1:9" x14ac:dyDescent="0.2">
      <c r="A213" s="77" t="s">
        <v>2075</v>
      </c>
      <c r="B213" s="78"/>
      <c r="C213" s="78"/>
      <c r="D213" s="78"/>
      <c r="E213" s="10"/>
      <c r="G213" s="10"/>
      <c r="H213" s="10"/>
      <c r="I213" s="10"/>
    </row>
    <row r="214" spans="1:9" x14ac:dyDescent="0.2">
      <c r="A214" s="78"/>
      <c r="B214" s="78"/>
      <c r="C214" s="78"/>
      <c r="D214" s="78"/>
      <c r="E214" s="10"/>
      <c r="G214" s="10"/>
      <c r="H214" s="10"/>
      <c r="I214" s="10"/>
    </row>
    <row r="215" spans="1:9" x14ac:dyDescent="0.2">
      <c r="A215" s="78"/>
      <c r="B215" s="78"/>
      <c r="C215" s="78"/>
      <c r="D215" s="78"/>
      <c r="E215" s="10"/>
      <c r="G215" s="10"/>
      <c r="H215" s="10"/>
      <c r="I215" s="10"/>
    </row>
    <row r="216" spans="1:9" x14ac:dyDescent="0.2">
      <c r="A216" s="78"/>
      <c r="B216" s="78"/>
      <c r="C216" s="78"/>
      <c r="D216" s="78"/>
      <c r="E216" s="10"/>
      <c r="G216" s="10"/>
      <c r="H216" s="10"/>
      <c r="I216" s="10"/>
    </row>
    <row r="217" spans="1:9" x14ac:dyDescent="0.2">
      <c r="A217" s="78"/>
      <c r="B217" s="78"/>
      <c r="C217" s="78"/>
      <c r="D217" s="78"/>
      <c r="E217" s="10"/>
      <c r="G217" s="10"/>
      <c r="H217" s="10"/>
      <c r="I217" s="10"/>
    </row>
    <row r="218" spans="1:9" x14ac:dyDescent="0.2">
      <c r="A218" s="78"/>
      <c r="B218" s="78"/>
      <c r="C218" s="78"/>
      <c r="D218" s="78"/>
      <c r="E218" s="10"/>
      <c r="G218" s="10"/>
      <c r="H218" s="10"/>
      <c r="I218" s="10"/>
    </row>
    <row r="219" spans="1:9" x14ac:dyDescent="0.2">
      <c r="A219" s="78"/>
      <c r="B219" s="78"/>
      <c r="C219" s="78"/>
      <c r="D219" s="78"/>
      <c r="E219" s="10"/>
      <c r="G219" s="10"/>
      <c r="H219" s="10"/>
      <c r="I219" s="10"/>
    </row>
    <row r="220" spans="1:9" x14ac:dyDescent="0.2">
      <c r="A220" s="78"/>
      <c r="B220" s="78"/>
      <c r="C220" s="78"/>
      <c r="D220" s="78"/>
      <c r="E220" s="10"/>
      <c r="G220" s="10"/>
      <c r="H220" s="10"/>
      <c r="I220" s="10"/>
    </row>
    <row r="221" spans="1:9" x14ac:dyDescent="0.2">
      <c r="A221" s="78"/>
      <c r="B221" s="78"/>
      <c r="C221" s="78"/>
      <c r="D221" s="78"/>
      <c r="E221" s="10"/>
      <c r="G221" s="10"/>
      <c r="H221" s="10"/>
      <c r="I221" s="10"/>
    </row>
    <row r="222" spans="1:9" x14ac:dyDescent="0.2">
      <c r="A222" s="78"/>
      <c r="B222" s="78"/>
      <c r="C222" s="78"/>
      <c r="D222" s="78"/>
      <c r="E222" s="10"/>
      <c r="G222" s="10"/>
      <c r="H222" s="10"/>
      <c r="I222" s="10"/>
    </row>
    <row r="223" spans="1:9" x14ac:dyDescent="0.2">
      <c r="A223" s="78"/>
      <c r="B223" s="78"/>
      <c r="C223" s="78"/>
      <c r="D223" s="78"/>
      <c r="E223" s="10"/>
      <c r="G223" s="10"/>
      <c r="H223" s="10"/>
      <c r="I223" s="10"/>
    </row>
    <row r="224" spans="1:9" x14ac:dyDescent="0.2">
      <c r="A224" s="78"/>
      <c r="B224" s="78"/>
      <c r="C224" s="78"/>
      <c r="D224" s="78"/>
      <c r="E224" s="10"/>
      <c r="G224" s="10"/>
      <c r="H224" s="10"/>
      <c r="I224" s="10"/>
    </row>
    <row r="225" spans="1:9" x14ac:dyDescent="0.2">
      <c r="A225" s="78"/>
      <c r="B225" s="78"/>
      <c r="C225" s="78"/>
      <c r="D225" s="78"/>
      <c r="E225" s="10"/>
      <c r="G225" s="10"/>
      <c r="H225" s="10"/>
      <c r="I225" s="10"/>
    </row>
    <row r="226" spans="1:9" x14ac:dyDescent="0.2">
      <c r="A226" s="78"/>
      <c r="B226" s="78"/>
      <c r="C226" s="78"/>
      <c r="D226" s="78"/>
      <c r="E226" s="10"/>
      <c r="G226" s="10"/>
      <c r="H226" s="10"/>
      <c r="I226" s="10"/>
    </row>
    <row r="227" spans="1:9" x14ac:dyDescent="0.2">
      <c r="A227" s="78"/>
      <c r="B227" s="78"/>
      <c r="C227" s="78"/>
      <c r="D227" s="78"/>
      <c r="E227" s="10"/>
      <c r="G227" s="10"/>
      <c r="H227" s="10"/>
      <c r="I227" s="10"/>
    </row>
    <row r="228" spans="1:9" x14ac:dyDescent="0.2">
      <c r="A228" s="78"/>
      <c r="B228" s="78"/>
      <c r="C228" s="78"/>
      <c r="D228" s="78"/>
      <c r="E228" s="10"/>
      <c r="G228" s="10"/>
      <c r="H228" s="10"/>
      <c r="I228" s="10"/>
    </row>
    <row r="229" spans="1:9" x14ac:dyDescent="0.2">
      <c r="A229" s="78" t="s">
        <v>1487</v>
      </c>
      <c r="B229" s="78"/>
      <c r="C229" s="78"/>
      <c r="D229" s="78"/>
      <c r="E229" s="10"/>
      <c r="G229" s="10"/>
      <c r="H229" s="78"/>
      <c r="I229" s="78"/>
    </row>
  </sheetData>
  <mergeCells count="14">
    <mergeCell ref="A119:B119"/>
    <mergeCell ref="A120:B120"/>
    <mergeCell ref="A1:G1"/>
    <mergeCell ref="A114:B114"/>
    <mergeCell ref="A115:B115"/>
    <mergeCell ref="A116:B116"/>
    <mergeCell ref="A117:B117"/>
    <mergeCell ref="A118:B118"/>
    <mergeCell ref="A99:D99"/>
    <mergeCell ref="A171:A172"/>
    <mergeCell ref="B171:B172"/>
    <mergeCell ref="C171:C172"/>
    <mergeCell ref="D171:D172"/>
    <mergeCell ref="E171:E172"/>
  </mergeCells>
  <conditionalFormatting sqref="F2:F3 F5:F98 F230:F65525">
    <cfRule type="cellIs" dxfId="101" priority="4" stopIfTrue="1" operator="between">
      <formula>0.009</formula>
      <formula>-0.009</formula>
    </cfRule>
  </conditionalFormatting>
  <conditionalFormatting sqref="F100:F193">
    <cfRule type="cellIs" dxfId="100" priority="1" stopIfTrue="1" operator="between">
      <formula>0.009</formula>
      <formula>-0.009</formula>
    </cfRule>
  </conditionalFormatting>
  <conditionalFormatting sqref="F99:H99">
    <cfRule type="cellIs" dxfId="99"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D6CCA5-D56E-4543-B981-6A475C9A130C}">
  <dimension ref="A1:J217"/>
  <sheetViews>
    <sheetView workbookViewId="0">
      <selection sqref="A1:G1"/>
    </sheetView>
  </sheetViews>
  <sheetFormatPr defaultColWidth="9.140625" defaultRowHeight="11.25" x14ac:dyDescent="0.2"/>
  <cols>
    <col min="1" max="1" width="33.85546875" style="6" bestFit="1" customWidth="1"/>
    <col min="2" max="2" width="53.42578125" style="6" bestFit="1" customWidth="1"/>
    <col min="3" max="3" width="32.140625" style="6" bestFit="1" customWidth="1"/>
    <col min="4" max="4" width="18.42578125" style="6" customWidth="1"/>
    <col min="5" max="5" width="24.28515625" style="9" customWidth="1"/>
    <col min="6" max="6" width="27.5703125" style="10" bestFit="1" customWidth="1"/>
    <col min="7" max="7" width="29.85546875" style="9" customWidth="1"/>
    <col min="8" max="8" width="28.5703125" style="6" customWidth="1"/>
    <col min="9" max="9" width="6.5703125" style="6" customWidth="1"/>
    <col min="10" max="16384" width="9.140625" style="6"/>
  </cols>
  <sheetData>
    <row r="1" spans="1:10" s="1" customFormat="1" ht="15" x14ac:dyDescent="0.2">
      <c r="A1" s="145" t="s">
        <v>10</v>
      </c>
      <c r="B1" s="146"/>
      <c r="C1" s="146"/>
      <c r="D1" s="146"/>
      <c r="E1" s="146"/>
      <c r="F1" s="146"/>
      <c r="G1" s="146"/>
    </row>
    <row r="2" spans="1:10" s="1" customFormat="1" ht="12" x14ac:dyDescent="0.2">
      <c r="E2" s="5"/>
      <c r="F2" s="8"/>
      <c r="G2" s="9"/>
    </row>
    <row r="3" spans="1:10" s="1" customFormat="1" ht="12" x14ac:dyDescent="0.2">
      <c r="A3" s="7" t="s">
        <v>7</v>
      </c>
      <c r="B3" s="2"/>
      <c r="C3" s="3"/>
      <c r="D3" s="3"/>
      <c r="E3" s="4"/>
      <c r="F3" s="8"/>
      <c r="G3" s="9"/>
    </row>
    <row r="4" spans="1:10" s="1" customFormat="1" ht="23.25" customHeight="1" x14ac:dyDescent="0.2">
      <c r="A4" s="38" t="s">
        <v>2</v>
      </c>
      <c r="B4" s="38" t="s">
        <v>0</v>
      </c>
      <c r="C4" s="39" t="s">
        <v>4</v>
      </c>
      <c r="D4" s="39" t="s">
        <v>1</v>
      </c>
      <c r="E4" s="41" t="s">
        <v>6</v>
      </c>
      <c r="F4" s="40" t="s">
        <v>329</v>
      </c>
      <c r="G4" s="41" t="s">
        <v>330</v>
      </c>
      <c r="H4" s="42" t="s">
        <v>331</v>
      </c>
      <c r="I4" s="43" t="s">
        <v>5</v>
      </c>
      <c r="J4" s="37"/>
    </row>
    <row r="5" spans="1:10" x14ac:dyDescent="0.2">
      <c r="A5" s="44" t="s">
        <v>139</v>
      </c>
      <c r="B5" s="45"/>
      <c r="C5" s="45"/>
      <c r="D5" s="45"/>
      <c r="E5" s="46"/>
      <c r="F5" s="47"/>
      <c r="G5" s="46"/>
      <c r="H5" s="45"/>
      <c r="I5" s="45"/>
    </row>
    <row r="6" spans="1:10" x14ac:dyDescent="0.2">
      <c r="A6" s="44" t="s">
        <v>31</v>
      </c>
      <c r="B6" s="45"/>
      <c r="C6" s="45"/>
      <c r="D6" s="45"/>
      <c r="E6" s="46"/>
      <c r="F6" s="47"/>
      <c r="G6" s="46"/>
      <c r="H6" s="45"/>
      <c r="I6" s="45"/>
    </row>
    <row r="7" spans="1:10" x14ac:dyDescent="0.2">
      <c r="A7" s="45" t="s">
        <v>141</v>
      </c>
      <c r="B7" s="45" t="s">
        <v>1243</v>
      </c>
      <c r="C7" s="45" t="s">
        <v>142</v>
      </c>
      <c r="D7" s="48">
        <v>1503550</v>
      </c>
      <c r="E7" s="46">
        <v>10660.1695</v>
      </c>
      <c r="F7" s="47">
        <v>3.7768228862505602</v>
      </c>
      <c r="G7" s="46">
        <v>-1706.228875</v>
      </c>
      <c r="H7" s="46">
        <v>-0.60450485935346099</v>
      </c>
      <c r="I7" s="49"/>
    </row>
    <row r="8" spans="1:10" x14ac:dyDescent="0.2">
      <c r="A8" s="45" t="s">
        <v>144</v>
      </c>
      <c r="B8" s="45" t="s">
        <v>1287</v>
      </c>
      <c r="C8" s="45" t="s">
        <v>142</v>
      </c>
      <c r="D8" s="48">
        <v>707500</v>
      </c>
      <c r="E8" s="46">
        <v>10287.049999999999</v>
      </c>
      <c r="F8" s="47">
        <v>3.6446292783622098</v>
      </c>
      <c r="G8" s="46">
        <v>-2562</v>
      </c>
      <c r="H8" s="46">
        <v>-0.90769853467845296</v>
      </c>
      <c r="I8" s="49"/>
    </row>
    <row r="9" spans="1:10" x14ac:dyDescent="0.2">
      <c r="A9" s="45" t="s">
        <v>159</v>
      </c>
      <c r="B9" s="45" t="s">
        <v>1245</v>
      </c>
      <c r="C9" s="45" t="s">
        <v>160</v>
      </c>
      <c r="D9" s="48">
        <v>560000</v>
      </c>
      <c r="E9" s="46">
        <v>10146.64</v>
      </c>
      <c r="F9" s="47">
        <v>3.5948830054292702</v>
      </c>
      <c r="G9" s="46">
        <v>-5075.7502500000001</v>
      </c>
      <c r="H9" s="46">
        <v>-1.7983025231533101</v>
      </c>
      <c r="I9" s="49"/>
    </row>
    <row r="10" spans="1:10" x14ac:dyDescent="0.2">
      <c r="A10" s="45" t="s">
        <v>146</v>
      </c>
      <c r="B10" s="45" t="s">
        <v>1244</v>
      </c>
      <c r="C10" s="45" t="s">
        <v>142</v>
      </c>
      <c r="D10" s="48">
        <v>575000</v>
      </c>
      <c r="E10" s="46">
        <v>7475</v>
      </c>
      <c r="F10" s="47">
        <v>2.6483397918506801</v>
      </c>
      <c r="G10" s="46"/>
      <c r="H10" s="46"/>
      <c r="I10" s="49"/>
    </row>
    <row r="11" spans="1:10" x14ac:dyDescent="0.2">
      <c r="A11" s="45" t="s">
        <v>148</v>
      </c>
      <c r="B11" s="45" t="s">
        <v>147</v>
      </c>
      <c r="C11" s="45" t="s">
        <v>142</v>
      </c>
      <c r="D11" s="48">
        <v>700000</v>
      </c>
      <c r="E11" s="46">
        <v>7420</v>
      </c>
      <c r="F11" s="47">
        <v>2.6288536796698398</v>
      </c>
      <c r="G11" s="46"/>
      <c r="H11" s="46"/>
      <c r="I11" s="49"/>
    </row>
    <row r="12" spans="1:10" x14ac:dyDescent="0.2">
      <c r="A12" s="45" t="s">
        <v>165</v>
      </c>
      <c r="B12" s="45" t="s">
        <v>164</v>
      </c>
      <c r="C12" s="45" t="s">
        <v>166</v>
      </c>
      <c r="D12" s="48">
        <v>180375</v>
      </c>
      <c r="E12" s="46">
        <v>7295.9883749999999</v>
      </c>
      <c r="F12" s="47">
        <v>2.5849172353702299</v>
      </c>
      <c r="G12" s="46">
        <v>-1844.297</v>
      </c>
      <c r="H12" s="46">
        <v>-0.65342142248706803</v>
      </c>
      <c r="I12" s="49"/>
    </row>
    <row r="13" spans="1:10" x14ac:dyDescent="0.2">
      <c r="A13" s="45" t="s">
        <v>162</v>
      </c>
      <c r="B13" s="45" t="s">
        <v>161</v>
      </c>
      <c r="C13" s="45" t="s">
        <v>163</v>
      </c>
      <c r="D13" s="48">
        <v>190000</v>
      </c>
      <c r="E13" s="46">
        <v>6235.8</v>
      </c>
      <c r="F13" s="47">
        <v>2.2092999697688902</v>
      </c>
      <c r="G13" s="46"/>
      <c r="H13" s="46"/>
      <c r="I13" s="49"/>
    </row>
    <row r="14" spans="1:10" x14ac:dyDescent="0.2">
      <c r="A14" s="45" t="s">
        <v>150</v>
      </c>
      <c r="B14" s="45" t="s">
        <v>1241</v>
      </c>
      <c r="C14" s="45" t="s">
        <v>151</v>
      </c>
      <c r="D14" s="48">
        <v>483500</v>
      </c>
      <c r="E14" s="46">
        <v>6174.2950000000001</v>
      </c>
      <c r="F14" s="47">
        <v>2.18750918195648</v>
      </c>
      <c r="G14" s="46">
        <v>-826.19849999999997</v>
      </c>
      <c r="H14" s="46">
        <v>-0.29271630281168498</v>
      </c>
      <c r="I14" s="49"/>
    </row>
    <row r="15" spans="1:10" x14ac:dyDescent="0.2">
      <c r="A15" s="45" t="s">
        <v>174</v>
      </c>
      <c r="B15" s="45" t="s">
        <v>173</v>
      </c>
      <c r="C15" s="45" t="s">
        <v>175</v>
      </c>
      <c r="D15" s="48">
        <v>50000</v>
      </c>
      <c r="E15" s="46">
        <v>5725</v>
      </c>
      <c r="F15" s="47">
        <v>2.0283271315511899</v>
      </c>
      <c r="G15" s="46">
        <v>-2094.3000000000002</v>
      </c>
      <c r="H15" s="46">
        <v>-0.74199572255155499</v>
      </c>
      <c r="I15" s="49"/>
    </row>
    <row r="16" spans="1:10" x14ac:dyDescent="0.2">
      <c r="A16" s="45" t="s">
        <v>153</v>
      </c>
      <c r="B16" s="45" t="s">
        <v>152</v>
      </c>
      <c r="C16" s="45" t="s">
        <v>154</v>
      </c>
      <c r="D16" s="48">
        <v>1691750</v>
      </c>
      <c r="E16" s="46">
        <v>5550.6317499999996</v>
      </c>
      <c r="F16" s="47">
        <v>1.96654969009161</v>
      </c>
      <c r="G16" s="46"/>
      <c r="H16" s="46"/>
      <c r="I16" s="49"/>
    </row>
    <row r="17" spans="1:9" x14ac:dyDescent="0.2">
      <c r="A17" s="45" t="s">
        <v>168</v>
      </c>
      <c r="B17" s="45" t="s">
        <v>167</v>
      </c>
      <c r="C17" s="45" t="s">
        <v>169</v>
      </c>
      <c r="D17" s="48">
        <v>1230000</v>
      </c>
      <c r="E17" s="46">
        <v>5097.7349999999997</v>
      </c>
      <c r="F17" s="47">
        <v>1.8060915650581799</v>
      </c>
      <c r="G17" s="46"/>
      <c r="H17" s="46"/>
      <c r="I17" s="49"/>
    </row>
    <row r="18" spans="1:9" x14ac:dyDescent="0.2">
      <c r="A18" s="45" t="s">
        <v>232</v>
      </c>
      <c r="B18" s="45" t="s">
        <v>231</v>
      </c>
      <c r="C18" s="45" t="s">
        <v>233</v>
      </c>
      <c r="D18" s="48">
        <v>217500</v>
      </c>
      <c r="E18" s="46">
        <v>4039.8449999999998</v>
      </c>
      <c r="F18" s="47">
        <v>1.4312885975129099</v>
      </c>
      <c r="G18" s="46"/>
      <c r="H18" s="46"/>
      <c r="I18" s="49"/>
    </row>
    <row r="19" spans="1:9" x14ac:dyDescent="0.2">
      <c r="A19" s="45" t="s">
        <v>226</v>
      </c>
      <c r="B19" s="45" t="s">
        <v>225</v>
      </c>
      <c r="C19" s="45" t="s">
        <v>227</v>
      </c>
      <c r="D19" s="48">
        <v>71000</v>
      </c>
      <c r="E19" s="46">
        <v>3716.14</v>
      </c>
      <c r="F19" s="47">
        <v>1.3166021985402001</v>
      </c>
      <c r="G19" s="46"/>
      <c r="H19" s="46"/>
      <c r="I19" s="49"/>
    </row>
    <row r="20" spans="1:9" x14ac:dyDescent="0.2">
      <c r="A20" s="45" t="s">
        <v>171</v>
      </c>
      <c r="B20" s="45" t="s">
        <v>170</v>
      </c>
      <c r="C20" s="45" t="s">
        <v>172</v>
      </c>
      <c r="D20" s="48">
        <v>166734</v>
      </c>
      <c r="E20" s="46">
        <v>3500.4135959999999</v>
      </c>
      <c r="F20" s="47">
        <v>1.2401718547454099</v>
      </c>
      <c r="G20" s="46"/>
      <c r="H20" s="46"/>
      <c r="I20" s="49"/>
    </row>
    <row r="21" spans="1:9" x14ac:dyDescent="0.2">
      <c r="A21" s="45" t="s">
        <v>189</v>
      </c>
      <c r="B21" s="45" t="s">
        <v>188</v>
      </c>
      <c r="C21" s="45" t="s">
        <v>190</v>
      </c>
      <c r="D21" s="48">
        <v>1000000</v>
      </c>
      <c r="E21" s="46">
        <v>3470</v>
      </c>
      <c r="F21" s="47">
        <v>1.2293965321367</v>
      </c>
      <c r="G21" s="46"/>
      <c r="H21" s="46"/>
      <c r="I21" s="49"/>
    </row>
    <row r="22" spans="1:9" x14ac:dyDescent="0.2">
      <c r="A22" s="45" t="s">
        <v>156</v>
      </c>
      <c r="B22" s="45" t="s">
        <v>1242</v>
      </c>
      <c r="C22" s="45" t="s">
        <v>157</v>
      </c>
      <c r="D22" s="48">
        <v>306000</v>
      </c>
      <c r="E22" s="46">
        <v>3469.4279999999999</v>
      </c>
      <c r="F22" s="47">
        <v>1.2291938765700201</v>
      </c>
      <c r="G22" s="46"/>
      <c r="H22" s="46"/>
      <c r="I22" s="49"/>
    </row>
    <row r="23" spans="1:9" x14ac:dyDescent="0.2">
      <c r="A23" s="45" t="s">
        <v>186</v>
      </c>
      <c r="B23" s="45" t="s">
        <v>185</v>
      </c>
      <c r="C23" s="45" t="s">
        <v>187</v>
      </c>
      <c r="D23" s="48">
        <v>65000</v>
      </c>
      <c r="E23" s="46">
        <v>3412.5</v>
      </c>
      <c r="F23" s="47">
        <v>1.20902468758401</v>
      </c>
      <c r="G23" s="46"/>
      <c r="H23" s="46"/>
      <c r="I23" s="49"/>
    </row>
    <row r="24" spans="1:9" x14ac:dyDescent="0.2">
      <c r="A24" s="45" t="s">
        <v>387</v>
      </c>
      <c r="B24" s="45" t="s">
        <v>386</v>
      </c>
      <c r="C24" s="45" t="s">
        <v>250</v>
      </c>
      <c r="D24" s="48">
        <v>230571</v>
      </c>
      <c r="E24" s="46">
        <v>3399.9999659999999</v>
      </c>
      <c r="F24" s="47">
        <v>1.2045960136787599</v>
      </c>
      <c r="G24" s="46"/>
      <c r="H24" s="46"/>
      <c r="I24" s="49"/>
    </row>
    <row r="25" spans="1:9" x14ac:dyDescent="0.2">
      <c r="A25" s="45" t="s">
        <v>221</v>
      </c>
      <c r="B25" s="45" t="s">
        <v>220</v>
      </c>
      <c r="C25" s="45" t="s">
        <v>222</v>
      </c>
      <c r="D25" s="48">
        <v>1900000</v>
      </c>
      <c r="E25" s="46">
        <v>3337.16</v>
      </c>
      <c r="F25" s="47">
        <v>1.1823322568257399</v>
      </c>
      <c r="G25" s="46"/>
      <c r="H25" s="46"/>
      <c r="I25" s="49"/>
    </row>
    <row r="26" spans="1:9" x14ac:dyDescent="0.2">
      <c r="A26" s="45" t="s">
        <v>202</v>
      </c>
      <c r="B26" s="45" t="s">
        <v>201</v>
      </c>
      <c r="C26" s="45" t="s">
        <v>142</v>
      </c>
      <c r="D26" s="48">
        <v>850000</v>
      </c>
      <c r="E26" s="46">
        <v>3232.9749999999999</v>
      </c>
      <c r="F26" s="47">
        <v>1.1454202459609999</v>
      </c>
      <c r="G26" s="46"/>
      <c r="H26" s="46"/>
      <c r="I26" s="49"/>
    </row>
    <row r="27" spans="1:9" x14ac:dyDescent="0.2">
      <c r="A27" s="45" t="s">
        <v>195</v>
      </c>
      <c r="B27" s="45" t="s">
        <v>194</v>
      </c>
      <c r="C27" s="45" t="s">
        <v>181</v>
      </c>
      <c r="D27" s="48">
        <v>552956</v>
      </c>
      <c r="E27" s="46">
        <v>3220.1392660000001</v>
      </c>
      <c r="F27" s="47">
        <v>1.14087263591286</v>
      </c>
      <c r="G27" s="46"/>
      <c r="H27" s="46"/>
      <c r="I27" s="49"/>
    </row>
    <row r="28" spans="1:9" x14ac:dyDescent="0.2">
      <c r="A28" s="45" t="s">
        <v>192</v>
      </c>
      <c r="B28" s="45" t="s">
        <v>191</v>
      </c>
      <c r="C28" s="45" t="s">
        <v>193</v>
      </c>
      <c r="D28" s="48">
        <v>390000</v>
      </c>
      <c r="E28" s="46">
        <v>3198</v>
      </c>
      <c r="F28" s="47">
        <v>1.13302885007873</v>
      </c>
      <c r="G28" s="46"/>
      <c r="H28" s="46"/>
      <c r="I28" s="49"/>
    </row>
    <row r="29" spans="1:9" x14ac:dyDescent="0.2">
      <c r="A29" s="45" t="s">
        <v>177</v>
      </c>
      <c r="B29" s="45" t="s">
        <v>176</v>
      </c>
      <c r="C29" s="45" t="s">
        <v>178</v>
      </c>
      <c r="D29" s="48">
        <v>225000</v>
      </c>
      <c r="E29" s="46">
        <v>3170.7</v>
      </c>
      <c r="F29" s="47">
        <v>1.1233566525780501</v>
      </c>
      <c r="G29" s="46"/>
      <c r="H29" s="46"/>
      <c r="I29" s="49"/>
    </row>
    <row r="30" spans="1:9" x14ac:dyDescent="0.2">
      <c r="A30" s="45" t="s">
        <v>180</v>
      </c>
      <c r="B30" s="45" t="s">
        <v>179</v>
      </c>
      <c r="C30" s="45" t="s">
        <v>181</v>
      </c>
      <c r="D30" s="48">
        <v>206843</v>
      </c>
      <c r="E30" s="46">
        <v>3060.6558709999999</v>
      </c>
      <c r="F30" s="47">
        <v>1.0843687936228401</v>
      </c>
      <c r="G30" s="46"/>
      <c r="H30" s="46"/>
      <c r="I30" s="49"/>
    </row>
    <row r="31" spans="1:9" x14ac:dyDescent="0.2">
      <c r="A31" s="45" t="s">
        <v>214</v>
      </c>
      <c r="B31" s="45" t="s">
        <v>213</v>
      </c>
      <c r="C31" s="45" t="s">
        <v>215</v>
      </c>
      <c r="D31" s="48">
        <v>150000</v>
      </c>
      <c r="E31" s="46">
        <v>2850</v>
      </c>
      <c r="F31" s="47">
        <v>1.0097349039163099</v>
      </c>
      <c r="G31" s="46"/>
      <c r="H31" s="46"/>
      <c r="I31" s="49"/>
    </row>
    <row r="32" spans="1:9" x14ac:dyDescent="0.2">
      <c r="A32" s="45" t="s">
        <v>197</v>
      </c>
      <c r="B32" s="45" t="s">
        <v>196</v>
      </c>
      <c r="C32" s="45" t="s">
        <v>198</v>
      </c>
      <c r="D32" s="48">
        <v>150000</v>
      </c>
      <c r="E32" s="46">
        <v>2812.5</v>
      </c>
      <c r="F32" s="47">
        <v>0.99644891833846605</v>
      </c>
      <c r="G32" s="46"/>
      <c r="H32" s="46"/>
      <c r="I32" s="49"/>
    </row>
    <row r="33" spans="1:9" x14ac:dyDescent="0.2">
      <c r="A33" s="45" t="s">
        <v>200</v>
      </c>
      <c r="B33" s="45" t="s">
        <v>199</v>
      </c>
      <c r="C33" s="45" t="s">
        <v>198</v>
      </c>
      <c r="D33" s="48">
        <v>1700000</v>
      </c>
      <c r="E33" s="46">
        <v>2788.51</v>
      </c>
      <c r="F33" s="47">
        <v>0.987949430498132</v>
      </c>
      <c r="G33" s="46"/>
      <c r="H33" s="46"/>
      <c r="I33" s="49"/>
    </row>
    <row r="34" spans="1:9" x14ac:dyDescent="0.2">
      <c r="A34" s="45" t="s">
        <v>389</v>
      </c>
      <c r="B34" s="45" t="s">
        <v>388</v>
      </c>
      <c r="C34" s="45" t="s">
        <v>250</v>
      </c>
      <c r="D34" s="48">
        <v>90000</v>
      </c>
      <c r="E34" s="46">
        <v>2780.46</v>
      </c>
      <c r="F34" s="47">
        <v>0.985097372260754</v>
      </c>
      <c r="G34" s="46"/>
      <c r="H34" s="46"/>
      <c r="I34" s="49"/>
    </row>
    <row r="35" spans="1:9" x14ac:dyDescent="0.2">
      <c r="A35" s="45" t="s">
        <v>391</v>
      </c>
      <c r="B35" s="45" t="s">
        <v>390</v>
      </c>
      <c r="C35" s="45" t="s">
        <v>210</v>
      </c>
      <c r="D35" s="48">
        <v>470000</v>
      </c>
      <c r="E35" s="46">
        <v>2714.25</v>
      </c>
      <c r="F35" s="47">
        <v>0.96163963612450898</v>
      </c>
      <c r="G35" s="46"/>
      <c r="H35" s="46"/>
      <c r="I35" s="49"/>
    </row>
    <row r="36" spans="1:9" x14ac:dyDescent="0.2">
      <c r="A36" s="45" t="s">
        <v>183</v>
      </c>
      <c r="B36" s="45" t="s">
        <v>182</v>
      </c>
      <c r="C36" s="45" t="s">
        <v>184</v>
      </c>
      <c r="D36" s="48">
        <v>18000</v>
      </c>
      <c r="E36" s="46">
        <v>2673</v>
      </c>
      <c r="F36" s="47">
        <v>0.94702505198887799</v>
      </c>
      <c r="G36" s="46"/>
      <c r="H36" s="46"/>
      <c r="I36" s="49"/>
    </row>
    <row r="37" spans="1:9" x14ac:dyDescent="0.2">
      <c r="A37" s="45" t="s">
        <v>204</v>
      </c>
      <c r="B37" s="45" t="s">
        <v>203</v>
      </c>
      <c r="C37" s="45" t="s">
        <v>205</v>
      </c>
      <c r="D37" s="48">
        <v>1432750</v>
      </c>
      <c r="E37" s="46">
        <v>2641.274625</v>
      </c>
      <c r="F37" s="47">
        <v>0.93578497533016403</v>
      </c>
      <c r="G37" s="46"/>
      <c r="H37" s="46"/>
      <c r="I37" s="49"/>
    </row>
    <row r="38" spans="1:9" x14ac:dyDescent="0.2">
      <c r="A38" s="45" t="s">
        <v>240</v>
      </c>
      <c r="B38" s="45" t="s">
        <v>239</v>
      </c>
      <c r="C38" s="45" t="s">
        <v>241</v>
      </c>
      <c r="D38" s="48">
        <v>150000</v>
      </c>
      <c r="E38" s="46">
        <v>2617.65</v>
      </c>
      <c r="F38" s="47">
        <v>0.92741493727597701</v>
      </c>
      <c r="G38" s="46"/>
      <c r="H38" s="46"/>
      <c r="I38" s="49"/>
    </row>
    <row r="39" spans="1:9" x14ac:dyDescent="0.2">
      <c r="A39" s="45" t="s">
        <v>212</v>
      </c>
      <c r="B39" s="45" t="s">
        <v>211</v>
      </c>
      <c r="C39" s="45" t="s">
        <v>178</v>
      </c>
      <c r="D39" s="48">
        <v>225000</v>
      </c>
      <c r="E39" s="46">
        <v>2597.4</v>
      </c>
      <c r="F39" s="47">
        <v>0.92024050506393995</v>
      </c>
      <c r="G39" s="46"/>
      <c r="H39" s="46"/>
      <c r="I39" s="49"/>
    </row>
    <row r="40" spans="1:9" x14ac:dyDescent="0.2">
      <c r="A40" s="45" t="s">
        <v>224</v>
      </c>
      <c r="B40" s="45" t="s">
        <v>223</v>
      </c>
      <c r="C40" s="45" t="s">
        <v>178</v>
      </c>
      <c r="D40" s="48">
        <v>188945</v>
      </c>
      <c r="E40" s="46">
        <v>2450.9945400000001</v>
      </c>
      <c r="F40" s="47">
        <v>0.86837008292852802</v>
      </c>
      <c r="G40" s="46"/>
      <c r="H40" s="46"/>
      <c r="I40" s="49"/>
    </row>
    <row r="41" spans="1:9" x14ac:dyDescent="0.2">
      <c r="A41" s="45" t="s">
        <v>229</v>
      </c>
      <c r="B41" s="45" t="s">
        <v>228</v>
      </c>
      <c r="C41" s="45" t="s">
        <v>230</v>
      </c>
      <c r="D41" s="48">
        <v>5150000</v>
      </c>
      <c r="E41" s="46">
        <v>2447.2800000000002</v>
      </c>
      <c r="F41" s="47">
        <v>0.86705404759870597</v>
      </c>
      <c r="G41" s="46"/>
      <c r="H41" s="46"/>
      <c r="I41" s="49"/>
    </row>
    <row r="42" spans="1:9" x14ac:dyDescent="0.2">
      <c r="A42" s="45" t="s">
        <v>209</v>
      </c>
      <c r="B42" s="45" t="s">
        <v>208</v>
      </c>
      <c r="C42" s="45" t="s">
        <v>210</v>
      </c>
      <c r="D42" s="48">
        <v>850000</v>
      </c>
      <c r="E42" s="46">
        <v>2438.65</v>
      </c>
      <c r="F42" s="47">
        <v>0.86399649945105805</v>
      </c>
      <c r="G42" s="46"/>
      <c r="H42" s="46"/>
      <c r="I42" s="49"/>
    </row>
    <row r="43" spans="1:9" x14ac:dyDescent="0.2">
      <c r="A43" s="45" t="s">
        <v>207</v>
      </c>
      <c r="B43" s="45" t="s">
        <v>206</v>
      </c>
      <c r="C43" s="45" t="s">
        <v>184</v>
      </c>
      <c r="D43" s="48">
        <v>32000</v>
      </c>
      <c r="E43" s="46">
        <v>2438.4</v>
      </c>
      <c r="F43" s="47">
        <v>0.86390792621387202</v>
      </c>
      <c r="G43" s="46"/>
      <c r="H43" s="46"/>
      <c r="I43" s="49"/>
    </row>
    <row r="44" spans="1:9" x14ac:dyDescent="0.2">
      <c r="A44" s="45" t="s">
        <v>237</v>
      </c>
      <c r="B44" s="45" t="s">
        <v>236</v>
      </c>
      <c r="C44" s="45" t="s">
        <v>238</v>
      </c>
      <c r="D44" s="48">
        <v>155000</v>
      </c>
      <c r="E44" s="46">
        <v>2428.6950000000002</v>
      </c>
      <c r="F44" s="47">
        <v>0.86046951314632603</v>
      </c>
      <c r="G44" s="46"/>
      <c r="H44" s="46"/>
      <c r="I44" s="49"/>
    </row>
    <row r="45" spans="1:9" x14ac:dyDescent="0.2">
      <c r="A45" s="45" t="s">
        <v>254</v>
      </c>
      <c r="B45" s="45" t="s">
        <v>253</v>
      </c>
      <c r="C45" s="45" t="s">
        <v>172</v>
      </c>
      <c r="D45" s="48">
        <v>76911</v>
      </c>
      <c r="E45" s="46">
        <v>2422.388856</v>
      </c>
      <c r="F45" s="47">
        <v>0.85823529079337002</v>
      </c>
      <c r="G45" s="46"/>
      <c r="H45" s="46"/>
      <c r="I45" s="49"/>
    </row>
    <row r="46" spans="1:9" x14ac:dyDescent="0.2">
      <c r="A46" s="45" t="s">
        <v>217</v>
      </c>
      <c r="B46" s="45" t="s">
        <v>216</v>
      </c>
      <c r="C46" s="45" t="s">
        <v>184</v>
      </c>
      <c r="D46" s="48">
        <v>90000</v>
      </c>
      <c r="E46" s="46">
        <v>2388.2399999999998</v>
      </c>
      <c r="F46" s="47">
        <v>0.84613659190494495</v>
      </c>
      <c r="G46" s="46"/>
      <c r="H46" s="46"/>
      <c r="I46" s="49"/>
    </row>
    <row r="47" spans="1:9" x14ac:dyDescent="0.2">
      <c r="A47" s="45" t="s">
        <v>393</v>
      </c>
      <c r="B47" s="45" t="s">
        <v>392</v>
      </c>
      <c r="C47" s="45" t="s">
        <v>210</v>
      </c>
      <c r="D47" s="48">
        <v>70000</v>
      </c>
      <c r="E47" s="46">
        <v>2380</v>
      </c>
      <c r="F47" s="47">
        <v>0.84321721800730598</v>
      </c>
      <c r="G47" s="46"/>
      <c r="H47" s="46"/>
      <c r="I47" s="49"/>
    </row>
    <row r="48" spans="1:9" x14ac:dyDescent="0.2">
      <c r="A48" s="45" t="s">
        <v>235</v>
      </c>
      <c r="B48" s="45" t="s">
        <v>234</v>
      </c>
      <c r="C48" s="45" t="s">
        <v>154</v>
      </c>
      <c r="D48" s="48">
        <v>350000</v>
      </c>
      <c r="E48" s="46">
        <v>2318.4</v>
      </c>
      <c r="F48" s="47">
        <v>0.82139277236476405</v>
      </c>
      <c r="G48" s="46"/>
      <c r="H48" s="46"/>
      <c r="I48" s="49"/>
    </row>
    <row r="49" spans="1:9" x14ac:dyDescent="0.2">
      <c r="A49" s="45" t="s">
        <v>219</v>
      </c>
      <c r="B49" s="45" t="s">
        <v>218</v>
      </c>
      <c r="C49" s="45" t="s">
        <v>163</v>
      </c>
      <c r="D49" s="48">
        <v>100000</v>
      </c>
      <c r="E49" s="46">
        <v>2205</v>
      </c>
      <c r="F49" s="47">
        <v>0.78121595197735705</v>
      </c>
      <c r="G49" s="46"/>
      <c r="H49" s="46"/>
      <c r="I49" s="49"/>
    </row>
    <row r="50" spans="1:9" x14ac:dyDescent="0.2">
      <c r="A50" s="45" t="s">
        <v>262</v>
      </c>
      <c r="B50" s="45" t="s">
        <v>261</v>
      </c>
      <c r="C50" s="45" t="s">
        <v>250</v>
      </c>
      <c r="D50" s="48">
        <v>500000</v>
      </c>
      <c r="E50" s="46">
        <v>2201.25</v>
      </c>
      <c r="F50" s="47">
        <v>0.77988735341957305</v>
      </c>
      <c r="G50" s="46"/>
      <c r="H50" s="46"/>
      <c r="I50" s="49"/>
    </row>
    <row r="51" spans="1:9" x14ac:dyDescent="0.2">
      <c r="A51" s="45" t="s">
        <v>245</v>
      </c>
      <c r="B51" s="45" t="s">
        <v>244</v>
      </c>
      <c r="C51" s="45" t="s">
        <v>169</v>
      </c>
      <c r="D51" s="48">
        <v>40000</v>
      </c>
      <c r="E51" s="46">
        <v>1920.64</v>
      </c>
      <c r="F51" s="47">
        <v>0.68046920907292097</v>
      </c>
      <c r="G51" s="46"/>
      <c r="H51" s="46"/>
      <c r="I51" s="49"/>
    </row>
    <row r="52" spans="1:9" x14ac:dyDescent="0.2">
      <c r="A52" s="45" t="s">
        <v>279</v>
      </c>
      <c r="B52" s="45" t="s">
        <v>278</v>
      </c>
      <c r="C52" s="45" t="s">
        <v>210</v>
      </c>
      <c r="D52" s="48">
        <v>150000</v>
      </c>
      <c r="E52" s="46">
        <v>1762.5</v>
      </c>
      <c r="F52" s="47">
        <v>0.62444132215877202</v>
      </c>
      <c r="G52" s="46"/>
      <c r="H52" s="46"/>
      <c r="I52" s="49"/>
    </row>
    <row r="53" spans="1:9" x14ac:dyDescent="0.2">
      <c r="A53" s="45" t="s">
        <v>252</v>
      </c>
      <c r="B53" s="45" t="s">
        <v>251</v>
      </c>
      <c r="C53" s="45" t="s">
        <v>233</v>
      </c>
      <c r="D53" s="48">
        <v>700000</v>
      </c>
      <c r="E53" s="46">
        <v>1741.95</v>
      </c>
      <c r="F53" s="47">
        <v>0.61716060206211198</v>
      </c>
      <c r="G53" s="46"/>
      <c r="H53" s="46"/>
      <c r="I53" s="49"/>
    </row>
    <row r="54" spans="1:9" x14ac:dyDescent="0.2">
      <c r="A54" s="45" t="s">
        <v>243</v>
      </c>
      <c r="B54" s="45" t="s">
        <v>242</v>
      </c>
      <c r="C54" s="45" t="s">
        <v>190</v>
      </c>
      <c r="D54" s="48">
        <v>1184120</v>
      </c>
      <c r="E54" s="46">
        <v>1730.7097920000001</v>
      </c>
      <c r="F54" s="47">
        <v>0.61317827562531202</v>
      </c>
      <c r="G54" s="46"/>
      <c r="H54" s="46"/>
      <c r="I54" s="49"/>
    </row>
    <row r="55" spans="1:9" x14ac:dyDescent="0.2">
      <c r="A55" s="45" t="s">
        <v>247</v>
      </c>
      <c r="B55" s="45" t="s">
        <v>246</v>
      </c>
      <c r="C55" s="45" t="s">
        <v>230</v>
      </c>
      <c r="D55" s="48">
        <v>520000</v>
      </c>
      <c r="E55" s="46">
        <v>1673.1</v>
      </c>
      <c r="F55" s="47">
        <v>0.59276753254118697</v>
      </c>
      <c r="G55" s="46"/>
      <c r="H55" s="46"/>
      <c r="I55" s="49"/>
    </row>
    <row r="56" spans="1:9" x14ac:dyDescent="0.2">
      <c r="A56" s="45" t="s">
        <v>249</v>
      </c>
      <c r="B56" s="45" t="s">
        <v>248</v>
      </c>
      <c r="C56" s="45" t="s">
        <v>250</v>
      </c>
      <c r="D56" s="48">
        <v>66000</v>
      </c>
      <c r="E56" s="46">
        <v>1672.836</v>
      </c>
      <c r="F56" s="47">
        <v>0.59267399920271902</v>
      </c>
      <c r="G56" s="46"/>
      <c r="H56" s="46"/>
      <c r="I56" s="49"/>
    </row>
    <row r="57" spans="1:9" x14ac:dyDescent="0.2">
      <c r="A57" s="45" t="s">
        <v>264</v>
      </c>
      <c r="B57" s="45" t="s">
        <v>263</v>
      </c>
      <c r="C57" s="45" t="s">
        <v>172</v>
      </c>
      <c r="D57" s="48">
        <v>71679</v>
      </c>
      <c r="E57" s="46">
        <v>1091.0977379999999</v>
      </c>
      <c r="F57" s="47">
        <v>0.38656823496236298</v>
      </c>
      <c r="G57" s="46"/>
      <c r="H57" s="46"/>
      <c r="I57" s="49"/>
    </row>
    <row r="58" spans="1:9" x14ac:dyDescent="0.2">
      <c r="A58" s="45" t="s">
        <v>333</v>
      </c>
      <c r="B58" s="45" t="s">
        <v>332</v>
      </c>
      <c r="C58" s="45" t="s">
        <v>190</v>
      </c>
      <c r="D58" s="48">
        <v>270000</v>
      </c>
      <c r="E58" s="46">
        <v>883.98</v>
      </c>
      <c r="F58" s="47">
        <v>0.31318788082945298</v>
      </c>
      <c r="G58" s="46">
        <v>-878.98500000000001</v>
      </c>
      <c r="H58" s="46">
        <v>-0.311418187550484</v>
      </c>
      <c r="I58" s="49"/>
    </row>
    <row r="59" spans="1:9" x14ac:dyDescent="0.2">
      <c r="A59" s="45" t="s">
        <v>256</v>
      </c>
      <c r="B59" s="45" t="s">
        <v>255</v>
      </c>
      <c r="C59" s="45" t="s">
        <v>241</v>
      </c>
      <c r="D59" s="48">
        <v>119068</v>
      </c>
      <c r="E59" s="46">
        <v>126.50975</v>
      </c>
      <c r="F59" s="47">
        <v>4.4821512372184798E-2</v>
      </c>
      <c r="G59" s="46"/>
      <c r="H59" s="46"/>
      <c r="I59" s="49"/>
    </row>
    <row r="60" spans="1:9" x14ac:dyDescent="0.2">
      <c r="A60" s="44" t="s">
        <v>34</v>
      </c>
      <c r="B60" s="44"/>
      <c r="C60" s="44"/>
      <c r="D60" s="44"/>
      <c r="E60" s="50">
        <f>SUM(E7:E59)</f>
        <v>189493.93262500007</v>
      </c>
      <c r="F60" s="51">
        <f>SUM(F7:F59)</f>
        <v>67.136364158536324</v>
      </c>
      <c r="G60" s="50">
        <f>SUM(G7:G59)</f>
        <v>-14987.759625000002</v>
      </c>
      <c r="H60" s="50">
        <f>SUM(H7:H59)</f>
        <v>-5.3100575525860156</v>
      </c>
      <c r="I60" s="44"/>
    </row>
    <row r="61" spans="1:9" x14ac:dyDescent="0.2">
      <c r="A61" s="45"/>
      <c r="B61" s="45"/>
      <c r="C61" s="45"/>
      <c r="D61" s="45"/>
      <c r="E61" s="46"/>
      <c r="F61" s="47"/>
      <c r="G61" s="46"/>
      <c r="H61" s="45"/>
      <c r="I61" s="45"/>
    </row>
    <row r="62" spans="1:9" x14ac:dyDescent="0.2">
      <c r="A62" s="44" t="s">
        <v>30</v>
      </c>
      <c r="B62" s="45"/>
      <c r="C62" s="45"/>
      <c r="D62" s="45"/>
      <c r="E62" s="46"/>
      <c r="F62" s="47"/>
      <c r="G62" s="46"/>
      <c r="H62" s="45"/>
      <c r="I62" s="45"/>
    </row>
    <row r="63" spans="1:9" x14ac:dyDescent="0.2">
      <c r="A63" s="44" t="s">
        <v>31</v>
      </c>
      <c r="B63" s="45"/>
      <c r="C63" s="45"/>
      <c r="D63" s="45"/>
      <c r="E63" s="46"/>
      <c r="F63" s="47"/>
      <c r="G63" s="46"/>
      <c r="H63" s="45"/>
      <c r="I63" s="45"/>
    </row>
    <row r="64" spans="1:9" x14ac:dyDescent="0.2">
      <c r="A64" s="45" t="s">
        <v>71</v>
      </c>
      <c r="B64" s="45" t="s">
        <v>70</v>
      </c>
      <c r="C64" s="45" t="s">
        <v>69</v>
      </c>
      <c r="D64" s="48">
        <v>11897</v>
      </c>
      <c r="E64" s="46">
        <v>13300.4534</v>
      </c>
      <c r="F64" s="47">
        <v>4.7122568546990804</v>
      </c>
      <c r="G64" s="49"/>
      <c r="H64" s="49"/>
      <c r="I64" s="49">
        <v>8.9869000000000003</v>
      </c>
    </row>
    <row r="65" spans="1:9" x14ac:dyDescent="0.2">
      <c r="A65" s="45" t="s">
        <v>68</v>
      </c>
      <c r="B65" s="45" t="s">
        <v>67</v>
      </c>
      <c r="C65" s="45" t="s">
        <v>69</v>
      </c>
      <c r="D65" s="48">
        <v>7420</v>
      </c>
      <c r="E65" s="46">
        <v>8265.9245200000005</v>
      </c>
      <c r="F65" s="47">
        <v>2.9285587722742799</v>
      </c>
      <c r="G65" s="49"/>
      <c r="H65" s="49"/>
      <c r="I65" s="49">
        <v>8.9518000000000004</v>
      </c>
    </row>
    <row r="66" spans="1:9" x14ac:dyDescent="0.2">
      <c r="A66" s="45" t="s">
        <v>84</v>
      </c>
      <c r="B66" s="45" t="s">
        <v>83</v>
      </c>
      <c r="C66" s="45" t="s">
        <v>33</v>
      </c>
      <c r="D66" s="48">
        <v>5367</v>
      </c>
      <c r="E66" s="46">
        <v>5568.1067835000003</v>
      </c>
      <c r="F66" s="47">
        <v>1.9727409712396999</v>
      </c>
      <c r="G66" s="49"/>
      <c r="H66" s="49"/>
      <c r="I66" s="49">
        <v>7.98</v>
      </c>
    </row>
    <row r="67" spans="1:9" x14ac:dyDescent="0.2">
      <c r="A67" s="45" t="s">
        <v>99</v>
      </c>
      <c r="B67" s="45" t="s">
        <v>98</v>
      </c>
      <c r="C67" s="45" t="s">
        <v>33</v>
      </c>
      <c r="D67" s="48">
        <v>5000</v>
      </c>
      <c r="E67" s="46">
        <v>5122.5117123</v>
      </c>
      <c r="F67" s="47">
        <v>1.8148697795191</v>
      </c>
      <c r="G67" s="49"/>
      <c r="H67" s="49"/>
      <c r="I67" s="49">
        <v>7.9850000000000003</v>
      </c>
    </row>
    <row r="68" spans="1:9" x14ac:dyDescent="0.2">
      <c r="A68" s="45" t="s">
        <v>91</v>
      </c>
      <c r="B68" s="45" t="s">
        <v>90</v>
      </c>
      <c r="C68" s="45" t="s">
        <v>33</v>
      </c>
      <c r="D68" s="48">
        <v>5000</v>
      </c>
      <c r="E68" s="46">
        <v>5084.5410959000001</v>
      </c>
      <c r="F68" s="47">
        <v>1.8014170578691699</v>
      </c>
      <c r="G68" s="49"/>
      <c r="H68" s="49"/>
      <c r="I68" s="49">
        <v>7.9749999999999996</v>
      </c>
    </row>
    <row r="69" spans="1:9" x14ac:dyDescent="0.2">
      <c r="A69" s="45" t="s">
        <v>395</v>
      </c>
      <c r="B69" s="45" t="s">
        <v>394</v>
      </c>
      <c r="C69" s="45" t="s">
        <v>33</v>
      </c>
      <c r="D69" s="48">
        <v>3000</v>
      </c>
      <c r="E69" s="46">
        <v>3227.6906712</v>
      </c>
      <c r="F69" s="47">
        <v>1.14354804552832</v>
      </c>
      <c r="G69" s="49"/>
      <c r="H69" s="49"/>
      <c r="I69" s="49">
        <v>8.1599000000000004</v>
      </c>
    </row>
    <row r="70" spans="1:9" x14ac:dyDescent="0.2">
      <c r="A70" s="45" t="s">
        <v>89</v>
      </c>
      <c r="B70" s="45" t="s">
        <v>1070</v>
      </c>
      <c r="C70" s="45" t="s">
        <v>33</v>
      </c>
      <c r="D70" s="48">
        <v>3000</v>
      </c>
      <c r="E70" s="46">
        <v>3053.9996712000002</v>
      </c>
      <c r="F70" s="47">
        <v>1.0820105489682701</v>
      </c>
      <c r="G70" s="49"/>
      <c r="H70" s="49"/>
      <c r="I70" s="49">
        <v>7.2109310512149198</v>
      </c>
    </row>
    <row r="71" spans="1:9" x14ac:dyDescent="0.2">
      <c r="A71" s="45" t="s">
        <v>101</v>
      </c>
      <c r="B71" s="45" t="s">
        <v>100</v>
      </c>
      <c r="C71" s="45" t="s">
        <v>33</v>
      </c>
      <c r="D71" s="48">
        <v>300</v>
      </c>
      <c r="E71" s="46">
        <v>3041.6418493000001</v>
      </c>
      <c r="F71" s="47">
        <v>1.07763225980729</v>
      </c>
      <c r="G71" s="49"/>
      <c r="H71" s="49"/>
      <c r="I71" s="49">
        <v>7.69</v>
      </c>
    </row>
    <row r="72" spans="1:9" x14ac:dyDescent="0.2">
      <c r="A72" s="45" t="s">
        <v>397</v>
      </c>
      <c r="B72" s="45" t="s">
        <v>396</v>
      </c>
      <c r="C72" s="45" t="s">
        <v>33</v>
      </c>
      <c r="D72" s="48">
        <v>2500</v>
      </c>
      <c r="E72" s="46">
        <v>2711.5745204999998</v>
      </c>
      <c r="F72" s="47">
        <v>0.96069173260315399</v>
      </c>
      <c r="G72" s="49"/>
      <c r="H72" s="49"/>
      <c r="I72" s="49">
        <v>8.26</v>
      </c>
    </row>
    <row r="73" spans="1:9" x14ac:dyDescent="0.2">
      <c r="A73" s="45" t="s">
        <v>97</v>
      </c>
      <c r="B73" s="45" t="s">
        <v>96</v>
      </c>
      <c r="C73" s="45" t="s">
        <v>74</v>
      </c>
      <c r="D73" s="48">
        <v>250</v>
      </c>
      <c r="E73" s="46">
        <v>2575.8829795000001</v>
      </c>
      <c r="F73" s="47">
        <v>0.91261717642284101</v>
      </c>
      <c r="G73" s="49"/>
      <c r="H73" s="49"/>
      <c r="I73" s="49">
        <v>7.57</v>
      </c>
    </row>
    <row r="74" spans="1:9" x14ac:dyDescent="0.2">
      <c r="A74" s="45" t="s">
        <v>399</v>
      </c>
      <c r="B74" s="45" t="s">
        <v>398</v>
      </c>
      <c r="C74" s="45" t="s">
        <v>33</v>
      </c>
      <c r="D74" s="48">
        <v>2500</v>
      </c>
      <c r="E74" s="46">
        <v>2553.4502739999998</v>
      </c>
      <c r="F74" s="47">
        <v>0.90466942704297204</v>
      </c>
      <c r="G74" s="49"/>
      <c r="H74" s="49"/>
      <c r="I74" s="49">
        <v>8.08</v>
      </c>
    </row>
    <row r="75" spans="1:9" x14ac:dyDescent="0.2">
      <c r="A75" s="45" t="s">
        <v>93</v>
      </c>
      <c r="B75" s="45" t="s">
        <v>92</v>
      </c>
      <c r="C75" s="45" t="s">
        <v>33</v>
      </c>
      <c r="D75" s="48">
        <v>2500</v>
      </c>
      <c r="E75" s="46">
        <v>2511.2166437999999</v>
      </c>
      <c r="F75" s="47">
        <v>0.88970634966331097</v>
      </c>
      <c r="G75" s="49"/>
      <c r="H75" s="49"/>
      <c r="I75" s="49">
        <v>7.9901</v>
      </c>
    </row>
    <row r="76" spans="1:9" x14ac:dyDescent="0.2">
      <c r="A76" s="45" t="s">
        <v>95</v>
      </c>
      <c r="B76" s="45" t="s">
        <v>94</v>
      </c>
      <c r="C76" s="45" t="s">
        <v>33</v>
      </c>
      <c r="D76" s="48">
        <v>4148</v>
      </c>
      <c r="E76" s="46">
        <v>2426.6214799999998</v>
      </c>
      <c r="F76" s="47">
        <v>0.85973487963124895</v>
      </c>
      <c r="G76" s="49"/>
      <c r="H76" s="49"/>
      <c r="I76" s="49">
        <v>6.78</v>
      </c>
    </row>
    <row r="77" spans="1:9" x14ac:dyDescent="0.2">
      <c r="A77" s="45" t="s">
        <v>401</v>
      </c>
      <c r="B77" s="45" t="s">
        <v>400</v>
      </c>
      <c r="C77" s="45" t="s">
        <v>32</v>
      </c>
      <c r="D77" s="48">
        <v>1000</v>
      </c>
      <c r="E77" s="46">
        <v>1061.1009452000001</v>
      </c>
      <c r="F77" s="47">
        <v>0.37594058278843201</v>
      </c>
      <c r="G77" s="49"/>
      <c r="H77" s="49"/>
      <c r="I77" s="49">
        <v>7.4238999999999997</v>
      </c>
    </row>
    <row r="78" spans="1:9" x14ac:dyDescent="0.2">
      <c r="A78" s="44" t="s">
        <v>34</v>
      </c>
      <c r="B78" s="44"/>
      <c r="C78" s="44"/>
      <c r="D78" s="44"/>
      <c r="E78" s="50">
        <f>SUM(E63:E77)</f>
        <v>60504.716546399999</v>
      </c>
      <c r="F78" s="51">
        <f>SUM(F63:F77)</f>
        <v>21.436394438057167</v>
      </c>
      <c r="G78" s="50"/>
      <c r="H78" s="44"/>
      <c r="I78" s="44"/>
    </row>
    <row r="79" spans="1:9" x14ac:dyDescent="0.2">
      <c r="A79" s="45"/>
      <c r="B79" s="45"/>
      <c r="C79" s="45"/>
      <c r="D79" s="45"/>
      <c r="E79" s="46"/>
      <c r="F79" s="47"/>
      <c r="G79" s="46"/>
      <c r="H79" s="45"/>
      <c r="I79" s="45"/>
    </row>
    <row r="80" spans="1:9" x14ac:dyDescent="0.2">
      <c r="A80" s="44" t="s">
        <v>35</v>
      </c>
      <c r="B80" s="45"/>
      <c r="C80" s="45"/>
      <c r="D80" s="45"/>
      <c r="E80" s="46"/>
      <c r="F80" s="47"/>
      <c r="G80" s="46"/>
      <c r="H80" s="45"/>
      <c r="I80" s="45"/>
    </row>
    <row r="81" spans="1:9" x14ac:dyDescent="0.2">
      <c r="A81" s="44" t="s">
        <v>42</v>
      </c>
      <c r="B81" s="45"/>
      <c r="C81" s="45"/>
      <c r="D81" s="45"/>
      <c r="E81" s="46"/>
      <c r="F81" s="47"/>
      <c r="G81" s="46"/>
      <c r="H81" s="45"/>
      <c r="I81" s="45"/>
    </row>
    <row r="82" spans="1:9" x14ac:dyDescent="0.2">
      <c r="A82" s="45" t="s">
        <v>44</v>
      </c>
      <c r="B82" s="45" t="s">
        <v>1240</v>
      </c>
      <c r="C82" s="45" t="s">
        <v>43</v>
      </c>
      <c r="D82" s="48">
        <v>2500000</v>
      </c>
      <c r="E82" s="46">
        <v>2489.5450000000001</v>
      </c>
      <c r="F82" s="47">
        <v>0.88202823907731098</v>
      </c>
      <c r="G82" s="49"/>
      <c r="H82" s="49"/>
      <c r="I82" s="49">
        <v>5.1094999999999997</v>
      </c>
    </row>
    <row r="83" spans="1:9" x14ac:dyDescent="0.2">
      <c r="A83" s="44" t="s">
        <v>34</v>
      </c>
      <c r="B83" s="44"/>
      <c r="C83" s="44"/>
      <c r="D83" s="44"/>
      <c r="E83" s="50">
        <f>SUM(E81:E82)</f>
        <v>2489.5450000000001</v>
      </c>
      <c r="F83" s="51">
        <f>SUM(F81:F82)</f>
        <v>0.88202823907731098</v>
      </c>
      <c r="G83" s="50"/>
      <c r="H83" s="44"/>
      <c r="I83" s="44"/>
    </row>
    <row r="84" spans="1:9" x14ac:dyDescent="0.2">
      <c r="A84" s="45"/>
      <c r="B84" s="45"/>
      <c r="C84" s="45"/>
      <c r="D84" s="45"/>
      <c r="E84" s="46"/>
      <c r="F84" s="47"/>
      <c r="G84" s="46"/>
      <c r="H84" s="45"/>
      <c r="I84" s="45"/>
    </row>
    <row r="85" spans="1:9" x14ac:dyDescent="0.2">
      <c r="A85" s="44" t="s">
        <v>65</v>
      </c>
      <c r="B85" s="45"/>
      <c r="C85" s="45"/>
      <c r="D85" s="45"/>
      <c r="E85" s="46"/>
      <c r="F85" s="47"/>
      <c r="G85" s="46"/>
      <c r="H85" s="45"/>
      <c r="I85" s="45"/>
    </row>
    <row r="86" spans="1:9" x14ac:dyDescent="0.2">
      <c r="A86" s="45" t="s">
        <v>105</v>
      </c>
      <c r="B86" s="45" t="s">
        <v>104</v>
      </c>
      <c r="C86" s="45" t="s">
        <v>43</v>
      </c>
      <c r="D86" s="48">
        <v>4000000</v>
      </c>
      <c r="E86" s="46">
        <v>4018.8040000000001</v>
      </c>
      <c r="F86" s="47">
        <v>1.42383391957842</v>
      </c>
      <c r="G86" s="49"/>
      <c r="H86" s="49"/>
      <c r="I86" s="49">
        <v>7.3587067849999999</v>
      </c>
    </row>
    <row r="87" spans="1:9" x14ac:dyDescent="0.2">
      <c r="A87" s="45" t="s">
        <v>103</v>
      </c>
      <c r="B87" s="45" t="s">
        <v>102</v>
      </c>
      <c r="C87" s="45" t="s">
        <v>43</v>
      </c>
      <c r="D87" s="48">
        <v>3633000</v>
      </c>
      <c r="E87" s="46">
        <v>3754.9186359999999</v>
      </c>
      <c r="F87" s="47">
        <v>1.3303411958368501</v>
      </c>
      <c r="G87" s="49"/>
      <c r="H87" s="49"/>
      <c r="I87" s="49">
        <v>7.8482051249999998</v>
      </c>
    </row>
    <row r="88" spans="1:9" x14ac:dyDescent="0.2">
      <c r="A88" s="45" t="s">
        <v>107</v>
      </c>
      <c r="B88" s="45" t="s">
        <v>106</v>
      </c>
      <c r="C88" s="45" t="s">
        <v>43</v>
      </c>
      <c r="D88" s="48">
        <v>2500000</v>
      </c>
      <c r="E88" s="46">
        <v>2527.23</v>
      </c>
      <c r="F88" s="47">
        <v>0.89537976885067405</v>
      </c>
      <c r="G88" s="49"/>
      <c r="H88" s="49"/>
      <c r="I88" s="49">
        <v>7.6820606250000001</v>
      </c>
    </row>
    <row r="89" spans="1:9" x14ac:dyDescent="0.2">
      <c r="A89" s="45" t="s">
        <v>117</v>
      </c>
      <c r="B89" s="45" t="s">
        <v>116</v>
      </c>
      <c r="C89" s="45" t="s">
        <v>43</v>
      </c>
      <c r="D89" s="48">
        <v>2343370</v>
      </c>
      <c r="E89" s="46">
        <v>2397.5320507000001</v>
      </c>
      <c r="F89" s="47">
        <v>0.84942869994731396</v>
      </c>
      <c r="G89" s="49"/>
      <c r="H89" s="49"/>
      <c r="I89" s="49">
        <v>7.5965834049999996</v>
      </c>
    </row>
    <row r="90" spans="1:9" x14ac:dyDescent="0.2">
      <c r="A90" s="45" t="s">
        <v>377</v>
      </c>
      <c r="B90" s="45" t="s">
        <v>1239</v>
      </c>
      <c r="C90" s="45" t="s">
        <v>43</v>
      </c>
      <c r="D90" s="48">
        <v>2000000</v>
      </c>
      <c r="E90" s="46">
        <v>2084.7433332999999</v>
      </c>
      <c r="F90" s="47">
        <v>0.73860986292626296</v>
      </c>
      <c r="G90" s="49"/>
      <c r="H90" s="49"/>
      <c r="I90" s="49">
        <v>6.1719004003125102</v>
      </c>
    </row>
    <row r="91" spans="1:9" x14ac:dyDescent="0.2">
      <c r="A91" s="45" t="s">
        <v>379</v>
      </c>
      <c r="B91" s="45" t="s">
        <v>378</v>
      </c>
      <c r="C91" s="45" t="s">
        <v>43</v>
      </c>
      <c r="D91" s="48">
        <v>2000000</v>
      </c>
      <c r="E91" s="46">
        <v>2031.0111111000001</v>
      </c>
      <c r="F91" s="47">
        <v>0.71957291548053404</v>
      </c>
      <c r="G91" s="49"/>
      <c r="H91" s="49"/>
      <c r="I91" s="49">
        <v>7.4546362249999998</v>
      </c>
    </row>
    <row r="92" spans="1:9" x14ac:dyDescent="0.2">
      <c r="A92" s="45" t="s">
        <v>109</v>
      </c>
      <c r="B92" s="45" t="s">
        <v>108</v>
      </c>
      <c r="C92" s="45" t="s">
        <v>43</v>
      </c>
      <c r="D92" s="48">
        <v>1562190</v>
      </c>
      <c r="E92" s="46">
        <v>1600.1676201</v>
      </c>
      <c r="F92" s="47">
        <v>0.56692810460760301</v>
      </c>
      <c r="G92" s="49"/>
      <c r="H92" s="49"/>
      <c r="I92" s="49">
        <v>7.605219795</v>
      </c>
    </row>
    <row r="93" spans="1:9" x14ac:dyDescent="0.2">
      <c r="A93" s="45" t="s">
        <v>381</v>
      </c>
      <c r="B93" s="45" t="s">
        <v>380</v>
      </c>
      <c r="C93" s="45" t="s">
        <v>43</v>
      </c>
      <c r="D93" s="48">
        <v>1500000</v>
      </c>
      <c r="E93" s="46">
        <v>1535.7204999999999</v>
      </c>
      <c r="F93" s="47">
        <v>0.54409494438940698</v>
      </c>
      <c r="G93" s="49"/>
      <c r="H93" s="49"/>
      <c r="I93" s="49">
        <v>7.5732334049999999</v>
      </c>
    </row>
    <row r="94" spans="1:9" x14ac:dyDescent="0.2">
      <c r="A94" s="45" t="s">
        <v>111</v>
      </c>
      <c r="B94" s="45" t="s">
        <v>110</v>
      </c>
      <c r="C94" s="45" t="s">
        <v>43</v>
      </c>
      <c r="D94" s="48">
        <v>637800</v>
      </c>
      <c r="E94" s="46">
        <v>637.12456980000002</v>
      </c>
      <c r="F94" s="47">
        <v>0.22572874255078099</v>
      </c>
      <c r="G94" s="49"/>
      <c r="H94" s="49"/>
      <c r="I94" s="49">
        <v>7.8578855499999998</v>
      </c>
    </row>
    <row r="95" spans="1:9" x14ac:dyDescent="0.2">
      <c r="A95" s="45" t="s">
        <v>403</v>
      </c>
      <c r="B95" s="45" t="s">
        <v>1200</v>
      </c>
      <c r="C95" s="45" t="s">
        <v>43</v>
      </c>
      <c r="D95" s="48">
        <v>480000</v>
      </c>
      <c r="E95" s="46">
        <v>492.8664</v>
      </c>
      <c r="F95" s="47">
        <v>0.17461909019213301</v>
      </c>
      <c r="G95" s="49"/>
      <c r="H95" s="49"/>
      <c r="I95" s="49">
        <v>5.86371339005</v>
      </c>
    </row>
    <row r="96" spans="1:9" x14ac:dyDescent="0.2">
      <c r="A96" s="45" t="s">
        <v>113</v>
      </c>
      <c r="B96" s="45" t="s">
        <v>112</v>
      </c>
      <c r="C96" s="45" t="s">
        <v>43</v>
      </c>
      <c r="D96" s="48">
        <v>437800</v>
      </c>
      <c r="E96" s="46">
        <v>436.53607140000003</v>
      </c>
      <c r="F96" s="47">
        <v>0.15466165196880099</v>
      </c>
      <c r="G96" s="49"/>
      <c r="H96" s="49"/>
      <c r="I96" s="49">
        <v>7.8816633999999999</v>
      </c>
    </row>
    <row r="97" spans="1:9" x14ac:dyDescent="0.2">
      <c r="A97" s="45" t="s">
        <v>119</v>
      </c>
      <c r="B97" s="45" t="s">
        <v>118</v>
      </c>
      <c r="C97" s="45" t="s">
        <v>43</v>
      </c>
      <c r="D97" s="48">
        <v>52560</v>
      </c>
      <c r="E97" s="46">
        <v>52.9173379</v>
      </c>
      <c r="F97" s="47">
        <v>1.8748239684197698E-2</v>
      </c>
      <c r="G97" s="49"/>
      <c r="H97" s="49"/>
      <c r="I97" s="49">
        <v>7.8769053900000001</v>
      </c>
    </row>
    <row r="98" spans="1:9" x14ac:dyDescent="0.2">
      <c r="A98" s="45" t="s">
        <v>121</v>
      </c>
      <c r="B98" s="45" t="s">
        <v>120</v>
      </c>
      <c r="C98" s="45" t="s">
        <v>43</v>
      </c>
      <c r="D98" s="48">
        <v>50000</v>
      </c>
      <c r="E98" s="46">
        <v>50.253983300000002</v>
      </c>
      <c r="F98" s="47">
        <v>1.7804631929416701E-2</v>
      </c>
      <c r="G98" s="49"/>
      <c r="H98" s="49"/>
      <c r="I98" s="49">
        <v>7.8766671300000004</v>
      </c>
    </row>
    <row r="99" spans="1:9" x14ac:dyDescent="0.2">
      <c r="A99" s="45" t="s">
        <v>405</v>
      </c>
      <c r="B99" s="45" t="s">
        <v>404</v>
      </c>
      <c r="C99" s="45" t="s">
        <v>43</v>
      </c>
      <c r="D99" s="48">
        <v>14900</v>
      </c>
      <c r="E99" s="46">
        <v>14.553267099999999</v>
      </c>
      <c r="F99" s="47">
        <v>5.1561199146971702E-3</v>
      </c>
      <c r="G99" s="49"/>
      <c r="H99" s="49"/>
      <c r="I99" s="49">
        <v>7.8746065850000004</v>
      </c>
    </row>
    <row r="100" spans="1:9" x14ac:dyDescent="0.2">
      <c r="A100" s="44" t="s">
        <v>34</v>
      </c>
      <c r="B100" s="44"/>
      <c r="C100" s="44"/>
      <c r="D100" s="44"/>
      <c r="E100" s="50">
        <f>SUM(E86:E99)</f>
        <v>21634.378880699998</v>
      </c>
      <c r="F100" s="51">
        <f>SUM(F86:F99)</f>
        <v>7.6649078878570913</v>
      </c>
      <c r="G100" s="50"/>
      <c r="H100" s="44"/>
      <c r="I100" s="44"/>
    </row>
    <row r="101" spans="1:9" x14ac:dyDescent="0.2">
      <c r="A101" s="45"/>
      <c r="B101" s="45"/>
      <c r="C101" s="45"/>
      <c r="D101" s="45"/>
      <c r="E101" s="46"/>
      <c r="F101" s="47"/>
      <c r="G101" s="46"/>
      <c r="H101" s="45"/>
      <c r="I101" s="45"/>
    </row>
    <row r="102" spans="1:9" x14ac:dyDescent="0.2">
      <c r="A102" s="44" t="s">
        <v>46</v>
      </c>
      <c r="B102" s="44"/>
      <c r="C102" s="44"/>
      <c r="D102" s="44"/>
      <c r="E102" s="50">
        <f>E60+E78+E83+E100</f>
        <v>274122.57305210008</v>
      </c>
      <c r="F102" s="51">
        <f>F60+F78+F83+F100</f>
        <v>97.1196947235279</v>
      </c>
      <c r="G102" s="50"/>
      <c r="H102" s="44"/>
      <c r="I102" s="44"/>
    </row>
    <row r="103" spans="1:9" x14ac:dyDescent="0.2">
      <c r="A103" s="44"/>
      <c r="B103" s="44"/>
      <c r="C103" s="44"/>
      <c r="D103" s="44"/>
      <c r="E103" s="50"/>
      <c r="F103" s="51"/>
      <c r="G103" s="50"/>
      <c r="H103" s="44"/>
      <c r="I103" s="44"/>
    </row>
    <row r="104" spans="1:9" x14ac:dyDescent="0.2">
      <c r="A104" s="44" t="s">
        <v>382</v>
      </c>
      <c r="B104" s="44"/>
      <c r="C104" s="44"/>
      <c r="D104" s="44"/>
      <c r="E104" s="79">
        <v>2081.431544</v>
      </c>
      <c r="F104" s="79">
        <f>E104/E108*100</f>
        <v>0.73743651932955145</v>
      </c>
      <c r="G104" s="50"/>
      <c r="H104" s="44"/>
      <c r="I104" s="44"/>
    </row>
    <row r="105" spans="1:9" x14ac:dyDescent="0.2">
      <c r="A105" s="44"/>
      <c r="B105" s="44"/>
      <c r="C105" s="44"/>
      <c r="D105" s="44"/>
      <c r="E105" s="50"/>
      <c r="F105" s="51"/>
      <c r="G105" s="50"/>
      <c r="H105" s="44"/>
      <c r="I105" s="44"/>
    </row>
    <row r="106" spans="1:9" x14ac:dyDescent="0.2">
      <c r="A106" s="44" t="s">
        <v>48</v>
      </c>
      <c r="B106" s="44"/>
      <c r="C106" s="44"/>
      <c r="D106" s="44"/>
      <c r="E106" s="50">
        <f>E108-(E60+E78+E83+E100+E104)</f>
        <v>6048.2963737999089</v>
      </c>
      <c r="F106" s="51">
        <f>F108-(F60+F78+F83+F100+F104)</f>
        <v>2.1428687571425513</v>
      </c>
      <c r="G106" s="50"/>
      <c r="H106" s="44"/>
      <c r="I106" s="44"/>
    </row>
    <row r="107" spans="1:9" x14ac:dyDescent="0.2">
      <c r="A107" s="45"/>
      <c r="B107" s="45"/>
      <c r="C107" s="45"/>
      <c r="D107" s="45"/>
      <c r="E107" s="46"/>
      <c r="F107" s="47"/>
      <c r="G107" s="46"/>
      <c r="H107" s="45"/>
      <c r="I107" s="45"/>
    </row>
    <row r="108" spans="1:9" x14ac:dyDescent="0.2">
      <c r="A108" s="52" t="s">
        <v>47</v>
      </c>
      <c r="B108" s="52"/>
      <c r="C108" s="52"/>
      <c r="D108" s="52"/>
      <c r="E108" s="53">
        <v>282252.30096989998</v>
      </c>
      <c r="F108" s="54">
        <v>100</v>
      </c>
      <c r="G108" s="53"/>
      <c r="H108" s="52"/>
      <c r="I108" s="52"/>
    </row>
    <row r="109" spans="1:9" x14ac:dyDescent="0.2">
      <c r="A109" s="6" t="s">
        <v>1199</v>
      </c>
      <c r="F109" s="13" t="s">
        <v>138</v>
      </c>
    </row>
    <row r="110" spans="1:9" x14ac:dyDescent="0.2">
      <c r="A110" s="6" t="s">
        <v>1233</v>
      </c>
      <c r="F110" s="13"/>
    </row>
    <row r="111" spans="1:9" x14ac:dyDescent="0.2">
      <c r="A111" s="6" t="s">
        <v>1234</v>
      </c>
      <c r="F111" s="13"/>
    </row>
    <row r="112" spans="1:9" x14ac:dyDescent="0.2">
      <c r="A112" s="6" t="s">
        <v>1235</v>
      </c>
      <c r="F112" s="13"/>
    </row>
    <row r="113" spans="1:9" x14ac:dyDescent="0.2">
      <c r="A113" s="6" t="s">
        <v>1236</v>
      </c>
      <c r="F113" s="13"/>
    </row>
    <row r="114" spans="1:9" x14ac:dyDescent="0.2">
      <c r="A114" s="6" t="s">
        <v>1237</v>
      </c>
      <c r="F114" s="13"/>
    </row>
    <row r="115" spans="1:9" x14ac:dyDescent="0.2">
      <c r="A115" s="6" t="s">
        <v>1238</v>
      </c>
      <c r="F115" s="13"/>
    </row>
    <row r="116" spans="1:9" x14ac:dyDescent="0.2">
      <c r="A116" s="6" t="s">
        <v>1201</v>
      </c>
      <c r="F116" s="13"/>
    </row>
    <row r="117" spans="1:9" x14ac:dyDescent="0.2">
      <c r="F117" s="13"/>
    </row>
    <row r="118" spans="1:9" x14ac:dyDescent="0.2">
      <c r="A118" s="11" t="s">
        <v>50</v>
      </c>
    </row>
    <row r="120" spans="1:9" x14ac:dyDescent="0.2">
      <c r="A120" s="11" t="s">
        <v>1071</v>
      </c>
    </row>
    <row r="122" spans="1:9" ht="34.9" customHeight="1" x14ac:dyDescent="0.2">
      <c r="A122" s="152" t="s">
        <v>1072</v>
      </c>
      <c r="B122" s="152"/>
      <c r="C122" s="152"/>
      <c r="D122" s="152"/>
      <c r="E122" s="152"/>
      <c r="F122" s="152"/>
      <c r="G122" s="152"/>
    </row>
    <row r="124" spans="1:9" ht="23.25" customHeight="1" x14ac:dyDescent="0.2">
      <c r="A124" s="147" t="s">
        <v>1031</v>
      </c>
      <c r="B124" s="147"/>
      <c r="C124" s="147"/>
      <c r="D124" s="147"/>
      <c r="G124" s="10"/>
      <c r="H124" s="10"/>
      <c r="I124" s="9"/>
    </row>
    <row r="126" spans="1:9" x14ac:dyDescent="0.2">
      <c r="A126" s="11" t="s">
        <v>51</v>
      </c>
    </row>
    <row r="127" spans="1:9" x14ac:dyDescent="0.2">
      <c r="A127" s="11" t="s">
        <v>1027</v>
      </c>
    </row>
    <row r="128" spans="1:9" x14ac:dyDescent="0.2">
      <c r="A128" s="11" t="s">
        <v>52</v>
      </c>
      <c r="B128" s="11"/>
      <c r="C128" s="31" t="s">
        <v>54</v>
      </c>
      <c r="D128" s="11" t="s">
        <v>53</v>
      </c>
    </row>
    <row r="129" spans="1:5" x14ac:dyDescent="0.2">
      <c r="A129" s="6" t="s">
        <v>61</v>
      </c>
      <c r="C129" s="32">
        <v>14.4793</v>
      </c>
      <c r="D129" s="32">
        <v>14.555300000000001</v>
      </c>
    </row>
    <row r="130" spans="1:5" x14ac:dyDescent="0.2">
      <c r="A130" s="6" t="s">
        <v>132</v>
      </c>
      <c r="C130" s="32">
        <v>13.4664</v>
      </c>
      <c r="D130" s="32">
        <v>13.537100000000001</v>
      </c>
    </row>
    <row r="131" spans="1:5" x14ac:dyDescent="0.2">
      <c r="A131" s="6" t="s">
        <v>62</v>
      </c>
      <c r="C131" s="32">
        <v>15.417400000000001</v>
      </c>
      <c r="D131" s="32">
        <v>15.5168</v>
      </c>
    </row>
    <row r="132" spans="1:5" x14ac:dyDescent="0.2">
      <c r="A132" s="6" t="s">
        <v>133</v>
      </c>
      <c r="C132" s="32">
        <v>13.7622</v>
      </c>
      <c r="D132" s="32">
        <v>13.850899999999999</v>
      </c>
    </row>
    <row r="134" spans="1:5" x14ac:dyDescent="0.2">
      <c r="A134" s="6" t="s">
        <v>58</v>
      </c>
    </row>
    <row r="136" spans="1:5" x14ac:dyDescent="0.2">
      <c r="A136" s="11" t="s">
        <v>1028</v>
      </c>
      <c r="D136" s="31" t="s">
        <v>60</v>
      </c>
    </row>
    <row r="138" spans="1:5" x14ac:dyDescent="0.2">
      <c r="A138" s="11" t="s">
        <v>1032</v>
      </c>
      <c r="B138" s="11"/>
      <c r="C138" s="11"/>
      <c r="D138" s="31" t="s">
        <v>60</v>
      </c>
    </row>
    <row r="140" spans="1:5" x14ac:dyDescent="0.2">
      <c r="A140" s="11" t="s">
        <v>1052</v>
      </c>
      <c r="D140" s="35"/>
    </row>
    <row r="142" spans="1:5" x14ac:dyDescent="0.2">
      <c r="A142" s="9" t="s">
        <v>1069</v>
      </c>
    </row>
    <row r="144" spans="1:5" ht="22.5" x14ac:dyDescent="0.2">
      <c r="A144" s="57" t="s">
        <v>1033</v>
      </c>
      <c r="B144" s="59" t="s">
        <v>1053</v>
      </c>
      <c r="C144" s="59" t="s">
        <v>1054</v>
      </c>
      <c r="D144" s="70" t="s">
        <v>1055</v>
      </c>
      <c r="E144" s="60" t="s">
        <v>1038</v>
      </c>
    </row>
    <row r="145" spans="1:5" x14ac:dyDescent="0.2">
      <c r="A145" s="61" t="s">
        <v>1289</v>
      </c>
      <c r="B145" s="71" t="s">
        <v>1056</v>
      </c>
      <c r="C145" s="72">
        <v>1958.49675</v>
      </c>
      <c r="D145" s="65">
        <v>1874.7</v>
      </c>
      <c r="E145" s="80">
        <v>875.88843874999998</v>
      </c>
    </row>
    <row r="146" spans="1:5" x14ac:dyDescent="0.2">
      <c r="A146" s="61" t="s">
        <v>1106</v>
      </c>
      <c r="B146" s="71" t="s">
        <v>1056</v>
      </c>
      <c r="C146" s="72">
        <v>729.07027700000003</v>
      </c>
      <c r="D146" s="65">
        <v>715.25</v>
      </c>
      <c r="E146" s="80">
        <v>300.43882062500001</v>
      </c>
    </row>
    <row r="147" spans="1:5" x14ac:dyDescent="0.2">
      <c r="A147" s="61" t="s">
        <v>1117</v>
      </c>
      <c r="B147" s="71" t="s">
        <v>1056</v>
      </c>
      <c r="C147" s="72">
        <v>1433.212753</v>
      </c>
      <c r="D147" s="65">
        <v>1464</v>
      </c>
      <c r="E147" s="80">
        <v>453.65249999999997</v>
      </c>
    </row>
    <row r="148" spans="1:5" x14ac:dyDescent="0.2">
      <c r="A148" s="61" t="s">
        <v>1131</v>
      </c>
      <c r="B148" s="71" t="s">
        <v>1056</v>
      </c>
      <c r="C148" s="72">
        <v>4100.6895089999998</v>
      </c>
      <c r="D148" s="65">
        <v>4053.4</v>
      </c>
      <c r="E148" s="80">
        <v>326.498445</v>
      </c>
    </row>
    <row r="149" spans="1:5" x14ac:dyDescent="0.2">
      <c r="A149" s="61" t="s">
        <v>1140</v>
      </c>
      <c r="B149" s="71" t="s">
        <v>1056</v>
      </c>
      <c r="C149" s="72">
        <v>336.07029999999997</v>
      </c>
      <c r="D149" s="65">
        <v>325.55</v>
      </c>
      <c r="E149" s="80">
        <v>156.584475</v>
      </c>
    </row>
    <row r="150" spans="1:5" x14ac:dyDescent="0.2">
      <c r="A150" s="61" t="s">
        <v>1146</v>
      </c>
      <c r="B150" s="71" t="s">
        <v>1056</v>
      </c>
      <c r="C150" s="72">
        <v>1321.5283690000001</v>
      </c>
      <c r="D150" s="65">
        <v>1301.0999999999999</v>
      </c>
      <c r="E150" s="80">
        <v>144.32819749999999</v>
      </c>
    </row>
    <row r="151" spans="1:5" x14ac:dyDescent="0.2">
      <c r="A151" s="61" t="s">
        <v>1160</v>
      </c>
      <c r="B151" s="71" t="s">
        <v>1056</v>
      </c>
      <c r="C151" s="72">
        <v>11603</v>
      </c>
      <c r="D151" s="65">
        <v>11635</v>
      </c>
      <c r="E151" s="80">
        <v>368.1225</v>
      </c>
    </row>
    <row r="153" spans="1:5" x14ac:dyDescent="0.2">
      <c r="A153" s="9" t="s">
        <v>1305</v>
      </c>
      <c r="C153" s="35"/>
    </row>
    <row r="154" spans="1:5" x14ac:dyDescent="0.2">
      <c r="A154" s="9" t="s">
        <v>1306</v>
      </c>
    </row>
    <row r="155" spans="1:5" x14ac:dyDescent="0.2">
      <c r="A155" s="9" t="s">
        <v>1074</v>
      </c>
    </row>
    <row r="157" spans="1:5" x14ac:dyDescent="0.2">
      <c r="A157" s="159" t="s">
        <v>1039</v>
      </c>
      <c r="B157" s="159" t="s">
        <v>1034</v>
      </c>
      <c r="C157" s="159" t="s">
        <v>1057</v>
      </c>
      <c r="D157" s="159" t="s">
        <v>1058</v>
      </c>
      <c r="E157" s="161" t="s">
        <v>1073</v>
      </c>
    </row>
    <row r="158" spans="1:5" ht="19.5" customHeight="1" x14ac:dyDescent="0.2">
      <c r="A158" s="160"/>
      <c r="B158" s="160"/>
      <c r="C158" s="160"/>
      <c r="D158" s="160"/>
      <c r="E158" s="162"/>
    </row>
    <row r="159" spans="1:5" x14ac:dyDescent="0.2">
      <c r="A159" s="73" t="s">
        <v>60</v>
      </c>
      <c r="B159" s="74">
        <v>3175</v>
      </c>
      <c r="C159" s="73" t="s">
        <v>60</v>
      </c>
      <c r="D159" s="75">
        <v>21927.418871118931</v>
      </c>
      <c r="E159" s="76">
        <v>-241.16275458106995</v>
      </c>
    </row>
    <row r="161" spans="1:5" x14ac:dyDescent="0.2">
      <c r="A161" s="11" t="s">
        <v>1060</v>
      </c>
      <c r="D161" s="35">
        <f>ABS(+H60)</f>
        <v>5.3100575525860156</v>
      </c>
    </row>
    <row r="163" spans="1:5" x14ac:dyDescent="0.2">
      <c r="A163" s="11" t="s">
        <v>1061</v>
      </c>
      <c r="D163" s="36">
        <v>2.1035240511456199</v>
      </c>
    </row>
    <row r="165" spans="1:5" x14ac:dyDescent="0.2">
      <c r="A165" s="11" t="s">
        <v>1062</v>
      </c>
      <c r="D165" s="35">
        <v>3.3691944789692299</v>
      </c>
      <c r="E165" s="9" t="s">
        <v>59</v>
      </c>
    </row>
    <row r="167" spans="1:5" x14ac:dyDescent="0.2">
      <c r="A167" s="11" t="s">
        <v>1063</v>
      </c>
      <c r="D167" s="31" t="s">
        <v>60</v>
      </c>
    </row>
    <row r="169" spans="1:5" x14ac:dyDescent="0.2">
      <c r="A169" s="11" t="s">
        <v>1064</v>
      </c>
      <c r="D169" s="31" t="s">
        <v>60</v>
      </c>
    </row>
    <row r="170" spans="1:5" x14ac:dyDescent="0.2">
      <c r="A170" s="11"/>
    </row>
    <row r="171" spans="1:5" x14ac:dyDescent="0.2">
      <c r="A171" s="11" t="s">
        <v>1065</v>
      </c>
      <c r="D171" s="31" t="s">
        <v>60</v>
      </c>
    </row>
    <row r="172" spans="1:5" x14ac:dyDescent="0.2">
      <c r="A172" s="11"/>
    </row>
    <row r="173" spans="1:5" x14ac:dyDescent="0.2">
      <c r="A173" s="11" t="s">
        <v>1066</v>
      </c>
      <c r="D173" s="31" t="s">
        <v>60</v>
      </c>
    </row>
    <row r="174" spans="1:5" x14ac:dyDescent="0.2">
      <c r="A174" s="11"/>
    </row>
    <row r="175" spans="1:5" x14ac:dyDescent="0.2">
      <c r="A175" s="11" t="s">
        <v>1067</v>
      </c>
      <c r="D175" s="31" t="s">
        <v>60</v>
      </c>
    </row>
    <row r="177" spans="1:9" x14ac:dyDescent="0.2">
      <c r="A177" s="77" t="s">
        <v>1068</v>
      </c>
      <c r="B177" s="78"/>
      <c r="C177" s="78"/>
      <c r="D177" s="78"/>
    </row>
    <row r="179" spans="1:9" x14ac:dyDescent="0.2">
      <c r="A179" s="77" t="s">
        <v>2074</v>
      </c>
      <c r="B179" s="78"/>
      <c r="C179" s="78"/>
      <c r="D179" s="78"/>
      <c r="E179" s="10"/>
      <c r="G179" s="10"/>
      <c r="H179" s="10"/>
      <c r="I179" s="10"/>
    </row>
    <row r="180" spans="1:9" x14ac:dyDescent="0.2">
      <c r="A180" s="78"/>
      <c r="B180" s="78"/>
      <c r="C180" s="78"/>
      <c r="D180" s="78"/>
      <c r="E180" s="10"/>
      <c r="G180" s="10"/>
      <c r="H180" s="10"/>
      <c r="I180" s="10"/>
    </row>
    <row r="181" spans="1:9" x14ac:dyDescent="0.2">
      <c r="A181" s="78"/>
      <c r="B181" s="78"/>
      <c r="C181" s="78"/>
      <c r="D181" s="78"/>
      <c r="E181" s="10"/>
      <c r="G181" s="10"/>
      <c r="H181" s="10"/>
      <c r="I181" s="10"/>
    </row>
    <row r="182" spans="1:9" x14ac:dyDescent="0.2">
      <c r="A182" s="78"/>
      <c r="B182" s="78"/>
      <c r="C182" s="78"/>
      <c r="D182" s="78"/>
      <c r="E182" s="10"/>
      <c r="G182" s="10"/>
      <c r="H182" s="10"/>
      <c r="I182" s="10"/>
    </row>
    <row r="183" spans="1:9" x14ac:dyDescent="0.2">
      <c r="A183" s="78"/>
      <c r="B183" s="78"/>
      <c r="C183" s="78"/>
      <c r="D183" s="78"/>
      <c r="E183" s="10"/>
      <c r="G183" s="10"/>
      <c r="H183" s="10"/>
      <c r="I183" s="10"/>
    </row>
    <row r="184" spans="1:9" x14ac:dyDescent="0.2">
      <c r="A184" s="78"/>
      <c r="B184" s="78"/>
      <c r="C184" s="78"/>
      <c r="D184" s="78"/>
      <c r="E184" s="10"/>
      <c r="G184" s="10"/>
      <c r="H184" s="10"/>
      <c r="I184" s="10"/>
    </row>
    <row r="185" spans="1:9" x14ac:dyDescent="0.2">
      <c r="A185" s="78"/>
      <c r="B185" s="78"/>
      <c r="C185" s="78"/>
      <c r="D185" s="78"/>
      <c r="E185" s="10"/>
      <c r="G185" s="10"/>
      <c r="H185" s="10"/>
      <c r="I185" s="10"/>
    </row>
    <row r="186" spans="1:9" x14ac:dyDescent="0.2">
      <c r="A186" s="78"/>
      <c r="B186" s="78"/>
      <c r="C186" s="78"/>
      <c r="D186" s="78"/>
      <c r="E186" s="10"/>
      <c r="G186" s="10"/>
      <c r="H186" s="10"/>
      <c r="I186" s="10"/>
    </row>
    <row r="187" spans="1:9" x14ac:dyDescent="0.2">
      <c r="A187" s="78"/>
      <c r="B187" s="78"/>
      <c r="C187" s="78"/>
      <c r="D187" s="78"/>
      <c r="E187" s="10"/>
      <c r="G187" s="10"/>
      <c r="H187" s="10"/>
      <c r="I187" s="10"/>
    </row>
    <row r="188" spans="1:9" x14ac:dyDescent="0.2">
      <c r="A188" s="78"/>
      <c r="B188" s="78"/>
      <c r="C188" s="78"/>
      <c r="D188" s="78"/>
      <c r="E188" s="10"/>
      <c r="G188" s="10"/>
      <c r="H188" s="10"/>
      <c r="I188" s="10"/>
    </row>
    <row r="189" spans="1:9" x14ac:dyDescent="0.2">
      <c r="A189" s="78"/>
      <c r="B189" s="78"/>
      <c r="C189" s="78"/>
      <c r="D189" s="78"/>
      <c r="E189" s="10"/>
      <c r="G189" s="10"/>
      <c r="H189" s="10"/>
      <c r="I189" s="10"/>
    </row>
    <row r="190" spans="1:9" x14ac:dyDescent="0.2">
      <c r="A190" s="78"/>
      <c r="B190" s="78"/>
      <c r="C190" s="78"/>
      <c r="D190" s="78"/>
      <c r="E190" s="10"/>
      <c r="G190" s="10"/>
      <c r="H190" s="10"/>
      <c r="I190" s="10"/>
    </row>
    <row r="191" spans="1:9" x14ac:dyDescent="0.2">
      <c r="A191" s="78"/>
      <c r="B191" s="78"/>
      <c r="C191" s="78"/>
      <c r="D191" s="78"/>
      <c r="E191" s="10"/>
      <c r="G191" s="10"/>
      <c r="H191" s="10"/>
      <c r="I191" s="10"/>
    </row>
    <row r="192" spans="1:9" x14ac:dyDescent="0.2">
      <c r="A192" s="78"/>
      <c r="B192" s="78"/>
      <c r="C192" s="78"/>
      <c r="D192" s="78"/>
      <c r="E192" s="10"/>
      <c r="G192" s="10"/>
      <c r="H192" s="10"/>
      <c r="I192" s="10"/>
    </row>
    <row r="193" spans="1:9" x14ac:dyDescent="0.2">
      <c r="A193" s="78"/>
      <c r="B193" s="78"/>
      <c r="C193" s="78"/>
      <c r="D193" s="78"/>
      <c r="E193" s="10"/>
      <c r="G193" s="10"/>
      <c r="H193" s="10"/>
      <c r="I193" s="10"/>
    </row>
    <row r="194" spans="1:9" x14ac:dyDescent="0.2">
      <c r="A194" s="78"/>
      <c r="B194" s="78"/>
      <c r="C194" s="78"/>
      <c r="D194" s="78"/>
      <c r="E194" s="10"/>
      <c r="G194" s="10"/>
      <c r="H194" s="10"/>
      <c r="I194" s="10"/>
    </row>
    <row r="195" spans="1:9" x14ac:dyDescent="0.2">
      <c r="A195" s="78"/>
      <c r="B195" s="78"/>
      <c r="C195" s="78"/>
      <c r="D195" s="78"/>
      <c r="E195" s="10"/>
      <c r="G195" s="10"/>
      <c r="H195" s="10"/>
      <c r="I195" s="10"/>
    </row>
    <row r="196" spans="1:9" x14ac:dyDescent="0.2">
      <c r="A196" s="78"/>
      <c r="B196" s="78"/>
      <c r="C196" s="78"/>
      <c r="D196" s="78"/>
      <c r="E196" s="10"/>
      <c r="G196" s="10"/>
      <c r="H196" s="10"/>
      <c r="I196" s="10"/>
    </row>
    <row r="197" spans="1:9" x14ac:dyDescent="0.2">
      <c r="A197" s="77" t="s">
        <v>1489</v>
      </c>
      <c r="B197" s="78"/>
      <c r="C197" s="78"/>
      <c r="D197" s="78"/>
      <c r="E197" s="10"/>
      <c r="G197" s="10"/>
      <c r="H197" s="10"/>
      <c r="I197" s="10"/>
    </row>
    <row r="198" spans="1:9" x14ac:dyDescent="0.2">
      <c r="A198" s="78"/>
      <c r="B198" s="78"/>
      <c r="C198" s="78"/>
      <c r="D198" s="78"/>
      <c r="E198" s="10"/>
      <c r="G198" s="10"/>
      <c r="H198" s="10"/>
      <c r="I198" s="10"/>
    </row>
    <row r="199" spans="1:9" x14ac:dyDescent="0.2">
      <c r="A199" s="77" t="s">
        <v>2075</v>
      </c>
      <c r="B199" s="78"/>
      <c r="C199" s="78"/>
      <c r="D199" s="78"/>
      <c r="E199" s="10"/>
      <c r="G199" s="10"/>
      <c r="H199" s="10"/>
      <c r="I199" s="10"/>
    </row>
    <row r="200" spans="1:9" x14ac:dyDescent="0.2">
      <c r="A200" s="78"/>
      <c r="B200" s="78"/>
      <c r="C200" s="78"/>
      <c r="D200" s="78"/>
      <c r="E200" s="10"/>
      <c r="G200" s="10"/>
      <c r="H200" s="10"/>
      <c r="I200" s="10"/>
    </row>
    <row r="201" spans="1:9" x14ac:dyDescent="0.2">
      <c r="A201" s="78"/>
      <c r="B201" s="78"/>
      <c r="C201" s="78"/>
      <c r="D201" s="78"/>
      <c r="E201" s="10"/>
      <c r="G201" s="10"/>
      <c r="H201" s="10"/>
      <c r="I201" s="10"/>
    </row>
    <row r="202" spans="1:9" x14ac:dyDescent="0.2">
      <c r="A202" s="78"/>
      <c r="B202" s="78"/>
      <c r="C202" s="78"/>
      <c r="D202" s="78"/>
      <c r="E202" s="10"/>
      <c r="G202" s="10"/>
      <c r="H202" s="10"/>
      <c r="I202" s="10"/>
    </row>
    <row r="203" spans="1:9" x14ac:dyDescent="0.2">
      <c r="A203" s="78"/>
      <c r="B203" s="78"/>
      <c r="C203" s="78"/>
      <c r="D203" s="78"/>
      <c r="E203" s="10"/>
      <c r="G203" s="10"/>
      <c r="H203" s="10"/>
      <c r="I203" s="10"/>
    </row>
    <row r="204" spans="1:9" x14ac:dyDescent="0.2">
      <c r="A204" s="78"/>
      <c r="B204" s="78"/>
      <c r="C204" s="78"/>
      <c r="D204" s="78"/>
      <c r="E204" s="10"/>
      <c r="G204" s="10"/>
      <c r="H204" s="10"/>
      <c r="I204" s="10"/>
    </row>
    <row r="205" spans="1:9" x14ac:dyDescent="0.2">
      <c r="A205" s="78"/>
      <c r="B205" s="78"/>
      <c r="C205" s="78"/>
      <c r="D205" s="78"/>
      <c r="E205" s="10"/>
      <c r="G205" s="10"/>
      <c r="H205" s="10"/>
      <c r="I205" s="10"/>
    </row>
    <row r="206" spans="1:9" x14ac:dyDescent="0.2">
      <c r="A206" s="78"/>
      <c r="B206" s="78"/>
      <c r="C206" s="78"/>
      <c r="D206" s="78"/>
      <c r="E206" s="10"/>
      <c r="G206" s="10"/>
      <c r="H206" s="10"/>
      <c r="I206" s="10"/>
    </row>
    <row r="207" spans="1:9" x14ac:dyDescent="0.2">
      <c r="A207" s="78"/>
      <c r="B207" s="78"/>
      <c r="C207" s="78"/>
      <c r="D207" s="78"/>
      <c r="E207" s="10"/>
      <c r="G207" s="10"/>
      <c r="H207" s="10"/>
      <c r="I207" s="10"/>
    </row>
    <row r="208" spans="1:9" x14ac:dyDescent="0.2">
      <c r="A208" s="78"/>
      <c r="B208" s="78"/>
      <c r="C208" s="78"/>
      <c r="D208" s="78"/>
      <c r="E208" s="10"/>
      <c r="G208" s="10"/>
      <c r="H208" s="10"/>
      <c r="I208" s="10"/>
    </row>
    <row r="209" spans="1:9" x14ac:dyDescent="0.2">
      <c r="A209" s="78"/>
      <c r="B209" s="78"/>
      <c r="C209" s="78"/>
      <c r="D209" s="78"/>
      <c r="E209" s="10"/>
      <c r="G209" s="10"/>
      <c r="H209" s="10"/>
      <c r="I209" s="10"/>
    </row>
    <row r="210" spans="1:9" x14ac:dyDescent="0.2">
      <c r="A210" s="78"/>
      <c r="B210" s="78"/>
      <c r="C210" s="78"/>
      <c r="D210" s="78"/>
      <c r="E210" s="10"/>
      <c r="G210" s="10"/>
      <c r="H210" s="10"/>
      <c r="I210" s="10"/>
    </row>
    <row r="211" spans="1:9" x14ac:dyDescent="0.2">
      <c r="A211" s="78"/>
      <c r="B211" s="78"/>
      <c r="C211" s="78"/>
      <c r="D211" s="78"/>
      <c r="E211" s="10"/>
      <c r="G211" s="10"/>
      <c r="H211" s="10"/>
      <c r="I211" s="10"/>
    </row>
    <row r="212" spans="1:9" x14ac:dyDescent="0.2">
      <c r="A212" s="78"/>
      <c r="B212" s="78"/>
      <c r="C212" s="78"/>
      <c r="D212" s="78"/>
      <c r="E212" s="10"/>
      <c r="G212" s="10"/>
      <c r="H212" s="10"/>
      <c r="I212" s="10"/>
    </row>
    <row r="213" spans="1:9" x14ac:dyDescent="0.2">
      <c r="A213" s="78"/>
      <c r="B213" s="78"/>
      <c r="C213" s="78"/>
      <c r="D213" s="78"/>
      <c r="E213" s="10"/>
      <c r="G213" s="10"/>
      <c r="H213" s="78"/>
      <c r="I213" s="78"/>
    </row>
    <row r="214" spans="1:9" x14ac:dyDescent="0.2">
      <c r="A214" s="78"/>
      <c r="B214" s="78"/>
      <c r="C214" s="78"/>
      <c r="D214" s="78"/>
      <c r="E214" s="10"/>
      <c r="G214" s="10"/>
      <c r="H214" s="78"/>
      <c r="I214" s="78"/>
    </row>
    <row r="215" spans="1:9" x14ac:dyDescent="0.2">
      <c r="A215" s="78" t="s">
        <v>1487</v>
      </c>
      <c r="B215" s="78"/>
      <c r="C215" s="78"/>
      <c r="D215" s="78"/>
      <c r="E215" s="10"/>
      <c r="G215" s="10"/>
      <c r="H215" s="78"/>
      <c r="I215" s="78"/>
    </row>
    <row r="216" spans="1:9" x14ac:dyDescent="0.2">
      <c r="A216" s="78"/>
      <c r="B216" s="78"/>
      <c r="C216" s="78"/>
      <c r="D216" s="78"/>
      <c r="E216" s="10"/>
      <c r="G216" s="10"/>
      <c r="H216" s="78"/>
      <c r="I216" s="78"/>
    </row>
    <row r="217" spans="1:9" x14ac:dyDescent="0.2">
      <c r="A217" s="78"/>
      <c r="B217" s="78"/>
      <c r="C217" s="78"/>
      <c r="D217" s="78"/>
      <c r="E217" s="10"/>
      <c r="G217" s="10"/>
      <c r="H217" s="78"/>
      <c r="I217" s="78"/>
    </row>
  </sheetData>
  <mergeCells count="8">
    <mergeCell ref="A1:G1"/>
    <mergeCell ref="A122:G122"/>
    <mergeCell ref="A124:D124"/>
    <mergeCell ref="A157:A158"/>
    <mergeCell ref="B157:B158"/>
    <mergeCell ref="C157:C158"/>
    <mergeCell ref="D157:D158"/>
    <mergeCell ref="E157:E158"/>
  </mergeCells>
  <conditionalFormatting sqref="F2:F3 F123 F125:F178 F218:F65536">
    <cfRule type="cellIs" dxfId="98" priority="6" stopIfTrue="1" operator="between">
      <formula>0.009</formula>
      <formula>-0.009</formula>
    </cfRule>
  </conditionalFormatting>
  <conditionalFormatting sqref="F5:F121">
    <cfRule type="cellIs" dxfId="97" priority="2" stopIfTrue="1" operator="between">
      <formula>0.009</formula>
      <formula>-0.009</formula>
    </cfRule>
  </conditionalFormatting>
  <conditionalFormatting sqref="F124:H124">
    <cfRule type="cellIs" dxfId="96" priority="4" stopIfTrue="1" operator="between">
      <formula>0.009</formula>
      <formula>-0.009</formula>
    </cfRule>
  </conditionalFormatting>
  <conditionalFormatting sqref="F179:I212">
    <cfRule type="cellIs" dxfId="95"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598171-F0E9-4944-8D54-2247D9C4E511}">
  <dimension ref="A1:I191"/>
  <sheetViews>
    <sheetView topLeftCell="B1" workbookViewId="0">
      <selection activeCell="G3" sqref="G3"/>
    </sheetView>
  </sheetViews>
  <sheetFormatPr defaultColWidth="9.140625" defaultRowHeight="11.25" x14ac:dyDescent="0.2"/>
  <cols>
    <col min="1" max="1" width="33.85546875" style="6" bestFit="1" customWidth="1"/>
    <col min="2" max="2" width="53.42578125" style="6" bestFit="1" customWidth="1"/>
    <col min="3" max="3" width="32.140625" style="6" bestFit="1" customWidth="1"/>
    <col min="4" max="4" width="15.5703125" style="6" customWidth="1"/>
    <col min="5" max="5" width="24.28515625" style="9" customWidth="1"/>
    <col min="6" max="6" width="11.85546875" style="10" bestFit="1" customWidth="1"/>
    <col min="7" max="7" width="6.5703125" style="9" customWidth="1"/>
    <col min="8" max="16384" width="9.140625" style="6"/>
  </cols>
  <sheetData>
    <row r="1" spans="1:7" s="1" customFormat="1" ht="15" x14ac:dyDescent="0.2">
      <c r="A1" s="145" t="s">
        <v>11</v>
      </c>
      <c r="B1" s="146"/>
      <c r="C1" s="146"/>
      <c r="D1" s="146"/>
      <c r="E1" s="146"/>
      <c r="F1" s="146"/>
      <c r="G1" s="146"/>
    </row>
    <row r="2" spans="1:7" s="1" customFormat="1" ht="12" x14ac:dyDescent="0.2">
      <c r="E2" s="5"/>
      <c r="F2" s="8"/>
      <c r="G2" s="9"/>
    </row>
    <row r="3" spans="1:7" s="1" customFormat="1" ht="12" x14ac:dyDescent="0.2">
      <c r="A3" s="7" t="s">
        <v>7</v>
      </c>
      <c r="B3" s="2"/>
      <c r="C3" s="3"/>
      <c r="D3" s="3"/>
      <c r="E3" s="4"/>
      <c r="F3" s="8"/>
      <c r="G3" s="9"/>
    </row>
    <row r="4" spans="1:7" s="1" customFormat="1" ht="23.25" customHeight="1" x14ac:dyDescent="0.2">
      <c r="A4" s="14" t="s">
        <v>2</v>
      </c>
      <c r="B4" s="14" t="s">
        <v>0</v>
      </c>
      <c r="C4" s="15" t="s">
        <v>4</v>
      </c>
      <c r="D4" s="15" t="s">
        <v>1</v>
      </c>
      <c r="E4" s="56" t="s">
        <v>6</v>
      </c>
      <c r="F4" s="16" t="s">
        <v>3</v>
      </c>
      <c r="G4" s="16" t="s">
        <v>5</v>
      </c>
    </row>
    <row r="5" spans="1:7" x14ac:dyDescent="0.2">
      <c r="A5" s="17" t="s">
        <v>139</v>
      </c>
      <c r="B5" s="18"/>
      <c r="C5" s="18"/>
      <c r="D5" s="18"/>
      <c r="E5" s="19"/>
      <c r="F5" s="20"/>
      <c r="G5" s="19"/>
    </row>
    <row r="6" spans="1:7" x14ac:dyDescent="0.2">
      <c r="A6" s="21" t="s">
        <v>31</v>
      </c>
      <c r="B6" s="22"/>
      <c r="C6" s="22"/>
      <c r="D6" s="22"/>
      <c r="E6" s="23"/>
      <c r="F6" s="24"/>
      <c r="G6" s="23"/>
    </row>
    <row r="7" spans="1:7" x14ac:dyDescent="0.2">
      <c r="A7" s="22" t="s">
        <v>141</v>
      </c>
      <c r="B7" s="22" t="s">
        <v>140</v>
      </c>
      <c r="C7" s="22" t="s">
        <v>142</v>
      </c>
      <c r="D7" s="25">
        <v>1137629</v>
      </c>
      <c r="E7" s="23">
        <v>8065.7896099999998</v>
      </c>
      <c r="F7" s="24">
        <v>3.4111552439905499</v>
      </c>
      <c r="G7" s="23"/>
    </row>
    <row r="8" spans="1:7" x14ac:dyDescent="0.2">
      <c r="A8" s="22" t="s">
        <v>144</v>
      </c>
      <c r="B8" s="22" t="s">
        <v>143</v>
      </c>
      <c r="C8" s="22" t="s">
        <v>142</v>
      </c>
      <c r="D8" s="25">
        <v>520000</v>
      </c>
      <c r="E8" s="23">
        <v>7560.8</v>
      </c>
      <c r="F8" s="24">
        <v>3.1975868223475401</v>
      </c>
      <c r="G8" s="23"/>
    </row>
    <row r="9" spans="1:7" x14ac:dyDescent="0.2">
      <c r="A9" s="22" t="s">
        <v>148</v>
      </c>
      <c r="B9" s="22" t="s">
        <v>147</v>
      </c>
      <c r="C9" s="22" t="s">
        <v>142</v>
      </c>
      <c r="D9" s="25">
        <v>670000</v>
      </c>
      <c r="E9" s="23">
        <v>7102</v>
      </c>
      <c r="F9" s="24">
        <v>3.00355274736962</v>
      </c>
      <c r="G9" s="23"/>
    </row>
    <row r="10" spans="1:7" x14ac:dyDescent="0.2">
      <c r="A10" s="22" t="s">
        <v>146</v>
      </c>
      <c r="B10" s="22" t="s">
        <v>145</v>
      </c>
      <c r="C10" s="22" t="s">
        <v>142</v>
      </c>
      <c r="D10" s="25">
        <v>530000</v>
      </c>
      <c r="E10" s="23">
        <v>6890</v>
      </c>
      <c r="F10" s="24">
        <v>2.91389445640336</v>
      </c>
      <c r="G10" s="23"/>
    </row>
    <row r="11" spans="1:7" x14ac:dyDescent="0.2">
      <c r="A11" s="22" t="s">
        <v>162</v>
      </c>
      <c r="B11" s="22" t="s">
        <v>161</v>
      </c>
      <c r="C11" s="22" t="s">
        <v>163</v>
      </c>
      <c r="D11" s="25">
        <v>180000</v>
      </c>
      <c r="E11" s="23">
        <v>5907.6</v>
      </c>
      <c r="F11" s="24">
        <v>2.49842131939746</v>
      </c>
      <c r="G11" s="23"/>
    </row>
    <row r="12" spans="1:7" x14ac:dyDescent="0.2">
      <c r="A12" s="22" t="s">
        <v>153</v>
      </c>
      <c r="B12" s="22" t="s">
        <v>152</v>
      </c>
      <c r="C12" s="22" t="s">
        <v>154</v>
      </c>
      <c r="D12" s="25">
        <v>1700000</v>
      </c>
      <c r="E12" s="23">
        <v>5577.7</v>
      </c>
      <c r="F12" s="24">
        <v>2.35890117699289</v>
      </c>
      <c r="G12" s="23"/>
    </row>
    <row r="13" spans="1:7" x14ac:dyDescent="0.2">
      <c r="A13" s="22" t="s">
        <v>150</v>
      </c>
      <c r="B13" s="22" t="s">
        <v>149</v>
      </c>
      <c r="C13" s="22" t="s">
        <v>151</v>
      </c>
      <c r="D13" s="25">
        <v>400000</v>
      </c>
      <c r="E13" s="23">
        <v>5108</v>
      </c>
      <c r="F13" s="24">
        <v>2.1602573125266198</v>
      </c>
      <c r="G13" s="23"/>
    </row>
    <row r="14" spans="1:7" x14ac:dyDescent="0.2">
      <c r="A14" s="22" t="s">
        <v>165</v>
      </c>
      <c r="B14" s="22" t="s">
        <v>164</v>
      </c>
      <c r="C14" s="22" t="s">
        <v>166</v>
      </c>
      <c r="D14" s="25">
        <v>124000</v>
      </c>
      <c r="E14" s="23">
        <v>5015.6760000000004</v>
      </c>
      <c r="F14" s="24">
        <v>2.12121197264374</v>
      </c>
      <c r="G14" s="23"/>
    </row>
    <row r="15" spans="1:7" x14ac:dyDescent="0.2">
      <c r="A15" s="22" t="s">
        <v>168</v>
      </c>
      <c r="B15" s="22" t="s">
        <v>167</v>
      </c>
      <c r="C15" s="22" t="s">
        <v>169</v>
      </c>
      <c r="D15" s="25">
        <v>1190000</v>
      </c>
      <c r="E15" s="23">
        <v>4931.9549999999999</v>
      </c>
      <c r="F15" s="24">
        <v>2.0858049831249401</v>
      </c>
      <c r="G15" s="23"/>
    </row>
    <row r="16" spans="1:7" x14ac:dyDescent="0.2">
      <c r="A16" s="22" t="s">
        <v>159</v>
      </c>
      <c r="B16" s="22" t="s">
        <v>158</v>
      </c>
      <c r="C16" s="22" t="s">
        <v>160</v>
      </c>
      <c r="D16" s="25">
        <v>267000</v>
      </c>
      <c r="E16" s="23">
        <v>4837.7730000000001</v>
      </c>
      <c r="F16" s="24">
        <v>2.04597386444672</v>
      </c>
      <c r="G16" s="23"/>
    </row>
    <row r="17" spans="1:7" x14ac:dyDescent="0.2">
      <c r="A17" s="22" t="s">
        <v>156</v>
      </c>
      <c r="B17" s="22" t="s">
        <v>155</v>
      </c>
      <c r="C17" s="22" t="s">
        <v>157</v>
      </c>
      <c r="D17" s="25">
        <v>370000</v>
      </c>
      <c r="E17" s="23">
        <v>4195.0600000000004</v>
      </c>
      <c r="F17" s="24">
        <v>1.77415995330617</v>
      </c>
      <c r="G17" s="23"/>
    </row>
    <row r="18" spans="1:7" x14ac:dyDescent="0.2">
      <c r="A18" s="22" t="s">
        <v>232</v>
      </c>
      <c r="B18" s="22" t="s">
        <v>231</v>
      </c>
      <c r="C18" s="22" t="s">
        <v>233</v>
      </c>
      <c r="D18" s="25">
        <v>200000</v>
      </c>
      <c r="E18" s="23">
        <v>3714.8</v>
      </c>
      <c r="F18" s="24">
        <v>1.5710500909502501</v>
      </c>
      <c r="G18" s="23"/>
    </row>
    <row r="19" spans="1:7" x14ac:dyDescent="0.2">
      <c r="A19" s="22" t="s">
        <v>171</v>
      </c>
      <c r="B19" s="22" t="s">
        <v>170</v>
      </c>
      <c r="C19" s="22" t="s">
        <v>172</v>
      </c>
      <c r="D19" s="25">
        <v>156143</v>
      </c>
      <c r="E19" s="23">
        <v>3278.0661420000001</v>
      </c>
      <c r="F19" s="24">
        <v>1.3863481507833599</v>
      </c>
      <c r="G19" s="23"/>
    </row>
    <row r="20" spans="1:7" x14ac:dyDescent="0.2">
      <c r="A20" s="22" t="s">
        <v>221</v>
      </c>
      <c r="B20" s="22" t="s">
        <v>220</v>
      </c>
      <c r="C20" s="22" t="s">
        <v>222</v>
      </c>
      <c r="D20" s="25">
        <v>1850000</v>
      </c>
      <c r="E20" s="23">
        <v>3249.34</v>
      </c>
      <c r="F20" s="24">
        <v>1.3741993923033</v>
      </c>
      <c r="G20" s="23"/>
    </row>
    <row r="21" spans="1:7" x14ac:dyDescent="0.2">
      <c r="A21" s="22" t="s">
        <v>202</v>
      </c>
      <c r="B21" s="22" t="s">
        <v>201</v>
      </c>
      <c r="C21" s="22" t="s">
        <v>142</v>
      </c>
      <c r="D21" s="25">
        <v>850000</v>
      </c>
      <c r="E21" s="23">
        <v>3232.9749999999999</v>
      </c>
      <c r="F21" s="24">
        <v>1.3672783643237501</v>
      </c>
      <c r="G21" s="23"/>
    </row>
    <row r="22" spans="1:7" x14ac:dyDescent="0.2">
      <c r="A22" s="22" t="s">
        <v>174</v>
      </c>
      <c r="B22" s="22" t="s">
        <v>173</v>
      </c>
      <c r="C22" s="22" t="s">
        <v>175</v>
      </c>
      <c r="D22" s="25">
        <v>28000</v>
      </c>
      <c r="E22" s="23">
        <v>3206</v>
      </c>
      <c r="F22" s="24">
        <v>1.35587019263123</v>
      </c>
      <c r="G22" s="23"/>
    </row>
    <row r="23" spans="1:7" x14ac:dyDescent="0.2">
      <c r="A23" s="22" t="s">
        <v>226</v>
      </c>
      <c r="B23" s="22" t="s">
        <v>225</v>
      </c>
      <c r="C23" s="22" t="s">
        <v>227</v>
      </c>
      <c r="D23" s="25">
        <v>61000</v>
      </c>
      <c r="E23" s="23">
        <v>3192.74</v>
      </c>
      <c r="F23" s="24">
        <v>1.3502623202811701</v>
      </c>
      <c r="G23" s="23"/>
    </row>
    <row r="24" spans="1:7" x14ac:dyDescent="0.2">
      <c r="A24" s="22" t="s">
        <v>186</v>
      </c>
      <c r="B24" s="22" t="s">
        <v>185</v>
      </c>
      <c r="C24" s="22" t="s">
        <v>187</v>
      </c>
      <c r="D24" s="25">
        <v>60000</v>
      </c>
      <c r="E24" s="23">
        <v>3150</v>
      </c>
      <c r="F24" s="24">
        <v>1.3321868704891999</v>
      </c>
      <c r="G24" s="23"/>
    </row>
    <row r="25" spans="1:7" x14ac:dyDescent="0.2">
      <c r="A25" s="22" t="s">
        <v>177</v>
      </c>
      <c r="B25" s="22" t="s">
        <v>176</v>
      </c>
      <c r="C25" s="22" t="s">
        <v>178</v>
      </c>
      <c r="D25" s="25">
        <v>220000</v>
      </c>
      <c r="E25" s="23">
        <v>3100.24</v>
      </c>
      <c r="F25" s="24">
        <v>1.3111425471001401</v>
      </c>
      <c r="G25" s="23"/>
    </row>
    <row r="26" spans="1:7" x14ac:dyDescent="0.2">
      <c r="A26" s="22" t="s">
        <v>389</v>
      </c>
      <c r="B26" s="22" t="s">
        <v>388</v>
      </c>
      <c r="C26" s="22" t="s">
        <v>250</v>
      </c>
      <c r="D26" s="25">
        <v>100000</v>
      </c>
      <c r="E26" s="23">
        <v>3089.4</v>
      </c>
      <c r="F26" s="24">
        <v>1.3065581325997899</v>
      </c>
      <c r="G26" s="23"/>
    </row>
    <row r="27" spans="1:7" x14ac:dyDescent="0.2">
      <c r="A27" s="22" t="s">
        <v>192</v>
      </c>
      <c r="B27" s="22" t="s">
        <v>191</v>
      </c>
      <c r="C27" s="22" t="s">
        <v>193</v>
      </c>
      <c r="D27" s="25">
        <v>375000</v>
      </c>
      <c r="E27" s="23">
        <v>3075</v>
      </c>
      <c r="F27" s="24">
        <v>1.30046813547755</v>
      </c>
      <c r="G27" s="23"/>
    </row>
    <row r="28" spans="1:7" x14ac:dyDescent="0.2">
      <c r="A28" s="22" t="s">
        <v>180</v>
      </c>
      <c r="B28" s="22" t="s">
        <v>179</v>
      </c>
      <c r="C28" s="22" t="s">
        <v>181</v>
      </c>
      <c r="D28" s="25">
        <v>206843</v>
      </c>
      <c r="E28" s="23">
        <v>3060.6558709999999</v>
      </c>
      <c r="F28" s="24">
        <v>1.29440176712124</v>
      </c>
      <c r="G28" s="23"/>
    </row>
    <row r="29" spans="1:7" x14ac:dyDescent="0.2">
      <c r="A29" s="22" t="s">
        <v>195</v>
      </c>
      <c r="B29" s="22" t="s">
        <v>194</v>
      </c>
      <c r="C29" s="22" t="s">
        <v>181</v>
      </c>
      <c r="D29" s="25">
        <v>512956</v>
      </c>
      <c r="E29" s="23">
        <v>2987.1992660000001</v>
      </c>
      <c r="F29" s="24">
        <v>1.2633357592698999</v>
      </c>
      <c r="G29" s="23"/>
    </row>
    <row r="30" spans="1:7" x14ac:dyDescent="0.2">
      <c r="A30" s="22" t="s">
        <v>197</v>
      </c>
      <c r="B30" s="22" t="s">
        <v>196</v>
      </c>
      <c r="C30" s="22" t="s">
        <v>198</v>
      </c>
      <c r="D30" s="25">
        <v>150000</v>
      </c>
      <c r="E30" s="23">
        <v>2812.5</v>
      </c>
      <c r="F30" s="24">
        <v>1.18945256293679</v>
      </c>
      <c r="G30" s="23"/>
    </row>
    <row r="31" spans="1:7" x14ac:dyDescent="0.2">
      <c r="A31" s="22" t="s">
        <v>189</v>
      </c>
      <c r="B31" s="22" t="s">
        <v>188</v>
      </c>
      <c r="C31" s="22" t="s">
        <v>190</v>
      </c>
      <c r="D31" s="25">
        <v>800000</v>
      </c>
      <c r="E31" s="23">
        <v>2776</v>
      </c>
      <c r="F31" s="24">
        <v>1.1740161118977901</v>
      </c>
      <c r="G31" s="23"/>
    </row>
    <row r="32" spans="1:7" x14ac:dyDescent="0.2">
      <c r="A32" s="22" t="s">
        <v>391</v>
      </c>
      <c r="B32" s="22" t="s">
        <v>390</v>
      </c>
      <c r="C32" s="22" t="s">
        <v>210</v>
      </c>
      <c r="D32" s="25">
        <v>470000</v>
      </c>
      <c r="E32" s="23">
        <v>2714.25</v>
      </c>
      <c r="F32" s="24">
        <v>1.1479010200715301</v>
      </c>
      <c r="G32" s="23"/>
    </row>
    <row r="33" spans="1:7" x14ac:dyDescent="0.2">
      <c r="A33" s="22" t="s">
        <v>183</v>
      </c>
      <c r="B33" s="22" t="s">
        <v>182</v>
      </c>
      <c r="C33" s="22" t="s">
        <v>184</v>
      </c>
      <c r="D33" s="25">
        <v>18000</v>
      </c>
      <c r="E33" s="23">
        <v>2673</v>
      </c>
      <c r="F33" s="24">
        <v>1.1304557158151201</v>
      </c>
      <c r="G33" s="23"/>
    </row>
    <row r="34" spans="1:7" x14ac:dyDescent="0.2">
      <c r="A34" s="22" t="s">
        <v>214</v>
      </c>
      <c r="B34" s="22" t="s">
        <v>213</v>
      </c>
      <c r="C34" s="22" t="s">
        <v>215</v>
      </c>
      <c r="D34" s="25">
        <v>140000</v>
      </c>
      <c r="E34" s="23">
        <v>2660</v>
      </c>
      <c r="F34" s="24">
        <v>1.1249578017464399</v>
      </c>
      <c r="G34" s="23"/>
    </row>
    <row r="35" spans="1:7" x14ac:dyDescent="0.2">
      <c r="A35" s="22" t="s">
        <v>200</v>
      </c>
      <c r="B35" s="22" t="s">
        <v>199</v>
      </c>
      <c r="C35" s="22" t="s">
        <v>198</v>
      </c>
      <c r="D35" s="25">
        <v>1600000</v>
      </c>
      <c r="E35" s="23">
        <v>2624.48</v>
      </c>
      <c r="F35" s="24">
        <v>1.10993580884492</v>
      </c>
      <c r="G35" s="23"/>
    </row>
    <row r="36" spans="1:7" x14ac:dyDescent="0.2">
      <c r="A36" s="22" t="s">
        <v>240</v>
      </c>
      <c r="B36" s="22" t="s">
        <v>239</v>
      </c>
      <c r="C36" s="22" t="s">
        <v>241</v>
      </c>
      <c r="D36" s="25">
        <v>150000</v>
      </c>
      <c r="E36" s="23">
        <v>2617.65</v>
      </c>
      <c r="F36" s="24">
        <v>1.10704728937653</v>
      </c>
      <c r="G36" s="23"/>
    </row>
    <row r="37" spans="1:7" x14ac:dyDescent="0.2">
      <c r="A37" s="22" t="s">
        <v>212</v>
      </c>
      <c r="B37" s="22" t="s">
        <v>211</v>
      </c>
      <c r="C37" s="22" t="s">
        <v>178</v>
      </c>
      <c r="D37" s="25">
        <v>225000</v>
      </c>
      <c r="E37" s="23">
        <v>2597.4</v>
      </c>
      <c r="F37" s="24">
        <v>1.0984832309233801</v>
      </c>
      <c r="G37" s="23"/>
    </row>
    <row r="38" spans="1:7" x14ac:dyDescent="0.2">
      <c r="A38" s="22" t="s">
        <v>229</v>
      </c>
      <c r="B38" s="22" t="s">
        <v>228</v>
      </c>
      <c r="C38" s="22" t="s">
        <v>230</v>
      </c>
      <c r="D38" s="25">
        <v>5150000</v>
      </c>
      <c r="E38" s="23">
        <v>2447.2800000000002</v>
      </c>
      <c r="F38" s="24">
        <v>1.03499501092407</v>
      </c>
      <c r="G38" s="23"/>
    </row>
    <row r="39" spans="1:7" x14ac:dyDescent="0.2">
      <c r="A39" s="22" t="s">
        <v>207</v>
      </c>
      <c r="B39" s="22" t="s">
        <v>206</v>
      </c>
      <c r="C39" s="22" t="s">
        <v>184</v>
      </c>
      <c r="D39" s="25">
        <v>32000</v>
      </c>
      <c r="E39" s="23">
        <v>2438.4</v>
      </c>
      <c r="F39" s="24">
        <v>1.03123951269869</v>
      </c>
      <c r="G39" s="23"/>
    </row>
    <row r="40" spans="1:7" x14ac:dyDescent="0.2">
      <c r="A40" s="22" t="s">
        <v>254</v>
      </c>
      <c r="B40" s="22" t="s">
        <v>253</v>
      </c>
      <c r="C40" s="22" t="s">
        <v>172</v>
      </c>
      <c r="D40" s="25">
        <v>76910</v>
      </c>
      <c r="E40" s="23">
        <v>2422.35736</v>
      </c>
      <c r="F40" s="24">
        <v>1.02445481607139</v>
      </c>
      <c r="G40" s="23"/>
    </row>
    <row r="41" spans="1:7" x14ac:dyDescent="0.2">
      <c r="A41" s="22" t="s">
        <v>204</v>
      </c>
      <c r="B41" s="22" t="s">
        <v>203</v>
      </c>
      <c r="C41" s="22" t="s">
        <v>205</v>
      </c>
      <c r="D41" s="25">
        <v>1300000</v>
      </c>
      <c r="E41" s="23">
        <v>2396.5500000000002</v>
      </c>
      <c r="F41" s="24">
        <v>1.0135404585621901</v>
      </c>
      <c r="G41" s="23"/>
    </row>
    <row r="42" spans="1:7" x14ac:dyDescent="0.2">
      <c r="A42" s="22" t="s">
        <v>217</v>
      </c>
      <c r="B42" s="22" t="s">
        <v>216</v>
      </c>
      <c r="C42" s="22" t="s">
        <v>184</v>
      </c>
      <c r="D42" s="25">
        <v>90000</v>
      </c>
      <c r="E42" s="23">
        <v>2388.2399999999998</v>
      </c>
      <c r="F42" s="24">
        <v>1.0100260227229001</v>
      </c>
      <c r="G42" s="23"/>
    </row>
    <row r="43" spans="1:7" x14ac:dyDescent="0.2">
      <c r="A43" s="22" t="s">
        <v>209</v>
      </c>
      <c r="B43" s="22" t="s">
        <v>208</v>
      </c>
      <c r="C43" s="22" t="s">
        <v>210</v>
      </c>
      <c r="D43" s="25">
        <v>830000</v>
      </c>
      <c r="E43" s="23">
        <v>2381.27</v>
      </c>
      <c r="F43" s="24">
        <v>1.0070782949491499</v>
      </c>
      <c r="G43" s="23"/>
    </row>
    <row r="44" spans="1:7" x14ac:dyDescent="0.2">
      <c r="A44" s="22" t="s">
        <v>393</v>
      </c>
      <c r="B44" s="22" t="s">
        <v>392</v>
      </c>
      <c r="C44" s="22" t="s">
        <v>210</v>
      </c>
      <c r="D44" s="25">
        <v>70000</v>
      </c>
      <c r="E44" s="23">
        <v>2380</v>
      </c>
      <c r="F44" s="24">
        <v>1.00654119103629</v>
      </c>
      <c r="G44" s="23"/>
    </row>
    <row r="45" spans="1:7" x14ac:dyDescent="0.2">
      <c r="A45" s="22" t="s">
        <v>224</v>
      </c>
      <c r="B45" s="22" t="s">
        <v>223</v>
      </c>
      <c r="C45" s="22" t="s">
        <v>178</v>
      </c>
      <c r="D45" s="25">
        <v>182733</v>
      </c>
      <c r="E45" s="23">
        <v>2370.412476</v>
      </c>
      <c r="F45" s="24">
        <v>1.0024864692606299</v>
      </c>
      <c r="G45" s="23"/>
    </row>
    <row r="46" spans="1:7" x14ac:dyDescent="0.2">
      <c r="A46" s="22" t="s">
        <v>235</v>
      </c>
      <c r="B46" s="22" t="s">
        <v>234</v>
      </c>
      <c r="C46" s="22" t="s">
        <v>154</v>
      </c>
      <c r="D46" s="25">
        <v>350000</v>
      </c>
      <c r="E46" s="23">
        <v>2318.4</v>
      </c>
      <c r="F46" s="24">
        <v>0.98048953668005201</v>
      </c>
      <c r="G46" s="23"/>
    </row>
    <row r="47" spans="1:7" x14ac:dyDescent="0.2">
      <c r="A47" s="22" t="s">
        <v>237</v>
      </c>
      <c r="B47" s="22" t="s">
        <v>236</v>
      </c>
      <c r="C47" s="22" t="s">
        <v>238</v>
      </c>
      <c r="D47" s="25">
        <v>145000</v>
      </c>
      <c r="E47" s="23">
        <v>2272.0050000000001</v>
      </c>
      <c r="F47" s="24">
        <v>0.96086832720184701</v>
      </c>
      <c r="G47" s="23"/>
    </row>
    <row r="48" spans="1:7" x14ac:dyDescent="0.2">
      <c r="A48" s="22" t="s">
        <v>219</v>
      </c>
      <c r="B48" s="22" t="s">
        <v>218</v>
      </c>
      <c r="C48" s="22" t="s">
        <v>163</v>
      </c>
      <c r="D48" s="25">
        <v>100000</v>
      </c>
      <c r="E48" s="23">
        <v>2205</v>
      </c>
      <c r="F48" s="24">
        <v>0.93253080934244104</v>
      </c>
      <c r="G48" s="23"/>
    </row>
    <row r="49" spans="1:7" x14ac:dyDescent="0.2">
      <c r="A49" s="22" t="s">
        <v>262</v>
      </c>
      <c r="B49" s="22" t="s">
        <v>261</v>
      </c>
      <c r="C49" s="22" t="s">
        <v>250</v>
      </c>
      <c r="D49" s="25">
        <v>500000</v>
      </c>
      <c r="E49" s="23">
        <v>2201.25</v>
      </c>
      <c r="F49" s="24">
        <v>0.93094487259185899</v>
      </c>
      <c r="G49" s="23"/>
    </row>
    <row r="50" spans="1:7" x14ac:dyDescent="0.2">
      <c r="A50" s="22" t="s">
        <v>245</v>
      </c>
      <c r="B50" s="22" t="s">
        <v>244</v>
      </c>
      <c r="C50" s="22" t="s">
        <v>169</v>
      </c>
      <c r="D50" s="25">
        <v>42000</v>
      </c>
      <c r="E50" s="23">
        <v>2016.672</v>
      </c>
      <c r="F50" s="24">
        <v>0.85288379697879302</v>
      </c>
      <c r="G50" s="23"/>
    </row>
    <row r="51" spans="1:7" x14ac:dyDescent="0.2">
      <c r="A51" s="22" t="s">
        <v>249</v>
      </c>
      <c r="B51" s="22" t="s">
        <v>248</v>
      </c>
      <c r="C51" s="22" t="s">
        <v>250</v>
      </c>
      <c r="D51" s="25">
        <v>70000</v>
      </c>
      <c r="E51" s="23">
        <v>1774.22</v>
      </c>
      <c r="F51" s="24">
        <v>0.75034685376487298</v>
      </c>
      <c r="G51" s="23"/>
    </row>
    <row r="52" spans="1:7" x14ac:dyDescent="0.2">
      <c r="A52" s="22" t="s">
        <v>279</v>
      </c>
      <c r="B52" s="22" t="s">
        <v>278</v>
      </c>
      <c r="C52" s="22" t="s">
        <v>210</v>
      </c>
      <c r="D52" s="25">
        <v>150000</v>
      </c>
      <c r="E52" s="23">
        <v>1762.5</v>
      </c>
      <c r="F52" s="24">
        <v>0.74539027277372005</v>
      </c>
      <c r="G52" s="23"/>
    </row>
    <row r="53" spans="1:7" x14ac:dyDescent="0.2">
      <c r="A53" s="22" t="s">
        <v>252</v>
      </c>
      <c r="B53" s="22" t="s">
        <v>251</v>
      </c>
      <c r="C53" s="22" t="s">
        <v>233</v>
      </c>
      <c r="D53" s="25">
        <v>700000</v>
      </c>
      <c r="E53" s="23">
        <v>1741.95</v>
      </c>
      <c r="F53" s="24">
        <v>0.73669933938052801</v>
      </c>
      <c r="G53" s="23"/>
    </row>
    <row r="54" spans="1:7" x14ac:dyDescent="0.2">
      <c r="A54" s="22" t="s">
        <v>243</v>
      </c>
      <c r="B54" s="22" t="s">
        <v>242</v>
      </c>
      <c r="C54" s="22" t="s">
        <v>190</v>
      </c>
      <c r="D54" s="25">
        <v>1184120</v>
      </c>
      <c r="E54" s="23">
        <v>1730.7097920000001</v>
      </c>
      <c r="F54" s="24">
        <v>0.731945670326824</v>
      </c>
      <c r="G54" s="23"/>
    </row>
    <row r="55" spans="1:7" x14ac:dyDescent="0.2">
      <c r="A55" s="22" t="s">
        <v>247</v>
      </c>
      <c r="B55" s="22" t="s">
        <v>246</v>
      </c>
      <c r="C55" s="22" t="s">
        <v>230</v>
      </c>
      <c r="D55" s="25">
        <v>520000</v>
      </c>
      <c r="E55" s="23">
        <v>1673.1</v>
      </c>
      <c r="F55" s="24">
        <v>0.70758154063983603</v>
      </c>
      <c r="G55" s="23"/>
    </row>
    <row r="56" spans="1:7" x14ac:dyDescent="0.2">
      <c r="A56" s="22" t="s">
        <v>264</v>
      </c>
      <c r="B56" s="22" t="s">
        <v>263</v>
      </c>
      <c r="C56" s="22" t="s">
        <v>172</v>
      </c>
      <c r="D56" s="25">
        <v>71679</v>
      </c>
      <c r="E56" s="23">
        <v>1091.0977379999999</v>
      </c>
      <c r="F56" s="24">
        <v>0.46144320031240199</v>
      </c>
      <c r="G56" s="23"/>
    </row>
    <row r="57" spans="1:7" x14ac:dyDescent="0.2">
      <c r="A57" s="22" t="s">
        <v>256</v>
      </c>
      <c r="B57" s="22" t="s">
        <v>255</v>
      </c>
      <c r="C57" s="22" t="s">
        <v>241</v>
      </c>
      <c r="D57" s="25">
        <v>115111</v>
      </c>
      <c r="E57" s="23">
        <v>122.3054375</v>
      </c>
      <c r="F57" s="24">
        <v>5.17249835006151E-2</v>
      </c>
      <c r="G57" s="23"/>
    </row>
    <row r="58" spans="1:7" x14ac:dyDescent="0.2">
      <c r="A58" s="21" t="s">
        <v>34</v>
      </c>
      <c r="B58" s="21"/>
      <c r="C58" s="21"/>
      <c r="D58" s="21"/>
      <c r="E58" s="26">
        <f>SUM(E7:E57)</f>
        <v>165137.76969249998</v>
      </c>
      <c r="F58" s="27">
        <f>SUM(F7:F57)</f>
        <v>69.839482097212084</v>
      </c>
      <c r="G58" s="26"/>
    </row>
    <row r="59" spans="1:7" x14ac:dyDescent="0.2">
      <c r="A59" s="22"/>
      <c r="B59" s="22"/>
      <c r="C59" s="22"/>
      <c r="D59" s="22"/>
      <c r="E59" s="23"/>
      <c r="F59" s="24"/>
      <c r="G59" s="23"/>
    </row>
    <row r="60" spans="1:7" x14ac:dyDescent="0.2">
      <c r="A60" s="21" t="s">
        <v>1173</v>
      </c>
      <c r="B60" s="22"/>
      <c r="C60" s="22"/>
      <c r="D60" s="22"/>
      <c r="E60" s="23"/>
      <c r="F60" s="24"/>
      <c r="G60" s="23"/>
    </row>
    <row r="61" spans="1:7" x14ac:dyDescent="0.2">
      <c r="A61" s="22" t="s">
        <v>408</v>
      </c>
      <c r="B61" s="22" t="s">
        <v>407</v>
      </c>
      <c r="C61" s="22" t="s">
        <v>409</v>
      </c>
      <c r="D61" s="25">
        <v>27000</v>
      </c>
      <c r="E61" s="23">
        <v>2.7000000000000001E-3</v>
      </c>
      <c r="F61" s="24">
        <v>1.14187446041932E-6</v>
      </c>
      <c r="G61" s="23"/>
    </row>
    <row r="62" spans="1:7" x14ac:dyDescent="0.2">
      <c r="A62" s="21" t="s">
        <v>34</v>
      </c>
      <c r="B62" s="21"/>
      <c r="C62" s="21"/>
      <c r="D62" s="21"/>
      <c r="E62" s="26">
        <f>SUM(E60:E61)</f>
        <v>2.7000000000000001E-3</v>
      </c>
      <c r="F62" s="27">
        <f>SUM(F60:F61)</f>
        <v>1.14187446041932E-6</v>
      </c>
      <c r="G62" s="26"/>
    </row>
    <row r="63" spans="1:7" x14ac:dyDescent="0.2">
      <c r="A63" s="22"/>
      <c r="B63" s="22"/>
      <c r="C63" s="22"/>
      <c r="D63" s="22"/>
      <c r="E63" s="23"/>
      <c r="F63" s="24"/>
      <c r="G63" s="23"/>
    </row>
    <row r="64" spans="1:7" x14ac:dyDescent="0.2">
      <c r="A64" s="21" t="s">
        <v>30</v>
      </c>
      <c r="B64" s="22"/>
      <c r="C64" s="22"/>
      <c r="D64" s="22"/>
      <c r="E64" s="23"/>
      <c r="F64" s="24"/>
      <c r="G64" s="23"/>
    </row>
    <row r="65" spans="1:7" x14ac:dyDescent="0.2">
      <c r="A65" s="21" t="s">
        <v>31</v>
      </c>
      <c r="B65" s="22"/>
      <c r="C65" s="22"/>
      <c r="D65" s="22"/>
      <c r="E65" s="23"/>
      <c r="F65" s="24"/>
      <c r="G65" s="23"/>
    </row>
    <row r="66" spans="1:7" x14ac:dyDescent="0.2">
      <c r="A66" s="22" t="s">
        <v>71</v>
      </c>
      <c r="B66" s="22" t="s">
        <v>70</v>
      </c>
      <c r="C66" s="22" t="s">
        <v>69</v>
      </c>
      <c r="D66" s="25">
        <v>9994</v>
      </c>
      <c r="E66" s="23">
        <v>11172.9622</v>
      </c>
      <c r="F66" s="24">
        <v>4.7252296975594099</v>
      </c>
      <c r="G66" s="23">
        <v>8.9869000000000003</v>
      </c>
    </row>
    <row r="67" spans="1:7" x14ac:dyDescent="0.2">
      <c r="A67" s="22" t="s">
        <v>68</v>
      </c>
      <c r="B67" s="22" t="s">
        <v>67</v>
      </c>
      <c r="C67" s="22" t="s">
        <v>69</v>
      </c>
      <c r="D67" s="25">
        <v>6130</v>
      </c>
      <c r="E67" s="23">
        <v>6828.8567800000001</v>
      </c>
      <c r="F67" s="24">
        <v>2.8880359818308499</v>
      </c>
      <c r="G67" s="23">
        <v>8.9518000000000004</v>
      </c>
    </row>
    <row r="68" spans="1:7" x14ac:dyDescent="0.2">
      <c r="A68" s="22" t="s">
        <v>99</v>
      </c>
      <c r="B68" s="22" t="s">
        <v>98</v>
      </c>
      <c r="C68" s="22" t="s">
        <v>33</v>
      </c>
      <c r="D68" s="25">
        <v>5000</v>
      </c>
      <c r="E68" s="23">
        <v>5122.5117123</v>
      </c>
      <c r="F68" s="24">
        <v>2.1663945546200698</v>
      </c>
      <c r="G68" s="23">
        <v>7.9850000000000003</v>
      </c>
    </row>
    <row r="69" spans="1:7" x14ac:dyDescent="0.2">
      <c r="A69" s="22" t="s">
        <v>395</v>
      </c>
      <c r="B69" s="22" t="s">
        <v>394</v>
      </c>
      <c r="C69" s="22" t="s">
        <v>33</v>
      </c>
      <c r="D69" s="25">
        <v>3500</v>
      </c>
      <c r="E69" s="23">
        <v>3765.6391164000001</v>
      </c>
      <c r="F69" s="24">
        <v>1.59255079043449</v>
      </c>
      <c r="G69" s="23">
        <v>8.1599000000000004</v>
      </c>
    </row>
    <row r="70" spans="1:7" x14ac:dyDescent="0.2">
      <c r="A70" s="22" t="s">
        <v>397</v>
      </c>
      <c r="B70" s="22" t="s">
        <v>396</v>
      </c>
      <c r="C70" s="22" t="s">
        <v>33</v>
      </c>
      <c r="D70" s="25">
        <v>2500</v>
      </c>
      <c r="E70" s="23">
        <v>2711.5745204999998</v>
      </c>
      <c r="F70" s="24">
        <v>1.1467695157343301</v>
      </c>
      <c r="G70" s="23">
        <v>8.26</v>
      </c>
    </row>
    <row r="71" spans="1:7" x14ac:dyDescent="0.2">
      <c r="A71" s="22" t="s">
        <v>97</v>
      </c>
      <c r="B71" s="22" t="s">
        <v>96</v>
      </c>
      <c r="C71" s="22" t="s">
        <v>74</v>
      </c>
      <c r="D71" s="25">
        <v>250</v>
      </c>
      <c r="E71" s="23">
        <v>2575.8829795000001</v>
      </c>
      <c r="F71" s="24">
        <v>1.0893833286369901</v>
      </c>
      <c r="G71" s="23">
        <v>7.57</v>
      </c>
    </row>
    <row r="72" spans="1:7" x14ac:dyDescent="0.2">
      <c r="A72" s="22" t="s">
        <v>89</v>
      </c>
      <c r="B72" s="22" t="s">
        <v>1070</v>
      </c>
      <c r="C72" s="22" t="s">
        <v>33</v>
      </c>
      <c r="D72" s="25">
        <v>2500</v>
      </c>
      <c r="E72" s="23">
        <v>2544.999726</v>
      </c>
      <c r="F72" s="24">
        <v>1.0763222921828</v>
      </c>
      <c r="G72" s="23">
        <v>7.2109310512149198</v>
      </c>
    </row>
    <row r="73" spans="1:7" x14ac:dyDescent="0.2">
      <c r="A73" s="22" t="s">
        <v>91</v>
      </c>
      <c r="B73" s="22" t="s">
        <v>90</v>
      </c>
      <c r="C73" s="22" t="s">
        <v>33</v>
      </c>
      <c r="D73" s="25">
        <v>2500</v>
      </c>
      <c r="E73" s="23">
        <v>2542.2705479000001</v>
      </c>
      <c r="F73" s="24">
        <v>1.0751680778234201</v>
      </c>
      <c r="G73" s="23">
        <v>7.9749999999999996</v>
      </c>
    </row>
    <row r="74" spans="1:7" x14ac:dyDescent="0.2">
      <c r="A74" s="22" t="s">
        <v>101</v>
      </c>
      <c r="B74" s="22" t="s">
        <v>100</v>
      </c>
      <c r="C74" s="22" t="s">
        <v>33</v>
      </c>
      <c r="D74" s="25">
        <v>250</v>
      </c>
      <c r="E74" s="23">
        <v>2534.7015411000002</v>
      </c>
      <c r="F74" s="24">
        <v>1.0719670202102101</v>
      </c>
      <c r="G74" s="23">
        <v>7.69</v>
      </c>
    </row>
    <row r="75" spans="1:7" x14ac:dyDescent="0.2">
      <c r="A75" s="22" t="s">
        <v>93</v>
      </c>
      <c r="B75" s="22" t="s">
        <v>92</v>
      </c>
      <c r="C75" s="22" t="s">
        <v>33</v>
      </c>
      <c r="D75" s="25">
        <v>2500</v>
      </c>
      <c r="E75" s="23">
        <v>2511.2166437999999</v>
      </c>
      <c r="F75" s="24">
        <v>1.0620348704204201</v>
      </c>
      <c r="G75" s="23">
        <v>7.9901</v>
      </c>
    </row>
    <row r="76" spans="1:7" x14ac:dyDescent="0.2">
      <c r="A76" s="22" t="s">
        <v>411</v>
      </c>
      <c r="B76" s="22" t="s">
        <v>410</v>
      </c>
      <c r="C76" s="22" t="s">
        <v>33</v>
      </c>
      <c r="D76" s="25">
        <v>2500</v>
      </c>
      <c r="E76" s="23">
        <v>2510.6104110000001</v>
      </c>
      <c r="F76" s="24">
        <v>1.0617784845865701</v>
      </c>
      <c r="G76" s="23">
        <v>8.08</v>
      </c>
    </row>
    <row r="77" spans="1:7" x14ac:dyDescent="0.2">
      <c r="A77" s="22" t="s">
        <v>95</v>
      </c>
      <c r="B77" s="22" t="s">
        <v>94</v>
      </c>
      <c r="C77" s="22" t="s">
        <v>33</v>
      </c>
      <c r="D77" s="25">
        <v>2035</v>
      </c>
      <c r="E77" s="23">
        <v>1190.4953499999999</v>
      </c>
      <c r="F77" s="24">
        <v>0.50348008718998305</v>
      </c>
      <c r="G77" s="23">
        <v>6.78</v>
      </c>
    </row>
    <row r="78" spans="1:7" x14ac:dyDescent="0.2">
      <c r="A78" s="22" t="s">
        <v>73</v>
      </c>
      <c r="B78" s="22" t="s">
        <v>72</v>
      </c>
      <c r="C78" s="22" t="s">
        <v>74</v>
      </c>
      <c r="D78" s="25">
        <v>500</v>
      </c>
      <c r="E78" s="23">
        <v>521.54227400000002</v>
      </c>
      <c r="F78" s="24">
        <v>0.22056881581837501</v>
      </c>
      <c r="G78" s="23">
        <v>7.6798999999999999</v>
      </c>
    </row>
    <row r="79" spans="1:7" x14ac:dyDescent="0.2">
      <c r="A79" s="22" t="s">
        <v>88</v>
      </c>
      <c r="B79" s="22" t="s">
        <v>87</v>
      </c>
      <c r="C79" s="22" t="s">
        <v>33</v>
      </c>
      <c r="D79" s="25">
        <v>500</v>
      </c>
      <c r="E79" s="23">
        <v>517.12717120000002</v>
      </c>
      <c r="F79" s="24">
        <v>0.218701596141543</v>
      </c>
      <c r="G79" s="23">
        <v>7.58</v>
      </c>
    </row>
    <row r="80" spans="1:7" x14ac:dyDescent="0.2">
      <c r="A80" s="21" t="s">
        <v>34</v>
      </c>
      <c r="B80" s="21"/>
      <c r="C80" s="21"/>
      <c r="D80" s="21"/>
      <c r="E80" s="26">
        <f>SUM(E65:E79)</f>
        <v>47050.390973699999</v>
      </c>
      <c r="F80" s="27">
        <f>SUM(F65:F79)</f>
        <v>19.898385113189459</v>
      </c>
      <c r="G80" s="26"/>
    </row>
    <row r="81" spans="1:7" x14ac:dyDescent="0.2">
      <c r="A81" s="22"/>
      <c r="B81" s="22"/>
      <c r="C81" s="22"/>
      <c r="D81" s="22"/>
      <c r="E81" s="23"/>
      <c r="F81" s="24"/>
      <c r="G81" s="23"/>
    </row>
    <row r="82" spans="1:7" x14ac:dyDescent="0.2">
      <c r="A82" s="21" t="s">
        <v>35</v>
      </c>
      <c r="B82" s="22"/>
      <c r="C82" s="22"/>
      <c r="D82" s="22"/>
      <c r="E82" s="23"/>
      <c r="F82" s="24"/>
      <c r="G82" s="23"/>
    </row>
    <row r="83" spans="1:7" x14ac:dyDescent="0.2">
      <c r="A83" s="21" t="s">
        <v>36</v>
      </c>
      <c r="B83" s="22"/>
      <c r="C83" s="22"/>
      <c r="D83" s="22"/>
      <c r="E83" s="23"/>
      <c r="F83" s="24"/>
      <c r="G83" s="23"/>
    </row>
    <row r="84" spans="1:7" x14ac:dyDescent="0.2">
      <c r="A84" s="22" t="s">
        <v>131</v>
      </c>
      <c r="B84" s="22" t="s">
        <v>130</v>
      </c>
      <c r="C84" s="22" t="s">
        <v>39</v>
      </c>
      <c r="D84" s="25">
        <v>100</v>
      </c>
      <c r="E84" s="23">
        <v>482.82499999999999</v>
      </c>
      <c r="F84" s="24">
        <v>0.204194643093317</v>
      </c>
      <c r="G84" s="23">
        <v>6.7625000000000002</v>
      </c>
    </row>
    <row r="85" spans="1:7" x14ac:dyDescent="0.2">
      <c r="A85" s="21" t="s">
        <v>34</v>
      </c>
      <c r="B85" s="21"/>
      <c r="C85" s="21"/>
      <c r="D85" s="21"/>
      <c r="E85" s="26">
        <f>SUM(E83:E84)</f>
        <v>482.82499999999999</v>
      </c>
      <c r="F85" s="27">
        <f>SUM(F83:F84)</f>
        <v>0.204194643093317</v>
      </c>
      <c r="G85" s="26"/>
    </row>
    <row r="86" spans="1:7" x14ac:dyDescent="0.2">
      <c r="A86" s="22"/>
      <c r="B86" s="22"/>
      <c r="C86" s="22"/>
      <c r="D86" s="22"/>
      <c r="E86" s="23"/>
      <c r="F86" s="24"/>
      <c r="G86" s="23"/>
    </row>
    <row r="87" spans="1:7" x14ac:dyDescent="0.2">
      <c r="A87" s="21" t="s">
        <v>65</v>
      </c>
      <c r="B87" s="22"/>
      <c r="C87" s="22"/>
      <c r="D87" s="22"/>
      <c r="E87" s="23"/>
      <c r="F87" s="24"/>
      <c r="G87" s="23"/>
    </row>
    <row r="88" spans="1:7" x14ac:dyDescent="0.2">
      <c r="A88" s="22" t="s">
        <v>105</v>
      </c>
      <c r="B88" s="22" t="s">
        <v>104</v>
      </c>
      <c r="C88" s="22" t="s">
        <v>43</v>
      </c>
      <c r="D88" s="25">
        <v>4000000</v>
      </c>
      <c r="E88" s="23">
        <v>4018.8040000000001</v>
      </c>
      <c r="F88" s="24">
        <v>1.69961838853</v>
      </c>
      <c r="G88" s="23">
        <v>7.3587067849999999</v>
      </c>
    </row>
    <row r="89" spans="1:7" x14ac:dyDescent="0.2">
      <c r="A89" s="22" t="s">
        <v>107</v>
      </c>
      <c r="B89" s="22" t="s">
        <v>106</v>
      </c>
      <c r="C89" s="22" t="s">
        <v>43</v>
      </c>
      <c r="D89" s="25">
        <v>2500000</v>
      </c>
      <c r="E89" s="23">
        <v>2527.23</v>
      </c>
      <c r="F89" s="24">
        <v>1.06880718244648</v>
      </c>
      <c r="G89" s="23">
        <v>7.6820606250000001</v>
      </c>
    </row>
    <row r="90" spans="1:7" x14ac:dyDescent="0.2">
      <c r="A90" s="22" t="s">
        <v>117</v>
      </c>
      <c r="B90" s="22" t="s">
        <v>116</v>
      </c>
      <c r="C90" s="22" t="s">
        <v>43</v>
      </c>
      <c r="D90" s="25">
        <v>2343370</v>
      </c>
      <c r="E90" s="23">
        <v>2397.5320507000001</v>
      </c>
      <c r="F90" s="24">
        <v>1.0139557839744699</v>
      </c>
      <c r="G90" s="23">
        <v>7.5965834049999996</v>
      </c>
    </row>
    <row r="91" spans="1:7" x14ac:dyDescent="0.2">
      <c r="A91" s="22" t="s">
        <v>103</v>
      </c>
      <c r="B91" s="22" t="s">
        <v>102</v>
      </c>
      <c r="C91" s="22" t="s">
        <v>43</v>
      </c>
      <c r="D91" s="25">
        <v>2134000</v>
      </c>
      <c r="E91" s="23">
        <v>2205.6141947000001</v>
      </c>
      <c r="F91" s="24">
        <v>0.93279056239490599</v>
      </c>
      <c r="G91" s="23">
        <v>7.8482051249999998</v>
      </c>
    </row>
    <row r="92" spans="1:7" x14ac:dyDescent="0.2">
      <c r="A92" s="22" t="s">
        <v>379</v>
      </c>
      <c r="B92" s="22" t="s">
        <v>378</v>
      </c>
      <c r="C92" s="22" t="s">
        <v>43</v>
      </c>
      <c r="D92" s="25">
        <v>2000000</v>
      </c>
      <c r="E92" s="23">
        <v>2031.0111111000001</v>
      </c>
      <c r="F92" s="24">
        <v>0.85894804318257301</v>
      </c>
      <c r="G92" s="23">
        <v>7.4546362249999998</v>
      </c>
    </row>
    <row r="93" spans="1:7" x14ac:dyDescent="0.2">
      <c r="A93" s="22" t="s">
        <v>109</v>
      </c>
      <c r="B93" s="22" t="s">
        <v>108</v>
      </c>
      <c r="C93" s="22" t="s">
        <v>43</v>
      </c>
      <c r="D93" s="25">
        <v>1562190</v>
      </c>
      <c r="E93" s="23">
        <v>1600.1676201</v>
      </c>
      <c r="F93" s="24">
        <v>0.67673723621560999</v>
      </c>
      <c r="G93" s="23">
        <v>7.605219795</v>
      </c>
    </row>
    <row r="94" spans="1:7" x14ac:dyDescent="0.2">
      <c r="A94" s="22" t="s">
        <v>381</v>
      </c>
      <c r="B94" s="22" t="s">
        <v>380</v>
      </c>
      <c r="C94" s="22" t="s">
        <v>43</v>
      </c>
      <c r="D94" s="25">
        <v>1500000</v>
      </c>
      <c r="E94" s="23">
        <v>1535.7204999999999</v>
      </c>
      <c r="F94" s="24">
        <v>0.64948148788606697</v>
      </c>
      <c r="G94" s="23">
        <v>7.5732334049999999</v>
      </c>
    </row>
    <row r="95" spans="1:7" x14ac:dyDescent="0.2">
      <c r="A95" s="22" t="s">
        <v>111</v>
      </c>
      <c r="B95" s="22" t="s">
        <v>110</v>
      </c>
      <c r="C95" s="22" t="s">
        <v>43</v>
      </c>
      <c r="D95" s="25">
        <v>637800</v>
      </c>
      <c r="E95" s="23">
        <v>637.12456980000002</v>
      </c>
      <c r="F95" s="24">
        <v>0.26945047198528299</v>
      </c>
      <c r="G95" s="23">
        <v>7.8578855499999998</v>
      </c>
    </row>
    <row r="96" spans="1:7" x14ac:dyDescent="0.2">
      <c r="A96" s="22" t="s">
        <v>113</v>
      </c>
      <c r="B96" s="22" t="s">
        <v>112</v>
      </c>
      <c r="C96" s="22" t="s">
        <v>43</v>
      </c>
      <c r="D96" s="25">
        <v>437800</v>
      </c>
      <c r="E96" s="23">
        <v>436.53607140000003</v>
      </c>
      <c r="F96" s="24">
        <v>0.18461829295683099</v>
      </c>
      <c r="G96" s="23">
        <v>7.8816633999999999</v>
      </c>
    </row>
    <row r="97" spans="1:7" x14ac:dyDescent="0.2">
      <c r="A97" s="22" t="s">
        <v>119</v>
      </c>
      <c r="B97" s="22" t="s">
        <v>118</v>
      </c>
      <c r="C97" s="22" t="s">
        <v>43</v>
      </c>
      <c r="D97" s="25">
        <v>52560</v>
      </c>
      <c r="E97" s="23">
        <v>52.9173379</v>
      </c>
      <c r="F97" s="24">
        <v>2.2379613578292299E-2</v>
      </c>
      <c r="G97" s="23">
        <v>7.8769053900000001</v>
      </c>
    </row>
    <row r="98" spans="1:7" x14ac:dyDescent="0.2">
      <c r="A98" s="22" t="s">
        <v>121</v>
      </c>
      <c r="B98" s="22" t="s">
        <v>120</v>
      </c>
      <c r="C98" s="22" t="s">
        <v>43</v>
      </c>
      <c r="D98" s="25">
        <v>50000</v>
      </c>
      <c r="E98" s="23">
        <v>50.253983300000002</v>
      </c>
      <c r="F98" s="24">
        <v>2.1253237060966199E-2</v>
      </c>
      <c r="G98" s="23">
        <v>7.8766671300000004</v>
      </c>
    </row>
    <row r="99" spans="1:7" x14ac:dyDescent="0.2">
      <c r="A99" s="22" t="s">
        <v>403</v>
      </c>
      <c r="B99" s="22" t="s">
        <v>402</v>
      </c>
      <c r="C99" s="22" t="s">
        <v>43</v>
      </c>
      <c r="D99" s="25">
        <v>20000</v>
      </c>
      <c r="E99" s="23">
        <v>20.536100000000001</v>
      </c>
      <c r="F99" s="24">
        <v>8.6850548543026297E-3</v>
      </c>
      <c r="G99" s="23">
        <v>5.86371339005</v>
      </c>
    </row>
    <row r="100" spans="1:7" x14ac:dyDescent="0.2">
      <c r="A100" s="21" t="s">
        <v>34</v>
      </c>
      <c r="B100" s="21"/>
      <c r="C100" s="21"/>
      <c r="D100" s="21"/>
      <c r="E100" s="26">
        <f>SUM(E88:E99)</f>
        <v>17513.447539000001</v>
      </c>
      <c r="F100" s="27">
        <f>SUM(F88:F99)</f>
        <v>7.4067253550657801</v>
      </c>
      <c r="G100" s="26"/>
    </row>
    <row r="101" spans="1:7" x14ac:dyDescent="0.2">
      <c r="A101" s="22"/>
      <c r="B101" s="22"/>
      <c r="C101" s="22"/>
      <c r="D101" s="22"/>
      <c r="E101" s="23"/>
      <c r="F101" s="24"/>
      <c r="G101" s="23"/>
    </row>
    <row r="102" spans="1:7" x14ac:dyDescent="0.2">
      <c r="A102" s="21" t="s">
        <v>46</v>
      </c>
      <c r="B102" s="21"/>
      <c r="C102" s="21"/>
      <c r="D102" s="21"/>
      <c r="E102" s="26">
        <f>E58+E62+E80+E85+E100</f>
        <v>230184.43590520002</v>
      </c>
      <c r="F102" s="27">
        <f>F58+F62+F80+F85+F100</f>
        <v>97.3487883504351</v>
      </c>
      <c r="G102" s="26"/>
    </row>
    <row r="103" spans="1:7" x14ac:dyDescent="0.2">
      <c r="A103" s="21"/>
      <c r="B103" s="21"/>
      <c r="C103" s="21"/>
      <c r="D103" s="21"/>
      <c r="E103" s="26"/>
      <c r="F103" s="27"/>
      <c r="G103" s="26"/>
    </row>
    <row r="104" spans="1:7" x14ac:dyDescent="0.2">
      <c r="A104" s="21" t="s">
        <v>48</v>
      </c>
      <c r="B104" s="21"/>
      <c r="C104" s="21"/>
      <c r="D104" s="21"/>
      <c r="E104" s="26">
        <f>E106-(E58+E62+E80+E85+E100)</f>
        <v>6268.8777986999776</v>
      </c>
      <c r="F104" s="27">
        <f>F106-(F58+F62+F80+F85+F100)</f>
        <v>2.6512116495648996</v>
      </c>
      <c r="G104" s="26"/>
    </row>
    <row r="105" spans="1:7" x14ac:dyDescent="0.2">
      <c r="A105" s="21"/>
      <c r="B105" s="21"/>
      <c r="C105" s="21"/>
      <c r="D105" s="21"/>
      <c r="E105" s="26"/>
      <c r="F105" s="27"/>
      <c r="G105" s="26"/>
    </row>
    <row r="106" spans="1:7" x14ac:dyDescent="0.2">
      <c r="A106" s="28" t="s">
        <v>47</v>
      </c>
      <c r="B106" s="28"/>
      <c r="C106" s="28"/>
      <c r="D106" s="28"/>
      <c r="E106" s="29">
        <v>236453.3137039</v>
      </c>
      <c r="F106" s="30">
        <v>100</v>
      </c>
      <c r="G106" s="29"/>
    </row>
    <row r="107" spans="1:7" x14ac:dyDescent="0.2">
      <c r="F107" s="13" t="s">
        <v>138</v>
      </c>
    </row>
    <row r="108" spans="1:7" x14ac:dyDescent="0.2">
      <c r="A108" s="11" t="s">
        <v>50</v>
      </c>
    </row>
    <row r="109" spans="1:7" x14ac:dyDescent="0.2">
      <c r="A109" s="11" t="s">
        <v>412</v>
      </c>
    </row>
    <row r="111" spans="1:7" x14ac:dyDescent="0.2">
      <c r="A111" s="11" t="s">
        <v>1071</v>
      </c>
    </row>
    <row r="113" spans="1:9" ht="34.9" customHeight="1" x14ac:dyDescent="0.2">
      <c r="A113" s="152" t="s">
        <v>1072</v>
      </c>
      <c r="B113" s="152"/>
      <c r="C113" s="152"/>
      <c r="D113" s="152"/>
      <c r="E113" s="152"/>
      <c r="F113" s="152"/>
      <c r="G113" s="152"/>
    </row>
    <row r="115" spans="1:9" ht="23.25" customHeight="1" x14ac:dyDescent="0.2">
      <c r="A115" s="147" t="s">
        <v>1031</v>
      </c>
      <c r="B115" s="147"/>
      <c r="C115" s="147"/>
      <c r="D115" s="147"/>
      <c r="G115" s="10"/>
      <c r="H115" s="10"/>
      <c r="I115" s="9"/>
    </row>
    <row r="117" spans="1:9" x14ac:dyDescent="0.2">
      <c r="A117" s="11" t="s">
        <v>51</v>
      </c>
    </row>
    <row r="118" spans="1:9" x14ac:dyDescent="0.2">
      <c r="A118" s="11" t="s">
        <v>1027</v>
      </c>
    </row>
    <row r="119" spans="1:9" x14ac:dyDescent="0.2">
      <c r="A119" s="11" t="s">
        <v>52</v>
      </c>
      <c r="B119" s="11"/>
      <c r="C119" s="31" t="s">
        <v>54</v>
      </c>
      <c r="D119" s="11" t="s">
        <v>53</v>
      </c>
    </row>
    <row r="120" spans="1:9" x14ac:dyDescent="0.2">
      <c r="A120" s="6" t="s">
        <v>61</v>
      </c>
      <c r="C120" s="32">
        <v>268.37479999999999</v>
      </c>
      <c r="D120" s="32">
        <v>268.88069999999999</v>
      </c>
    </row>
    <row r="121" spans="1:9" x14ac:dyDescent="0.2">
      <c r="A121" s="6" t="s">
        <v>132</v>
      </c>
      <c r="C121" s="32">
        <v>28.2944</v>
      </c>
      <c r="D121" s="32">
        <v>28.172999999999998</v>
      </c>
    </row>
    <row r="122" spans="1:9" x14ac:dyDescent="0.2">
      <c r="A122" s="6" t="s">
        <v>62</v>
      </c>
      <c r="C122" s="32">
        <v>310.31049999999999</v>
      </c>
      <c r="D122" s="32">
        <v>311.18310000000002</v>
      </c>
    </row>
    <row r="123" spans="1:9" x14ac:dyDescent="0.2">
      <c r="A123" s="6" t="s">
        <v>133</v>
      </c>
      <c r="C123" s="32">
        <v>33.9071</v>
      </c>
      <c r="D123" s="32">
        <v>33.777700000000003</v>
      </c>
    </row>
    <row r="125" spans="1:9" x14ac:dyDescent="0.2">
      <c r="A125" s="11" t="s">
        <v>1028</v>
      </c>
    </row>
    <row r="126" spans="1:9" x14ac:dyDescent="0.2">
      <c r="A126" s="148" t="s">
        <v>55</v>
      </c>
      <c r="B126" s="149"/>
      <c r="C126" s="33" t="s">
        <v>56</v>
      </c>
    </row>
    <row r="127" spans="1:9" x14ac:dyDescent="0.2">
      <c r="A127" s="143" t="s">
        <v>132</v>
      </c>
      <c r="B127" s="144"/>
      <c r="C127" s="34">
        <v>0.17499999999999999</v>
      </c>
    </row>
    <row r="128" spans="1:9" x14ac:dyDescent="0.2">
      <c r="A128" s="143" t="s">
        <v>133</v>
      </c>
      <c r="B128" s="144"/>
      <c r="C128" s="34">
        <v>0.22500000000000001</v>
      </c>
    </row>
    <row r="129" spans="1:5" x14ac:dyDescent="0.2">
      <c r="A129" s="6" t="s">
        <v>57</v>
      </c>
    </row>
    <row r="130" spans="1:5" x14ac:dyDescent="0.2">
      <c r="A130" s="6" t="s">
        <v>58</v>
      </c>
    </row>
    <row r="132" spans="1:5" x14ac:dyDescent="0.2">
      <c r="A132" s="11" t="s">
        <v>1075</v>
      </c>
      <c r="B132" s="11"/>
      <c r="C132" s="11"/>
      <c r="D132" s="31" t="s">
        <v>60</v>
      </c>
    </row>
    <row r="134" spans="1:5" x14ac:dyDescent="0.2">
      <c r="A134" s="11" t="s">
        <v>1076</v>
      </c>
      <c r="B134" s="11"/>
      <c r="C134" s="11"/>
      <c r="D134" s="31" t="s">
        <v>60</v>
      </c>
    </row>
    <row r="136" spans="1:5" x14ac:dyDescent="0.2">
      <c r="A136" s="11" t="s">
        <v>1030</v>
      </c>
      <c r="D136" s="36">
        <v>0.85897472905328598</v>
      </c>
    </row>
    <row r="138" spans="1:5" x14ac:dyDescent="0.2">
      <c r="A138" s="11" t="s">
        <v>384</v>
      </c>
      <c r="D138" s="35">
        <v>3.2554860788378002</v>
      </c>
      <c r="E138" s="9" t="s">
        <v>59</v>
      </c>
    </row>
    <row r="140" spans="1:5" x14ac:dyDescent="0.2">
      <c r="A140" s="11" t="s">
        <v>385</v>
      </c>
      <c r="D140" s="31" t="s">
        <v>60</v>
      </c>
    </row>
    <row r="142" spans="1:5" x14ac:dyDescent="0.2">
      <c r="A142" s="11" t="s">
        <v>1077</v>
      </c>
      <c r="D142" s="31"/>
    </row>
    <row r="143" spans="1:5" x14ac:dyDescent="0.2">
      <c r="A143" s="11"/>
    </row>
    <row r="144" spans="1:5" x14ac:dyDescent="0.2">
      <c r="A144" s="11" t="s">
        <v>1047</v>
      </c>
      <c r="D144" s="31" t="s">
        <v>60</v>
      </c>
    </row>
    <row r="145" spans="1:9" x14ac:dyDescent="0.2">
      <c r="A145" s="11"/>
    </row>
    <row r="146" spans="1:9" x14ac:dyDescent="0.2">
      <c r="A146" s="11" t="s">
        <v>1048</v>
      </c>
      <c r="D146" s="31" t="s">
        <v>60</v>
      </c>
    </row>
    <row r="147" spans="1:9" x14ac:dyDescent="0.2">
      <c r="A147" s="11"/>
    </row>
    <row r="148" spans="1:9" x14ac:dyDescent="0.2">
      <c r="A148" s="11" t="s">
        <v>1049</v>
      </c>
      <c r="D148" s="31" t="s">
        <v>60</v>
      </c>
    </row>
    <row r="150" spans="1:9" x14ac:dyDescent="0.2">
      <c r="A150" s="77" t="s">
        <v>1078</v>
      </c>
      <c r="B150" s="78"/>
      <c r="C150" s="78"/>
      <c r="D150" s="78"/>
    </row>
    <row r="152" spans="1:9" x14ac:dyDescent="0.2">
      <c r="A152" s="77" t="s">
        <v>2074</v>
      </c>
      <c r="B152" s="78"/>
      <c r="C152" s="78"/>
      <c r="D152" s="78"/>
      <c r="E152" s="10"/>
      <c r="G152" s="10"/>
      <c r="H152" s="78"/>
      <c r="I152" s="78"/>
    </row>
    <row r="153" spans="1:9" x14ac:dyDescent="0.2">
      <c r="A153" s="102"/>
      <c r="B153" s="78"/>
      <c r="C153" s="78"/>
      <c r="D153" s="78"/>
      <c r="E153" s="10"/>
      <c r="G153" s="10"/>
      <c r="H153" s="78"/>
      <c r="I153" s="78"/>
    </row>
    <row r="154" spans="1:9" x14ac:dyDescent="0.2">
      <c r="A154" s="78"/>
      <c r="B154" s="78"/>
      <c r="C154" s="78"/>
      <c r="D154" s="78"/>
      <c r="E154" s="10"/>
      <c r="G154" s="10"/>
      <c r="H154" s="78"/>
      <c r="I154" s="78"/>
    </row>
    <row r="155" spans="1:9" x14ac:dyDescent="0.2">
      <c r="A155" s="78"/>
      <c r="B155" s="78"/>
      <c r="C155" s="78"/>
      <c r="D155" s="78"/>
      <c r="E155" s="10"/>
      <c r="G155" s="10"/>
      <c r="H155" s="78"/>
      <c r="I155" s="78"/>
    </row>
    <row r="156" spans="1:9" x14ac:dyDescent="0.2">
      <c r="A156" s="78"/>
      <c r="B156" s="78"/>
      <c r="C156" s="78"/>
      <c r="D156" s="78"/>
      <c r="E156" s="10"/>
      <c r="G156" s="10"/>
      <c r="H156" s="78"/>
      <c r="I156" s="78"/>
    </row>
    <row r="157" spans="1:9" x14ac:dyDescent="0.2">
      <c r="A157" s="78"/>
      <c r="B157" s="78"/>
      <c r="C157" s="78"/>
      <c r="D157" s="78"/>
      <c r="E157" s="10"/>
      <c r="G157" s="10"/>
      <c r="H157" s="78"/>
      <c r="I157" s="78"/>
    </row>
    <row r="158" spans="1:9" x14ac:dyDescent="0.2">
      <c r="A158" s="78"/>
      <c r="B158" s="78"/>
      <c r="C158" s="78"/>
      <c r="D158" s="78"/>
      <c r="E158" s="10"/>
      <c r="G158" s="10"/>
      <c r="H158" s="78"/>
      <c r="I158" s="78"/>
    </row>
    <row r="159" spans="1:9" x14ac:dyDescent="0.2">
      <c r="A159" s="78"/>
      <c r="B159" s="78"/>
      <c r="C159" s="78"/>
      <c r="D159" s="78"/>
      <c r="E159" s="10"/>
      <c r="G159" s="10"/>
      <c r="H159" s="78"/>
      <c r="I159" s="78"/>
    </row>
    <row r="160" spans="1:9" x14ac:dyDescent="0.2">
      <c r="A160" s="78"/>
      <c r="B160" s="78"/>
      <c r="C160" s="78"/>
      <c r="D160" s="78"/>
      <c r="E160" s="10"/>
      <c r="G160" s="10"/>
      <c r="H160" s="78"/>
      <c r="I160" s="78"/>
    </row>
    <row r="161" spans="1:9" x14ac:dyDescent="0.2">
      <c r="A161" s="78"/>
      <c r="B161" s="78"/>
      <c r="C161" s="78"/>
      <c r="D161" s="78"/>
      <c r="E161" s="10"/>
      <c r="G161" s="10"/>
      <c r="H161" s="78"/>
      <c r="I161" s="78"/>
    </row>
    <row r="162" spans="1:9" x14ac:dyDescent="0.2">
      <c r="A162" s="78"/>
      <c r="B162" s="78"/>
      <c r="C162" s="78"/>
      <c r="D162" s="78"/>
      <c r="E162" s="10"/>
      <c r="G162" s="10"/>
      <c r="H162" s="78"/>
      <c r="I162" s="78"/>
    </row>
    <row r="163" spans="1:9" x14ac:dyDescent="0.2">
      <c r="A163" s="78"/>
      <c r="B163" s="78"/>
      <c r="C163" s="78"/>
      <c r="D163" s="78"/>
      <c r="E163" s="10"/>
      <c r="G163" s="10"/>
      <c r="H163" s="78"/>
      <c r="I163" s="78"/>
    </row>
    <row r="164" spans="1:9" x14ac:dyDescent="0.2">
      <c r="A164" s="78"/>
      <c r="B164" s="78"/>
      <c r="C164" s="78"/>
      <c r="D164" s="78"/>
      <c r="E164" s="10"/>
      <c r="G164" s="10"/>
      <c r="H164" s="78"/>
      <c r="I164" s="78"/>
    </row>
    <row r="165" spans="1:9" x14ac:dyDescent="0.2">
      <c r="A165" s="78"/>
      <c r="B165" s="78"/>
      <c r="C165" s="78"/>
      <c r="D165" s="78"/>
      <c r="E165" s="10"/>
      <c r="G165" s="10"/>
      <c r="H165" s="78"/>
      <c r="I165" s="78"/>
    </row>
    <row r="166" spans="1:9" x14ac:dyDescent="0.2">
      <c r="A166" s="78"/>
      <c r="B166" s="78"/>
      <c r="C166" s="78"/>
      <c r="D166" s="78"/>
      <c r="E166" s="10"/>
      <c r="G166" s="10"/>
      <c r="H166" s="78"/>
      <c r="I166" s="78"/>
    </row>
    <row r="167" spans="1:9" x14ac:dyDescent="0.2">
      <c r="A167" s="78"/>
      <c r="B167" s="78"/>
      <c r="C167" s="78"/>
      <c r="D167" s="78"/>
      <c r="E167" s="10"/>
      <c r="G167" s="10"/>
      <c r="H167" s="78"/>
      <c r="I167" s="78"/>
    </row>
    <row r="168" spans="1:9" x14ac:dyDescent="0.2">
      <c r="A168" s="78"/>
      <c r="B168" s="78"/>
      <c r="C168" s="78"/>
      <c r="D168" s="78"/>
      <c r="E168" s="10"/>
      <c r="G168" s="10"/>
      <c r="H168" s="78"/>
      <c r="I168" s="78"/>
    </row>
    <row r="169" spans="1:9" x14ac:dyDescent="0.2">
      <c r="A169" s="78"/>
      <c r="B169" s="78"/>
      <c r="C169" s="78"/>
      <c r="D169" s="78"/>
      <c r="E169" s="10"/>
      <c r="G169" s="10"/>
      <c r="H169" s="78"/>
      <c r="I169" s="78"/>
    </row>
    <row r="170" spans="1:9" x14ac:dyDescent="0.2">
      <c r="A170" s="77" t="s">
        <v>1490</v>
      </c>
      <c r="B170" s="78"/>
      <c r="C170" s="78"/>
      <c r="D170" s="78"/>
      <c r="E170" s="10"/>
      <c r="G170" s="10"/>
      <c r="H170" s="78"/>
      <c r="I170" s="78"/>
    </row>
    <row r="171" spans="1:9" x14ac:dyDescent="0.2">
      <c r="A171" s="78"/>
      <c r="B171" s="78"/>
      <c r="C171" s="78"/>
      <c r="D171" s="78"/>
      <c r="E171" s="10"/>
      <c r="G171" s="10"/>
      <c r="H171" s="78"/>
      <c r="I171" s="78"/>
    </row>
    <row r="172" spans="1:9" x14ac:dyDescent="0.2">
      <c r="A172" s="77" t="s">
        <v>2075</v>
      </c>
      <c r="B172" s="78"/>
      <c r="C172" s="78"/>
      <c r="D172" s="78"/>
      <c r="E172" s="10"/>
      <c r="G172" s="10"/>
      <c r="H172" s="78"/>
      <c r="I172" s="78"/>
    </row>
    <row r="173" spans="1:9" x14ac:dyDescent="0.2">
      <c r="A173" s="78"/>
      <c r="B173" s="78"/>
      <c r="C173" s="78"/>
      <c r="D173" s="78"/>
      <c r="E173" s="10"/>
      <c r="G173" s="10"/>
      <c r="H173" s="78"/>
      <c r="I173" s="78"/>
    </row>
    <row r="174" spans="1:9" x14ac:dyDescent="0.2">
      <c r="A174" s="78"/>
      <c r="B174" s="78"/>
      <c r="C174" s="78"/>
      <c r="D174" s="78"/>
      <c r="E174" s="10"/>
      <c r="G174" s="10"/>
      <c r="H174" s="78"/>
      <c r="I174" s="78"/>
    </row>
    <row r="175" spans="1:9" x14ac:dyDescent="0.2">
      <c r="A175" s="78"/>
      <c r="B175" s="78"/>
      <c r="C175" s="78"/>
      <c r="D175" s="78"/>
      <c r="E175" s="10"/>
      <c r="G175" s="10"/>
      <c r="H175" s="78"/>
      <c r="I175" s="78"/>
    </row>
    <row r="176" spans="1:9" x14ac:dyDescent="0.2">
      <c r="A176" s="78"/>
      <c r="B176" s="78"/>
      <c r="C176" s="78"/>
      <c r="D176" s="78"/>
      <c r="E176" s="10"/>
      <c r="G176" s="10"/>
      <c r="H176" s="78"/>
      <c r="I176" s="78"/>
    </row>
    <row r="177" spans="1:9" x14ac:dyDescent="0.2">
      <c r="A177" s="78"/>
      <c r="B177" s="78"/>
      <c r="C177" s="78"/>
      <c r="D177" s="78"/>
      <c r="E177" s="10"/>
      <c r="G177" s="10"/>
      <c r="H177" s="78"/>
      <c r="I177" s="78"/>
    </row>
    <row r="178" spans="1:9" x14ac:dyDescent="0.2">
      <c r="A178" s="78"/>
      <c r="B178" s="78"/>
      <c r="C178" s="78"/>
      <c r="D178" s="78"/>
      <c r="E178" s="10"/>
      <c r="G178" s="10"/>
      <c r="H178" s="78"/>
      <c r="I178" s="78"/>
    </row>
    <row r="179" spans="1:9" x14ac:dyDescent="0.2">
      <c r="A179" s="78"/>
      <c r="B179" s="78"/>
      <c r="C179" s="78"/>
      <c r="D179" s="78"/>
      <c r="E179" s="10"/>
      <c r="G179" s="10"/>
      <c r="H179" s="78"/>
      <c r="I179" s="78"/>
    </row>
    <row r="180" spans="1:9" x14ac:dyDescent="0.2">
      <c r="A180" s="78"/>
      <c r="B180" s="78"/>
      <c r="C180" s="78"/>
      <c r="D180" s="78"/>
      <c r="E180" s="10"/>
      <c r="G180" s="10"/>
      <c r="H180" s="78"/>
      <c r="I180" s="78"/>
    </row>
    <row r="181" spans="1:9" x14ac:dyDescent="0.2">
      <c r="A181" s="78"/>
      <c r="B181" s="78"/>
      <c r="C181" s="78"/>
      <c r="D181" s="78"/>
      <c r="E181" s="10"/>
      <c r="G181" s="10"/>
      <c r="H181" s="78"/>
      <c r="I181" s="78"/>
    </row>
    <row r="182" spans="1:9" x14ac:dyDescent="0.2">
      <c r="A182" s="78"/>
      <c r="B182" s="78"/>
      <c r="C182" s="78"/>
      <c r="D182" s="78"/>
      <c r="E182" s="10"/>
      <c r="G182" s="10"/>
      <c r="H182" s="78"/>
      <c r="I182" s="78"/>
    </row>
    <row r="183" spans="1:9" x14ac:dyDescent="0.2">
      <c r="A183" s="78"/>
      <c r="B183" s="78"/>
      <c r="C183" s="78"/>
      <c r="D183" s="78"/>
      <c r="E183" s="10"/>
      <c r="G183" s="10"/>
      <c r="H183" s="78"/>
      <c r="I183" s="78"/>
    </row>
    <row r="184" spans="1:9" x14ac:dyDescent="0.2">
      <c r="A184" s="78"/>
      <c r="B184" s="78"/>
      <c r="C184" s="78"/>
      <c r="D184" s="78"/>
      <c r="E184" s="10"/>
      <c r="G184" s="10"/>
      <c r="H184" s="78"/>
      <c r="I184" s="78"/>
    </row>
    <row r="185" spans="1:9" x14ac:dyDescent="0.2">
      <c r="A185" s="78"/>
      <c r="B185" s="78"/>
      <c r="C185" s="78"/>
      <c r="D185" s="78"/>
      <c r="E185" s="10"/>
      <c r="G185" s="10"/>
      <c r="H185" s="78"/>
      <c r="I185" s="78"/>
    </row>
    <row r="186" spans="1:9" x14ac:dyDescent="0.2">
      <c r="A186" s="78"/>
      <c r="B186" s="78"/>
      <c r="C186" s="78"/>
      <c r="D186" s="78"/>
      <c r="E186" s="10"/>
      <c r="G186" s="10"/>
      <c r="H186" s="78"/>
      <c r="I186" s="78"/>
    </row>
    <row r="187" spans="1:9" x14ac:dyDescent="0.2">
      <c r="A187" s="78" t="s">
        <v>1491</v>
      </c>
      <c r="B187" s="78"/>
      <c r="C187" s="78"/>
      <c r="D187" s="78"/>
      <c r="E187" s="10"/>
      <c r="G187" s="10"/>
      <c r="H187" s="78"/>
      <c r="I187" s="78"/>
    </row>
    <row r="188" spans="1:9" x14ac:dyDescent="0.2">
      <c r="A188" s="78"/>
      <c r="B188" s="78"/>
      <c r="C188" s="78"/>
      <c r="D188" s="78"/>
      <c r="E188" s="10"/>
      <c r="G188" s="10"/>
      <c r="H188" s="78"/>
      <c r="I188" s="78"/>
    </row>
    <row r="189" spans="1:9" x14ac:dyDescent="0.2">
      <c r="A189" s="78" t="s">
        <v>1487</v>
      </c>
      <c r="B189" s="78"/>
      <c r="C189" s="78"/>
      <c r="D189" s="78"/>
      <c r="E189" s="10"/>
      <c r="G189" s="10"/>
      <c r="H189" s="78"/>
      <c r="I189" s="78"/>
    </row>
    <row r="190" spans="1:9" x14ac:dyDescent="0.2">
      <c r="A190" s="78"/>
      <c r="B190" s="78"/>
      <c r="C190" s="78"/>
      <c r="D190" s="78"/>
      <c r="E190" s="10"/>
      <c r="G190" s="10"/>
      <c r="H190" s="78"/>
      <c r="I190" s="78"/>
    </row>
    <row r="191" spans="1:9" x14ac:dyDescent="0.2">
      <c r="A191" s="78"/>
      <c r="B191" s="78"/>
      <c r="C191" s="78"/>
      <c r="D191" s="78"/>
      <c r="E191" s="10"/>
      <c r="G191" s="10"/>
      <c r="H191" s="78"/>
      <c r="I191" s="78"/>
    </row>
  </sheetData>
  <mergeCells count="6">
    <mergeCell ref="A1:G1"/>
    <mergeCell ref="A126:B126"/>
    <mergeCell ref="A127:B127"/>
    <mergeCell ref="A128:B128"/>
    <mergeCell ref="A113:G113"/>
    <mergeCell ref="A115:D115"/>
  </mergeCells>
  <conditionalFormatting sqref="F2:F3">
    <cfRule type="cellIs" dxfId="94" priority="7" stopIfTrue="1" operator="between">
      <formula>0.009</formula>
      <formula>-0.009</formula>
    </cfRule>
  </conditionalFormatting>
  <conditionalFormatting sqref="F5:F112">
    <cfRule type="cellIs" dxfId="93" priority="3" stopIfTrue="1" operator="between">
      <formula>0.009</formula>
      <formula>-0.009</formula>
    </cfRule>
  </conditionalFormatting>
  <conditionalFormatting sqref="F114">
    <cfRule type="cellIs" dxfId="92" priority="6" stopIfTrue="1" operator="between">
      <formula>0.009</formula>
      <formula>-0.009</formula>
    </cfRule>
  </conditionalFormatting>
  <conditionalFormatting sqref="F116:F184">
    <cfRule type="cellIs" dxfId="91" priority="1" stopIfTrue="1" operator="between">
      <formula>0.009</formula>
      <formula>-0.009</formula>
    </cfRule>
  </conditionalFormatting>
  <conditionalFormatting sqref="F192:F65536">
    <cfRule type="cellIs" dxfId="90" priority="2" stopIfTrue="1" operator="between">
      <formula>0.009</formula>
      <formula>-0.009</formula>
    </cfRule>
  </conditionalFormatting>
  <conditionalFormatting sqref="F115:H115">
    <cfRule type="cellIs" dxfId="89" priority="4"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3F85D-479D-4FDF-9C42-E222275C153D}">
  <dimension ref="A1:J539"/>
  <sheetViews>
    <sheetView topLeftCell="A200" workbookViewId="0">
      <selection activeCell="A200" sqref="A200"/>
    </sheetView>
  </sheetViews>
  <sheetFormatPr defaultColWidth="9.140625" defaultRowHeight="11.25" x14ac:dyDescent="0.2"/>
  <cols>
    <col min="1" max="1" width="33.85546875" style="6" bestFit="1" customWidth="1"/>
    <col min="2" max="2" width="43.28515625" style="6" bestFit="1" customWidth="1"/>
    <col min="3" max="3" width="32.140625" style="6" bestFit="1" customWidth="1"/>
    <col min="4" max="4" width="13.85546875" style="6" bestFit="1" customWidth="1"/>
    <col min="5" max="5" width="24.28515625" style="9" customWidth="1"/>
    <col min="6" max="6" width="27.5703125" style="10" bestFit="1" customWidth="1"/>
    <col min="7" max="7" width="30.42578125" style="9" customWidth="1"/>
    <col min="8" max="8" width="28.5703125" style="6" customWidth="1"/>
    <col min="9" max="9" width="6.5703125" style="6" customWidth="1"/>
    <col min="10" max="16384" width="9.140625" style="6"/>
  </cols>
  <sheetData>
    <row r="1" spans="1:10" s="1" customFormat="1" ht="15" x14ac:dyDescent="0.2">
      <c r="A1" s="145" t="s">
        <v>12</v>
      </c>
      <c r="B1" s="146"/>
      <c r="C1" s="146"/>
      <c r="D1" s="146"/>
      <c r="E1" s="146"/>
      <c r="F1" s="146"/>
      <c r="G1" s="146"/>
    </row>
    <row r="2" spans="1:10" s="1" customFormat="1" ht="12" x14ac:dyDescent="0.2">
      <c r="E2" s="5"/>
      <c r="F2" s="8"/>
      <c r="G2" s="9"/>
    </row>
    <row r="3" spans="1:10" s="1" customFormat="1" ht="12" x14ac:dyDescent="0.2">
      <c r="A3" s="7" t="s">
        <v>7</v>
      </c>
      <c r="B3" s="2"/>
      <c r="C3" s="3"/>
      <c r="D3" s="3"/>
      <c r="E3" s="4"/>
      <c r="F3" s="8"/>
      <c r="G3" s="9"/>
    </row>
    <row r="4" spans="1:10" s="1" customFormat="1" ht="23.25" customHeight="1" x14ac:dyDescent="0.2">
      <c r="A4" s="38" t="s">
        <v>2</v>
      </c>
      <c r="B4" s="38" t="s">
        <v>0</v>
      </c>
      <c r="C4" s="39" t="s">
        <v>4</v>
      </c>
      <c r="D4" s="39" t="s">
        <v>1</v>
      </c>
      <c r="E4" s="41" t="s">
        <v>6</v>
      </c>
      <c r="F4" s="40" t="s">
        <v>329</v>
      </c>
      <c r="G4" s="41" t="s">
        <v>330</v>
      </c>
      <c r="H4" s="42" t="s">
        <v>331</v>
      </c>
      <c r="I4" s="43" t="s">
        <v>5</v>
      </c>
      <c r="J4" s="37"/>
    </row>
    <row r="5" spans="1:10" x14ac:dyDescent="0.2">
      <c r="A5" s="44" t="s">
        <v>139</v>
      </c>
      <c r="B5" s="45"/>
      <c r="C5" s="45"/>
      <c r="D5" s="45"/>
      <c r="E5" s="46"/>
      <c r="F5" s="47"/>
      <c r="G5" s="46"/>
      <c r="H5" s="45"/>
      <c r="I5" s="45"/>
    </row>
    <row r="6" spans="1:10" x14ac:dyDescent="0.2">
      <c r="A6" s="44" t="s">
        <v>31</v>
      </c>
      <c r="B6" s="45"/>
      <c r="C6" s="45"/>
      <c r="D6" s="45"/>
      <c r="E6" s="46"/>
      <c r="F6" s="47"/>
      <c r="G6" s="46"/>
      <c r="H6" s="45"/>
      <c r="I6" s="45"/>
    </row>
    <row r="7" spans="1:10" x14ac:dyDescent="0.2">
      <c r="A7" s="45" t="s">
        <v>141</v>
      </c>
      <c r="B7" s="45" t="s">
        <v>1207</v>
      </c>
      <c r="C7" s="45" t="s">
        <v>142</v>
      </c>
      <c r="D7" s="48">
        <v>1684800</v>
      </c>
      <c r="E7" s="46">
        <v>11945.232</v>
      </c>
      <c r="F7" s="47">
        <v>6.2673332659447398</v>
      </c>
      <c r="G7" s="46">
        <v>-12091.548624999999</v>
      </c>
      <c r="H7" s="46">
        <v>-6.3441015573620403</v>
      </c>
      <c r="I7" s="49"/>
    </row>
    <row r="8" spans="1:10" x14ac:dyDescent="0.2">
      <c r="A8" s="45" t="s">
        <v>144</v>
      </c>
      <c r="B8" s="45" t="s">
        <v>1261</v>
      </c>
      <c r="C8" s="45" t="s">
        <v>142</v>
      </c>
      <c r="D8" s="48">
        <v>642600</v>
      </c>
      <c r="E8" s="46">
        <v>9343.4040000000005</v>
      </c>
      <c r="F8" s="47">
        <v>4.9022259849252903</v>
      </c>
      <c r="G8" s="46">
        <v>-9368.5704000000005</v>
      </c>
      <c r="H8" s="46">
        <v>-4.9154300998310596</v>
      </c>
      <c r="I8" s="49"/>
    </row>
    <row r="9" spans="1:10" x14ac:dyDescent="0.2">
      <c r="A9" s="45" t="s">
        <v>146</v>
      </c>
      <c r="B9" s="45" t="s">
        <v>1264</v>
      </c>
      <c r="C9" s="45" t="s">
        <v>142</v>
      </c>
      <c r="D9" s="48">
        <v>547500</v>
      </c>
      <c r="E9" s="46">
        <v>7117.5</v>
      </c>
      <c r="F9" s="47">
        <v>3.7343556425159199</v>
      </c>
      <c r="G9" s="46">
        <v>-6960.9425000000001</v>
      </c>
      <c r="H9" s="46">
        <v>-3.6522142468709302</v>
      </c>
      <c r="I9" s="49"/>
    </row>
    <row r="10" spans="1:10" x14ac:dyDescent="0.2">
      <c r="A10" s="45" t="s">
        <v>150</v>
      </c>
      <c r="B10" s="45" t="s">
        <v>1259</v>
      </c>
      <c r="C10" s="45" t="s">
        <v>151</v>
      </c>
      <c r="D10" s="48">
        <v>500500</v>
      </c>
      <c r="E10" s="46">
        <v>6391.3850000000002</v>
      </c>
      <c r="F10" s="47">
        <v>3.3533831595703001</v>
      </c>
      <c r="G10" s="46">
        <v>-6526.59</v>
      </c>
      <c r="H10" s="46">
        <v>-3.4243214882877302</v>
      </c>
      <c r="I10" s="49"/>
    </row>
    <row r="11" spans="1:10" x14ac:dyDescent="0.2">
      <c r="A11" s="45" t="s">
        <v>337</v>
      </c>
      <c r="B11" s="45" t="s">
        <v>336</v>
      </c>
      <c r="C11" s="45" t="s">
        <v>160</v>
      </c>
      <c r="D11" s="48">
        <v>37595850</v>
      </c>
      <c r="E11" s="46">
        <v>5387.4853050000002</v>
      </c>
      <c r="F11" s="47">
        <v>2.8266647204353101</v>
      </c>
      <c r="G11" s="46">
        <v>-5534.1091200000001</v>
      </c>
      <c r="H11" s="46">
        <v>-2.90359418596007</v>
      </c>
      <c r="I11" s="49"/>
    </row>
    <row r="12" spans="1:10" x14ac:dyDescent="0.2">
      <c r="A12" s="45" t="s">
        <v>159</v>
      </c>
      <c r="B12" s="45" t="s">
        <v>1267</v>
      </c>
      <c r="C12" s="45" t="s">
        <v>160</v>
      </c>
      <c r="D12" s="48">
        <v>292600</v>
      </c>
      <c r="E12" s="46">
        <v>5301.6193999999996</v>
      </c>
      <c r="F12" s="47">
        <v>2.7816132519651302</v>
      </c>
      <c r="G12" s="46">
        <v>-5508.8053749999999</v>
      </c>
      <c r="H12" s="46">
        <v>-2.8903180099266899</v>
      </c>
      <c r="I12" s="49"/>
    </row>
    <row r="13" spans="1:10" x14ac:dyDescent="0.2">
      <c r="A13" s="45" t="s">
        <v>414</v>
      </c>
      <c r="B13" s="45" t="s">
        <v>1262</v>
      </c>
      <c r="C13" s="45" t="s">
        <v>142</v>
      </c>
      <c r="D13" s="48">
        <v>4971400</v>
      </c>
      <c r="E13" s="46">
        <v>4273.9125800000002</v>
      </c>
      <c r="F13" s="47">
        <v>2.2424038719694801</v>
      </c>
      <c r="G13" s="46">
        <v>-4216.0078274999996</v>
      </c>
      <c r="H13" s="46">
        <v>-2.2120228478420598</v>
      </c>
      <c r="I13" s="49"/>
    </row>
    <row r="14" spans="1:10" x14ac:dyDescent="0.2">
      <c r="A14" s="45" t="s">
        <v>148</v>
      </c>
      <c r="B14" s="45" t="s">
        <v>147</v>
      </c>
      <c r="C14" s="45" t="s">
        <v>142</v>
      </c>
      <c r="D14" s="48">
        <v>355500</v>
      </c>
      <c r="E14" s="46">
        <v>3768.3</v>
      </c>
      <c r="F14" s="47">
        <v>1.9771229178353</v>
      </c>
      <c r="G14" s="46">
        <v>-3750.0030000000002</v>
      </c>
      <c r="H14" s="46">
        <v>-1.9675229873553399</v>
      </c>
      <c r="I14" s="49"/>
    </row>
    <row r="15" spans="1:10" x14ac:dyDescent="0.2">
      <c r="A15" s="45" t="s">
        <v>341</v>
      </c>
      <c r="B15" s="45" t="s">
        <v>340</v>
      </c>
      <c r="C15" s="45" t="s">
        <v>238</v>
      </c>
      <c r="D15" s="48">
        <v>686400</v>
      </c>
      <c r="E15" s="46">
        <v>3729.5544</v>
      </c>
      <c r="F15" s="47">
        <v>1.9567941717892601</v>
      </c>
      <c r="G15" s="46">
        <v>-3744.6716999999999</v>
      </c>
      <c r="H15" s="46">
        <v>-1.96472580151242</v>
      </c>
      <c r="I15" s="49"/>
    </row>
    <row r="16" spans="1:10" x14ac:dyDescent="0.2">
      <c r="A16" s="45" t="s">
        <v>416</v>
      </c>
      <c r="B16" s="45" t="s">
        <v>1266</v>
      </c>
      <c r="C16" s="45" t="s">
        <v>154</v>
      </c>
      <c r="D16" s="48">
        <v>1006250</v>
      </c>
      <c r="E16" s="46">
        <v>3517.3468750000002</v>
      </c>
      <c r="F16" s="47">
        <v>1.8454547452535299</v>
      </c>
      <c r="G16" s="46">
        <v>-3429.8031249999999</v>
      </c>
      <c r="H16" s="46">
        <v>-1.7995229578591501</v>
      </c>
      <c r="I16" s="49"/>
    </row>
    <row r="17" spans="1:9" x14ac:dyDescent="0.2">
      <c r="A17" s="45" t="s">
        <v>283</v>
      </c>
      <c r="B17" s="45" t="s">
        <v>1260</v>
      </c>
      <c r="C17" s="45" t="s">
        <v>284</v>
      </c>
      <c r="D17" s="48">
        <v>326900</v>
      </c>
      <c r="E17" s="46">
        <v>3319.50605</v>
      </c>
      <c r="F17" s="47">
        <v>1.7416531293548601</v>
      </c>
      <c r="G17" s="46">
        <v>-3355.8108499999998</v>
      </c>
      <c r="H17" s="46">
        <v>-1.76070125506338</v>
      </c>
      <c r="I17" s="49"/>
    </row>
    <row r="18" spans="1:9" x14ac:dyDescent="0.2">
      <c r="A18" s="45" t="s">
        <v>355</v>
      </c>
      <c r="B18" s="45" t="s">
        <v>354</v>
      </c>
      <c r="C18" s="45" t="s">
        <v>163</v>
      </c>
      <c r="D18" s="48">
        <v>22200</v>
      </c>
      <c r="E18" s="46">
        <v>3007.4340000000002</v>
      </c>
      <c r="F18" s="47">
        <v>1.57791754512037</v>
      </c>
      <c r="G18" s="46">
        <v>-3015.0704999999998</v>
      </c>
      <c r="H18" s="46">
        <v>-1.58192420572649</v>
      </c>
      <c r="I18" s="49"/>
    </row>
    <row r="19" spans="1:9" x14ac:dyDescent="0.2">
      <c r="A19" s="45" t="s">
        <v>168</v>
      </c>
      <c r="B19" s="45" t="s">
        <v>167</v>
      </c>
      <c r="C19" s="45" t="s">
        <v>169</v>
      </c>
      <c r="D19" s="48">
        <v>659775</v>
      </c>
      <c r="E19" s="46">
        <v>2734.437488</v>
      </c>
      <c r="F19" s="47">
        <v>1.4346838162866</v>
      </c>
      <c r="G19" s="46">
        <v>-2740.6369500000001</v>
      </c>
      <c r="H19" s="46">
        <v>-1.4379365027495801</v>
      </c>
      <c r="I19" s="49"/>
    </row>
    <row r="20" spans="1:9" x14ac:dyDescent="0.2">
      <c r="A20" s="45" t="s">
        <v>418</v>
      </c>
      <c r="B20" s="45" t="s">
        <v>1268</v>
      </c>
      <c r="C20" s="45" t="s">
        <v>419</v>
      </c>
      <c r="D20" s="48">
        <v>95172</v>
      </c>
      <c r="E20" s="46">
        <v>2721.0626520000001</v>
      </c>
      <c r="F20" s="47">
        <v>1.42766640929196</v>
      </c>
      <c r="G20" s="46">
        <v>-2820.1252709999999</v>
      </c>
      <c r="H20" s="46">
        <v>-1.4796418290636599</v>
      </c>
      <c r="I20" s="49"/>
    </row>
    <row r="21" spans="1:9" x14ac:dyDescent="0.2">
      <c r="A21" s="45" t="s">
        <v>421</v>
      </c>
      <c r="B21" s="45" t="s">
        <v>420</v>
      </c>
      <c r="C21" s="45" t="s">
        <v>198</v>
      </c>
      <c r="D21" s="48">
        <v>139925</v>
      </c>
      <c r="E21" s="46">
        <v>2402.6521750000002</v>
      </c>
      <c r="F21" s="47">
        <v>1.26060522749763</v>
      </c>
      <c r="G21" s="46">
        <v>-2363.0708</v>
      </c>
      <c r="H21" s="46">
        <v>-1.2398379733958</v>
      </c>
      <c r="I21" s="49"/>
    </row>
    <row r="22" spans="1:9" x14ac:dyDescent="0.2">
      <c r="A22" s="45" t="s">
        <v>165</v>
      </c>
      <c r="B22" s="45" t="s">
        <v>164</v>
      </c>
      <c r="C22" s="45" t="s">
        <v>166</v>
      </c>
      <c r="D22" s="48">
        <v>57050</v>
      </c>
      <c r="E22" s="46">
        <v>2307.6154499999998</v>
      </c>
      <c r="F22" s="47">
        <v>1.21074208310002</v>
      </c>
      <c r="G22" s="46">
        <v>-2318.2827499999999</v>
      </c>
      <c r="H22" s="46">
        <v>-1.21633892074602</v>
      </c>
      <c r="I22" s="49"/>
    </row>
    <row r="23" spans="1:9" x14ac:dyDescent="0.2">
      <c r="A23" s="45" t="s">
        <v>357</v>
      </c>
      <c r="B23" s="45" t="s">
        <v>1265</v>
      </c>
      <c r="C23" s="45" t="s">
        <v>233</v>
      </c>
      <c r="D23" s="48">
        <v>207000</v>
      </c>
      <c r="E23" s="46">
        <v>2187.9899999999998</v>
      </c>
      <c r="F23" s="47">
        <v>1.1479779139119599</v>
      </c>
      <c r="G23" s="46">
        <v>-2220.5932499999999</v>
      </c>
      <c r="H23" s="46">
        <v>-1.1650839385838101</v>
      </c>
      <c r="I23" s="49"/>
    </row>
    <row r="24" spans="1:9" x14ac:dyDescent="0.2">
      <c r="A24" s="45" t="s">
        <v>351</v>
      </c>
      <c r="B24" s="45" t="s">
        <v>350</v>
      </c>
      <c r="C24" s="45" t="s">
        <v>142</v>
      </c>
      <c r="D24" s="48">
        <v>179000</v>
      </c>
      <c r="E24" s="46">
        <v>1944.298</v>
      </c>
      <c r="F24" s="47">
        <v>1.0201194530428399</v>
      </c>
      <c r="G24" s="46">
        <v>-1948.181</v>
      </c>
      <c r="H24" s="46">
        <v>-1.0221567558822999</v>
      </c>
      <c r="I24" s="49"/>
    </row>
    <row r="25" spans="1:9" x14ac:dyDescent="0.2">
      <c r="A25" s="45" t="s">
        <v>365</v>
      </c>
      <c r="B25" s="45" t="s">
        <v>364</v>
      </c>
      <c r="C25" s="45" t="s">
        <v>178</v>
      </c>
      <c r="D25" s="48">
        <v>87850</v>
      </c>
      <c r="E25" s="46">
        <v>1743.6468</v>
      </c>
      <c r="F25" s="47">
        <v>0.91484331101297101</v>
      </c>
      <c r="G25" s="46">
        <v>-1703.3803499999999</v>
      </c>
      <c r="H25" s="46">
        <v>-0.89371661698254101</v>
      </c>
      <c r="I25" s="49"/>
    </row>
    <row r="26" spans="1:9" x14ac:dyDescent="0.2">
      <c r="A26" s="45" t="s">
        <v>423</v>
      </c>
      <c r="B26" s="45" t="s">
        <v>422</v>
      </c>
      <c r="C26" s="45" t="s">
        <v>142</v>
      </c>
      <c r="D26" s="48">
        <v>1464000</v>
      </c>
      <c r="E26" s="46">
        <v>1672.3271999999999</v>
      </c>
      <c r="F26" s="47">
        <v>0.87742388696211304</v>
      </c>
      <c r="G26" s="46">
        <v>-1685.6928</v>
      </c>
      <c r="H26" s="46">
        <v>-0.88443644808267696</v>
      </c>
      <c r="I26" s="49"/>
    </row>
    <row r="27" spans="1:9" x14ac:dyDescent="0.2">
      <c r="A27" s="45" t="s">
        <v>425</v>
      </c>
      <c r="B27" s="45" t="s">
        <v>424</v>
      </c>
      <c r="C27" s="45" t="s">
        <v>163</v>
      </c>
      <c r="D27" s="48">
        <v>20100</v>
      </c>
      <c r="E27" s="46">
        <v>1598.6534999999999</v>
      </c>
      <c r="F27" s="47">
        <v>0.83876933166881895</v>
      </c>
      <c r="G27" s="46">
        <v>-1614.633</v>
      </c>
      <c r="H27" s="46">
        <v>-0.84715333391533498</v>
      </c>
      <c r="I27" s="49"/>
    </row>
    <row r="28" spans="1:9" x14ac:dyDescent="0.2">
      <c r="A28" s="45" t="s">
        <v>237</v>
      </c>
      <c r="B28" s="45" t="s">
        <v>236</v>
      </c>
      <c r="C28" s="45" t="s">
        <v>238</v>
      </c>
      <c r="D28" s="48">
        <v>94575</v>
      </c>
      <c r="E28" s="46">
        <v>1481.895675</v>
      </c>
      <c r="F28" s="47">
        <v>0.77750972610554003</v>
      </c>
      <c r="G28" s="46">
        <v>-1482.8677499999999</v>
      </c>
      <c r="H28" s="46">
        <v>-0.77801974700630605</v>
      </c>
      <c r="I28" s="49"/>
    </row>
    <row r="29" spans="1:9" x14ac:dyDescent="0.2">
      <c r="A29" s="45" t="s">
        <v>427</v>
      </c>
      <c r="B29" s="45" t="s">
        <v>426</v>
      </c>
      <c r="C29" s="45" t="s">
        <v>205</v>
      </c>
      <c r="D29" s="48">
        <v>733200</v>
      </c>
      <c r="E29" s="46">
        <v>1429.74</v>
      </c>
      <c r="F29" s="47">
        <v>0.75014508413497805</v>
      </c>
      <c r="G29" s="46">
        <v>-1459.1074799999999</v>
      </c>
      <c r="H29" s="46">
        <v>-0.76555338966985298</v>
      </c>
      <c r="I29" s="49"/>
    </row>
    <row r="30" spans="1:9" x14ac:dyDescent="0.2">
      <c r="A30" s="45" t="s">
        <v>297</v>
      </c>
      <c r="B30" s="45" t="s">
        <v>296</v>
      </c>
      <c r="C30" s="45" t="s">
        <v>298</v>
      </c>
      <c r="D30" s="48">
        <v>72600</v>
      </c>
      <c r="E30" s="46">
        <v>1428.3324</v>
      </c>
      <c r="F30" s="47">
        <v>0.74940655529726696</v>
      </c>
      <c r="G30" s="46">
        <v>-1461.8208</v>
      </c>
      <c r="H30" s="46">
        <v>-0.76697699372351602</v>
      </c>
      <c r="I30" s="49"/>
    </row>
    <row r="31" spans="1:9" x14ac:dyDescent="0.2">
      <c r="A31" s="45" t="s">
        <v>209</v>
      </c>
      <c r="B31" s="45" t="s">
        <v>208</v>
      </c>
      <c r="C31" s="45" t="s">
        <v>210</v>
      </c>
      <c r="D31" s="48">
        <v>472500</v>
      </c>
      <c r="E31" s="46">
        <v>1355.6025</v>
      </c>
      <c r="F31" s="47">
        <v>0.71124718579328206</v>
      </c>
      <c r="G31" s="46">
        <v>-1362.92625</v>
      </c>
      <c r="H31" s="46">
        <v>-0.71508975511353101</v>
      </c>
      <c r="I31" s="49"/>
    </row>
    <row r="32" spans="1:9" x14ac:dyDescent="0.2">
      <c r="A32" s="45" t="s">
        <v>429</v>
      </c>
      <c r="B32" s="45" t="s">
        <v>428</v>
      </c>
      <c r="C32" s="45" t="s">
        <v>172</v>
      </c>
      <c r="D32" s="48">
        <v>56700</v>
      </c>
      <c r="E32" s="46">
        <v>1260.6677999999999</v>
      </c>
      <c r="F32" s="47">
        <v>0.66143757109492496</v>
      </c>
      <c r="G32" s="46">
        <v>-1264.5800999999999</v>
      </c>
      <c r="H32" s="46">
        <v>-0.66349024683503199</v>
      </c>
      <c r="I32" s="49"/>
    </row>
    <row r="33" spans="1:9" x14ac:dyDescent="0.2">
      <c r="A33" s="45" t="s">
        <v>335</v>
      </c>
      <c r="B33" s="45" t="s">
        <v>334</v>
      </c>
      <c r="C33" s="45" t="s">
        <v>142</v>
      </c>
      <c r="D33" s="48">
        <v>288000</v>
      </c>
      <c r="E33" s="46">
        <v>1207.8720000000001</v>
      </c>
      <c r="F33" s="47">
        <v>0.633737073219105</v>
      </c>
      <c r="G33" s="46">
        <v>-1230.598</v>
      </c>
      <c r="H33" s="46">
        <v>-0.64566077765631202</v>
      </c>
      <c r="I33" s="49"/>
    </row>
    <row r="34" spans="1:9" x14ac:dyDescent="0.2">
      <c r="A34" s="45" t="s">
        <v>162</v>
      </c>
      <c r="B34" s="45" t="s">
        <v>161</v>
      </c>
      <c r="C34" s="45" t="s">
        <v>163</v>
      </c>
      <c r="D34" s="48">
        <v>36200</v>
      </c>
      <c r="E34" s="46">
        <v>1188.0840000000001</v>
      </c>
      <c r="F34" s="47">
        <v>0.62335485622520204</v>
      </c>
      <c r="G34" s="46">
        <v>-1224.3951999999999</v>
      </c>
      <c r="H34" s="46">
        <v>-0.64240633983693796</v>
      </c>
      <c r="I34" s="49"/>
    </row>
    <row r="35" spans="1:9" x14ac:dyDescent="0.2">
      <c r="A35" s="45" t="s">
        <v>373</v>
      </c>
      <c r="B35" s="45" t="s">
        <v>372</v>
      </c>
      <c r="C35" s="45" t="s">
        <v>142</v>
      </c>
      <c r="D35" s="48">
        <v>5131500</v>
      </c>
      <c r="E35" s="46">
        <v>1171.52145</v>
      </c>
      <c r="F35" s="47">
        <v>0.61466494374934</v>
      </c>
      <c r="G35" s="46">
        <v>-1149.145</v>
      </c>
      <c r="H35" s="46">
        <v>-0.60292463854147504</v>
      </c>
      <c r="I35" s="49"/>
    </row>
    <row r="36" spans="1:9" x14ac:dyDescent="0.2">
      <c r="A36" s="45" t="s">
        <v>393</v>
      </c>
      <c r="B36" s="45" t="s">
        <v>392</v>
      </c>
      <c r="C36" s="45" t="s">
        <v>210</v>
      </c>
      <c r="D36" s="48">
        <v>33975</v>
      </c>
      <c r="E36" s="46">
        <v>1155.1500000000001</v>
      </c>
      <c r="F36" s="47">
        <v>0.60607529616470102</v>
      </c>
      <c r="G36" s="46">
        <v>-1143.9533249999999</v>
      </c>
      <c r="H36" s="46">
        <v>-0.60020071007918396</v>
      </c>
      <c r="I36" s="49"/>
    </row>
    <row r="37" spans="1:9" x14ac:dyDescent="0.2">
      <c r="A37" s="45" t="s">
        <v>189</v>
      </c>
      <c r="B37" s="45" t="s">
        <v>188</v>
      </c>
      <c r="C37" s="45" t="s">
        <v>190</v>
      </c>
      <c r="D37" s="48">
        <v>323350</v>
      </c>
      <c r="E37" s="46">
        <v>1122.0245</v>
      </c>
      <c r="F37" s="47">
        <v>0.58869526134402494</v>
      </c>
      <c r="G37" s="46">
        <v>-1135.5160249999999</v>
      </c>
      <c r="H37" s="46">
        <v>-0.59577389183364804</v>
      </c>
      <c r="I37" s="49"/>
    </row>
    <row r="38" spans="1:9" x14ac:dyDescent="0.2">
      <c r="A38" s="45" t="s">
        <v>431</v>
      </c>
      <c r="B38" s="45" t="s">
        <v>430</v>
      </c>
      <c r="C38" s="45" t="s">
        <v>432</v>
      </c>
      <c r="D38" s="48">
        <v>68875</v>
      </c>
      <c r="E38" s="46">
        <v>1097.247625</v>
      </c>
      <c r="F38" s="47">
        <v>0.57569551944586395</v>
      </c>
      <c r="G38" s="46">
        <v>-1140.8625999999999</v>
      </c>
      <c r="H38" s="46">
        <v>-0.59857909204712001</v>
      </c>
      <c r="I38" s="49"/>
    </row>
    <row r="39" spans="1:9" x14ac:dyDescent="0.2">
      <c r="A39" s="45" t="s">
        <v>339</v>
      </c>
      <c r="B39" s="45" t="s">
        <v>338</v>
      </c>
      <c r="C39" s="45" t="s">
        <v>233</v>
      </c>
      <c r="D39" s="48">
        <v>420650</v>
      </c>
      <c r="E39" s="46">
        <v>1015.238775</v>
      </c>
      <c r="F39" s="47">
        <v>0.532667741190333</v>
      </c>
      <c r="G39" s="46">
        <v>-1011.62565</v>
      </c>
      <c r="H39" s="46">
        <v>-0.530772034308582</v>
      </c>
      <c r="I39" s="49"/>
    </row>
    <row r="40" spans="1:9" x14ac:dyDescent="0.2">
      <c r="A40" s="45" t="s">
        <v>353</v>
      </c>
      <c r="B40" s="45" t="s">
        <v>1269</v>
      </c>
      <c r="C40" s="45" t="s">
        <v>215</v>
      </c>
      <c r="D40" s="48">
        <v>48750</v>
      </c>
      <c r="E40" s="46">
        <v>982.16624999999999</v>
      </c>
      <c r="F40" s="47">
        <v>0.51531550088882305</v>
      </c>
      <c r="G40" s="46">
        <v>-983.77093749999995</v>
      </c>
      <c r="H40" s="46">
        <v>-0.51615743609361397</v>
      </c>
      <c r="I40" s="49"/>
    </row>
    <row r="41" spans="1:9" x14ac:dyDescent="0.2">
      <c r="A41" s="45" t="s">
        <v>347</v>
      </c>
      <c r="B41" s="45" t="s">
        <v>346</v>
      </c>
      <c r="C41" s="45" t="s">
        <v>160</v>
      </c>
      <c r="D41" s="48">
        <v>244800</v>
      </c>
      <c r="E41" s="46">
        <v>951.78240000000005</v>
      </c>
      <c r="F41" s="47">
        <v>0.499373934090248</v>
      </c>
      <c r="G41" s="46">
        <v>-945.15494999999999</v>
      </c>
      <c r="H41" s="46">
        <v>-0.495896694146027</v>
      </c>
      <c r="I41" s="49"/>
    </row>
    <row r="42" spans="1:9" x14ac:dyDescent="0.2">
      <c r="A42" s="45" t="s">
        <v>192</v>
      </c>
      <c r="B42" s="45" t="s">
        <v>191</v>
      </c>
      <c r="C42" s="45" t="s">
        <v>193</v>
      </c>
      <c r="D42" s="48">
        <v>111600</v>
      </c>
      <c r="E42" s="46">
        <v>915.12</v>
      </c>
      <c r="F42" s="47">
        <v>0.48013818553974902</v>
      </c>
      <c r="G42" s="46">
        <v>-939.50459999999998</v>
      </c>
      <c r="H42" s="46">
        <v>-0.49293211158126599</v>
      </c>
      <c r="I42" s="49"/>
    </row>
    <row r="43" spans="1:9" x14ac:dyDescent="0.2">
      <c r="A43" s="45" t="s">
        <v>434</v>
      </c>
      <c r="B43" s="45" t="s">
        <v>433</v>
      </c>
      <c r="C43" s="45" t="s">
        <v>157</v>
      </c>
      <c r="D43" s="48">
        <v>37400</v>
      </c>
      <c r="E43" s="46">
        <v>907.84760000000006</v>
      </c>
      <c r="F43" s="47">
        <v>0.47632255814605301</v>
      </c>
      <c r="G43" s="46">
        <v>-912.14859999999999</v>
      </c>
      <c r="H43" s="46">
        <v>-0.47857917403905798</v>
      </c>
      <c r="I43" s="49"/>
    </row>
    <row r="44" spans="1:9" x14ac:dyDescent="0.2">
      <c r="A44" s="45" t="s">
        <v>221</v>
      </c>
      <c r="B44" s="45" t="s">
        <v>220</v>
      </c>
      <c r="C44" s="45" t="s">
        <v>222</v>
      </c>
      <c r="D44" s="48">
        <v>495000</v>
      </c>
      <c r="E44" s="46">
        <v>869.41800000000001</v>
      </c>
      <c r="F44" s="47">
        <v>0.45615960857111398</v>
      </c>
      <c r="G44" s="46">
        <v>-877.03599999999994</v>
      </c>
      <c r="H44" s="46">
        <v>-0.460156562738263</v>
      </c>
      <c r="I44" s="49"/>
    </row>
    <row r="45" spans="1:9" x14ac:dyDescent="0.2">
      <c r="A45" s="45" t="s">
        <v>436</v>
      </c>
      <c r="B45" s="45" t="s">
        <v>435</v>
      </c>
      <c r="C45" s="45" t="s">
        <v>190</v>
      </c>
      <c r="D45" s="48">
        <v>433100</v>
      </c>
      <c r="E45" s="46">
        <v>857.53800000000001</v>
      </c>
      <c r="F45" s="47">
        <v>0.44992650073365797</v>
      </c>
      <c r="G45" s="46">
        <v>-891.97513000000004</v>
      </c>
      <c r="H45" s="46">
        <v>-0.46799471158403499</v>
      </c>
      <c r="I45" s="49"/>
    </row>
    <row r="46" spans="1:9" x14ac:dyDescent="0.2">
      <c r="A46" s="45" t="s">
        <v>438</v>
      </c>
      <c r="B46" s="45" t="s">
        <v>437</v>
      </c>
      <c r="C46" s="45" t="s">
        <v>157</v>
      </c>
      <c r="D46" s="48">
        <v>41800</v>
      </c>
      <c r="E46" s="46">
        <v>829.85540000000003</v>
      </c>
      <c r="F46" s="47">
        <v>0.43540220519315798</v>
      </c>
      <c r="G46" s="46">
        <v>-831.36019999999996</v>
      </c>
      <c r="H46" s="46">
        <v>-0.43619173218590201</v>
      </c>
      <c r="I46" s="49"/>
    </row>
    <row r="47" spans="1:9" x14ac:dyDescent="0.2">
      <c r="A47" s="45" t="s">
        <v>333</v>
      </c>
      <c r="B47" s="45" t="s">
        <v>332</v>
      </c>
      <c r="C47" s="45" t="s">
        <v>190</v>
      </c>
      <c r="D47" s="48">
        <v>234000</v>
      </c>
      <c r="E47" s="46">
        <v>766.11599999999999</v>
      </c>
      <c r="F47" s="47">
        <v>0.40195990269360299</v>
      </c>
      <c r="G47" s="46">
        <v>-761.82299999999998</v>
      </c>
      <c r="H47" s="46">
        <v>-0.39970748417961399</v>
      </c>
      <c r="I47" s="49"/>
    </row>
    <row r="48" spans="1:9" x14ac:dyDescent="0.2">
      <c r="A48" s="45" t="s">
        <v>440</v>
      </c>
      <c r="B48" s="45" t="s">
        <v>439</v>
      </c>
      <c r="C48" s="45" t="s">
        <v>154</v>
      </c>
      <c r="D48" s="48">
        <v>57750</v>
      </c>
      <c r="E48" s="46">
        <v>758.25750000000005</v>
      </c>
      <c r="F48" s="47">
        <v>0.39783676481981201</v>
      </c>
      <c r="G48" s="46">
        <v>-786.49725000000001</v>
      </c>
      <c r="H48" s="46">
        <v>-0.41265338157509701</v>
      </c>
      <c r="I48" s="49"/>
    </row>
    <row r="49" spans="1:9" x14ac:dyDescent="0.2">
      <c r="A49" s="45" t="s">
        <v>292</v>
      </c>
      <c r="B49" s="45" t="s">
        <v>291</v>
      </c>
      <c r="C49" s="45" t="s">
        <v>293</v>
      </c>
      <c r="D49" s="48">
        <v>326250</v>
      </c>
      <c r="E49" s="46">
        <v>756.24749999999995</v>
      </c>
      <c r="F49" s="47">
        <v>0.39678217334226301</v>
      </c>
      <c r="G49" s="46">
        <v>-761.15767500000004</v>
      </c>
      <c r="H49" s="46">
        <v>-0.39935840653045901</v>
      </c>
      <c r="I49" s="49"/>
    </row>
    <row r="50" spans="1:9" x14ac:dyDescent="0.2">
      <c r="A50" s="45" t="s">
        <v>442</v>
      </c>
      <c r="B50" s="45" t="s">
        <v>441</v>
      </c>
      <c r="C50" s="45" t="s">
        <v>178</v>
      </c>
      <c r="D50" s="48">
        <v>43450</v>
      </c>
      <c r="E50" s="46">
        <v>746.03650000000005</v>
      </c>
      <c r="F50" s="47">
        <v>0.391424743701837</v>
      </c>
      <c r="G50" s="46">
        <v>-735.34780000000001</v>
      </c>
      <c r="H50" s="46">
        <v>-0.38581667806697101</v>
      </c>
      <c r="I50" s="49"/>
    </row>
    <row r="51" spans="1:9" x14ac:dyDescent="0.2">
      <c r="A51" s="45" t="s">
        <v>444</v>
      </c>
      <c r="B51" s="45" t="s">
        <v>443</v>
      </c>
      <c r="C51" s="45" t="s">
        <v>445</v>
      </c>
      <c r="D51" s="48">
        <v>261050</v>
      </c>
      <c r="E51" s="46">
        <v>726.24109999999996</v>
      </c>
      <c r="F51" s="47">
        <v>0.38103864413234501</v>
      </c>
      <c r="G51" s="46">
        <v>-734.82010000000002</v>
      </c>
      <c r="H51" s="46">
        <v>-0.38553980845368602</v>
      </c>
      <c r="I51" s="49"/>
    </row>
    <row r="52" spans="1:9" x14ac:dyDescent="0.2">
      <c r="A52" s="45" t="s">
        <v>369</v>
      </c>
      <c r="B52" s="45" t="s">
        <v>368</v>
      </c>
      <c r="C52" s="45" t="s">
        <v>238</v>
      </c>
      <c r="D52" s="48">
        <v>41250</v>
      </c>
      <c r="E52" s="46">
        <v>717.95624999999995</v>
      </c>
      <c r="F52" s="47">
        <v>0.376691812190666</v>
      </c>
      <c r="G52" s="46">
        <v>-725.51700000000005</v>
      </c>
      <c r="H52" s="46">
        <v>-0.38065872886423902</v>
      </c>
      <c r="I52" s="49"/>
    </row>
    <row r="53" spans="1:9" x14ac:dyDescent="0.2">
      <c r="A53" s="45" t="s">
        <v>447</v>
      </c>
      <c r="B53" s="45" t="s">
        <v>446</v>
      </c>
      <c r="C53" s="45" t="s">
        <v>142</v>
      </c>
      <c r="D53" s="48">
        <v>560250</v>
      </c>
      <c r="E53" s="46">
        <v>710.95725000000004</v>
      </c>
      <c r="F53" s="47">
        <v>0.37301963022481199</v>
      </c>
      <c r="G53" s="46">
        <v>-712.22220000000004</v>
      </c>
      <c r="H53" s="46">
        <v>-0.373683314547959</v>
      </c>
      <c r="I53" s="49"/>
    </row>
    <row r="54" spans="1:9" x14ac:dyDescent="0.2">
      <c r="A54" s="45" t="s">
        <v>449</v>
      </c>
      <c r="B54" s="45" t="s">
        <v>448</v>
      </c>
      <c r="C54" s="45" t="s">
        <v>284</v>
      </c>
      <c r="D54" s="48">
        <v>111475</v>
      </c>
      <c r="E54" s="46">
        <v>663.77788750000002</v>
      </c>
      <c r="F54" s="47">
        <v>0.34826592196177297</v>
      </c>
      <c r="G54" s="46">
        <v>-675.50481249999996</v>
      </c>
      <c r="H54" s="46">
        <v>-0.35441871557513599</v>
      </c>
      <c r="I54" s="49"/>
    </row>
    <row r="55" spans="1:9" x14ac:dyDescent="0.2">
      <c r="A55" s="45" t="s">
        <v>375</v>
      </c>
      <c r="B55" s="45" t="s">
        <v>374</v>
      </c>
      <c r="C55" s="45" t="s">
        <v>205</v>
      </c>
      <c r="D55" s="48">
        <v>50625</v>
      </c>
      <c r="E55" s="46">
        <v>662.02312500000005</v>
      </c>
      <c r="F55" s="47">
        <v>0.34734524655002003</v>
      </c>
      <c r="G55" s="46">
        <v>-671.43870000000004</v>
      </c>
      <c r="H55" s="46">
        <v>-0.35228533866505801</v>
      </c>
      <c r="I55" s="49"/>
    </row>
    <row r="56" spans="1:9" x14ac:dyDescent="0.2">
      <c r="A56" s="45" t="s">
        <v>451</v>
      </c>
      <c r="B56" s="45" t="s">
        <v>450</v>
      </c>
      <c r="C56" s="45" t="s">
        <v>452</v>
      </c>
      <c r="D56" s="48">
        <v>154275</v>
      </c>
      <c r="E56" s="46">
        <v>617.79423750000001</v>
      </c>
      <c r="F56" s="47">
        <v>0.32413957101818602</v>
      </c>
      <c r="G56" s="46">
        <v>-634.65930000000003</v>
      </c>
      <c r="H56" s="46">
        <v>-0.33298820344646302</v>
      </c>
      <c r="I56" s="49"/>
    </row>
    <row r="57" spans="1:9" x14ac:dyDescent="0.2">
      <c r="A57" s="45" t="s">
        <v>454</v>
      </c>
      <c r="B57" s="45" t="s">
        <v>453</v>
      </c>
      <c r="C57" s="45" t="s">
        <v>157</v>
      </c>
      <c r="D57" s="48">
        <v>25200</v>
      </c>
      <c r="E57" s="46">
        <v>604.62360000000001</v>
      </c>
      <c r="F57" s="47">
        <v>0.31722930133590199</v>
      </c>
      <c r="G57" s="46">
        <v>-588.94920000000002</v>
      </c>
      <c r="H57" s="46">
        <v>-0.30900537663157501</v>
      </c>
      <c r="I57" s="49"/>
    </row>
    <row r="58" spans="1:9" x14ac:dyDescent="0.2">
      <c r="A58" s="45" t="s">
        <v>197</v>
      </c>
      <c r="B58" s="45" t="s">
        <v>196</v>
      </c>
      <c r="C58" s="45" t="s">
        <v>198</v>
      </c>
      <c r="D58" s="48">
        <v>31500</v>
      </c>
      <c r="E58" s="46">
        <v>590.625</v>
      </c>
      <c r="F58" s="47">
        <v>0.30988462260076699</v>
      </c>
      <c r="G58" s="46">
        <v>-578.11950000000002</v>
      </c>
      <c r="H58" s="46">
        <v>-0.30332333219156699</v>
      </c>
      <c r="I58" s="49"/>
    </row>
    <row r="59" spans="1:9" x14ac:dyDescent="0.2">
      <c r="A59" s="45" t="s">
        <v>363</v>
      </c>
      <c r="B59" s="45" t="s">
        <v>1263</v>
      </c>
      <c r="C59" s="45" t="s">
        <v>298</v>
      </c>
      <c r="D59" s="48">
        <v>224250</v>
      </c>
      <c r="E59" s="46">
        <v>572.95875000000001</v>
      </c>
      <c r="F59" s="47">
        <v>0.30061562922253099</v>
      </c>
      <c r="G59" s="46">
        <v>-597.30885000000001</v>
      </c>
      <c r="H59" s="46">
        <v>-0.31339145406704499</v>
      </c>
      <c r="I59" s="49"/>
    </row>
    <row r="60" spans="1:9" x14ac:dyDescent="0.2">
      <c r="A60" s="45" t="s">
        <v>455</v>
      </c>
      <c r="B60" s="45" t="s">
        <v>342</v>
      </c>
      <c r="C60" s="45" t="s">
        <v>163</v>
      </c>
      <c r="D60" s="48">
        <v>13125</v>
      </c>
      <c r="E60" s="46">
        <v>569.79562499999997</v>
      </c>
      <c r="F60" s="47">
        <v>0.29895602491037998</v>
      </c>
      <c r="G60" s="46">
        <v>-571.22625000000005</v>
      </c>
      <c r="H60" s="46">
        <v>-0.29970663432956901</v>
      </c>
      <c r="I60" s="49"/>
    </row>
    <row r="61" spans="1:9" x14ac:dyDescent="0.2">
      <c r="A61" s="45" t="s">
        <v>457</v>
      </c>
      <c r="B61" s="45" t="s">
        <v>456</v>
      </c>
      <c r="C61" s="45" t="s">
        <v>241</v>
      </c>
      <c r="D61" s="48">
        <v>75000</v>
      </c>
      <c r="E61" s="46">
        <v>553.42499999999995</v>
      </c>
      <c r="F61" s="47">
        <v>0.29036681018045202</v>
      </c>
      <c r="G61" s="46">
        <v>-542.70000000000005</v>
      </c>
      <c r="H61" s="46">
        <v>-0.28473969893830497</v>
      </c>
      <c r="I61" s="49"/>
    </row>
    <row r="62" spans="1:9" x14ac:dyDescent="0.2">
      <c r="A62" s="45" t="s">
        <v>459</v>
      </c>
      <c r="B62" s="45" t="s">
        <v>458</v>
      </c>
      <c r="C62" s="45" t="s">
        <v>233</v>
      </c>
      <c r="D62" s="48">
        <v>159000</v>
      </c>
      <c r="E62" s="46">
        <v>540.75900000000001</v>
      </c>
      <c r="F62" s="47">
        <v>0.28372130985476102</v>
      </c>
      <c r="G62" s="46">
        <v>-551.1105</v>
      </c>
      <c r="H62" s="46">
        <v>-0.28915245596414002</v>
      </c>
      <c r="I62" s="49"/>
    </row>
    <row r="63" spans="1:9" x14ac:dyDescent="0.2">
      <c r="A63" s="45" t="s">
        <v>461</v>
      </c>
      <c r="B63" s="45" t="s">
        <v>460</v>
      </c>
      <c r="C63" s="45" t="s">
        <v>462</v>
      </c>
      <c r="D63" s="48">
        <v>129600</v>
      </c>
      <c r="E63" s="46">
        <v>520.66800000000001</v>
      </c>
      <c r="F63" s="47">
        <v>0.27318011713066098</v>
      </c>
      <c r="G63" s="46">
        <v>-517.23090000000002</v>
      </c>
      <c r="H63" s="46">
        <v>-0.271376765704051</v>
      </c>
      <c r="I63" s="49"/>
    </row>
    <row r="64" spans="1:9" x14ac:dyDescent="0.2">
      <c r="A64" s="45" t="s">
        <v>464</v>
      </c>
      <c r="B64" s="45" t="s">
        <v>463</v>
      </c>
      <c r="C64" s="45" t="s">
        <v>227</v>
      </c>
      <c r="D64" s="48">
        <v>101250</v>
      </c>
      <c r="E64" s="46">
        <v>518.29875000000004</v>
      </c>
      <c r="F64" s="47">
        <v>0.27193703710171302</v>
      </c>
      <c r="G64" s="46">
        <v>-522.57375000000002</v>
      </c>
      <c r="H64" s="46">
        <v>-0.27418001151291899</v>
      </c>
      <c r="I64" s="49"/>
    </row>
    <row r="65" spans="1:9" x14ac:dyDescent="0.2">
      <c r="A65" s="45" t="s">
        <v>466</v>
      </c>
      <c r="B65" s="45" t="s">
        <v>465</v>
      </c>
      <c r="C65" s="45" t="s">
        <v>238</v>
      </c>
      <c r="D65" s="48">
        <v>99900</v>
      </c>
      <c r="E65" s="46">
        <v>516.53295000000003</v>
      </c>
      <c r="F65" s="47">
        <v>0.27101057061860101</v>
      </c>
      <c r="G65" s="46">
        <v>-502.33235000000002</v>
      </c>
      <c r="H65" s="46">
        <v>-0.26355990806333401</v>
      </c>
      <c r="I65" s="49"/>
    </row>
    <row r="66" spans="1:9" x14ac:dyDescent="0.2">
      <c r="A66" s="45" t="s">
        <v>174</v>
      </c>
      <c r="B66" s="45" t="s">
        <v>173</v>
      </c>
      <c r="C66" s="45" t="s">
        <v>175</v>
      </c>
      <c r="D66" s="48">
        <v>4200</v>
      </c>
      <c r="E66" s="46">
        <v>480.9</v>
      </c>
      <c r="F66" s="47">
        <v>0.25231494604649202</v>
      </c>
      <c r="G66" s="46">
        <v>-488.65550000000002</v>
      </c>
      <c r="H66" s="46">
        <v>-0.256384042665463</v>
      </c>
      <c r="I66" s="49"/>
    </row>
    <row r="67" spans="1:9" x14ac:dyDescent="0.2">
      <c r="A67" s="45" t="s">
        <v>468</v>
      </c>
      <c r="B67" s="45" t="s">
        <v>467</v>
      </c>
      <c r="C67" s="45" t="s">
        <v>452</v>
      </c>
      <c r="D67" s="48">
        <v>32000</v>
      </c>
      <c r="E67" s="46">
        <v>476.8</v>
      </c>
      <c r="F67" s="47">
        <v>0.250163789301242</v>
      </c>
      <c r="G67" s="46">
        <v>-479.464</v>
      </c>
      <c r="H67" s="46">
        <v>-0.25156151651327702</v>
      </c>
      <c r="I67" s="49"/>
    </row>
    <row r="68" spans="1:9" x14ac:dyDescent="0.2">
      <c r="A68" s="45" t="s">
        <v>268</v>
      </c>
      <c r="B68" s="45" t="s">
        <v>267</v>
      </c>
      <c r="C68" s="45" t="s">
        <v>181</v>
      </c>
      <c r="D68" s="48">
        <v>5125</v>
      </c>
      <c r="E68" s="46">
        <v>456.04812500000003</v>
      </c>
      <c r="F68" s="47">
        <v>0.23927585372006399</v>
      </c>
      <c r="G68" s="46">
        <v>-456.58625000000001</v>
      </c>
      <c r="H68" s="46">
        <v>-0.23955819304287801</v>
      </c>
      <c r="I68" s="49"/>
    </row>
    <row r="69" spans="1:9" x14ac:dyDescent="0.2">
      <c r="A69" s="45" t="s">
        <v>470</v>
      </c>
      <c r="B69" s="45" t="s">
        <v>469</v>
      </c>
      <c r="C69" s="45" t="s">
        <v>471</v>
      </c>
      <c r="D69" s="48">
        <v>2250</v>
      </c>
      <c r="E69" s="46">
        <v>452.43</v>
      </c>
      <c r="F69" s="47">
        <v>0.23737752347642799</v>
      </c>
      <c r="G69" s="46">
        <v>-458.363</v>
      </c>
      <c r="H69" s="46">
        <v>-0.24049040468851701</v>
      </c>
      <c r="I69" s="49"/>
    </row>
    <row r="70" spans="1:9" x14ac:dyDescent="0.2">
      <c r="A70" s="45" t="s">
        <v>473</v>
      </c>
      <c r="B70" s="45" t="s">
        <v>472</v>
      </c>
      <c r="C70" s="45" t="s">
        <v>210</v>
      </c>
      <c r="D70" s="48">
        <v>57750</v>
      </c>
      <c r="E70" s="46">
        <v>451.60500000000002</v>
      </c>
      <c r="F70" s="47">
        <v>0.236944668765493</v>
      </c>
      <c r="G70" s="46">
        <v>-456.7154625</v>
      </c>
      <c r="H70" s="46">
        <v>-0.23962598727237699</v>
      </c>
      <c r="I70" s="49"/>
    </row>
    <row r="71" spans="1:9" x14ac:dyDescent="0.2">
      <c r="A71" s="45" t="s">
        <v>475</v>
      </c>
      <c r="B71" s="45" t="s">
        <v>474</v>
      </c>
      <c r="C71" s="45" t="s">
        <v>284</v>
      </c>
      <c r="D71" s="48">
        <v>116250</v>
      </c>
      <c r="E71" s="46">
        <v>443.49374999999998</v>
      </c>
      <c r="F71" s="47">
        <v>0.23268891994844301</v>
      </c>
      <c r="G71" s="46">
        <v>-443.32218749999998</v>
      </c>
      <c r="H71" s="46">
        <v>-0.23259890584378301</v>
      </c>
      <c r="I71" s="49"/>
    </row>
    <row r="72" spans="1:9" x14ac:dyDescent="0.2">
      <c r="A72" s="45" t="s">
        <v>349</v>
      </c>
      <c r="B72" s="45" t="s">
        <v>348</v>
      </c>
      <c r="C72" s="45" t="s">
        <v>233</v>
      </c>
      <c r="D72" s="48">
        <v>21300</v>
      </c>
      <c r="E72" s="46">
        <v>430.47300000000001</v>
      </c>
      <c r="F72" s="47">
        <v>0.22585729209704999</v>
      </c>
      <c r="G72" s="46">
        <v>-428.47739999999999</v>
      </c>
      <c r="H72" s="46">
        <v>-0.22481025590172801</v>
      </c>
      <c r="I72" s="49"/>
    </row>
    <row r="73" spans="1:9" x14ac:dyDescent="0.2">
      <c r="A73" s="45" t="s">
        <v>477</v>
      </c>
      <c r="B73" s="45" t="s">
        <v>476</v>
      </c>
      <c r="C73" s="45" t="s">
        <v>163</v>
      </c>
      <c r="D73" s="48">
        <v>3450</v>
      </c>
      <c r="E73" s="46">
        <v>418.48500000000001</v>
      </c>
      <c r="F73" s="47">
        <v>0.21956751964289001</v>
      </c>
      <c r="G73" s="46">
        <v>-417.1395</v>
      </c>
      <c r="H73" s="46">
        <v>-0.21886157295978501</v>
      </c>
      <c r="I73" s="49"/>
    </row>
    <row r="74" spans="1:9" x14ac:dyDescent="0.2">
      <c r="A74" s="45" t="s">
        <v>177</v>
      </c>
      <c r="B74" s="45" t="s">
        <v>176</v>
      </c>
      <c r="C74" s="45" t="s">
        <v>178</v>
      </c>
      <c r="D74" s="48">
        <v>28900</v>
      </c>
      <c r="E74" s="46">
        <v>407.25880000000001</v>
      </c>
      <c r="F74" s="47">
        <v>0.21367744260544599</v>
      </c>
      <c r="G74" s="46">
        <v>-413.00225</v>
      </c>
      <c r="H74" s="46">
        <v>-0.216690872168496</v>
      </c>
      <c r="I74" s="49"/>
    </row>
    <row r="75" spans="1:9" x14ac:dyDescent="0.2">
      <c r="A75" s="45" t="s">
        <v>479</v>
      </c>
      <c r="B75" s="45" t="s">
        <v>478</v>
      </c>
      <c r="C75" s="45" t="s">
        <v>163</v>
      </c>
      <c r="D75" s="48">
        <v>131200</v>
      </c>
      <c r="E75" s="46">
        <v>405.21120000000002</v>
      </c>
      <c r="F75" s="47">
        <v>0.21260312344652499</v>
      </c>
      <c r="G75" s="46">
        <v>-419.6712</v>
      </c>
      <c r="H75" s="46">
        <v>-0.220189886016358</v>
      </c>
      <c r="I75" s="49"/>
    </row>
    <row r="76" spans="1:9" x14ac:dyDescent="0.2">
      <c r="A76" s="45" t="s">
        <v>481</v>
      </c>
      <c r="B76" s="45" t="s">
        <v>480</v>
      </c>
      <c r="C76" s="45" t="s">
        <v>233</v>
      </c>
      <c r="D76" s="48">
        <v>36300</v>
      </c>
      <c r="E76" s="46">
        <v>402.89370000000002</v>
      </c>
      <c r="F76" s="47">
        <v>0.211387195213082</v>
      </c>
      <c r="G76" s="46">
        <v>-395.5446</v>
      </c>
      <c r="H76" s="46">
        <v>-0.20753132544807901</v>
      </c>
      <c r="I76" s="49"/>
    </row>
    <row r="77" spans="1:9" x14ac:dyDescent="0.2">
      <c r="A77" s="45" t="s">
        <v>483</v>
      </c>
      <c r="B77" s="45" t="s">
        <v>482</v>
      </c>
      <c r="C77" s="45" t="s">
        <v>484</v>
      </c>
      <c r="D77" s="48">
        <v>69105</v>
      </c>
      <c r="E77" s="46">
        <v>388.54286250000001</v>
      </c>
      <c r="F77" s="47">
        <v>0.20385770719159299</v>
      </c>
      <c r="G77" s="46">
        <v>-393.35717749999998</v>
      </c>
      <c r="H77" s="46">
        <v>-0.20638364528574099</v>
      </c>
      <c r="I77" s="49"/>
    </row>
    <row r="78" spans="1:9" x14ac:dyDescent="0.2">
      <c r="A78" s="45" t="s">
        <v>486</v>
      </c>
      <c r="B78" s="45" t="s">
        <v>485</v>
      </c>
      <c r="C78" s="45" t="s">
        <v>142</v>
      </c>
      <c r="D78" s="48">
        <v>36400</v>
      </c>
      <c r="E78" s="46">
        <v>370.04239999999999</v>
      </c>
      <c r="F78" s="47">
        <v>0.19415102555815</v>
      </c>
      <c r="G78" s="46">
        <v>-367.09399999999999</v>
      </c>
      <c r="H78" s="46">
        <v>-0.19260408152212699</v>
      </c>
      <c r="I78" s="49"/>
    </row>
    <row r="79" spans="1:9" x14ac:dyDescent="0.2">
      <c r="A79" s="45" t="s">
        <v>488</v>
      </c>
      <c r="B79" s="45" t="s">
        <v>487</v>
      </c>
      <c r="C79" s="45" t="s">
        <v>489</v>
      </c>
      <c r="D79" s="48">
        <v>411750</v>
      </c>
      <c r="E79" s="46">
        <v>363.1635</v>
      </c>
      <c r="F79" s="47">
        <v>0.19054185674476001</v>
      </c>
      <c r="G79" s="46">
        <v>-355.79317500000002</v>
      </c>
      <c r="H79" s="46">
        <v>-0.186674850808557</v>
      </c>
      <c r="I79" s="49"/>
    </row>
    <row r="80" spans="1:9" x14ac:dyDescent="0.2">
      <c r="A80" s="45" t="s">
        <v>367</v>
      </c>
      <c r="B80" s="45" t="s">
        <v>366</v>
      </c>
      <c r="C80" s="45" t="s">
        <v>142</v>
      </c>
      <c r="D80" s="48">
        <v>216000</v>
      </c>
      <c r="E80" s="46">
        <v>353.16</v>
      </c>
      <c r="F80" s="47">
        <v>0.18529329662253899</v>
      </c>
      <c r="G80" s="46">
        <v>-360.15732000000003</v>
      </c>
      <c r="H80" s="46">
        <v>-0.18896459713880001</v>
      </c>
      <c r="I80" s="49"/>
    </row>
    <row r="81" spans="1:9" x14ac:dyDescent="0.2">
      <c r="A81" s="45" t="s">
        <v>156</v>
      </c>
      <c r="B81" s="45" t="s">
        <v>155</v>
      </c>
      <c r="C81" s="45" t="s">
        <v>157</v>
      </c>
      <c r="D81" s="48">
        <v>30000</v>
      </c>
      <c r="E81" s="46">
        <v>340.14</v>
      </c>
      <c r="F81" s="47">
        <v>0.17846206227542899</v>
      </c>
      <c r="G81" s="46">
        <v>-340.7364</v>
      </c>
      <c r="H81" s="46">
        <v>-0.17877497688100599</v>
      </c>
      <c r="I81" s="49"/>
    </row>
    <row r="82" spans="1:9" x14ac:dyDescent="0.2">
      <c r="A82" s="45" t="s">
        <v>491</v>
      </c>
      <c r="B82" s="45" t="s">
        <v>490</v>
      </c>
      <c r="C82" s="45" t="s">
        <v>230</v>
      </c>
      <c r="D82" s="48">
        <v>73500</v>
      </c>
      <c r="E82" s="46">
        <v>325.34775000000002</v>
      </c>
      <c r="F82" s="47">
        <v>0.170700977308375</v>
      </c>
      <c r="G82" s="46">
        <v>-320.11087500000002</v>
      </c>
      <c r="H82" s="46">
        <v>-0.16795333365464801</v>
      </c>
      <c r="I82" s="49"/>
    </row>
    <row r="83" spans="1:9" x14ac:dyDescent="0.2">
      <c r="A83" s="45" t="s">
        <v>493</v>
      </c>
      <c r="B83" s="45" t="s">
        <v>492</v>
      </c>
      <c r="C83" s="45" t="s">
        <v>233</v>
      </c>
      <c r="D83" s="48">
        <v>27950</v>
      </c>
      <c r="E83" s="46">
        <v>321.06164999999999</v>
      </c>
      <c r="F83" s="47">
        <v>0.16845217903378601</v>
      </c>
      <c r="G83" s="46">
        <v>-324.24795</v>
      </c>
      <c r="H83" s="46">
        <v>-0.17012394262827099</v>
      </c>
      <c r="I83" s="49"/>
    </row>
    <row r="84" spans="1:9" x14ac:dyDescent="0.2">
      <c r="A84" s="45" t="s">
        <v>495</v>
      </c>
      <c r="B84" s="45" t="s">
        <v>494</v>
      </c>
      <c r="C84" s="45" t="s">
        <v>190</v>
      </c>
      <c r="D84" s="48">
        <v>26400</v>
      </c>
      <c r="E84" s="46">
        <v>320.73360000000002</v>
      </c>
      <c r="F84" s="47">
        <v>0.16828006026054701</v>
      </c>
      <c r="G84" s="46">
        <v>-329.52659999999997</v>
      </c>
      <c r="H84" s="46">
        <v>-0.172893504470542</v>
      </c>
      <c r="I84" s="49"/>
    </row>
    <row r="85" spans="1:9" x14ac:dyDescent="0.2">
      <c r="A85" s="45" t="s">
        <v>497</v>
      </c>
      <c r="B85" s="45" t="s">
        <v>496</v>
      </c>
      <c r="C85" s="45" t="s">
        <v>250</v>
      </c>
      <c r="D85" s="48">
        <v>166050</v>
      </c>
      <c r="E85" s="46">
        <v>283.41413999999997</v>
      </c>
      <c r="F85" s="47">
        <v>0.14869957047808899</v>
      </c>
      <c r="G85" s="46">
        <v>-279.446775</v>
      </c>
      <c r="H85" s="46">
        <v>-0.14661800365354799</v>
      </c>
      <c r="I85" s="49"/>
    </row>
    <row r="86" spans="1:9" x14ac:dyDescent="0.2">
      <c r="A86" s="45" t="s">
        <v>499</v>
      </c>
      <c r="B86" s="45" t="s">
        <v>498</v>
      </c>
      <c r="C86" s="45" t="s">
        <v>190</v>
      </c>
      <c r="D86" s="48">
        <v>19575</v>
      </c>
      <c r="E86" s="46">
        <v>277.45605</v>
      </c>
      <c r="F86" s="47">
        <v>0.14557352523606301</v>
      </c>
      <c r="G86" s="46">
        <v>-285.58372500000002</v>
      </c>
      <c r="H86" s="46">
        <v>-0.14983789179690399</v>
      </c>
      <c r="I86" s="49"/>
    </row>
    <row r="87" spans="1:9" x14ac:dyDescent="0.2">
      <c r="A87" s="45" t="s">
        <v>501</v>
      </c>
      <c r="B87" s="45" t="s">
        <v>500</v>
      </c>
      <c r="C87" s="45" t="s">
        <v>241</v>
      </c>
      <c r="D87" s="48">
        <v>53750</v>
      </c>
      <c r="E87" s="46">
        <v>266.60000000000002</v>
      </c>
      <c r="F87" s="47">
        <v>0.13987765567892399</v>
      </c>
      <c r="G87" s="46">
        <v>-261.38625000000002</v>
      </c>
      <c r="H87" s="46">
        <v>-0.13714214507391301</v>
      </c>
      <c r="I87" s="49"/>
    </row>
    <row r="88" spans="1:9" x14ac:dyDescent="0.2">
      <c r="A88" s="45" t="s">
        <v>503</v>
      </c>
      <c r="B88" s="45" t="s">
        <v>502</v>
      </c>
      <c r="C88" s="45" t="s">
        <v>166</v>
      </c>
      <c r="D88" s="48">
        <v>299000</v>
      </c>
      <c r="E88" s="46">
        <v>257.738</v>
      </c>
      <c r="F88" s="47">
        <v>0.13522800907492299</v>
      </c>
      <c r="G88" s="46">
        <v>-258.80529999999999</v>
      </c>
      <c r="H88" s="46">
        <v>-0.13578799190277799</v>
      </c>
      <c r="I88" s="49"/>
    </row>
    <row r="89" spans="1:9" x14ac:dyDescent="0.2">
      <c r="A89" s="45" t="s">
        <v>505</v>
      </c>
      <c r="B89" s="45" t="s">
        <v>504</v>
      </c>
      <c r="C89" s="45" t="s">
        <v>506</v>
      </c>
      <c r="D89" s="48">
        <v>13200</v>
      </c>
      <c r="E89" s="46">
        <v>250.48320000000001</v>
      </c>
      <c r="F89" s="47">
        <v>0.13142161591505999</v>
      </c>
      <c r="G89" s="46">
        <v>-245.47929999999999</v>
      </c>
      <c r="H89" s="46">
        <v>-0.12879620780834</v>
      </c>
      <c r="I89" s="49"/>
    </row>
    <row r="90" spans="1:9" x14ac:dyDescent="0.2">
      <c r="A90" s="45" t="s">
        <v>508</v>
      </c>
      <c r="B90" s="45" t="s">
        <v>507</v>
      </c>
      <c r="C90" s="45" t="s">
        <v>157</v>
      </c>
      <c r="D90" s="48">
        <v>42625</v>
      </c>
      <c r="E90" s="46">
        <v>249.35624999999999</v>
      </c>
      <c r="F90" s="47">
        <v>0.130830336379924</v>
      </c>
      <c r="G90" s="46">
        <v>-250.67762500000001</v>
      </c>
      <c r="H90" s="46">
        <v>-0.13152362534193701</v>
      </c>
      <c r="I90" s="49"/>
    </row>
    <row r="91" spans="1:9" x14ac:dyDescent="0.2">
      <c r="A91" s="45" t="s">
        <v>510</v>
      </c>
      <c r="B91" s="45" t="s">
        <v>509</v>
      </c>
      <c r="C91" s="45" t="s">
        <v>190</v>
      </c>
      <c r="D91" s="48">
        <v>93100</v>
      </c>
      <c r="E91" s="46">
        <v>245.36505</v>
      </c>
      <c r="F91" s="47">
        <v>0.12873626398928001</v>
      </c>
      <c r="G91" s="46">
        <v>-247.5624</v>
      </c>
      <c r="H91" s="46">
        <v>-0.12988915283663999</v>
      </c>
      <c r="I91" s="49"/>
    </row>
    <row r="92" spans="1:9" x14ac:dyDescent="0.2">
      <c r="A92" s="45" t="s">
        <v>512</v>
      </c>
      <c r="B92" s="45" t="s">
        <v>511</v>
      </c>
      <c r="C92" s="45" t="s">
        <v>210</v>
      </c>
      <c r="D92" s="48">
        <v>23250</v>
      </c>
      <c r="E92" s="46">
        <v>242.47425000000001</v>
      </c>
      <c r="F92" s="47">
        <v>0.12721954108216599</v>
      </c>
      <c r="G92" s="46">
        <v>-242.85787500000001</v>
      </c>
      <c r="H92" s="46">
        <v>-0.12742081852275</v>
      </c>
      <c r="I92" s="49"/>
    </row>
    <row r="93" spans="1:9" x14ac:dyDescent="0.2">
      <c r="A93" s="45" t="s">
        <v>514</v>
      </c>
      <c r="B93" s="45" t="s">
        <v>513</v>
      </c>
      <c r="C93" s="45" t="s">
        <v>471</v>
      </c>
      <c r="D93" s="48">
        <v>14000</v>
      </c>
      <c r="E93" s="46">
        <v>236.27799999999999</v>
      </c>
      <c r="F93" s="47">
        <v>0.12396853986686</v>
      </c>
      <c r="G93" s="46">
        <v>-230.82499999999999</v>
      </c>
      <c r="H93" s="46">
        <v>-0.121107501395678</v>
      </c>
      <c r="I93" s="49"/>
    </row>
    <row r="94" spans="1:9" x14ac:dyDescent="0.2">
      <c r="A94" s="45" t="s">
        <v>359</v>
      </c>
      <c r="B94" s="45" t="s">
        <v>358</v>
      </c>
      <c r="C94" s="45" t="s">
        <v>175</v>
      </c>
      <c r="D94" s="48">
        <v>57600</v>
      </c>
      <c r="E94" s="46">
        <v>231.0624</v>
      </c>
      <c r="F94" s="47">
        <v>0.121232058617951</v>
      </c>
      <c r="G94" s="46">
        <v>-235.32480000000001</v>
      </c>
      <c r="H94" s="46">
        <v>-0.123468422157208</v>
      </c>
      <c r="I94" s="49"/>
    </row>
    <row r="95" spans="1:9" x14ac:dyDescent="0.2">
      <c r="A95" s="45" t="s">
        <v>516</v>
      </c>
      <c r="B95" s="45" t="s">
        <v>515</v>
      </c>
      <c r="C95" s="45" t="s">
        <v>178</v>
      </c>
      <c r="D95" s="48">
        <v>8750</v>
      </c>
      <c r="E95" s="46">
        <v>211.68</v>
      </c>
      <c r="F95" s="47">
        <v>0.111062648740115</v>
      </c>
      <c r="G95" s="46">
        <v>-206.55250000000001</v>
      </c>
      <c r="H95" s="46">
        <v>-0.108372391127611</v>
      </c>
      <c r="I95" s="49"/>
    </row>
    <row r="96" spans="1:9" x14ac:dyDescent="0.2">
      <c r="A96" s="45" t="s">
        <v>518</v>
      </c>
      <c r="B96" s="45" t="s">
        <v>517</v>
      </c>
      <c r="C96" s="45" t="s">
        <v>178</v>
      </c>
      <c r="D96" s="48">
        <v>2200</v>
      </c>
      <c r="E96" s="46">
        <v>208.274</v>
      </c>
      <c r="F96" s="47">
        <v>0.109275614624427</v>
      </c>
      <c r="G96" s="46">
        <v>-203.58949999999999</v>
      </c>
      <c r="H96" s="46">
        <v>-0.106817786874885</v>
      </c>
      <c r="I96" s="49"/>
    </row>
    <row r="97" spans="1:9" x14ac:dyDescent="0.2">
      <c r="A97" s="45" t="s">
        <v>520</v>
      </c>
      <c r="B97" s="45" t="s">
        <v>519</v>
      </c>
      <c r="C97" s="45" t="s">
        <v>187</v>
      </c>
      <c r="D97" s="48">
        <v>12500</v>
      </c>
      <c r="E97" s="46">
        <v>187.0625</v>
      </c>
      <c r="F97" s="47">
        <v>9.8146526502020798E-2</v>
      </c>
      <c r="G97" s="46">
        <v>-183.33750000000001</v>
      </c>
      <c r="H97" s="46">
        <v>-9.6192121898104901E-2</v>
      </c>
      <c r="I97" s="49"/>
    </row>
    <row r="98" spans="1:9" x14ac:dyDescent="0.2">
      <c r="A98" s="45" t="s">
        <v>522</v>
      </c>
      <c r="B98" s="45" t="s">
        <v>521</v>
      </c>
      <c r="C98" s="45" t="s">
        <v>233</v>
      </c>
      <c r="D98" s="48">
        <v>28000</v>
      </c>
      <c r="E98" s="46">
        <v>180.53</v>
      </c>
      <c r="F98" s="47">
        <v>9.4719104199985693E-2</v>
      </c>
      <c r="G98" s="46">
        <v>-186.35400000000001</v>
      </c>
      <c r="H98" s="46">
        <v>-9.7774796122994195E-2</v>
      </c>
      <c r="I98" s="49"/>
    </row>
    <row r="99" spans="1:9" x14ac:dyDescent="0.2">
      <c r="A99" s="45" t="s">
        <v>524</v>
      </c>
      <c r="B99" s="45" t="s">
        <v>523</v>
      </c>
      <c r="C99" s="45" t="s">
        <v>184</v>
      </c>
      <c r="D99" s="48">
        <v>29700</v>
      </c>
      <c r="E99" s="46">
        <v>178.49700000000001</v>
      </c>
      <c r="F99" s="47">
        <v>9.3652445257767905E-2</v>
      </c>
      <c r="G99" s="46">
        <v>-182.358</v>
      </c>
      <c r="H99" s="46">
        <v>-9.5678205304941005E-2</v>
      </c>
      <c r="I99" s="49"/>
    </row>
    <row r="100" spans="1:9" x14ac:dyDescent="0.2">
      <c r="A100" s="45" t="s">
        <v>526</v>
      </c>
      <c r="B100" s="45" t="s">
        <v>525</v>
      </c>
      <c r="C100" s="45" t="s">
        <v>527</v>
      </c>
      <c r="D100" s="48">
        <v>360000</v>
      </c>
      <c r="E100" s="46">
        <v>169.38</v>
      </c>
      <c r="F100" s="47">
        <v>8.8869007197660096E-2</v>
      </c>
      <c r="G100" s="46">
        <v>-170.208</v>
      </c>
      <c r="H100" s="46">
        <v>-8.9303435925725205E-2</v>
      </c>
      <c r="I100" s="49"/>
    </row>
    <row r="101" spans="1:9" x14ac:dyDescent="0.2">
      <c r="A101" s="45" t="s">
        <v>529</v>
      </c>
      <c r="B101" s="45" t="s">
        <v>528</v>
      </c>
      <c r="C101" s="45" t="s">
        <v>178</v>
      </c>
      <c r="D101" s="48">
        <v>6750</v>
      </c>
      <c r="E101" s="46">
        <v>167.4</v>
      </c>
      <c r="F101" s="47">
        <v>8.7830155891417502E-2</v>
      </c>
      <c r="G101" s="46">
        <v>-169.11449999999999</v>
      </c>
      <c r="H101" s="46">
        <v>-8.8729706681595702E-2</v>
      </c>
      <c r="I101" s="49"/>
    </row>
    <row r="102" spans="1:9" x14ac:dyDescent="0.2">
      <c r="A102" s="45" t="s">
        <v>531</v>
      </c>
      <c r="B102" s="45" t="s">
        <v>530</v>
      </c>
      <c r="C102" s="45" t="s">
        <v>233</v>
      </c>
      <c r="D102" s="48">
        <v>48100</v>
      </c>
      <c r="E102" s="46">
        <v>161.7603</v>
      </c>
      <c r="F102" s="47">
        <v>8.4871161087469907E-2</v>
      </c>
      <c r="G102" s="46">
        <v>-168.49430000000001</v>
      </c>
      <c r="H102" s="46">
        <v>-8.84043048734484E-2</v>
      </c>
      <c r="I102" s="49"/>
    </row>
    <row r="103" spans="1:9" x14ac:dyDescent="0.2">
      <c r="A103" s="45" t="s">
        <v>207</v>
      </c>
      <c r="B103" s="45" t="s">
        <v>206</v>
      </c>
      <c r="C103" s="45" t="s">
        <v>184</v>
      </c>
      <c r="D103" s="48">
        <v>2100</v>
      </c>
      <c r="E103" s="46">
        <v>160.02000000000001</v>
      </c>
      <c r="F103" s="47">
        <v>8.3958073749967901E-2</v>
      </c>
      <c r="G103" s="46">
        <v>-161.09100000000001</v>
      </c>
      <c r="H103" s="46">
        <v>-8.45199978656173E-2</v>
      </c>
      <c r="I103" s="49"/>
    </row>
    <row r="104" spans="1:9" x14ac:dyDescent="0.2">
      <c r="A104" s="45" t="s">
        <v>533</v>
      </c>
      <c r="B104" s="45" t="s">
        <v>532</v>
      </c>
      <c r="C104" s="45" t="s">
        <v>178</v>
      </c>
      <c r="D104" s="48">
        <v>35000</v>
      </c>
      <c r="E104" s="46">
        <v>144.19999999999999</v>
      </c>
      <c r="F104" s="47">
        <v>7.56577567475651E-2</v>
      </c>
      <c r="G104" s="46">
        <v>-142.70750000000001</v>
      </c>
      <c r="H104" s="46">
        <v>-7.4874683225056596E-2</v>
      </c>
      <c r="I104" s="49"/>
    </row>
    <row r="105" spans="1:9" x14ac:dyDescent="0.2">
      <c r="A105" s="45" t="s">
        <v>535</v>
      </c>
      <c r="B105" s="45" t="s">
        <v>534</v>
      </c>
      <c r="C105" s="45" t="s">
        <v>178</v>
      </c>
      <c r="D105" s="48">
        <v>5950</v>
      </c>
      <c r="E105" s="46">
        <v>130.2098</v>
      </c>
      <c r="F105" s="47">
        <v>6.8317485260395994E-2</v>
      </c>
      <c r="G105" s="46">
        <v>-129.47200000000001</v>
      </c>
      <c r="H105" s="46">
        <v>-6.7930381980726498E-2</v>
      </c>
      <c r="I105" s="49"/>
    </row>
    <row r="106" spans="1:9" x14ac:dyDescent="0.2">
      <c r="A106" s="45" t="s">
        <v>537</v>
      </c>
      <c r="B106" s="45" t="s">
        <v>536</v>
      </c>
      <c r="C106" s="45" t="s">
        <v>233</v>
      </c>
      <c r="D106" s="48">
        <v>24000</v>
      </c>
      <c r="E106" s="46">
        <v>129.21600000000001</v>
      </c>
      <c r="F106" s="47">
        <v>6.7796065852242599E-2</v>
      </c>
      <c r="G106" s="46">
        <v>-129.49199999999999</v>
      </c>
      <c r="H106" s="46">
        <v>-6.79408754282642E-2</v>
      </c>
      <c r="I106" s="49"/>
    </row>
    <row r="107" spans="1:9" x14ac:dyDescent="0.2">
      <c r="A107" s="45" t="s">
        <v>539</v>
      </c>
      <c r="B107" s="45" t="s">
        <v>538</v>
      </c>
      <c r="C107" s="45" t="s">
        <v>506</v>
      </c>
      <c r="D107" s="48">
        <v>33750</v>
      </c>
      <c r="E107" s="46">
        <v>128.58750000000001</v>
      </c>
      <c r="F107" s="47">
        <v>6.7466309263367094E-2</v>
      </c>
      <c r="G107" s="46">
        <v>-131.08687499999999</v>
      </c>
      <c r="H107" s="46">
        <v>-6.8777662285357005E-2</v>
      </c>
      <c r="I107" s="49"/>
    </row>
    <row r="108" spans="1:9" x14ac:dyDescent="0.2">
      <c r="A108" s="45" t="s">
        <v>306</v>
      </c>
      <c r="B108" s="45" t="s">
        <v>305</v>
      </c>
      <c r="C108" s="45" t="s">
        <v>184</v>
      </c>
      <c r="D108" s="48">
        <v>49450</v>
      </c>
      <c r="E108" s="46">
        <v>116.65255000000001</v>
      </c>
      <c r="F108" s="47">
        <v>6.1204370678801502E-2</v>
      </c>
      <c r="G108" s="46">
        <v>-117.44031</v>
      </c>
      <c r="H108" s="46">
        <v>-6.1617686590420599E-2</v>
      </c>
      <c r="I108" s="49"/>
    </row>
    <row r="109" spans="1:9" x14ac:dyDescent="0.2">
      <c r="A109" s="45" t="s">
        <v>541</v>
      </c>
      <c r="B109" s="45" t="s">
        <v>540</v>
      </c>
      <c r="C109" s="45" t="s">
        <v>210</v>
      </c>
      <c r="D109" s="48">
        <v>9375</v>
      </c>
      <c r="E109" s="46">
        <v>109.903125</v>
      </c>
      <c r="F109" s="47">
        <v>5.7663133821409501E-2</v>
      </c>
      <c r="G109" s="46">
        <v>-114.05625000000001</v>
      </c>
      <c r="H109" s="46">
        <v>-5.9842163786681501E-2</v>
      </c>
      <c r="I109" s="49"/>
    </row>
    <row r="110" spans="1:9" x14ac:dyDescent="0.2">
      <c r="A110" s="45" t="s">
        <v>543</v>
      </c>
      <c r="B110" s="45" t="s">
        <v>542</v>
      </c>
      <c r="C110" s="45" t="s">
        <v>175</v>
      </c>
      <c r="D110" s="48">
        <v>2750</v>
      </c>
      <c r="E110" s="46">
        <v>92.702500000000001</v>
      </c>
      <c r="F110" s="47">
        <v>4.8638441018662701E-2</v>
      </c>
      <c r="G110" s="46">
        <v>-92.100250000000003</v>
      </c>
      <c r="H110" s="46">
        <v>-4.8322457079680602E-2</v>
      </c>
      <c r="I110" s="49"/>
    </row>
    <row r="111" spans="1:9" x14ac:dyDescent="0.2">
      <c r="A111" s="45" t="s">
        <v>545</v>
      </c>
      <c r="B111" s="45" t="s">
        <v>544</v>
      </c>
      <c r="C111" s="45" t="s">
        <v>230</v>
      </c>
      <c r="D111" s="48">
        <v>250</v>
      </c>
      <c r="E111" s="46">
        <v>84.4</v>
      </c>
      <c r="F111" s="47">
        <v>4.4282348609531903E-2</v>
      </c>
      <c r="G111" s="46">
        <v>-82.337500000000006</v>
      </c>
      <c r="H111" s="46">
        <v>-4.3200211832195898E-2</v>
      </c>
      <c r="I111" s="49"/>
    </row>
    <row r="112" spans="1:9" x14ac:dyDescent="0.2">
      <c r="A112" s="45" t="s">
        <v>547</v>
      </c>
      <c r="B112" s="45" t="s">
        <v>546</v>
      </c>
      <c r="C112" s="45" t="s">
        <v>151</v>
      </c>
      <c r="D112" s="48">
        <v>58500</v>
      </c>
      <c r="E112" s="46">
        <v>81.391050000000007</v>
      </c>
      <c r="F112" s="47">
        <v>4.2703635661088202E-2</v>
      </c>
      <c r="G112" s="46">
        <v>-80.108437499999994</v>
      </c>
      <c r="H112" s="46">
        <v>-4.20306843120841E-2</v>
      </c>
      <c r="I112" s="49"/>
    </row>
    <row r="113" spans="1:9" x14ac:dyDescent="0.2">
      <c r="A113" s="45" t="s">
        <v>232</v>
      </c>
      <c r="B113" s="45" t="s">
        <v>231</v>
      </c>
      <c r="C113" s="45" t="s">
        <v>233</v>
      </c>
      <c r="D113" s="48">
        <v>4375</v>
      </c>
      <c r="E113" s="46">
        <v>81.261250000000004</v>
      </c>
      <c r="F113" s="47">
        <v>4.2635533186567799E-2</v>
      </c>
      <c r="G113" s="46">
        <v>-80.817499999999995</v>
      </c>
      <c r="H113" s="46">
        <v>-4.2402709819322801E-2</v>
      </c>
      <c r="I113" s="49"/>
    </row>
    <row r="114" spans="1:9" x14ac:dyDescent="0.2">
      <c r="A114" s="45" t="s">
        <v>217</v>
      </c>
      <c r="B114" s="45" t="s">
        <v>216</v>
      </c>
      <c r="C114" s="45" t="s">
        <v>184</v>
      </c>
      <c r="D114" s="48">
        <v>3000</v>
      </c>
      <c r="E114" s="46">
        <v>79.608000000000004</v>
      </c>
      <c r="F114" s="47">
        <v>4.1768118579474101E-2</v>
      </c>
      <c r="G114" s="46">
        <v>-77.891999999999996</v>
      </c>
      <c r="H114" s="46">
        <v>-4.08677807807305E-2</v>
      </c>
      <c r="I114" s="49"/>
    </row>
    <row r="115" spans="1:9" x14ac:dyDescent="0.2">
      <c r="A115" s="45" t="s">
        <v>549</v>
      </c>
      <c r="B115" s="45" t="s">
        <v>548</v>
      </c>
      <c r="C115" s="45" t="s">
        <v>550</v>
      </c>
      <c r="D115" s="48">
        <v>21500</v>
      </c>
      <c r="E115" s="46">
        <v>74.174999999999997</v>
      </c>
      <c r="F115" s="47">
        <v>3.8917573555829699E-2</v>
      </c>
      <c r="G115" s="46">
        <v>-74.605000000000004</v>
      </c>
      <c r="H115" s="46">
        <v>-3.9143182677892498E-2</v>
      </c>
      <c r="I115" s="49"/>
    </row>
    <row r="116" spans="1:9" x14ac:dyDescent="0.2">
      <c r="A116" s="45" t="s">
        <v>226</v>
      </c>
      <c r="B116" s="45" t="s">
        <v>225</v>
      </c>
      <c r="C116" s="45" t="s">
        <v>227</v>
      </c>
      <c r="D116" s="48">
        <v>1350</v>
      </c>
      <c r="E116" s="46">
        <v>70.659000000000006</v>
      </c>
      <c r="F116" s="47">
        <v>3.7072825478683798E-2</v>
      </c>
      <c r="G116" s="46">
        <v>-69.498000000000005</v>
      </c>
      <c r="H116" s="46">
        <v>-3.6463680849114298E-2</v>
      </c>
      <c r="I116" s="49"/>
    </row>
    <row r="117" spans="1:9" x14ac:dyDescent="0.2">
      <c r="A117" s="45" t="s">
        <v>345</v>
      </c>
      <c r="B117" s="45" t="s">
        <v>344</v>
      </c>
      <c r="C117" s="45" t="s">
        <v>142</v>
      </c>
      <c r="D117" s="48">
        <v>29250</v>
      </c>
      <c r="E117" s="46">
        <v>69.790499999999994</v>
      </c>
      <c r="F117" s="47">
        <v>3.6617147519354701E-2</v>
      </c>
      <c r="G117" s="46">
        <v>-70.463835000000003</v>
      </c>
      <c r="H117" s="46">
        <v>-3.6970427794248001E-2</v>
      </c>
      <c r="I117" s="49"/>
    </row>
    <row r="118" spans="1:9" x14ac:dyDescent="0.2">
      <c r="A118" s="45" t="s">
        <v>552</v>
      </c>
      <c r="B118" s="45" t="s">
        <v>551</v>
      </c>
      <c r="C118" s="45" t="s">
        <v>142</v>
      </c>
      <c r="D118" s="48">
        <v>46800</v>
      </c>
      <c r="E118" s="46">
        <v>66.264120000000005</v>
      </c>
      <c r="F118" s="47">
        <v>3.4766953342936703E-2</v>
      </c>
      <c r="G118" s="46">
        <v>-67.068560000000005</v>
      </c>
      <c r="H118" s="46">
        <v>-3.5189020789802197E-2</v>
      </c>
      <c r="I118" s="49"/>
    </row>
    <row r="119" spans="1:9" x14ac:dyDescent="0.2">
      <c r="A119" s="45" t="s">
        <v>554</v>
      </c>
      <c r="B119" s="45" t="s">
        <v>553</v>
      </c>
      <c r="C119" s="45" t="s">
        <v>210</v>
      </c>
      <c r="D119" s="48">
        <v>2000</v>
      </c>
      <c r="E119" s="46">
        <v>65.64</v>
      </c>
      <c r="F119" s="47">
        <v>3.4439494819071999E-2</v>
      </c>
      <c r="G119" s="46">
        <v>-66.725999999999999</v>
      </c>
      <c r="H119" s="46">
        <v>-3.5009289020374701E-2</v>
      </c>
      <c r="I119" s="49"/>
    </row>
    <row r="120" spans="1:9" x14ac:dyDescent="0.2">
      <c r="A120" s="45" t="s">
        <v>295</v>
      </c>
      <c r="B120" s="45" t="s">
        <v>294</v>
      </c>
      <c r="C120" s="45" t="s">
        <v>151</v>
      </c>
      <c r="D120" s="48">
        <v>19750</v>
      </c>
      <c r="E120" s="46">
        <v>63.999875000000003</v>
      </c>
      <c r="F120" s="47">
        <v>3.3578966536924902E-2</v>
      </c>
      <c r="G120" s="46">
        <v>-62.481099999999998</v>
      </c>
      <c r="H120" s="46">
        <v>-3.27821072477135E-2</v>
      </c>
      <c r="I120" s="49"/>
    </row>
    <row r="121" spans="1:9" x14ac:dyDescent="0.2">
      <c r="A121" s="45" t="s">
        <v>153</v>
      </c>
      <c r="B121" s="45" t="s">
        <v>152</v>
      </c>
      <c r="C121" s="45" t="s">
        <v>154</v>
      </c>
      <c r="D121" s="48">
        <v>19400</v>
      </c>
      <c r="E121" s="46">
        <v>63.651400000000002</v>
      </c>
      <c r="F121" s="47">
        <v>3.3396131330388101E-2</v>
      </c>
      <c r="G121" s="46">
        <v>-62.700800000000001</v>
      </c>
      <c r="H121" s="46">
        <v>-3.2897377768916297E-2</v>
      </c>
      <c r="I121" s="49"/>
    </row>
    <row r="122" spans="1:9" x14ac:dyDescent="0.2">
      <c r="A122" s="45" t="s">
        <v>556</v>
      </c>
      <c r="B122" s="45" t="s">
        <v>555</v>
      </c>
      <c r="C122" s="45" t="s">
        <v>210</v>
      </c>
      <c r="D122" s="48">
        <v>52200</v>
      </c>
      <c r="E122" s="46">
        <v>62.901000000000003</v>
      </c>
      <c r="F122" s="47">
        <v>3.30024171787697E-2</v>
      </c>
      <c r="G122" s="46">
        <v>-63.393419999999999</v>
      </c>
      <c r="H122" s="46">
        <v>-3.3260776350598001E-2</v>
      </c>
      <c r="I122" s="49"/>
    </row>
    <row r="123" spans="1:9" x14ac:dyDescent="0.2">
      <c r="A123" s="45" t="s">
        <v>558</v>
      </c>
      <c r="B123" s="45" t="s">
        <v>557</v>
      </c>
      <c r="C123" s="45" t="s">
        <v>190</v>
      </c>
      <c r="D123" s="48">
        <v>11825</v>
      </c>
      <c r="E123" s="46">
        <v>61.537300000000002</v>
      </c>
      <c r="F123" s="47">
        <v>3.2286921458404602E-2</v>
      </c>
      <c r="G123" s="46">
        <v>-62.841812500000003</v>
      </c>
      <c r="H123" s="46">
        <v>-3.2971363132462503E-2</v>
      </c>
      <c r="I123" s="49"/>
    </row>
    <row r="124" spans="1:9" x14ac:dyDescent="0.2">
      <c r="A124" s="45" t="s">
        <v>560</v>
      </c>
      <c r="B124" s="45" t="s">
        <v>559</v>
      </c>
      <c r="C124" s="45" t="s">
        <v>181</v>
      </c>
      <c r="D124" s="48">
        <v>5775</v>
      </c>
      <c r="E124" s="46">
        <v>60.181274999999999</v>
      </c>
      <c r="F124" s="47">
        <v>3.1575452598532103E-2</v>
      </c>
      <c r="G124" s="46">
        <v>-58.658250000000002</v>
      </c>
      <c r="H124" s="46">
        <v>-3.0776363451718899E-2</v>
      </c>
      <c r="I124" s="49"/>
    </row>
    <row r="125" spans="1:9" x14ac:dyDescent="0.2">
      <c r="A125" s="45" t="s">
        <v>562</v>
      </c>
      <c r="B125" s="45" t="s">
        <v>561</v>
      </c>
      <c r="C125" s="45" t="s">
        <v>273</v>
      </c>
      <c r="D125" s="48">
        <v>2025</v>
      </c>
      <c r="E125" s="46">
        <v>50.22</v>
      </c>
      <c r="F125" s="47">
        <v>2.6349046767425301E-2</v>
      </c>
      <c r="G125" s="46">
        <v>-50.843699999999998</v>
      </c>
      <c r="H125" s="46">
        <v>-2.6676284928891701E-2</v>
      </c>
      <c r="I125" s="49"/>
    </row>
    <row r="126" spans="1:9" x14ac:dyDescent="0.2">
      <c r="A126" s="45" t="s">
        <v>564</v>
      </c>
      <c r="B126" s="45" t="s">
        <v>563</v>
      </c>
      <c r="C126" s="45" t="s">
        <v>210</v>
      </c>
      <c r="D126" s="48">
        <v>1500</v>
      </c>
      <c r="E126" s="46">
        <v>39.331499999999998</v>
      </c>
      <c r="F126" s="47">
        <v>2.0636151591656399E-2</v>
      </c>
      <c r="G126" s="46">
        <v>-38.863500000000002</v>
      </c>
      <c r="H126" s="46">
        <v>-2.0390604919271801E-2</v>
      </c>
      <c r="I126" s="49"/>
    </row>
    <row r="127" spans="1:9" x14ac:dyDescent="0.2">
      <c r="A127" s="45" t="s">
        <v>566</v>
      </c>
      <c r="B127" s="45" t="s">
        <v>565</v>
      </c>
      <c r="C127" s="45" t="s">
        <v>181</v>
      </c>
      <c r="D127" s="48">
        <v>3875</v>
      </c>
      <c r="E127" s="46">
        <v>35.142375000000001</v>
      </c>
      <c r="F127" s="47">
        <v>1.84382334208163E-2</v>
      </c>
      <c r="G127" s="46">
        <v>-35.543437500000003</v>
      </c>
      <c r="H127" s="46">
        <v>-1.86486598359729E-2</v>
      </c>
      <c r="I127" s="49"/>
    </row>
    <row r="128" spans="1:9" x14ac:dyDescent="0.2">
      <c r="A128" s="45" t="s">
        <v>568</v>
      </c>
      <c r="B128" s="45" t="s">
        <v>567</v>
      </c>
      <c r="C128" s="45" t="s">
        <v>163</v>
      </c>
      <c r="D128" s="48">
        <v>600</v>
      </c>
      <c r="E128" s="46">
        <v>32.700000000000003</v>
      </c>
      <c r="F128" s="47">
        <v>1.71567867243092E-2</v>
      </c>
      <c r="G128" s="46">
        <v>-33.576000000000001</v>
      </c>
      <c r="H128" s="46">
        <v>-1.7616399726465001E-2</v>
      </c>
      <c r="I128" s="49"/>
    </row>
    <row r="129" spans="1:9" x14ac:dyDescent="0.2">
      <c r="A129" s="45" t="s">
        <v>361</v>
      </c>
      <c r="B129" s="45" t="s">
        <v>360</v>
      </c>
      <c r="C129" s="45" t="s">
        <v>151</v>
      </c>
      <c r="D129" s="48">
        <v>8100</v>
      </c>
      <c r="E129" s="46">
        <v>29.62575</v>
      </c>
      <c r="F129" s="47">
        <v>1.5543812669654501E-2</v>
      </c>
      <c r="G129" s="46">
        <v>-29.378699999999998</v>
      </c>
      <c r="H129" s="46">
        <v>-1.54141923589438E-2</v>
      </c>
      <c r="I129" s="49"/>
    </row>
    <row r="130" spans="1:9" x14ac:dyDescent="0.2">
      <c r="A130" s="45" t="s">
        <v>570</v>
      </c>
      <c r="B130" s="45" t="s">
        <v>569</v>
      </c>
      <c r="C130" s="45" t="s">
        <v>193</v>
      </c>
      <c r="D130" s="48">
        <v>2750</v>
      </c>
      <c r="E130" s="46">
        <v>28.53125</v>
      </c>
      <c r="F130" s="47">
        <v>1.4969558753148199E-2</v>
      </c>
      <c r="G130" s="46">
        <v>-29.104900000000001</v>
      </c>
      <c r="H130" s="46">
        <v>-1.52705370621512E-2</v>
      </c>
      <c r="I130" s="49"/>
    </row>
    <row r="131" spans="1:9" x14ac:dyDescent="0.2">
      <c r="A131" s="45" t="s">
        <v>572</v>
      </c>
      <c r="B131" s="45" t="s">
        <v>571</v>
      </c>
      <c r="C131" s="45" t="s">
        <v>154</v>
      </c>
      <c r="D131" s="48">
        <v>24250</v>
      </c>
      <c r="E131" s="46">
        <v>26.830200000000001</v>
      </c>
      <c r="F131" s="47">
        <v>1.40770648064391E-2</v>
      </c>
      <c r="G131" s="46">
        <v>-26.253050000000002</v>
      </c>
      <c r="H131" s="46">
        <v>-1.3774250144117E-2</v>
      </c>
      <c r="I131" s="49"/>
    </row>
    <row r="132" spans="1:9" x14ac:dyDescent="0.2">
      <c r="A132" s="45" t="s">
        <v>574</v>
      </c>
      <c r="B132" s="45" t="s">
        <v>573</v>
      </c>
      <c r="C132" s="45" t="s">
        <v>172</v>
      </c>
      <c r="D132" s="48">
        <v>525</v>
      </c>
      <c r="E132" s="46">
        <v>18.684750000000001</v>
      </c>
      <c r="F132" s="47">
        <v>9.8033721940989395E-3</v>
      </c>
      <c r="G132" s="46">
        <v>-19.376175</v>
      </c>
      <c r="H132" s="46">
        <v>-1.0166143792290199E-2</v>
      </c>
      <c r="I132" s="49"/>
    </row>
    <row r="133" spans="1:9" x14ac:dyDescent="0.2">
      <c r="A133" s="45" t="s">
        <v>576</v>
      </c>
      <c r="B133" s="45" t="s">
        <v>575</v>
      </c>
      <c r="C133" s="45" t="s">
        <v>273</v>
      </c>
      <c r="D133" s="48">
        <v>1200</v>
      </c>
      <c r="E133" s="46">
        <v>18.12</v>
      </c>
      <c r="F133" s="47">
        <v>9.5070634692502095E-3</v>
      </c>
      <c r="G133" s="46">
        <v>-18.207599999999999</v>
      </c>
      <c r="H133" s="46">
        <v>-9.5530247694657899E-3</v>
      </c>
      <c r="I133" s="49"/>
    </row>
    <row r="134" spans="1:9" x14ac:dyDescent="0.2">
      <c r="A134" s="45" t="s">
        <v>578</v>
      </c>
      <c r="B134" s="45" t="s">
        <v>577</v>
      </c>
      <c r="C134" s="45" t="s">
        <v>142</v>
      </c>
      <c r="D134" s="48">
        <v>5000</v>
      </c>
      <c r="E134" s="46">
        <v>17.835000000000001</v>
      </c>
      <c r="F134" s="47">
        <v>9.3575318418365108E-3</v>
      </c>
      <c r="G134" s="46">
        <v>-17.587499999999999</v>
      </c>
      <c r="H134" s="46">
        <v>-9.22767542855619E-3</v>
      </c>
      <c r="I134" s="49"/>
    </row>
    <row r="135" spans="1:9" x14ac:dyDescent="0.2">
      <c r="A135" s="45" t="s">
        <v>204</v>
      </c>
      <c r="B135" s="45" t="s">
        <v>203</v>
      </c>
      <c r="C135" s="45" t="s">
        <v>205</v>
      </c>
      <c r="D135" s="48">
        <v>8250</v>
      </c>
      <c r="E135" s="46">
        <v>15.208875000000001</v>
      </c>
      <c r="F135" s="47">
        <v>7.9796765960757597E-3</v>
      </c>
      <c r="G135" s="46">
        <v>-15.1173</v>
      </c>
      <c r="H135" s="46">
        <v>-7.9316297231620397E-3</v>
      </c>
      <c r="I135" s="49"/>
    </row>
    <row r="136" spans="1:9" x14ac:dyDescent="0.2">
      <c r="A136" s="45" t="s">
        <v>245</v>
      </c>
      <c r="B136" s="45" t="s">
        <v>244</v>
      </c>
      <c r="C136" s="45" t="s">
        <v>169</v>
      </c>
      <c r="D136" s="48">
        <v>300</v>
      </c>
      <c r="E136" s="46">
        <v>14.4048</v>
      </c>
      <c r="F136" s="47">
        <v>7.5578006546277799E-3</v>
      </c>
      <c r="G136" s="46">
        <v>-14.526</v>
      </c>
      <c r="H136" s="46">
        <v>-7.6213909467068696E-3</v>
      </c>
      <c r="I136" s="49"/>
    </row>
    <row r="137" spans="1:9" x14ac:dyDescent="0.2">
      <c r="A137" s="45" t="s">
        <v>580</v>
      </c>
      <c r="B137" s="45" t="s">
        <v>579</v>
      </c>
      <c r="C137" s="45" t="s">
        <v>506</v>
      </c>
      <c r="D137" s="48">
        <v>1000</v>
      </c>
      <c r="E137" s="46">
        <v>9.0129999999999999</v>
      </c>
      <c r="F137" s="47">
        <v>4.7288721329112699E-3</v>
      </c>
      <c r="G137" s="46">
        <v>-9.0950000000000006</v>
      </c>
      <c r="H137" s="46">
        <v>-4.7718952678162596E-3</v>
      </c>
      <c r="I137" s="49"/>
    </row>
    <row r="138" spans="1:9" x14ac:dyDescent="0.2">
      <c r="A138" s="45" t="s">
        <v>229</v>
      </c>
      <c r="B138" s="45" t="s">
        <v>228</v>
      </c>
      <c r="C138" s="45" t="s">
        <v>230</v>
      </c>
      <c r="D138" s="48">
        <v>12700</v>
      </c>
      <c r="E138" s="46">
        <v>6.0350400000000004</v>
      </c>
      <c r="F138" s="47">
        <v>3.1664187814273602E-3</v>
      </c>
      <c r="G138" s="46">
        <v>-5.87629</v>
      </c>
      <c r="H138" s="46">
        <v>-3.0831270415960402E-3</v>
      </c>
      <c r="I138" s="49"/>
    </row>
    <row r="139" spans="1:9" x14ac:dyDescent="0.2">
      <c r="A139" s="45" t="s">
        <v>582</v>
      </c>
      <c r="B139" s="45" t="s">
        <v>581</v>
      </c>
      <c r="C139" s="45" t="s">
        <v>238</v>
      </c>
      <c r="D139" s="48">
        <v>1400</v>
      </c>
      <c r="E139" s="46">
        <v>5.8520000000000003</v>
      </c>
      <c r="F139" s="47">
        <v>3.07038274956138E-3</v>
      </c>
      <c r="G139" s="46">
        <v>-5.8883999999999999</v>
      </c>
      <c r="H139" s="46">
        <v>-3.0894808240801799E-3</v>
      </c>
      <c r="I139" s="49"/>
    </row>
    <row r="140" spans="1:9" x14ac:dyDescent="0.2">
      <c r="A140" s="44" t="s">
        <v>34</v>
      </c>
      <c r="B140" s="44"/>
      <c r="C140" s="44"/>
      <c r="D140" s="44"/>
      <c r="E140" s="50">
        <f>SUM(E7:E139)</f>
        <v>133712.64853750009</v>
      </c>
      <c r="F140" s="51">
        <f>SUM(F7:F139)</f>
        <v>70.155333128452511</v>
      </c>
      <c r="G140" s="50">
        <f>SUM(G7:G139)</f>
        <v>-134537.61507850001</v>
      </c>
      <c r="H140" s="50">
        <f>SUM(H7:H139)</f>
        <v>-70.588170284373817</v>
      </c>
      <c r="I140" s="44"/>
    </row>
    <row r="141" spans="1:9" x14ac:dyDescent="0.2">
      <c r="A141" s="45"/>
      <c r="B141" s="45"/>
      <c r="C141" s="45"/>
      <c r="D141" s="45"/>
      <c r="E141" s="46"/>
      <c r="F141" s="47"/>
      <c r="G141" s="46"/>
      <c r="H141" s="45"/>
      <c r="I141" s="45"/>
    </row>
    <row r="142" spans="1:9" x14ac:dyDescent="0.2">
      <c r="A142" s="44" t="s">
        <v>35</v>
      </c>
      <c r="B142" s="45"/>
      <c r="C142" s="45"/>
      <c r="D142" s="45"/>
      <c r="E142" s="46"/>
      <c r="F142" s="47"/>
      <c r="G142" s="46"/>
      <c r="H142" s="45"/>
      <c r="I142" s="45"/>
    </row>
    <row r="143" spans="1:9" x14ac:dyDescent="0.2">
      <c r="A143" s="44" t="s">
        <v>36</v>
      </c>
      <c r="B143" s="45"/>
      <c r="C143" s="45"/>
      <c r="D143" s="45"/>
      <c r="E143" s="46"/>
      <c r="F143" s="47"/>
      <c r="G143" s="46"/>
      <c r="H143" s="45"/>
      <c r="I143" s="45"/>
    </row>
    <row r="144" spans="1:9" x14ac:dyDescent="0.2">
      <c r="A144" s="45" t="s">
        <v>258</v>
      </c>
      <c r="B144" s="45" t="s">
        <v>257</v>
      </c>
      <c r="C144" s="45" t="s">
        <v>40</v>
      </c>
      <c r="D144" s="48">
        <v>1000</v>
      </c>
      <c r="E144" s="46">
        <v>4922.5550000000003</v>
      </c>
      <c r="F144" s="47">
        <v>2.5827286322226799</v>
      </c>
      <c r="G144" s="49"/>
      <c r="H144" s="49"/>
      <c r="I144" s="49">
        <v>6.3807</v>
      </c>
    </row>
    <row r="145" spans="1:9" x14ac:dyDescent="0.2">
      <c r="A145" s="45" t="s">
        <v>78</v>
      </c>
      <c r="B145" s="45" t="s">
        <v>77</v>
      </c>
      <c r="C145" s="45" t="s">
        <v>38</v>
      </c>
      <c r="D145" s="48">
        <v>1000</v>
      </c>
      <c r="E145" s="46">
        <v>4917.68</v>
      </c>
      <c r="F145" s="47">
        <v>2.5801708543853401</v>
      </c>
      <c r="G145" s="49"/>
      <c r="H145" s="49"/>
      <c r="I145" s="49">
        <v>6.5</v>
      </c>
    </row>
    <row r="146" spans="1:9" x14ac:dyDescent="0.2">
      <c r="A146" s="45" t="s">
        <v>584</v>
      </c>
      <c r="B146" s="45" t="s">
        <v>583</v>
      </c>
      <c r="C146" s="45" t="s">
        <v>39</v>
      </c>
      <c r="D146" s="48">
        <v>1000</v>
      </c>
      <c r="E146" s="46">
        <v>4824.7950000000001</v>
      </c>
      <c r="F146" s="47">
        <v>2.5314366606579002</v>
      </c>
      <c r="G146" s="49"/>
      <c r="H146" s="49"/>
      <c r="I146" s="49">
        <v>6.7625000000000002</v>
      </c>
    </row>
    <row r="147" spans="1:9" x14ac:dyDescent="0.2">
      <c r="A147" s="45" t="s">
        <v>80</v>
      </c>
      <c r="B147" s="45" t="s">
        <v>79</v>
      </c>
      <c r="C147" s="45" t="s">
        <v>40</v>
      </c>
      <c r="D147" s="48">
        <v>1000</v>
      </c>
      <c r="E147" s="46">
        <v>4819.7299999999996</v>
      </c>
      <c r="F147" s="47">
        <v>2.52877919506895</v>
      </c>
      <c r="G147" s="49"/>
      <c r="H147" s="49"/>
      <c r="I147" s="49">
        <v>6.9298999999999999</v>
      </c>
    </row>
    <row r="148" spans="1:9" x14ac:dyDescent="0.2">
      <c r="A148" s="45" t="s">
        <v>127</v>
      </c>
      <c r="B148" s="45" t="s">
        <v>126</v>
      </c>
      <c r="C148" s="45" t="s">
        <v>40</v>
      </c>
      <c r="D148" s="48">
        <v>500</v>
      </c>
      <c r="E148" s="46">
        <v>2458.84</v>
      </c>
      <c r="F148" s="47">
        <v>1.2900854271926701</v>
      </c>
      <c r="G148" s="49"/>
      <c r="H148" s="49"/>
      <c r="I148" s="49">
        <v>6.5</v>
      </c>
    </row>
    <row r="149" spans="1:9" x14ac:dyDescent="0.2">
      <c r="A149" s="45" t="s">
        <v>586</v>
      </c>
      <c r="B149" s="45" t="s">
        <v>585</v>
      </c>
      <c r="C149" s="45" t="s">
        <v>40</v>
      </c>
      <c r="D149" s="48">
        <v>500</v>
      </c>
      <c r="E149" s="46">
        <v>2456.3249999999998</v>
      </c>
      <c r="F149" s="47">
        <v>1.28876587616479</v>
      </c>
      <c r="G149" s="49"/>
      <c r="H149" s="49"/>
      <c r="I149" s="49">
        <v>6.4898999999999996</v>
      </c>
    </row>
    <row r="150" spans="1:9" x14ac:dyDescent="0.2">
      <c r="A150" s="45" t="s">
        <v>588</v>
      </c>
      <c r="B150" s="45" t="s">
        <v>587</v>
      </c>
      <c r="C150" s="45" t="s">
        <v>38</v>
      </c>
      <c r="D150" s="48">
        <v>500</v>
      </c>
      <c r="E150" s="46">
        <v>2454.54</v>
      </c>
      <c r="F150" s="47">
        <v>1.2878293359720401</v>
      </c>
      <c r="G150" s="49"/>
      <c r="H150" s="49"/>
      <c r="I150" s="49">
        <v>6.5000999999999998</v>
      </c>
    </row>
    <row r="151" spans="1:9" x14ac:dyDescent="0.2">
      <c r="A151" s="45" t="s">
        <v>64</v>
      </c>
      <c r="B151" s="45" t="s">
        <v>63</v>
      </c>
      <c r="C151" s="45" t="s">
        <v>38</v>
      </c>
      <c r="D151" s="48">
        <v>500</v>
      </c>
      <c r="E151" s="46">
        <v>2420.7424999999998</v>
      </c>
      <c r="F151" s="47">
        <v>1.2700967213140999</v>
      </c>
      <c r="G151" s="49"/>
      <c r="H151" s="49"/>
      <c r="I151" s="49">
        <v>6.79</v>
      </c>
    </row>
    <row r="152" spans="1:9" x14ac:dyDescent="0.2">
      <c r="A152" s="45" t="s">
        <v>129</v>
      </c>
      <c r="B152" s="45" t="s">
        <v>128</v>
      </c>
      <c r="C152" s="45" t="s">
        <v>38</v>
      </c>
      <c r="D152" s="48">
        <v>500</v>
      </c>
      <c r="E152" s="46">
        <v>2365.9924999999998</v>
      </c>
      <c r="F152" s="47">
        <v>1.2413709086793601</v>
      </c>
      <c r="G152" s="49"/>
      <c r="H152" s="49"/>
      <c r="I152" s="49">
        <v>7.3049999999999997</v>
      </c>
    </row>
    <row r="153" spans="1:9" x14ac:dyDescent="0.2">
      <c r="A153" s="45" t="s">
        <v>131</v>
      </c>
      <c r="B153" s="45" t="s">
        <v>130</v>
      </c>
      <c r="C153" s="45" t="s">
        <v>39</v>
      </c>
      <c r="D153" s="48">
        <v>200</v>
      </c>
      <c r="E153" s="46">
        <v>965.65</v>
      </c>
      <c r="F153" s="47">
        <v>0.50664988074400996</v>
      </c>
      <c r="G153" s="49"/>
      <c r="H153" s="49"/>
      <c r="I153" s="49">
        <v>6.7625000000000002</v>
      </c>
    </row>
    <row r="154" spans="1:9" x14ac:dyDescent="0.2">
      <c r="A154" s="44" t="s">
        <v>34</v>
      </c>
      <c r="B154" s="44"/>
      <c r="C154" s="44"/>
      <c r="D154" s="44"/>
      <c r="E154" s="50">
        <f>SUM(E143:E153)</f>
        <v>32606.850000000006</v>
      </c>
      <c r="F154" s="51">
        <f>SUM(F143:F153)</f>
        <v>17.107913492401842</v>
      </c>
      <c r="G154" s="50"/>
      <c r="H154" s="44"/>
      <c r="I154" s="44"/>
    </row>
    <row r="155" spans="1:9" x14ac:dyDescent="0.2">
      <c r="A155" s="45"/>
      <c r="B155" s="45"/>
      <c r="C155" s="45"/>
      <c r="D155" s="45"/>
      <c r="E155" s="46"/>
      <c r="F155" s="47"/>
      <c r="G155" s="46"/>
      <c r="H155" s="45"/>
      <c r="I155" s="45"/>
    </row>
    <row r="156" spans="1:9" x14ac:dyDescent="0.2">
      <c r="A156" s="44" t="s">
        <v>259</v>
      </c>
      <c r="B156" s="45"/>
      <c r="C156" s="45"/>
      <c r="D156" s="45"/>
      <c r="E156" s="46"/>
      <c r="F156" s="47"/>
      <c r="G156" s="46"/>
      <c r="H156" s="45"/>
      <c r="I156" s="45"/>
    </row>
    <row r="157" spans="1:9" x14ac:dyDescent="0.2">
      <c r="A157" s="45" t="s">
        <v>589</v>
      </c>
      <c r="B157" s="45" t="s">
        <v>1270</v>
      </c>
      <c r="C157" s="45" t="s">
        <v>260</v>
      </c>
      <c r="D157" s="48">
        <v>37509192.487000003</v>
      </c>
      <c r="E157" s="46">
        <v>20975.29048</v>
      </c>
      <c r="F157" s="47">
        <v>11.0051555121037</v>
      </c>
      <c r="G157" s="49"/>
      <c r="H157" s="49"/>
      <c r="I157" s="49"/>
    </row>
    <row r="158" spans="1:9" x14ac:dyDescent="0.2">
      <c r="A158" s="45" t="s">
        <v>590</v>
      </c>
      <c r="B158" s="45" t="s">
        <v>1271</v>
      </c>
      <c r="C158" s="45" t="s">
        <v>260</v>
      </c>
      <c r="D158" s="48">
        <v>8933.8320000000003</v>
      </c>
      <c r="E158" s="46">
        <v>380.84259350000002</v>
      </c>
      <c r="F158" s="47">
        <v>0.199817588752669</v>
      </c>
      <c r="G158" s="49"/>
      <c r="H158" s="49"/>
      <c r="I158" s="49"/>
    </row>
    <row r="159" spans="1:9" x14ac:dyDescent="0.2">
      <c r="A159" s="44" t="s">
        <v>34</v>
      </c>
      <c r="B159" s="44"/>
      <c r="C159" s="44"/>
      <c r="D159" s="44"/>
      <c r="E159" s="50">
        <f>SUM(E157:E158)</f>
        <v>21356.133073500001</v>
      </c>
      <c r="F159" s="51">
        <f>SUM(F157:F158)</f>
        <v>11.204973100856369</v>
      </c>
      <c r="G159" s="50"/>
      <c r="H159" s="44"/>
      <c r="I159" s="44"/>
    </row>
    <row r="160" spans="1:9" x14ac:dyDescent="0.2">
      <c r="A160" s="45"/>
      <c r="B160" s="45"/>
      <c r="C160" s="45"/>
      <c r="D160" s="45"/>
      <c r="E160" s="46"/>
      <c r="F160" s="47"/>
      <c r="G160" s="46"/>
      <c r="H160" s="45"/>
      <c r="I160" s="45"/>
    </row>
    <row r="161" spans="1:9" x14ac:dyDescent="0.2">
      <c r="A161" s="44" t="s">
        <v>46</v>
      </c>
      <c r="B161" s="44"/>
      <c r="C161" s="44"/>
      <c r="D161" s="44"/>
      <c r="E161" s="50">
        <f>E140+E154+E159</f>
        <v>187675.63161100011</v>
      </c>
      <c r="F161" s="51">
        <f>F140+F154+F159</f>
        <v>98.46821972171071</v>
      </c>
      <c r="G161" s="50"/>
      <c r="H161" s="44"/>
      <c r="I161" s="44"/>
    </row>
    <row r="162" spans="1:9" x14ac:dyDescent="0.2">
      <c r="A162" s="44"/>
      <c r="B162" s="44"/>
      <c r="C162" s="44"/>
      <c r="D162" s="44"/>
      <c r="E162" s="50"/>
      <c r="F162" s="51"/>
      <c r="G162" s="50"/>
      <c r="H162" s="44"/>
      <c r="I162" s="44"/>
    </row>
    <row r="163" spans="1:9" x14ac:dyDescent="0.2">
      <c r="A163" s="44" t="s">
        <v>382</v>
      </c>
      <c r="B163" s="44"/>
      <c r="C163" s="44"/>
      <c r="D163" s="44"/>
      <c r="E163" s="79">
        <v>864.88794570000005</v>
      </c>
      <c r="F163" s="79">
        <f>E163/E167*100</f>
        <v>0.45378281421409117</v>
      </c>
      <c r="G163" s="50"/>
      <c r="H163" s="44"/>
      <c r="I163" s="44"/>
    </row>
    <row r="164" spans="1:9" x14ac:dyDescent="0.2">
      <c r="A164" s="44"/>
      <c r="B164" s="44"/>
      <c r="C164" s="44"/>
      <c r="D164" s="44"/>
      <c r="E164" s="50"/>
      <c r="F164" s="51"/>
      <c r="G164" s="50"/>
      <c r="H164" s="44"/>
      <c r="I164" s="44"/>
    </row>
    <row r="165" spans="1:9" x14ac:dyDescent="0.2">
      <c r="A165" s="44" t="s">
        <v>48</v>
      </c>
      <c r="B165" s="44"/>
      <c r="C165" s="44"/>
      <c r="D165" s="44"/>
      <c r="E165" s="50">
        <f>E167-(E140+E154+E159+E163)</f>
        <v>2054.610670499882</v>
      </c>
      <c r="F165" s="51">
        <f>F167-(F140+F154+F159+F163)</f>
        <v>1.0779974640751959</v>
      </c>
      <c r="G165" s="50"/>
      <c r="H165" s="44"/>
      <c r="I165" s="44"/>
    </row>
    <row r="166" spans="1:9" x14ac:dyDescent="0.2">
      <c r="A166" s="45"/>
      <c r="B166" s="45"/>
      <c r="C166" s="45"/>
      <c r="D166" s="45"/>
      <c r="E166" s="46"/>
      <c r="F166" s="47"/>
      <c r="G166" s="46"/>
      <c r="H166" s="45"/>
      <c r="I166" s="45"/>
    </row>
    <row r="167" spans="1:9" x14ac:dyDescent="0.2">
      <c r="A167" s="52" t="s">
        <v>47</v>
      </c>
      <c r="B167" s="52"/>
      <c r="C167" s="52"/>
      <c r="D167" s="52"/>
      <c r="E167" s="53">
        <v>190595.13022719999</v>
      </c>
      <c r="F167" s="54">
        <v>100</v>
      </c>
      <c r="G167" s="53"/>
      <c r="H167" s="52"/>
      <c r="I167" s="52"/>
    </row>
    <row r="168" spans="1:9" x14ac:dyDescent="0.2">
      <c r="A168" s="6" t="s">
        <v>1249</v>
      </c>
      <c r="F168" s="13" t="s">
        <v>138</v>
      </c>
    </row>
    <row r="169" spans="1:9" x14ac:dyDescent="0.2">
      <c r="A169" s="6" t="s">
        <v>1250</v>
      </c>
      <c r="F169" s="13"/>
    </row>
    <row r="170" spans="1:9" x14ac:dyDescent="0.2">
      <c r="A170" s="6" t="s">
        <v>1251</v>
      </c>
      <c r="F170" s="13"/>
    </row>
    <row r="171" spans="1:9" x14ac:dyDescent="0.2">
      <c r="A171" s="6" t="s">
        <v>1252</v>
      </c>
      <c r="F171" s="13"/>
    </row>
    <row r="172" spans="1:9" x14ac:dyDescent="0.2">
      <c r="A172" s="6" t="s">
        <v>1246</v>
      </c>
      <c r="F172" s="13"/>
    </row>
    <row r="173" spans="1:9" x14ac:dyDescent="0.2">
      <c r="A173" s="6" t="s">
        <v>1247</v>
      </c>
      <c r="F173" s="13"/>
    </row>
    <row r="174" spans="1:9" x14ac:dyDescent="0.2">
      <c r="A174" s="6" t="s">
        <v>1253</v>
      </c>
      <c r="F174" s="13"/>
    </row>
    <row r="175" spans="1:9" x14ac:dyDescent="0.2">
      <c r="A175" s="6" t="s">
        <v>1254</v>
      </c>
      <c r="F175" s="13"/>
    </row>
    <row r="176" spans="1:9" x14ac:dyDescent="0.2">
      <c r="A176" s="6" t="s">
        <v>1255</v>
      </c>
      <c r="F176" s="13"/>
    </row>
    <row r="177" spans="1:9" x14ac:dyDescent="0.2">
      <c r="A177" s="6" t="s">
        <v>1256</v>
      </c>
      <c r="F177" s="13"/>
    </row>
    <row r="178" spans="1:9" x14ac:dyDescent="0.2">
      <c r="A178" s="6" t="s">
        <v>1257</v>
      </c>
      <c r="F178" s="13"/>
    </row>
    <row r="179" spans="1:9" x14ac:dyDescent="0.2">
      <c r="A179" s="6" t="s">
        <v>1258</v>
      </c>
      <c r="F179" s="13"/>
    </row>
    <row r="180" spans="1:9" x14ac:dyDescent="0.2">
      <c r="A180" s="6" t="s">
        <v>1248</v>
      </c>
      <c r="F180" s="13"/>
    </row>
    <row r="181" spans="1:9" x14ac:dyDescent="0.2">
      <c r="F181" s="13"/>
    </row>
    <row r="182" spans="1:9" x14ac:dyDescent="0.2">
      <c r="A182" s="11" t="s">
        <v>50</v>
      </c>
    </row>
    <row r="184" spans="1:9" ht="23.25" customHeight="1" x14ac:dyDescent="0.2">
      <c r="A184" s="147" t="s">
        <v>1031</v>
      </c>
      <c r="B184" s="147"/>
      <c r="C184" s="147"/>
      <c r="D184" s="147"/>
      <c r="G184" s="10"/>
      <c r="H184" s="10"/>
      <c r="I184" s="9"/>
    </row>
    <row r="186" spans="1:9" x14ac:dyDescent="0.2">
      <c r="A186" s="11" t="s">
        <v>51</v>
      </c>
    </row>
    <row r="187" spans="1:9" x14ac:dyDescent="0.2">
      <c r="A187" s="11" t="s">
        <v>1027</v>
      </c>
    </row>
    <row r="188" spans="1:9" x14ac:dyDescent="0.2">
      <c r="A188" s="11" t="s">
        <v>52</v>
      </c>
      <c r="B188" s="11"/>
      <c r="C188" s="31" t="s">
        <v>54</v>
      </c>
      <c r="D188" s="11" t="s">
        <v>53</v>
      </c>
    </row>
    <row r="189" spans="1:9" x14ac:dyDescent="0.2">
      <c r="A189" s="6" t="s">
        <v>61</v>
      </c>
      <c r="C189" s="32">
        <v>11.096399999999999</v>
      </c>
      <c r="D189" s="32">
        <v>11.147399999999999</v>
      </c>
    </row>
    <row r="190" spans="1:9" x14ac:dyDescent="0.2">
      <c r="A190" s="6" t="s">
        <v>132</v>
      </c>
      <c r="C190" s="32">
        <v>11.096399999999999</v>
      </c>
      <c r="D190" s="32">
        <v>11.147399999999999</v>
      </c>
    </row>
    <row r="191" spans="1:9" x14ac:dyDescent="0.2">
      <c r="A191" s="6" t="s">
        <v>62</v>
      </c>
      <c r="C191" s="32">
        <v>11.2326</v>
      </c>
      <c r="D191" s="32">
        <v>11.2912</v>
      </c>
    </row>
    <row r="192" spans="1:9" x14ac:dyDescent="0.2">
      <c r="A192" s="6" t="s">
        <v>133</v>
      </c>
      <c r="C192" s="32">
        <v>11.2326</v>
      </c>
      <c r="D192" s="32">
        <v>11.2912</v>
      </c>
    </row>
    <row r="194" spans="1:5" x14ac:dyDescent="0.2">
      <c r="A194" s="6" t="s">
        <v>58</v>
      </c>
    </row>
    <row r="196" spans="1:5" x14ac:dyDescent="0.2">
      <c r="A196" s="11" t="s">
        <v>1028</v>
      </c>
      <c r="D196" s="31" t="s">
        <v>60</v>
      </c>
    </row>
    <row r="198" spans="1:5" x14ac:dyDescent="0.2">
      <c r="A198" s="11" t="s">
        <v>1032</v>
      </c>
      <c r="B198" s="11"/>
      <c r="C198" s="11"/>
      <c r="D198" s="31" t="s">
        <v>60</v>
      </c>
    </row>
    <row r="200" spans="1:5" x14ac:dyDescent="0.2">
      <c r="A200" s="12" t="s">
        <v>1052</v>
      </c>
      <c r="D200" s="35"/>
    </row>
    <row r="202" spans="1:5" x14ac:dyDescent="0.2">
      <c r="A202" s="9" t="s">
        <v>1165</v>
      </c>
    </row>
    <row r="204" spans="1:5" ht="22.5" x14ac:dyDescent="0.2">
      <c r="A204" s="57" t="s">
        <v>1033</v>
      </c>
      <c r="B204" s="59" t="s">
        <v>1053</v>
      </c>
      <c r="C204" s="59" t="s">
        <v>1054</v>
      </c>
      <c r="D204" s="70" t="s">
        <v>1055</v>
      </c>
      <c r="E204" s="60" t="s">
        <v>1038</v>
      </c>
    </row>
    <row r="205" spans="1:5" x14ac:dyDescent="0.2">
      <c r="A205" s="61" t="s">
        <v>1314</v>
      </c>
      <c r="B205" s="71" t="s">
        <v>1056</v>
      </c>
      <c r="C205" s="72">
        <v>1559.2034000000001</v>
      </c>
      <c r="D205" s="65">
        <v>1458.6</v>
      </c>
      <c r="E205" s="166">
        <v>117.47888912499999</v>
      </c>
    </row>
    <row r="206" spans="1:5" x14ac:dyDescent="0.2">
      <c r="A206" s="61" t="s">
        <v>1315</v>
      </c>
      <c r="B206" s="71" t="s">
        <v>1056</v>
      </c>
      <c r="C206" s="72">
        <v>1558.1</v>
      </c>
      <c r="D206" s="65">
        <v>1467.9</v>
      </c>
      <c r="E206" s="167"/>
    </row>
    <row r="207" spans="1:5" x14ac:dyDescent="0.2">
      <c r="A207" s="61" t="s">
        <v>1316</v>
      </c>
      <c r="B207" s="71" t="s">
        <v>1056</v>
      </c>
      <c r="C207" s="72">
        <v>3022.4553059999998</v>
      </c>
      <c r="D207" s="65">
        <v>2961.7</v>
      </c>
      <c r="E207" s="166">
        <v>660.177004485</v>
      </c>
    </row>
    <row r="208" spans="1:5" x14ac:dyDescent="0.2">
      <c r="A208" s="61" t="s">
        <v>1079</v>
      </c>
      <c r="B208" s="71" t="s">
        <v>1056</v>
      </c>
      <c r="C208" s="72">
        <v>3112.6608820000001</v>
      </c>
      <c r="D208" s="65">
        <v>2968.2</v>
      </c>
      <c r="E208" s="168"/>
    </row>
    <row r="209" spans="1:5" x14ac:dyDescent="0.2">
      <c r="A209" s="61" t="s">
        <v>1317</v>
      </c>
      <c r="B209" s="71" t="s">
        <v>1056</v>
      </c>
      <c r="C209" s="72">
        <v>3106.8874999999998</v>
      </c>
      <c r="D209" s="65">
        <v>2981</v>
      </c>
      <c r="E209" s="167"/>
    </row>
    <row r="210" spans="1:5" x14ac:dyDescent="0.2">
      <c r="A210" s="61" t="s">
        <v>1080</v>
      </c>
      <c r="B210" s="71" t="s">
        <v>1056</v>
      </c>
      <c r="C210" s="72">
        <v>1303.596875</v>
      </c>
      <c r="D210" s="65">
        <v>1242.8</v>
      </c>
      <c r="E210" s="163">
        <v>89.003690999999989</v>
      </c>
    </row>
    <row r="211" spans="1:5" x14ac:dyDescent="0.2">
      <c r="A211" s="61" t="s">
        <v>1081</v>
      </c>
      <c r="B211" s="71" t="s">
        <v>1056</v>
      </c>
      <c r="C211" s="72">
        <v>1400.1922999999999</v>
      </c>
      <c r="D211" s="65">
        <v>1254.0999999999999</v>
      </c>
      <c r="E211" s="165"/>
    </row>
    <row r="212" spans="1:5" x14ac:dyDescent="0.2">
      <c r="A212" s="61" t="s">
        <v>1318</v>
      </c>
      <c r="B212" s="71" t="s">
        <v>1056</v>
      </c>
      <c r="C212" s="72">
        <v>1321.6999800000001</v>
      </c>
      <c r="D212" s="65">
        <v>1261</v>
      </c>
      <c r="E212" s="164"/>
    </row>
    <row r="213" spans="1:5" ht="22.5" x14ac:dyDescent="0.2">
      <c r="A213" s="61" t="s">
        <v>1082</v>
      </c>
      <c r="B213" s="71" t="s">
        <v>1056</v>
      </c>
      <c r="C213" s="72">
        <v>1700.810031</v>
      </c>
      <c r="D213" s="65">
        <v>1653</v>
      </c>
      <c r="E213" s="163">
        <v>221.353971</v>
      </c>
    </row>
    <row r="214" spans="1:5" ht="22.5" x14ac:dyDescent="0.2">
      <c r="A214" s="61" t="s">
        <v>1083</v>
      </c>
      <c r="B214" s="71" t="s">
        <v>1056</v>
      </c>
      <c r="C214" s="72">
        <v>1705.397228</v>
      </c>
      <c r="D214" s="65">
        <v>1662.1</v>
      </c>
      <c r="E214" s="165"/>
    </row>
    <row r="215" spans="1:5" ht="22.5" x14ac:dyDescent="0.2">
      <c r="A215" s="61" t="s">
        <v>1319</v>
      </c>
      <c r="B215" s="71" t="s">
        <v>1056</v>
      </c>
      <c r="C215" s="72">
        <v>1725.21</v>
      </c>
      <c r="D215" s="65">
        <v>1669.9</v>
      </c>
      <c r="E215" s="164"/>
    </row>
    <row r="216" spans="1:5" x14ac:dyDescent="0.2">
      <c r="A216" s="61" t="s">
        <v>1320</v>
      </c>
      <c r="B216" s="71" t="s">
        <v>1056</v>
      </c>
      <c r="C216" s="72">
        <v>213.415863</v>
      </c>
      <c r="D216" s="65">
        <v>206.58</v>
      </c>
      <c r="E216" s="163">
        <v>218.57144954999998</v>
      </c>
    </row>
    <row r="217" spans="1:5" x14ac:dyDescent="0.2">
      <c r="A217" s="61" t="s">
        <v>1084</v>
      </c>
      <c r="B217" s="71" t="s">
        <v>1056</v>
      </c>
      <c r="C217" s="72">
        <v>210.66645800000001</v>
      </c>
      <c r="D217" s="65">
        <v>205.28</v>
      </c>
      <c r="E217" s="164"/>
    </row>
    <row r="218" spans="1:5" x14ac:dyDescent="0.2">
      <c r="A218" s="61" t="s">
        <v>1321</v>
      </c>
      <c r="B218" s="71" t="s">
        <v>1056</v>
      </c>
      <c r="C218" s="72">
        <v>7433</v>
      </c>
      <c r="D218" s="65">
        <v>7671</v>
      </c>
      <c r="E218" s="64">
        <v>43.235115</v>
      </c>
    </row>
    <row r="219" spans="1:5" x14ac:dyDescent="0.2">
      <c r="A219" s="61" t="s">
        <v>1322</v>
      </c>
      <c r="B219" s="71" t="s">
        <v>1056</v>
      </c>
      <c r="C219" s="72">
        <v>424.03022499999997</v>
      </c>
      <c r="D219" s="65">
        <v>408.55</v>
      </c>
      <c r="E219" s="64">
        <v>79.690607999999997</v>
      </c>
    </row>
    <row r="220" spans="1:5" x14ac:dyDescent="0.2">
      <c r="A220" s="61" t="s">
        <v>1323</v>
      </c>
      <c r="B220" s="71" t="s">
        <v>1056</v>
      </c>
      <c r="C220" s="72">
        <v>287.648438</v>
      </c>
      <c r="D220" s="65">
        <v>288.45</v>
      </c>
      <c r="E220" s="64">
        <v>359.17441874999997</v>
      </c>
    </row>
    <row r="221" spans="1:5" x14ac:dyDescent="0.2">
      <c r="A221" s="61" t="s">
        <v>1324</v>
      </c>
      <c r="B221" s="71" t="s">
        <v>1056</v>
      </c>
      <c r="C221" s="72">
        <v>2155.120375</v>
      </c>
      <c r="D221" s="65">
        <v>2230.3000000000002</v>
      </c>
      <c r="E221" s="64">
        <v>236.60938350000001</v>
      </c>
    </row>
    <row r="222" spans="1:5" x14ac:dyDescent="0.2">
      <c r="A222" s="61" t="s">
        <v>1293</v>
      </c>
      <c r="B222" s="71" t="s">
        <v>1056</v>
      </c>
      <c r="C222" s="72">
        <v>8805.8780569999999</v>
      </c>
      <c r="D222" s="65">
        <v>8909</v>
      </c>
      <c r="E222" s="64">
        <v>80.889668749999998</v>
      </c>
    </row>
    <row r="223" spans="1:5" x14ac:dyDescent="0.2">
      <c r="A223" s="61" t="s">
        <v>1325</v>
      </c>
      <c r="B223" s="71" t="s">
        <v>1056</v>
      </c>
      <c r="C223" s="72">
        <v>178.64099999999999</v>
      </c>
      <c r="D223" s="65">
        <v>178.06</v>
      </c>
      <c r="E223" s="163">
        <v>196.60625999999999</v>
      </c>
    </row>
    <row r="224" spans="1:5" x14ac:dyDescent="0.2">
      <c r="A224" s="61" t="s">
        <v>1085</v>
      </c>
      <c r="B224" s="71" t="s">
        <v>1056</v>
      </c>
      <c r="C224" s="72">
        <v>173.69910100000001</v>
      </c>
      <c r="D224" s="65">
        <v>177.08</v>
      </c>
      <c r="E224" s="164"/>
    </row>
    <row r="225" spans="1:5" x14ac:dyDescent="0.2">
      <c r="A225" s="61" t="s">
        <v>1326</v>
      </c>
      <c r="B225" s="71" t="s">
        <v>1056</v>
      </c>
      <c r="C225" s="72">
        <v>2628.6916999999999</v>
      </c>
      <c r="D225" s="65">
        <v>2596.4</v>
      </c>
      <c r="E225" s="64">
        <v>14.05692</v>
      </c>
    </row>
    <row r="226" spans="1:5" x14ac:dyDescent="0.2">
      <c r="A226" s="61" t="s">
        <v>1086</v>
      </c>
      <c r="B226" s="71" t="s">
        <v>1056</v>
      </c>
      <c r="C226" s="72">
        <v>1087.6593270000001</v>
      </c>
      <c r="D226" s="65">
        <v>1087.7</v>
      </c>
      <c r="E226" s="163">
        <v>381.53983499999998</v>
      </c>
    </row>
    <row r="227" spans="1:5" x14ac:dyDescent="0.2">
      <c r="A227" s="61" t="s">
        <v>1327</v>
      </c>
      <c r="B227" s="71" t="s">
        <v>1056</v>
      </c>
      <c r="C227" s="72">
        <v>1091.2857140000001</v>
      </c>
      <c r="D227" s="65">
        <v>1094.2</v>
      </c>
      <c r="E227" s="165"/>
    </row>
    <row r="228" spans="1:5" x14ac:dyDescent="0.2">
      <c r="A228" s="61" t="s">
        <v>1328</v>
      </c>
      <c r="B228" s="71" t="s">
        <v>1056</v>
      </c>
      <c r="C228" s="72">
        <v>1100.3667</v>
      </c>
      <c r="D228" s="65">
        <v>1097.3</v>
      </c>
      <c r="E228" s="164"/>
    </row>
    <row r="229" spans="1:5" x14ac:dyDescent="0.2">
      <c r="A229" s="61" t="s">
        <v>1329</v>
      </c>
      <c r="B229" s="71" t="s">
        <v>1056</v>
      </c>
      <c r="C229" s="72">
        <v>1630.212671</v>
      </c>
      <c r="D229" s="65">
        <v>1692.4</v>
      </c>
      <c r="E229" s="64">
        <v>134.88357300000001</v>
      </c>
    </row>
    <row r="230" spans="1:5" x14ac:dyDescent="0.2">
      <c r="A230" s="61" t="s">
        <v>1087</v>
      </c>
      <c r="B230" s="71" t="s">
        <v>1056</v>
      </c>
      <c r="C230" s="72">
        <v>1250.3495800000001</v>
      </c>
      <c r="D230" s="65">
        <v>1271.2</v>
      </c>
      <c r="E230" s="163">
        <v>1256.6699874999999</v>
      </c>
    </row>
    <row r="231" spans="1:5" x14ac:dyDescent="0.2">
      <c r="A231" s="61" t="s">
        <v>1088</v>
      </c>
      <c r="B231" s="71" t="s">
        <v>1056</v>
      </c>
      <c r="C231" s="72">
        <v>1252.9687260000001</v>
      </c>
      <c r="D231" s="65">
        <v>1278</v>
      </c>
      <c r="E231" s="165"/>
    </row>
    <row r="232" spans="1:5" x14ac:dyDescent="0.2">
      <c r="A232" s="61" t="s">
        <v>1330</v>
      </c>
      <c r="B232" s="71" t="s">
        <v>1056</v>
      </c>
      <c r="C232" s="72">
        <v>1276.866667</v>
      </c>
      <c r="D232" s="65">
        <v>1283</v>
      </c>
      <c r="E232" s="164"/>
    </row>
    <row r="233" spans="1:5" x14ac:dyDescent="0.2">
      <c r="A233" s="61" t="s">
        <v>1331</v>
      </c>
      <c r="B233" s="71" t="s">
        <v>1056</v>
      </c>
      <c r="C233" s="72">
        <v>11785.043501</v>
      </c>
      <c r="D233" s="65">
        <v>12091</v>
      </c>
      <c r="E233" s="64">
        <v>74.158962500000001</v>
      </c>
    </row>
    <row r="234" spans="1:5" x14ac:dyDescent="0.2">
      <c r="A234" s="61" t="s">
        <v>1089</v>
      </c>
      <c r="B234" s="71" t="s">
        <v>1056</v>
      </c>
      <c r="C234" s="72">
        <v>2002.4812179999999</v>
      </c>
      <c r="D234" s="65">
        <v>2004.3</v>
      </c>
      <c r="E234" s="163">
        <v>76.461549000000005</v>
      </c>
    </row>
    <row r="235" spans="1:5" x14ac:dyDescent="0.2">
      <c r="A235" s="61" t="s">
        <v>1332</v>
      </c>
      <c r="B235" s="71" t="s">
        <v>1056</v>
      </c>
      <c r="C235" s="72">
        <v>2013.1333279999999</v>
      </c>
      <c r="D235" s="65">
        <v>2016.1</v>
      </c>
      <c r="E235" s="165"/>
    </row>
    <row r="236" spans="1:5" x14ac:dyDescent="0.2">
      <c r="A236" s="61" t="s">
        <v>1333</v>
      </c>
      <c r="B236" s="71" t="s">
        <v>1056</v>
      </c>
      <c r="C236" s="72">
        <v>2010.2</v>
      </c>
      <c r="D236" s="65">
        <v>2024.4</v>
      </c>
      <c r="E236" s="164"/>
    </row>
    <row r="237" spans="1:5" x14ac:dyDescent="0.2">
      <c r="A237" s="61" t="s">
        <v>1294</v>
      </c>
      <c r="B237" s="71" t="s">
        <v>1056</v>
      </c>
      <c r="C237" s="72">
        <v>1099.4954740000001</v>
      </c>
      <c r="D237" s="65">
        <v>1070.7</v>
      </c>
      <c r="E237" s="163">
        <v>427.20674374999999</v>
      </c>
    </row>
    <row r="238" spans="1:5" x14ac:dyDescent="0.2">
      <c r="A238" s="61" t="s">
        <v>1334</v>
      </c>
      <c r="B238" s="71" t="s">
        <v>1056</v>
      </c>
      <c r="C238" s="72">
        <v>1109.3838450000001</v>
      </c>
      <c r="D238" s="65">
        <v>1076.4000000000001</v>
      </c>
      <c r="E238" s="165"/>
    </row>
    <row r="239" spans="1:5" x14ac:dyDescent="0.2">
      <c r="A239" s="61" t="s">
        <v>1335</v>
      </c>
      <c r="B239" s="71" t="s">
        <v>1056</v>
      </c>
      <c r="C239" s="72">
        <v>1078.9470590000001</v>
      </c>
      <c r="D239" s="65">
        <v>1083.2</v>
      </c>
      <c r="E239" s="164"/>
    </row>
    <row r="240" spans="1:5" x14ac:dyDescent="0.2">
      <c r="A240" s="61" t="s">
        <v>1336</v>
      </c>
      <c r="B240" s="71" t="s">
        <v>1056</v>
      </c>
      <c r="C240" s="72">
        <v>170.68020000000001</v>
      </c>
      <c r="D240" s="65">
        <v>166.54</v>
      </c>
      <c r="E240" s="163">
        <v>146.3784642</v>
      </c>
    </row>
    <row r="241" spans="1:5" x14ac:dyDescent="0.2">
      <c r="A241" s="61" t="s">
        <v>1337</v>
      </c>
      <c r="B241" s="71" t="s">
        <v>1056</v>
      </c>
      <c r="C241" s="72">
        <v>172.754257</v>
      </c>
      <c r="D241" s="65">
        <v>168.25</v>
      </c>
      <c r="E241" s="164"/>
    </row>
    <row r="242" spans="1:5" x14ac:dyDescent="0.2">
      <c r="A242" s="61" t="s">
        <v>1295</v>
      </c>
      <c r="B242" s="71" t="s">
        <v>1056</v>
      </c>
      <c r="C242" s="72">
        <v>246.84200000000001</v>
      </c>
      <c r="D242" s="65">
        <v>238.55</v>
      </c>
      <c r="E242" s="163">
        <v>13.356304224000001</v>
      </c>
    </row>
    <row r="243" spans="1:5" x14ac:dyDescent="0.2">
      <c r="A243" s="61" t="s">
        <v>1338</v>
      </c>
      <c r="B243" s="71" t="s">
        <v>1056</v>
      </c>
      <c r="C243" s="72">
        <v>242.8</v>
      </c>
      <c r="D243" s="65">
        <v>239.99</v>
      </c>
      <c r="E243" s="165"/>
    </row>
    <row r="244" spans="1:5" x14ac:dyDescent="0.2">
      <c r="A244" s="61" t="s">
        <v>1339</v>
      </c>
      <c r="B244" s="71" t="s">
        <v>1056</v>
      </c>
      <c r="C244" s="72">
        <v>245</v>
      </c>
      <c r="D244" s="65">
        <v>242.23</v>
      </c>
      <c r="E244" s="164"/>
    </row>
    <row r="245" spans="1:5" x14ac:dyDescent="0.2">
      <c r="A245" s="61" t="s">
        <v>1091</v>
      </c>
      <c r="B245" s="71" t="s">
        <v>1056</v>
      </c>
      <c r="C245" s="72">
        <v>143.45400000000001</v>
      </c>
      <c r="D245" s="65">
        <v>142.91999999999999</v>
      </c>
      <c r="E245" s="163">
        <v>14.2137996</v>
      </c>
    </row>
    <row r="246" spans="1:5" x14ac:dyDescent="0.2">
      <c r="A246" s="61" t="s">
        <v>1092</v>
      </c>
      <c r="B246" s="71" t="s">
        <v>1056</v>
      </c>
      <c r="C246" s="72">
        <v>138.92247499999999</v>
      </c>
      <c r="D246" s="65">
        <v>143.59</v>
      </c>
      <c r="E246" s="165"/>
    </row>
    <row r="247" spans="1:5" x14ac:dyDescent="0.2">
      <c r="A247" s="61" t="s">
        <v>1340</v>
      </c>
      <c r="B247" s="71" t="s">
        <v>1056</v>
      </c>
      <c r="C247" s="72">
        <v>145.56</v>
      </c>
      <c r="D247" s="65">
        <v>143.74</v>
      </c>
      <c r="E247" s="164"/>
    </row>
    <row r="248" spans="1:5" x14ac:dyDescent="0.2">
      <c r="A248" s="61" t="s">
        <v>1093</v>
      </c>
      <c r="B248" s="71" t="s">
        <v>1056</v>
      </c>
      <c r="C248" s="72">
        <v>407.65257100000002</v>
      </c>
      <c r="D248" s="65">
        <v>415</v>
      </c>
      <c r="E248" s="163">
        <v>497.77158325000005</v>
      </c>
    </row>
    <row r="249" spans="1:5" x14ac:dyDescent="0.2">
      <c r="A249" s="61" t="s">
        <v>1094</v>
      </c>
      <c r="B249" s="71" t="s">
        <v>1056</v>
      </c>
      <c r="C249" s="72">
        <v>397.98298799999998</v>
      </c>
      <c r="D249" s="65">
        <v>417.05</v>
      </c>
      <c r="E249" s="165"/>
    </row>
    <row r="250" spans="1:5" x14ac:dyDescent="0.2">
      <c r="A250" s="61" t="s">
        <v>1341</v>
      </c>
      <c r="B250" s="71" t="s">
        <v>1056</v>
      </c>
      <c r="C250" s="72">
        <v>415.38945799999999</v>
      </c>
      <c r="D250" s="65">
        <v>419.1</v>
      </c>
      <c r="E250" s="164"/>
    </row>
    <row r="251" spans="1:5" x14ac:dyDescent="0.2">
      <c r="A251" s="61" t="s">
        <v>1289</v>
      </c>
      <c r="B251" s="71" t="s">
        <v>1056</v>
      </c>
      <c r="C251" s="72">
        <v>1948.4200490000001</v>
      </c>
      <c r="D251" s="65">
        <v>1874.7</v>
      </c>
      <c r="E251" s="163">
        <v>949.64326812499996</v>
      </c>
    </row>
    <row r="252" spans="1:5" x14ac:dyDescent="0.2">
      <c r="A252" s="61" t="s">
        <v>1095</v>
      </c>
      <c r="B252" s="71" t="s">
        <v>1056</v>
      </c>
      <c r="C252" s="72">
        <v>1920.2881609999999</v>
      </c>
      <c r="D252" s="65">
        <v>1888.8</v>
      </c>
      <c r="E252" s="165"/>
    </row>
    <row r="253" spans="1:5" x14ac:dyDescent="0.2">
      <c r="A253" s="61" t="s">
        <v>1342</v>
      </c>
      <c r="B253" s="71" t="s">
        <v>1056</v>
      </c>
      <c r="C253" s="72">
        <v>1938.438431</v>
      </c>
      <c r="D253" s="65">
        <v>1894.7</v>
      </c>
      <c r="E253" s="164"/>
    </row>
    <row r="254" spans="1:5" x14ac:dyDescent="0.2">
      <c r="A254" s="61" t="s">
        <v>1343</v>
      </c>
      <c r="B254" s="71" t="s">
        <v>1056</v>
      </c>
      <c r="C254" s="72">
        <v>421.7278</v>
      </c>
      <c r="D254" s="65">
        <v>435.1</v>
      </c>
      <c r="E254" s="163">
        <v>77.250720625</v>
      </c>
    </row>
    <row r="255" spans="1:5" x14ac:dyDescent="0.2">
      <c r="A255" s="61" t="s">
        <v>1344</v>
      </c>
      <c r="B255" s="71" t="s">
        <v>1056</v>
      </c>
      <c r="C255" s="72">
        <v>407</v>
      </c>
      <c r="D255" s="65">
        <v>437</v>
      </c>
      <c r="E255" s="165"/>
    </row>
    <row r="256" spans="1:5" x14ac:dyDescent="0.2">
      <c r="A256" s="61" t="s">
        <v>1345</v>
      </c>
      <c r="B256" s="71" t="s">
        <v>1056</v>
      </c>
      <c r="C256" s="72">
        <v>434.57499999999999</v>
      </c>
      <c r="D256" s="65">
        <v>440.1</v>
      </c>
      <c r="E256" s="164"/>
    </row>
    <row r="257" spans="1:5" x14ac:dyDescent="0.2">
      <c r="A257" s="61" t="s">
        <v>1346</v>
      </c>
      <c r="B257" s="71" t="s">
        <v>1056</v>
      </c>
      <c r="C257" s="72">
        <v>417.62270000000001</v>
      </c>
      <c r="D257" s="65">
        <v>406.95</v>
      </c>
      <c r="E257" s="163">
        <v>26.821762499999998</v>
      </c>
    </row>
    <row r="258" spans="1:5" x14ac:dyDescent="0.2">
      <c r="A258" s="61" t="s">
        <v>1096</v>
      </c>
      <c r="B258" s="71" t="s">
        <v>1056</v>
      </c>
      <c r="C258" s="72">
        <v>426.683333</v>
      </c>
      <c r="D258" s="65">
        <v>409.15</v>
      </c>
      <c r="E258" s="165"/>
    </row>
    <row r="259" spans="1:5" x14ac:dyDescent="0.2">
      <c r="A259" s="61" t="s">
        <v>1347</v>
      </c>
      <c r="B259" s="71" t="s">
        <v>1056</v>
      </c>
      <c r="C259" s="72">
        <v>415.5</v>
      </c>
      <c r="D259" s="65">
        <v>411.35</v>
      </c>
      <c r="E259" s="164"/>
    </row>
    <row r="260" spans="1:5" x14ac:dyDescent="0.2">
      <c r="A260" s="61" t="s">
        <v>1348</v>
      </c>
      <c r="B260" s="71" t="s">
        <v>1056</v>
      </c>
      <c r="C260" s="72">
        <v>308.85000000000002</v>
      </c>
      <c r="D260" s="65">
        <v>315.39999999999998</v>
      </c>
      <c r="E260" s="163">
        <v>12.405098500000001</v>
      </c>
    </row>
    <row r="261" spans="1:5" x14ac:dyDescent="0.2">
      <c r="A261" s="61" t="s">
        <v>1349</v>
      </c>
      <c r="B261" s="71" t="s">
        <v>1056</v>
      </c>
      <c r="C261" s="72">
        <v>319.21249999999998</v>
      </c>
      <c r="D261" s="65">
        <v>316.60000000000002</v>
      </c>
      <c r="E261" s="164"/>
    </row>
    <row r="262" spans="1:5" x14ac:dyDescent="0.2">
      <c r="A262" s="61" t="s">
        <v>1350</v>
      </c>
      <c r="B262" s="71" t="s">
        <v>1056</v>
      </c>
      <c r="C262" s="72">
        <v>3378.88</v>
      </c>
      <c r="D262" s="65">
        <v>3336.3</v>
      </c>
      <c r="E262" s="64">
        <v>17.712810000000001</v>
      </c>
    </row>
    <row r="263" spans="1:5" ht="22.5" x14ac:dyDescent="0.2">
      <c r="A263" s="61" t="s">
        <v>1351</v>
      </c>
      <c r="B263" s="71" t="s">
        <v>1056</v>
      </c>
      <c r="C263" s="72">
        <v>758.80709999999999</v>
      </c>
      <c r="D263" s="65">
        <v>790.8</v>
      </c>
      <c r="E263" s="163">
        <v>95.911041186999995</v>
      </c>
    </row>
    <row r="264" spans="1:5" ht="22.5" x14ac:dyDescent="0.2">
      <c r="A264" s="61" t="s">
        <v>1352</v>
      </c>
      <c r="B264" s="71" t="s">
        <v>1056</v>
      </c>
      <c r="C264" s="72">
        <v>773.5</v>
      </c>
      <c r="D264" s="65">
        <v>794.25</v>
      </c>
      <c r="E264" s="164"/>
    </row>
    <row r="265" spans="1:5" x14ac:dyDescent="0.2">
      <c r="A265" s="61" t="s">
        <v>1097</v>
      </c>
      <c r="B265" s="71" t="s">
        <v>1056</v>
      </c>
      <c r="C265" s="72">
        <v>129.34423899999999</v>
      </c>
      <c r="D265" s="65">
        <v>126.85</v>
      </c>
      <c r="E265" s="163">
        <v>248.23910699999999</v>
      </c>
    </row>
    <row r="266" spans="1:5" x14ac:dyDescent="0.2">
      <c r="A266" s="61" t="s">
        <v>1098</v>
      </c>
      <c r="B266" s="71" t="s">
        <v>1056</v>
      </c>
      <c r="C266" s="72">
        <v>130.68473700000001</v>
      </c>
      <c r="D266" s="65">
        <v>127.6</v>
      </c>
      <c r="E266" s="165"/>
    </row>
    <row r="267" spans="1:5" x14ac:dyDescent="0.2">
      <c r="A267" s="61" t="s">
        <v>1353</v>
      </c>
      <c r="B267" s="71" t="s">
        <v>1056</v>
      </c>
      <c r="C267" s="72">
        <v>128.84829999999999</v>
      </c>
      <c r="D267" s="65">
        <v>128.29</v>
      </c>
      <c r="E267" s="164"/>
    </row>
    <row r="268" spans="1:5" ht="22.5" x14ac:dyDescent="0.2">
      <c r="A268" s="61" t="s">
        <v>1354</v>
      </c>
      <c r="B268" s="71" t="s">
        <v>1056</v>
      </c>
      <c r="C268" s="72">
        <v>1915.983301</v>
      </c>
      <c r="D268" s="65">
        <v>1846.2</v>
      </c>
      <c r="E268" s="163">
        <v>17.396492500000001</v>
      </c>
    </row>
    <row r="269" spans="1:5" ht="22.5" x14ac:dyDescent="0.2">
      <c r="A269" s="61" t="s">
        <v>1355</v>
      </c>
      <c r="B269" s="71" t="s">
        <v>1056</v>
      </c>
      <c r="C269" s="72">
        <v>1900</v>
      </c>
      <c r="D269" s="65">
        <v>1853.6</v>
      </c>
      <c r="E269" s="164"/>
    </row>
    <row r="270" spans="1:5" x14ac:dyDescent="0.2">
      <c r="A270" s="61" t="s">
        <v>1099</v>
      </c>
      <c r="B270" s="71" t="s">
        <v>1056</v>
      </c>
      <c r="C270" s="72">
        <v>1443.046979</v>
      </c>
      <c r="D270" s="65">
        <v>1425.8</v>
      </c>
      <c r="E270" s="163">
        <v>72.546718749999997</v>
      </c>
    </row>
    <row r="271" spans="1:5" x14ac:dyDescent="0.2">
      <c r="A271" s="61" t="s">
        <v>1100</v>
      </c>
      <c r="B271" s="71" t="s">
        <v>1056</v>
      </c>
      <c r="C271" s="72">
        <v>1441.2</v>
      </c>
      <c r="D271" s="65">
        <v>1432.6</v>
      </c>
      <c r="E271" s="165"/>
    </row>
    <row r="272" spans="1:5" x14ac:dyDescent="0.2">
      <c r="A272" s="61" t="s">
        <v>1356</v>
      </c>
      <c r="B272" s="71" t="s">
        <v>1056</v>
      </c>
      <c r="C272" s="72">
        <v>1431.1</v>
      </c>
      <c r="D272" s="65">
        <v>1443.3</v>
      </c>
      <c r="E272" s="164"/>
    </row>
    <row r="273" spans="1:5" x14ac:dyDescent="0.2">
      <c r="A273" s="61" t="s">
        <v>1357</v>
      </c>
      <c r="B273" s="71" t="s">
        <v>1056</v>
      </c>
      <c r="C273" s="72">
        <v>401.82324999999997</v>
      </c>
      <c r="D273" s="65">
        <v>398.8</v>
      </c>
      <c r="E273" s="163">
        <v>92.259121500000006</v>
      </c>
    </row>
    <row r="274" spans="1:5" x14ac:dyDescent="0.2">
      <c r="A274" s="61" t="s">
        <v>1358</v>
      </c>
      <c r="B274" s="71" t="s">
        <v>1056</v>
      </c>
      <c r="C274" s="72">
        <v>409.63181800000001</v>
      </c>
      <c r="D274" s="65">
        <v>400.9</v>
      </c>
      <c r="E274" s="165"/>
    </row>
    <row r="275" spans="1:5" x14ac:dyDescent="0.2">
      <c r="A275" s="61" t="s">
        <v>1359</v>
      </c>
      <c r="B275" s="71" t="s">
        <v>1056</v>
      </c>
      <c r="C275" s="72">
        <v>401.85</v>
      </c>
      <c r="D275" s="65">
        <v>404.3</v>
      </c>
      <c r="E275" s="164"/>
    </row>
    <row r="276" spans="1:5" x14ac:dyDescent="0.2">
      <c r="A276" s="61" t="s">
        <v>1360</v>
      </c>
      <c r="B276" s="71" t="s">
        <v>1056</v>
      </c>
      <c r="C276" s="72">
        <v>1554.5667000000001</v>
      </c>
      <c r="D276" s="65">
        <v>1517.3</v>
      </c>
      <c r="E276" s="64">
        <v>4.6365059999999998</v>
      </c>
    </row>
    <row r="277" spans="1:5" x14ac:dyDescent="0.2">
      <c r="A277" s="61" t="s">
        <v>1361</v>
      </c>
      <c r="B277" s="71" t="s">
        <v>1056</v>
      </c>
      <c r="C277" s="72">
        <v>1892.9954729999999</v>
      </c>
      <c r="D277" s="65">
        <v>1988.9</v>
      </c>
      <c r="E277" s="64">
        <v>203.783987</v>
      </c>
    </row>
    <row r="278" spans="1:5" x14ac:dyDescent="0.2">
      <c r="A278" s="61" t="s">
        <v>1362</v>
      </c>
      <c r="B278" s="71" t="s">
        <v>1056</v>
      </c>
      <c r="C278" s="72">
        <v>1856.23866</v>
      </c>
      <c r="D278" s="65">
        <v>1858.9</v>
      </c>
      <c r="E278" s="163">
        <v>44.257295499999998</v>
      </c>
    </row>
    <row r="279" spans="1:5" x14ac:dyDescent="0.2">
      <c r="A279" s="61" t="s">
        <v>1363</v>
      </c>
      <c r="B279" s="71" t="s">
        <v>1056</v>
      </c>
      <c r="C279" s="72">
        <v>1857.125</v>
      </c>
      <c r="D279" s="65">
        <v>1868.4</v>
      </c>
      <c r="E279" s="164"/>
    </row>
    <row r="280" spans="1:5" x14ac:dyDescent="0.2">
      <c r="A280" s="61" t="s">
        <v>1364</v>
      </c>
      <c r="B280" s="71" t="s">
        <v>1056</v>
      </c>
      <c r="C280" s="72">
        <v>517.03434300000004</v>
      </c>
      <c r="D280" s="65">
        <v>516.1</v>
      </c>
      <c r="E280" s="163">
        <v>100.52033125</v>
      </c>
    </row>
    <row r="281" spans="1:5" x14ac:dyDescent="0.2">
      <c r="A281" s="61" t="s">
        <v>1365</v>
      </c>
      <c r="B281" s="71" t="s">
        <v>1056</v>
      </c>
      <c r="C281" s="72">
        <v>515.95000000000005</v>
      </c>
      <c r="D281" s="65">
        <v>517.9</v>
      </c>
      <c r="E281" s="164"/>
    </row>
    <row r="282" spans="1:5" ht="22.5" x14ac:dyDescent="0.2">
      <c r="A282" s="61" t="s">
        <v>1101</v>
      </c>
      <c r="B282" s="71" t="s">
        <v>1056</v>
      </c>
      <c r="C282" s="72">
        <v>256.21250600000002</v>
      </c>
      <c r="D282" s="65">
        <v>236.65</v>
      </c>
      <c r="E282" s="163">
        <v>40.689457349999998</v>
      </c>
    </row>
    <row r="283" spans="1:5" ht="22.5" x14ac:dyDescent="0.2">
      <c r="A283" s="61" t="s">
        <v>1366</v>
      </c>
      <c r="B283" s="71" t="s">
        <v>1056</v>
      </c>
      <c r="C283" s="72">
        <v>245.65</v>
      </c>
      <c r="D283" s="65">
        <v>239.42</v>
      </c>
      <c r="E283" s="164"/>
    </row>
    <row r="284" spans="1:5" x14ac:dyDescent="0.2">
      <c r="A284" s="61" t="s">
        <v>1102</v>
      </c>
      <c r="B284" s="71" t="s">
        <v>1056</v>
      </c>
      <c r="C284" s="72">
        <v>434</v>
      </c>
      <c r="D284" s="65">
        <v>385.95</v>
      </c>
      <c r="E284" s="163">
        <v>22.978420624999998</v>
      </c>
    </row>
    <row r="285" spans="1:5" x14ac:dyDescent="0.2">
      <c r="A285" s="61" t="s">
        <v>1103</v>
      </c>
      <c r="B285" s="71" t="s">
        <v>1056</v>
      </c>
      <c r="C285" s="72">
        <v>423.33657299999999</v>
      </c>
      <c r="D285" s="65">
        <v>388.5</v>
      </c>
      <c r="E285" s="164"/>
    </row>
    <row r="286" spans="1:5" x14ac:dyDescent="0.2">
      <c r="A286" s="61" t="s">
        <v>1367</v>
      </c>
      <c r="B286" s="71" t="s">
        <v>1056</v>
      </c>
      <c r="C286" s="72">
        <v>8616.5</v>
      </c>
      <c r="D286" s="65">
        <v>9252</v>
      </c>
      <c r="E286" s="163">
        <v>36.7754525</v>
      </c>
    </row>
    <row r="287" spans="1:5" x14ac:dyDescent="0.2">
      <c r="A287" s="61" t="s">
        <v>1368</v>
      </c>
      <c r="B287" s="71" t="s">
        <v>1056</v>
      </c>
      <c r="C287" s="72">
        <v>8645.5</v>
      </c>
      <c r="D287" s="65">
        <v>9297.5</v>
      </c>
      <c r="E287" s="164"/>
    </row>
    <row r="288" spans="1:5" x14ac:dyDescent="0.2">
      <c r="A288" s="61" t="s">
        <v>1369</v>
      </c>
      <c r="B288" s="71" t="s">
        <v>1056</v>
      </c>
      <c r="C288" s="72">
        <v>8021.9875689999999</v>
      </c>
      <c r="D288" s="65">
        <v>8033</v>
      </c>
      <c r="E288" s="64">
        <v>284.04817500000001</v>
      </c>
    </row>
    <row r="289" spans="1:5" x14ac:dyDescent="0.2">
      <c r="A289" s="61" t="s">
        <v>1104</v>
      </c>
      <c r="B289" s="71" t="s">
        <v>1056</v>
      </c>
      <c r="C289" s="72">
        <v>291.46872500000001</v>
      </c>
      <c r="D289" s="65">
        <v>323.2</v>
      </c>
      <c r="E289" s="64">
        <v>14.315648000000001</v>
      </c>
    </row>
    <row r="290" spans="1:5" x14ac:dyDescent="0.2">
      <c r="A290" s="61" t="s">
        <v>1370</v>
      </c>
      <c r="B290" s="71" t="s">
        <v>1056</v>
      </c>
      <c r="C290" s="72">
        <v>360.02499999999998</v>
      </c>
      <c r="D290" s="65">
        <v>351.75</v>
      </c>
      <c r="E290" s="64">
        <v>3.1670625000000001</v>
      </c>
    </row>
    <row r="291" spans="1:5" x14ac:dyDescent="0.2">
      <c r="A291" s="61" t="s">
        <v>1371</v>
      </c>
      <c r="B291" s="71" t="s">
        <v>1056</v>
      </c>
      <c r="C291" s="72">
        <v>919</v>
      </c>
      <c r="D291" s="65">
        <v>916.2</v>
      </c>
      <c r="E291" s="163">
        <v>6.3296503120000001</v>
      </c>
    </row>
    <row r="292" spans="1:5" x14ac:dyDescent="0.2">
      <c r="A292" s="61" t="s">
        <v>1372</v>
      </c>
      <c r="B292" s="71" t="s">
        <v>1056</v>
      </c>
      <c r="C292" s="72">
        <v>918.05</v>
      </c>
      <c r="D292" s="65">
        <v>921.45</v>
      </c>
      <c r="E292" s="164"/>
    </row>
    <row r="293" spans="1:5" x14ac:dyDescent="0.2">
      <c r="A293" s="61" t="s">
        <v>1373</v>
      </c>
      <c r="B293" s="71" t="s">
        <v>1056</v>
      </c>
      <c r="C293" s="72">
        <v>2318.1333009999998</v>
      </c>
      <c r="D293" s="65">
        <v>2505.4</v>
      </c>
      <c r="E293" s="64">
        <v>57.529512500000003</v>
      </c>
    </row>
    <row r="294" spans="1:5" x14ac:dyDescent="0.2">
      <c r="A294" s="61" t="s">
        <v>1374</v>
      </c>
      <c r="B294" s="71" t="s">
        <v>1056</v>
      </c>
      <c r="C294" s="72">
        <v>952.4</v>
      </c>
      <c r="D294" s="65">
        <v>909.5</v>
      </c>
      <c r="E294" s="64">
        <v>1.6656249999999999</v>
      </c>
    </row>
    <row r="295" spans="1:5" x14ac:dyDescent="0.2">
      <c r="A295" s="61" t="s">
        <v>1296</v>
      </c>
      <c r="B295" s="71" t="s">
        <v>1056</v>
      </c>
      <c r="C295" s="72">
        <v>2032.0249920000001</v>
      </c>
      <c r="D295" s="65">
        <v>2014.5</v>
      </c>
      <c r="E295" s="163">
        <v>226.42752281199998</v>
      </c>
    </row>
    <row r="296" spans="1:5" x14ac:dyDescent="0.2">
      <c r="A296" s="61" t="s">
        <v>1375</v>
      </c>
      <c r="B296" s="71" t="s">
        <v>1056</v>
      </c>
      <c r="C296" s="72">
        <v>2048.7399999999998</v>
      </c>
      <c r="D296" s="65">
        <v>2026.7</v>
      </c>
      <c r="E296" s="165"/>
    </row>
    <row r="297" spans="1:5" x14ac:dyDescent="0.2">
      <c r="A297" s="61" t="s">
        <v>1376</v>
      </c>
      <c r="B297" s="71" t="s">
        <v>1056</v>
      </c>
      <c r="C297" s="72">
        <v>2045.633327</v>
      </c>
      <c r="D297" s="65">
        <v>2045.35</v>
      </c>
      <c r="E297" s="164"/>
    </row>
    <row r="298" spans="1:5" x14ac:dyDescent="0.2">
      <c r="A298" s="61" t="s">
        <v>1377</v>
      </c>
      <c r="B298" s="71" t="s">
        <v>1056</v>
      </c>
      <c r="C298" s="72">
        <v>3302.1455019999999</v>
      </c>
      <c r="D298" s="65">
        <v>3349.1</v>
      </c>
      <c r="E298" s="64">
        <v>16.484288750000001</v>
      </c>
    </row>
    <row r="299" spans="1:5" x14ac:dyDescent="0.2">
      <c r="A299" s="61" t="s">
        <v>1105</v>
      </c>
      <c r="B299" s="71" t="s">
        <v>1056</v>
      </c>
      <c r="C299" s="72">
        <v>4453.1499999999996</v>
      </c>
      <c r="D299" s="65">
        <v>4842</v>
      </c>
      <c r="E299" s="64">
        <v>2.82294</v>
      </c>
    </row>
    <row r="300" spans="1:5" x14ac:dyDescent="0.2">
      <c r="A300" s="61" t="s">
        <v>1378</v>
      </c>
      <c r="B300" s="71" t="s">
        <v>1056</v>
      </c>
      <c r="C300" s="72">
        <v>2515.12</v>
      </c>
      <c r="D300" s="65">
        <v>2590.9</v>
      </c>
      <c r="E300" s="64">
        <v>8.1099224999999997</v>
      </c>
    </row>
    <row r="301" spans="1:5" x14ac:dyDescent="0.2">
      <c r="A301" s="61" t="s">
        <v>1106</v>
      </c>
      <c r="B301" s="71" t="s">
        <v>1056</v>
      </c>
      <c r="C301" s="72">
        <v>754.81530799999996</v>
      </c>
      <c r="D301" s="65">
        <v>715.25</v>
      </c>
      <c r="E301" s="163">
        <v>2128.770531875</v>
      </c>
    </row>
    <row r="302" spans="1:5" x14ac:dyDescent="0.2">
      <c r="A302" s="61" t="s">
        <v>1107</v>
      </c>
      <c r="B302" s="71" t="s">
        <v>1056</v>
      </c>
      <c r="C302" s="72">
        <v>744.78062199999999</v>
      </c>
      <c r="D302" s="65">
        <v>719.1</v>
      </c>
      <c r="E302" s="165"/>
    </row>
    <row r="303" spans="1:5" x14ac:dyDescent="0.2">
      <c r="A303" s="61" t="s">
        <v>1379</v>
      </c>
      <c r="B303" s="71" t="s">
        <v>1056</v>
      </c>
      <c r="C303" s="72">
        <v>738.45334100000002</v>
      </c>
      <c r="D303" s="65">
        <v>722.7</v>
      </c>
      <c r="E303" s="164"/>
    </row>
    <row r="304" spans="1:5" x14ac:dyDescent="0.2">
      <c r="A304" s="61" t="s">
        <v>1108</v>
      </c>
      <c r="B304" s="71" t="s">
        <v>1056</v>
      </c>
      <c r="C304" s="72">
        <v>547.464157</v>
      </c>
      <c r="D304" s="65">
        <v>545</v>
      </c>
      <c r="E304" s="163">
        <v>662.31477949999999</v>
      </c>
    </row>
    <row r="305" spans="1:5" x14ac:dyDescent="0.2">
      <c r="A305" s="61" t="s">
        <v>1109</v>
      </c>
      <c r="B305" s="71" t="s">
        <v>1056</v>
      </c>
      <c r="C305" s="72">
        <v>546.06208900000001</v>
      </c>
      <c r="D305" s="65">
        <v>548.29999999999995</v>
      </c>
      <c r="E305" s="165"/>
    </row>
    <row r="306" spans="1:5" x14ac:dyDescent="0.2">
      <c r="A306" s="61" t="s">
        <v>1380</v>
      </c>
      <c r="B306" s="71" t="s">
        <v>1056</v>
      </c>
      <c r="C306" s="72">
        <v>558.67498799999998</v>
      </c>
      <c r="D306" s="65">
        <v>550.54999999999995</v>
      </c>
      <c r="E306" s="164"/>
    </row>
    <row r="307" spans="1:5" x14ac:dyDescent="0.2">
      <c r="A307" s="61" t="s">
        <v>1381</v>
      </c>
      <c r="B307" s="71" t="s">
        <v>1056</v>
      </c>
      <c r="C307" s="72">
        <v>5737.5</v>
      </c>
      <c r="D307" s="65">
        <v>5596</v>
      </c>
      <c r="E307" s="64">
        <v>5.8293600000000003</v>
      </c>
    </row>
    <row r="308" spans="1:5" x14ac:dyDescent="0.2">
      <c r="A308" s="61" t="s">
        <v>1382</v>
      </c>
      <c r="B308" s="71" t="s">
        <v>1056</v>
      </c>
      <c r="C308" s="72">
        <v>1035.037497</v>
      </c>
      <c r="D308" s="65">
        <v>1026.1500000000001</v>
      </c>
      <c r="E308" s="163">
        <v>637.42254975000003</v>
      </c>
    </row>
    <row r="309" spans="1:5" x14ac:dyDescent="0.2">
      <c r="A309" s="61" t="s">
        <v>1110</v>
      </c>
      <c r="B309" s="71" t="s">
        <v>1056</v>
      </c>
      <c r="C309" s="72">
        <v>1043.836376</v>
      </c>
      <c r="D309" s="65">
        <v>1031.55</v>
      </c>
      <c r="E309" s="165"/>
    </row>
    <row r="310" spans="1:5" x14ac:dyDescent="0.2">
      <c r="A310" s="61" t="s">
        <v>1383</v>
      </c>
      <c r="B310" s="71" t="s">
        <v>1056</v>
      </c>
      <c r="C310" s="72">
        <v>1047</v>
      </c>
      <c r="D310" s="65">
        <v>1037.45</v>
      </c>
      <c r="E310" s="164"/>
    </row>
    <row r="311" spans="1:5" ht="22.5" x14ac:dyDescent="0.2">
      <c r="A311" s="61" t="s">
        <v>1297</v>
      </c>
      <c r="B311" s="71" t="s">
        <v>1056</v>
      </c>
      <c r="C311" s="72">
        <v>367.7</v>
      </c>
      <c r="D311" s="65">
        <v>362.15</v>
      </c>
      <c r="E311" s="163">
        <v>6.600044499</v>
      </c>
    </row>
    <row r="312" spans="1:5" ht="22.5" x14ac:dyDescent="0.2">
      <c r="A312" s="61" t="s">
        <v>1111</v>
      </c>
      <c r="B312" s="71" t="s">
        <v>1056</v>
      </c>
      <c r="C312" s="72">
        <v>397</v>
      </c>
      <c r="D312" s="65">
        <v>364.35</v>
      </c>
      <c r="E312" s="164"/>
    </row>
    <row r="313" spans="1:5" x14ac:dyDescent="0.2">
      <c r="A313" s="61" t="s">
        <v>1112</v>
      </c>
      <c r="B313" s="71" t="s">
        <v>1056</v>
      </c>
      <c r="C313" s="72">
        <v>2046.454686</v>
      </c>
      <c r="D313" s="65">
        <v>2010.8</v>
      </c>
      <c r="E313" s="163">
        <v>254.83312800000002</v>
      </c>
    </row>
    <row r="314" spans="1:5" x14ac:dyDescent="0.2">
      <c r="A314" s="61" t="s">
        <v>1113</v>
      </c>
      <c r="B314" s="71" t="s">
        <v>1056</v>
      </c>
      <c r="C314" s="72">
        <v>2097.5636469999999</v>
      </c>
      <c r="D314" s="65">
        <v>2018.3</v>
      </c>
      <c r="E314" s="164"/>
    </row>
    <row r="315" spans="1:5" x14ac:dyDescent="0.2">
      <c r="A315" s="61" t="s">
        <v>1114</v>
      </c>
      <c r="B315" s="71" t="s">
        <v>1056</v>
      </c>
      <c r="C315" s="72">
        <v>541.58378000000005</v>
      </c>
      <c r="D315" s="65">
        <v>603.45000000000005</v>
      </c>
      <c r="E315" s="163">
        <v>164.74416843699998</v>
      </c>
    </row>
    <row r="316" spans="1:5" x14ac:dyDescent="0.2">
      <c r="A316" s="61" t="s">
        <v>1115</v>
      </c>
      <c r="B316" s="71" t="s">
        <v>1056</v>
      </c>
      <c r="C316" s="72">
        <v>565.53305499999999</v>
      </c>
      <c r="D316" s="65">
        <v>606.75</v>
      </c>
      <c r="E316" s="165"/>
    </row>
    <row r="317" spans="1:5" x14ac:dyDescent="0.2">
      <c r="A317" s="61" t="s">
        <v>1384</v>
      </c>
      <c r="B317" s="71" t="s">
        <v>1056</v>
      </c>
      <c r="C317" s="72">
        <v>609.16247599999997</v>
      </c>
      <c r="D317" s="65">
        <v>610.25</v>
      </c>
      <c r="E317" s="164"/>
    </row>
    <row r="318" spans="1:5" x14ac:dyDescent="0.2">
      <c r="A318" s="61" t="s">
        <v>1116</v>
      </c>
      <c r="B318" s="71" t="s">
        <v>1056</v>
      </c>
      <c r="C318" s="72">
        <v>1426.5629260000001</v>
      </c>
      <c r="D318" s="65">
        <v>1455.7</v>
      </c>
      <c r="E318" s="163">
        <v>1659.5509140000001</v>
      </c>
    </row>
    <row r="319" spans="1:5" x14ac:dyDescent="0.2">
      <c r="A319" s="61" t="s">
        <v>1117</v>
      </c>
      <c r="B319" s="71" t="s">
        <v>1056</v>
      </c>
      <c r="C319" s="72">
        <v>1429.5616419999999</v>
      </c>
      <c r="D319" s="65">
        <v>1464</v>
      </c>
      <c r="E319" s="165"/>
    </row>
    <row r="320" spans="1:5" x14ac:dyDescent="0.2">
      <c r="A320" s="61" t="s">
        <v>1385</v>
      </c>
      <c r="B320" s="71" t="s">
        <v>1056</v>
      </c>
      <c r="C320" s="72">
        <v>1452.9</v>
      </c>
      <c r="D320" s="65">
        <v>1469.9</v>
      </c>
      <c r="E320" s="164"/>
    </row>
    <row r="321" spans="1:5" ht="22.5" x14ac:dyDescent="0.2">
      <c r="A321" s="61" t="s">
        <v>1386</v>
      </c>
      <c r="B321" s="71" t="s">
        <v>1056</v>
      </c>
      <c r="C321" s="72">
        <v>1633.2253000000001</v>
      </c>
      <c r="D321" s="65">
        <v>1567.8</v>
      </c>
      <c r="E321" s="163">
        <v>262.84338124999999</v>
      </c>
    </row>
    <row r="322" spans="1:5" ht="22.5" x14ac:dyDescent="0.2">
      <c r="A322" s="61" t="s">
        <v>1387</v>
      </c>
      <c r="B322" s="71" t="s">
        <v>1056</v>
      </c>
      <c r="C322" s="72">
        <v>1567.7167030000001</v>
      </c>
      <c r="D322" s="65">
        <v>1574</v>
      </c>
      <c r="E322" s="164"/>
    </row>
    <row r="323" spans="1:5" x14ac:dyDescent="0.2">
      <c r="A323" s="61" t="s">
        <v>1118</v>
      </c>
      <c r="B323" s="71" t="s">
        <v>1056</v>
      </c>
      <c r="C323" s="72">
        <v>504.87647800000002</v>
      </c>
      <c r="D323" s="65">
        <v>500.7</v>
      </c>
      <c r="E323" s="163">
        <v>91.350752249999999</v>
      </c>
    </row>
    <row r="324" spans="1:5" x14ac:dyDescent="0.2">
      <c r="A324" s="61" t="s">
        <v>1119</v>
      </c>
      <c r="B324" s="71" t="s">
        <v>1056</v>
      </c>
      <c r="C324" s="72">
        <v>507.73791299999999</v>
      </c>
      <c r="D324" s="65">
        <v>503.95</v>
      </c>
      <c r="E324" s="165"/>
    </row>
    <row r="325" spans="1:5" x14ac:dyDescent="0.2">
      <c r="A325" s="61" t="s">
        <v>1388</v>
      </c>
      <c r="B325" s="71" t="s">
        <v>1056</v>
      </c>
      <c r="C325" s="72">
        <v>517.91666699999996</v>
      </c>
      <c r="D325" s="65">
        <v>505.55</v>
      </c>
      <c r="E325" s="164"/>
    </row>
    <row r="326" spans="1:5" x14ac:dyDescent="0.2">
      <c r="A326" s="61" t="s">
        <v>1120</v>
      </c>
      <c r="B326" s="71" t="s">
        <v>1056</v>
      </c>
      <c r="C326" s="72">
        <v>14.660864999999999</v>
      </c>
      <c r="D326" s="65">
        <v>14.72</v>
      </c>
      <c r="E326" s="64">
        <v>2418.6162272000001</v>
      </c>
    </row>
    <row r="327" spans="1:5" x14ac:dyDescent="0.2">
      <c r="A327" s="61" t="s">
        <v>1121</v>
      </c>
      <c r="B327" s="71" t="s">
        <v>1056</v>
      </c>
      <c r="C327" s="72">
        <v>82.689497000000003</v>
      </c>
      <c r="D327" s="65">
        <v>84.75</v>
      </c>
      <c r="E327" s="163">
        <v>855.94860396199999</v>
      </c>
    </row>
    <row r="328" spans="1:5" x14ac:dyDescent="0.2">
      <c r="A328" s="61" t="s">
        <v>1389</v>
      </c>
      <c r="B328" s="71" t="s">
        <v>1056</v>
      </c>
      <c r="C328" s="72">
        <v>85.059246000000002</v>
      </c>
      <c r="D328" s="65">
        <v>85.31</v>
      </c>
      <c r="E328" s="165"/>
    </row>
    <row r="329" spans="1:5" x14ac:dyDescent="0.2">
      <c r="A329" s="61" t="s">
        <v>1390</v>
      </c>
      <c r="B329" s="71" t="s">
        <v>1056</v>
      </c>
      <c r="C329" s="72">
        <v>85.032066</v>
      </c>
      <c r="D329" s="65">
        <v>85.52</v>
      </c>
      <c r="E329" s="164"/>
    </row>
    <row r="330" spans="1:5" x14ac:dyDescent="0.2">
      <c r="A330" s="61" t="s">
        <v>1122</v>
      </c>
      <c r="B330" s="71" t="s">
        <v>1056</v>
      </c>
      <c r="C330" s="72">
        <v>121.828901</v>
      </c>
      <c r="D330" s="65">
        <v>120.71</v>
      </c>
      <c r="E330" s="163">
        <v>24.720362699999999</v>
      </c>
    </row>
    <row r="331" spans="1:5" x14ac:dyDescent="0.2">
      <c r="A331" s="61" t="s">
        <v>1123</v>
      </c>
      <c r="B331" s="71" t="s">
        <v>1056</v>
      </c>
      <c r="C331" s="72">
        <v>125.376364</v>
      </c>
      <c r="D331" s="65">
        <v>121.51</v>
      </c>
      <c r="E331" s="164"/>
    </row>
    <row r="332" spans="1:5" x14ac:dyDescent="0.2">
      <c r="A332" s="61" t="s">
        <v>1391</v>
      </c>
      <c r="B332" s="71" t="s">
        <v>1056</v>
      </c>
      <c r="C332" s="72">
        <v>711.20730000000003</v>
      </c>
      <c r="D332" s="65">
        <v>723.6</v>
      </c>
      <c r="E332" s="64">
        <v>98.831999999999994</v>
      </c>
    </row>
    <row r="333" spans="1:5" x14ac:dyDescent="0.2">
      <c r="A333" s="61" t="s">
        <v>1392</v>
      </c>
      <c r="B333" s="71" t="s">
        <v>1056</v>
      </c>
      <c r="C333" s="72">
        <v>5370.2222000000002</v>
      </c>
      <c r="D333" s="65">
        <v>5148</v>
      </c>
      <c r="E333" s="64">
        <v>14.89428</v>
      </c>
    </row>
    <row r="334" spans="1:5" x14ac:dyDescent="0.2">
      <c r="A334" s="61" t="s">
        <v>1124</v>
      </c>
      <c r="B334" s="71" t="s">
        <v>1056</v>
      </c>
      <c r="C334" s="72">
        <v>1027.5</v>
      </c>
      <c r="D334" s="65">
        <v>1002.8</v>
      </c>
      <c r="E334" s="163">
        <v>79.240769999999998</v>
      </c>
    </row>
    <row r="335" spans="1:5" x14ac:dyDescent="0.2">
      <c r="A335" s="61" t="s">
        <v>1393</v>
      </c>
      <c r="B335" s="71" t="s">
        <v>1056</v>
      </c>
      <c r="C335" s="72">
        <v>1012.043489</v>
      </c>
      <c r="D335" s="65">
        <v>1008.2</v>
      </c>
      <c r="E335" s="165"/>
    </row>
    <row r="336" spans="1:5" x14ac:dyDescent="0.2">
      <c r="A336" s="61" t="s">
        <v>1394</v>
      </c>
      <c r="B336" s="71" t="s">
        <v>1056</v>
      </c>
      <c r="C336" s="72">
        <v>1000.12</v>
      </c>
      <c r="D336" s="65">
        <v>1012.4</v>
      </c>
      <c r="E336" s="164"/>
    </row>
    <row r="337" spans="1:5" x14ac:dyDescent="0.2">
      <c r="A337" s="61" t="s">
        <v>1125</v>
      </c>
      <c r="B337" s="71" t="s">
        <v>1056</v>
      </c>
      <c r="C337" s="72">
        <v>374.32423199999999</v>
      </c>
      <c r="D337" s="65">
        <v>385.9</v>
      </c>
      <c r="E337" s="163">
        <v>319.97416575</v>
      </c>
    </row>
    <row r="338" spans="1:5" x14ac:dyDescent="0.2">
      <c r="A338" s="61" t="s">
        <v>1126</v>
      </c>
      <c r="B338" s="71" t="s">
        <v>1056</v>
      </c>
      <c r="C338" s="72">
        <v>386.22332</v>
      </c>
      <c r="D338" s="65">
        <v>387.75</v>
      </c>
      <c r="E338" s="164"/>
    </row>
    <row r="339" spans="1:5" x14ac:dyDescent="0.2">
      <c r="A339" s="61" t="s">
        <v>1395</v>
      </c>
      <c r="B339" s="71" t="s">
        <v>1056</v>
      </c>
      <c r="C339" s="72">
        <v>1136.7725</v>
      </c>
      <c r="D339" s="65">
        <v>1135.5</v>
      </c>
      <c r="E339" s="163">
        <v>65.78561400000001</v>
      </c>
    </row>
    <row r="340" spans="1:5" x14ac:dyDescent="0.2">
      <c r="A340" s="61" t="s">
        <v>1396</v>
      </c>
      <c r="B340" s="71" t="s">
        <v>1056</v>
      </c>
      <c r="C340" s="72">
        <v>1150.2666999999999</v>
      </c>
      <c r="D340" s="65">
        <v>1139.0999999999999</v>
      </c>
      <c r="E340" s="164"/>
    </row>
    <row r="341" spans="1:5" x14ac:dyDescent="0.2">
      <c r="A341" s="61" t="s">
        <v>1397</v>
      </c>
      <c r="B341" s="71" t="s">
        <v>1056</v>
      </c>
      <c r="C341" s="72">
        <v>140.61000000000001</v>
      </c>
      <c r="D341" s="65">
        <v>136.36000000000001</v>
      </c>
      <c r="E341" s="163">
        <v>14.693925312000001</v>
      </c>
    </row>
    <row r="342" spans="1:5" x14ac:dyDescent="0.2">
      <c r="A342" s="61" t="s">
        <v>1398</v>
      </c>
      <c r="B342" s="71" t="s">
        <v>1056</v>
      </c>
      <c r="C342" s="72">
        <v>141.2278</v>
      </c>
      <c r="D342" s="65">
        <v>137.13</v>
      </c>
      <c r="E342" s="164"/>
    </row>
    <row r="343" spans="1:5" x14ac:dyDescent="0.2">
      <c r="A343" s="61" t="s">
        <v>1127</v>
      </c>
      <c r="B343" s="71" t="s">
        <v>1056</v>
      </c>
      <c r="C343" s="72">
        <v>281.63419499999998</v>
      </c>
      <c r="D343" s="65">
        <v>265.3</v>
      </c>
      <c r="E343" s="163">
        <v>102.83813975</v>
      </c>
    </row>
    <row r="344" spans="1:5" x14ac:dyDescent="0.2">
      <c r="A344" s="61" t="s">
        <v>1128</v>
      </c>
      <c r="B344" s="71" t="s">
        <v>1056</v>
      </c>
      <c r="C344" s="72">
        <v>282.08461699999998</v>
      </c>
      <c r="D344" s="65">
        <v>266.45</v>
      </c>
      <c r="E344" s="165"/>
    </row>
    <row r="345" spans="1:5" x14ac:dyDescent="0.2">
      <c r="A345" s="61" t="s">
        <v>1399</v>
      </c>
      <c r="B345" s="71" t="s">
        <v>1056</v>
      </c>
      <c r="C345" s="72">
        <v>270.69375000000002</v>
      </c>
      <c r="D345" s="65">
        <v>267.55</v>
      </c>
      <c r="E345" s="164"/>
    </row>
    <row r="346" spans="1:5" x14ac:dyDescent="0.2">
      <c r="A346" s="61" t="s">
        <v>1298</v>
      </c>
      <c r="B346" s="71" t="s">
        <v>1056</v>
      </c>
      <c r="C346" s="72">
        <v>242.01934700000001</v>
      </c>
      <c r="D346" s="65">
        <v>239.3</v>
      </c>
      <c r="E346" s="163">
        <v>201.51053775</v>
      </c>
    </row>
    <row r="347" spans="1:5" x14ac:dyDescent="0.2">
      <c r="A347" s="61" t="s">
        <v>1129</v>
      </c>
      <c r="B347" s="71" t="s">
        <v>1056</v>
      </c>
      <c r="C347" s="72">
        <v>252.872499</v>
      </c>
      <c r="D347" s="65">
        <v>240.6</v>
      </c>
      <c r="E347" s="165"/>
    </row>
    <row r="348" spans="1:5" x14ac:dyDescent="0.2">
      <c r="A348" s="61" t="s">
        <v>1400</v>
      </c>
      <c r="B348" s="71" t="s">
        <v>1056</v>
      </c>
      <c r="C348" s="72">
        <v>244.09036499999999</v>
      </c>
      <c r="D348" s="65">
        <v>241.65</v>
      </c>
      <c r="E348" s="164"/>
    </row>
    <row r="349" spans="1:5" x14ac:dyDescent="0.2">
      <c r="A349" s="61" t="s">
        <v>1401</v>
      </c>
      <c r="B349" s="71" t="s">
        <v>1056</v>
      </c>
      <c r="C349" s="72">
        <v>548.85</v>
      </c>
      <c r="D349" s="65">
        <v>530</v>
      </c>
      <c r="E349" s="163">
        <v>13.108353437000002</v>
      </c>
    </row>
    <row r="350" spans="1:5" x14ac:dyDescent="0.2">
      <c r="A350" s="61" t="s">
        <v>1402</v>
      </c>
      <c r="B350" s="71" t="s">
        <v>1056</v>
      </c>
      <c r="C350" s="72">
        <v>560.29290000000003</v>
      </c>
      <c r="D350" s="65">
        <v>532.25</v>
      </c>
      <c r="E350" s="164"/>
    </row>
    <row r="351" spans="1:5" x14ac:dyDescent="0.2">
      <c r="A351" s="61" t="s">
        <v>1403</v>
      </c>
      <c r="B351" s="71" t="s">
        <v>1056</v>
      </c>
      <c r="C351" s="72">
        <v>1354.55</v>
      </c>
      <c r="D351" s="65">
        <v>1337.2</v>
      </c>
      <c r="E351" s="163">
        <v>117.74858449999999</v>
      </c>
    </row>
    <row r="352" spans="1:5" x14ac:dyDescent="0.2">
      <c r="A352" s="61" t="s">
        <v>1299</v>
      </c>
      <c r="B352" s="71" t="s">
        <v>1056</v>
      </c>
      <c r="C352" s="72">
        <v>1302.5799649999999</v>
      </c>
      <c r="D352" s="65">
        <v>1326</v>
      </c>
      <c r="E352" s="164"/>
    </row>
    <row r="353" spans="1:5" x14ac:dyDescent="0.2">
      <c r="A353" s="61" t="s">
        <v>1404</v>
      </c>
      <c r="B353" s="71" t="s">
        <v>1056</v>
      </c>
      <c r="C353" s="72">
        <v>509.115116</v>
      </c>
      <c r="D353" s="65">
        <v>486.3</v>
      </c>
      <c r="E353" s="64">
        <v>55.825018749999998</v>
      </c>
    </row>
    <row r="354" spans="1:5" x14ac:dyDescent="0.2">
      <c r="A354" s="61" t="s">
        <v>1405</v>
      </c>
      <c r="B354" s="71" t="s">
        <v>1056</v>
      </c>
      <c r="C354" s="72">
        <v>598.25</v>
      </c>
      <c r="D354" s="65">
        <v>614</v>
      </c>
      <c r="E354" s="64">
        <v>52.637309999999999</v>
      </c>
    </row>
    <row r="355" spans="1:5" x14ac:dyDescent="0.2">
      <c r="A355" s="61" t="s">
        <v>1406</v>
      </c>
      <c r="B355" s="71" t="s">
        <v>1056</v>
      </c>
      <c r="C355" s="72">
        <v>397.921468</v>
      </c>
      <c r="D355" s="65">
        <v>429.05</v>
      </c>
      <c r="E355" s="163">
        <v>215.18213</v>
      </c>
    </row>
    <row r="356" spans="1:5" x14ac:dyDescent="0.2">
      <c r="A356" s="61" t="s">
        <v>1130</v>
      </c>
      <c r="B356" s="71" t="s">
        <v>1056</v>
      </c>
      <c r="C356" s="72">
        <v>402.956053</v>
      </c>
      <c r="D356" s="65">
        <v>426.75</v>
      </c>
      <c r="E356" s="165"/>
    </row>
    <row r="357" spans="1:5" x14ac:dyDescent="0.2">
      <c r="A357" s="61" t="s">
        <v>1407</v>
      </c>
      <c r="B357" s="71" t="s">
        <v>1056</v>
      </c>
      <c r="C357" s="72">
        <v>429.9667</v>
      </c>
      <c r="D357" s="65">
        <v>431.25</v>
      </c>
      <c r="E357" s="164"/>
    </row>
    <row r="358" spans="1:5" x14ac:dyDescent="0.2">
      <c r="A358" s="61" t="s">
        <v>1408</v>
      </c>
      <c r="B358" s="71" t="s">
        <v>1056</v>
      </c>
      <c r="C358" s="72">
        <v>612.83730000000003</v>
      </c>
      <c r="D358" s="65">
        <v>588.1</v>
      </c>
      <c r="E358" s="64">
        <v>64.620996875000003</v>
      </c>
    </row>
    <row r="359" spans="1:5" x14ac:dyDescent="0.2">
      <c r="A359" s="61" t="s">
        <v>1409</v>
      </c>
      <c r="B359" s="71" t="s">
        <v>1056</v>
      </c>
      <c r="C359" s="72">
        <v>498.5333</v>
      </c>
      <c r="D359" s="65">
        <v>539.54999999999995</v>
      </c>
      <c r="E359" s="64">
        <v>37.206479999999999</v>
      </c>
    </row>
    <row r="360" spans="1:5" x14ac:dyDescent="0.2">
      <c r="A360" s="61" t="s">
        <v>1410</v>
      </c>
      <c r="B360" s="71" t="s">
        <v>1056</v>
      </c>
      <c r="C360" s="72">
        <v>422.3</v>
      </c>
      <c r="D360" s="65">
        <v>420.6</v>
      </c>
      <c r="E360" s="64">
        <v>1.3912150000000001</v>
      </c>
    </row>
    <row r="361" spans="1:5" x14ac:dyDescent="0.2">
      <c r="A361" s="61" t="s">
        <v>1411</v>
      </c>
      <c r="B361" s="71" t="s">
        <v>1056</v>
      </c>
      <c r="C361" s="72">
        <v>4103.0555560000003</v>
      </c>
      <c r="D361" s="65">
        <v>4097.2</v>
      </c>
      <c r="E361" s="163">
        <v>410.42364624999999</v>
      </c>
    </row>
    <row r="362" spans="1:5" x14ac:dyDescent="0.2">
      <c r="A362" s="61" t="s">
        <v>1132</v>
      </c>
      <c r="B362" s="71" t="s">
        <v>1056</v>
      </c>
      <c r="C362" s="72">
        <v>4065.2459640000002</v>
      </c>
      <c r="D362" s="65">
        <v>4073.2</v>
      </c>
      <c r="E362" s="165"/>
    </row>
    <row r="363" spans="1:5" x14ac:dyDescent="0.2">
      <c r="A363" s="61" t="s">
        <v>1131</v>
      </c>
      <c r="B363" s="71" t="s">
        <v>1056</v>
      </c>
      <c r="C363" s="72">
        <v>4012.4073530000001</v>
      </c>
      <c r="D363" s="65">
        <v>4053.4</v>
      </c>
      <c r="E363" s="164"/>
    </row>
    <row r="364" spans="1:5" x14ac:dyDescent="0.2">
      <c r="A364" s="61" t="s">
        <v>1412</v>
      </c>
      <c r="B364" s="71" t="s">
        <v>1056</v>
      </c>
      <c r="C364" s="72">
        <v>2255.4642720000002</v>
      </c>
      <c r="D364" s="65">
        <v>2176</v>
      </c>
      <c r="E364" s="64">
        <v>23.157399999999999</v>
      </c>
    </row>
    <row r="365" spans="1:5" x14ac:dyDescent="0.2">
      <c r="A365" s="61" t="s">
        <v>1413</v>
      </c>
      <c r="B365" s="71" t="s">
        <v>1056</v>
      </c>
      <c r="C365" s="72">
        <v>3387.0285709999998</v>
      </c>
      <c r="D365" s="65">
        <v>3409.1</v>
      </c>
      <c r="E365" s="163">
        <v>222.40273199999999</v>
      </c>
    </row>
    <row r="366" spans="1:5" x14ac:dyDescent="0.2">
      <c r="A366" s="61" t="s">
        <v>1134</v>
      </c>
      <c r="B366" s="71" t="s">
        <v>1056</v>
      </c>
      <c r="C366" s="72">
        <v>3450.7392610000002</v>
      </c>
      <c r="D366" s="65">
        <v>3388.6</v>
      </c>
      <c r="E366" s="165"/>
    </row>
    <row r="367" spans="1:5" x14ac:dyDescent="0.2">
      <c r="A367" s="61" t="s">
        <v>1133</v>
      </c>
      <c r="B367" s="71" t="s">
        <v>1056</v>
      </c>
      <c r="C367" s="72">
        <v>3372.6719889999999</v>
      </c>
      <c r="D367" s="65">
        <v>3375.1</v>
      </c>
      <c r="E367" s="164"/>
    </row>
    <row r="368" spans="1:5" x14ac:dyDescent="0.2">
      <c r="A368" s="61" t="s">
        <v>1414</v>
      </c>
      <c r="B368" s="71" t="s">
        <v>1056</v>
      </c>
      <c r="C368" s="72">
        <v>364.77449999999999</v>
      </c>
      <c r="D368" s="65">
        <v>346.55</v>
      </c>
      <c r="E368" s="163">
        <v>203.8774425</v>
      </c>
    </row>
    <row r="369" spans="1:5" x14ac:dyDescent="0.2">
      <c r="A369" s="61" t="s">
        <v>1415</v>
      </c>
      <c r="B369" s="71" t="s">
        <v>1056</v>
      </c>
      <c r="C369" s="72">
        <v>353.6</v>
      </c>
      <c r="D369" s="65">
        <v>349.75</v>
      </c>
      <c r="E369" s="164"/>
    </row>
    <row r="370" spans="1:5" x14ac:dyDescent="0.2">
      <c r="A370" s="61" t="s">
        <v>1416</v>
      </c>
      <c r="B370" s="71" t="s">
        <v>1056</v>
      </c>
      <c r="C370" s="72">
        <v>2375.2228460000001</v>
      </c>
      <c r="D370" s="65">
        <v>2360.6</v>
      </c>
      <c r="E370" s="64">
        <v>37.768587500000002</v>
      </c>
    </row>
    <row r="371" spans="1:5" x14ac:dyDescent="0.2">
      <c r="A371" s="61" t="s">
        <v>1417</v>
      </c>
      <c r="B371" s="71" t="s">
        <v>1056</v>
      </c>
      <c r="C371" s="72">
        <v>854.39409000000001</v>
      </c>
      <c r="D371" s="65">
        <v>841.85</v>
      </c>
      <c r="E371" s="64">
        <v>163.131021</v>
      </c>
    </row>
    <row r="372" spans="1:5" x14ac:dyDescent="0.2">
      <c r="A372" s="61" t="s">
        <v>1135</v>
      </c>
      <c r="B372" s="71" t="s">
        <v>1056</v>
      </c>
      <c r="C372" s="72">
        <v>13905.074073</v>
      </c>
      <c r="D372" s="65">
        <v>13542</v>
      </c>
      <c r="E372" s="163">
        <v>535.3667375</v>
      </c>
    </row>
    <row r="373" spans="1:5" x14ac:dyDescent="0.2">
      <c r="A373" s="61" t="s">
        <v>1136</v>
      </c>
      <c r="B373" s="71" t="s">
        <v>1056</v>
      </c>
      <c r="C373" s="72">
        <v>13577.894174999999</v>
      </c>
      <c r="D373" s="65">
        <v>13589</v>
      </c>
      <c r="E373" s="165"/>
    </row>
    <row r="374" spans="1:5" x14ac:dyDescent="0.2">
      <c r="A374" s="61" t="s">
        <v>1418</v>
      </c>
      <c r="B374" s="71" t="s">
        <v>1056</v>
      </c>
      <c r="C374" s="72">
        <v>13599</v>
      </c>
      <c r="D374" s="65">
        <v>13666</v>
      </c>
      <c r="E374" s="164"/>
    </row>
    <row r="375" spans="1:5" x14ac:dyDescent="0.2">
      <c r="A375" s="61" t="s">
        <v>1419</v>
      </c>
      <c r="B375" s="71" t="s">
        <v>1056</v>
      </c>
      <c r="C375" s="72">
        <v>1003.15</v>
      </c>
      <c r="D375" s="65">
        <v>1018.1</v>
      </c>
      <c r="E375" s="163">
        <v>11.42349875</v>
      </c>
    </row>
    <row r="376" spans="1:5" x14ac:dyDescent="0.2">
      <c r="A376" s="61" t="s">
        <v>1420</v>
      </c>
      <c r="B376" s="71" t="s">
        <v>1056</v>
      </c>
      <c r="C376" s="72">
        <v>1001.588889</v>
      </c>
      <c r="D376" s="65">
        <v>1015.2</v>
      </c>
      <c r="E376" s="164"/>
    </row>
    <row r="377" spans="1:5" x14ac:dyDescent="0.2">
      <c r="A377" s="61" t="s">
        <v>1421</v>
      </c>
      <c r="B377" s="71" t="s">
        <v>1056</v>
      </c>
      <c r="C377" s="72">
        <v>2508.1667010000001</v>
      </c>
      <c r="D377" s="65">
        <v>2510.8000000000002</v>
      </c>
      <c r="E377" s="64">
        <v>12.7963395</v>
      </c>
    </row>
    <row r="378" spans="1:5" ht="22.5" x14ac:dyDescent="0.2">
      <c r="A378" s="61" t="s">
        <v>1422</v>
      </c>
      <c r="B378" s="71" t="s">
        <v>1056</v>
      </c>
      <c r="C378" s="72">
        <v>3194.6295</v>
      </c>
      <c r="D378" s="65">
        <v>3366.9</v>
      </c>
      <c r="E378" s="163">
        <v>286.234246375</v>
      </c>
    </row>
    <row r="379" spans="1:5" ht="22.5" x14ac:dyDescent="0.2">
      <c r="A379" s="61" t="s">
        <v>1423</v>
      </c>
      <c r="B379" s="71" t="s">
        <v>1056</v>
      </c>
      <c r="C379" s="72">
        <v>2695.8</v>
      </c>
      <c r="D379" s="65">
        <v>3377.8</v>
      </c>
      <c r="E379" s="164"/>
    </row>
    <row r="380" spans="1:5" ht="22.5" x14ac:dyDescent="0.2">
      <c r="A380" s="61" t="s">
        <v>1424</v>
      </c>
      <c r="B380" s="71" t="s">
        <v>1056</v>
      </c>
      <c r="C380" s="72">
        <v>171.678</v>
      </c>
      <c r="D380" s="65">
        <v>167.33</v>
      </c>
      <c r="E380" s="163">
        <v>63.492277125000001</v>
      </c>
    </row>
    <row r="381" spans="1:5" ht="22.5" x14ac:dyDescent="0.2">
      <c r="A381" s="61" t="s">
        <v>1425</v>
      </c>
      <c r="B381" s="71" t="s">
        <v>1056</v>
      </c>
      <c r="C381" s="72">
        <v>169.24741700000001</v>
      </c>
      <c r="D381" s="65">
        <v>168.2</v>
      </c>
      <c r="E381" s="165"/>
    </row>
    <row r="382" spans="1:5" ht="22.5" x14ac:dyDescent="0.2">
      <c r="A382" s="61" t="s">
        <v>1426</v>
      </c>
      <c r="B382" s="71" t="s">
        <v>1056</v>
      </c>
      <c r="C382" s="72">
        <v>168</v>
      </c>
      <c r="D382" s="65">
        <v>173.26</v>
      </c>
      <c r="E382" s="164"/>
    </row>
    <row r="383" spans="1:5" x14ac:dyDescent="0.2">
      <c r="A383" s="61" t="s">
        <v>1427</v>
      </c>
      <c r="B383" s="71" t="s">
        <v>1056</v>
      </c>
      <c r="C383" s="72">
        <v>1035.5767000000001</v>
      </c>
      <c r="D383" s="65">
        <v>1044.55</v>
      </c>
      <c r="E383" s="64">
        <v>63.244475625</v>
      </c>
    </row>
    <row r="384" spans="1:5" x14ac:dyDescent="0.2">
      <c r="A384" s="61" t="s">
        <v>1428</v>
      </c>
      <c r="B384" s="71" t="s">
        <v>1056</v>
      </c>
      <c r="C384" s="72">
        <v>2435.3860399999999</v>
      </c>
      <c r="D384" s="65">
        <v>2438.9</v>
      </c>
      <c r="E384" s="64">
        <v>181.738381</v>
      </c>
    </row>
    <row r="385" spans="1:5" ht="22.5" x14ac:dyDescent="0.2">
      <c r="A385" s="61" t="s">
        <v>1429</v>
      </c>
      <c r="B385" s="71" t="s">
        <v>1056</v>
      </c>
      <c r="C385" s="72">
        <v>1193.7333000000001</v>
      </c>
      <c r="D385" s="65">
        <v>1216.5999999999999</v>
      </c>
      <c r="E385" s="64">
        <v>26.938218750000001</v>
      </c>
    </row>
    <row r="386" spans="1:5" x14ac:dyDescent="0.2">
      <c r="A386" s="61" t="s">
        <v>1430</v>
      </c>
      <c r="B386" s="71" t="s">
        <v>1056</v>
      </c>
      <c r="C386" s="72">
        <v>390.433333</v>
      </c>
      <c r="D386" s="65">
        <v>384.35</v>
      </c>
      <c r="E386" s="163">
        <v>117.131906562</v>
      </c>
    </row>
    <row r="387" spans="1:5" x14ac:dyDescent="0.2">
      <c r="A387" s="61" t="s">
        <v>1431</v>
      </c>
      <c r="B387" s="71" t="s">
        <v>1056</v>
      </c>
      <c r="C387" s="72">
        <v>393.48166800000001</v>
      </c>
      <c r="D387" s="65">
        <v>381.2</v>
      </c>
      <c r="E387" s="164"/>
    </row>
    <row r="388" spans="1:5" x14ac:dyDescent="0.2">
      <c r="A388" s="61" t="s">
        <v>1432</v>
      </c>
      <c r="B388" s="71" t="s">
        <v>1056</v>
      </c>
      <c r="C388" s="72">
        <v>1375.9409929999999</v>
      </c>
      <c r="D388" s="65">
        <v>1361.9</v>
      </c>
      <c r="E388" s="64">
        <v>158.63723375000001</v>
      </c>
    </row>
    <row r="389" spans="1:5" x14ac:dyDescent="0.2">
      <c r="A389" s="61" t="s">
        <v>1137</v>
      </c>
      <c r="B389" s="71" t="s">
        <v>1056</v>
      </c>
      <c r="C389" s="72">
        <v>93.140011000000001</v>
      </c>
      <c r="D389" s="65">
        <v>86.23</v>
      </c>
      <c r="E389" s="163">
        <v>101.6898805</v>
      </c>
    </row>
    <row r="390" spans="1:5" x14ac:dyDescent="0.2">
      <c r="A390" s="61" t="s">
        <v>1433</v>
      </c>
      <c r="B390" s="71" t="s">
        <v>1056</v>
      </c>
      <c r="C390" s="72">
        <v>90.572353000000007</v>
      </c>
      <c r="D390" s="65">
        <v>87.04</v>
      </c>
      <c r="E390" s="165"/>
    </row>
    <row r="391" spans="1:5" x14ac:dyDescent="0.2">
      <c r="A391" s="61" t="s">
        <v>1434</v>
      </c>
      <c r="B391" s="71" t="s">
        <v>1056</v>
      </c>
      <c r="C391" s="72">
        <v>89.5</v>
      </c>
      <c r="D391" s="65">
        <v>87.5</v>
      </c>
      <c r="E391" s="164"/>
    </row>
    <row r="392" spans="1:5" x14ac:dyDescent="0.2">
      <c r="A392" s="61" t="s">
        <v>1138</v>
      </c>
      <c r="B392" s="71" t="s">
        <v>1056</v>
      </c>
      <c r="C392" s="72">
        <v>1515.336</v>
      </c>
      <c r="D392" s="65">
        <v>1466.7</v>
      </c>
      <c r="E392" s="64">
        <v>33.1655625</v>
      </c>
    </row>
    <row r="393" spans="1:5" x14ac:dyDescent="0.2">
      <c r="A393" s="61" t="s">
        <v>1139</v>
      </c>
      <c r="B393" s="71" t="s">
        <v>1056</v>
      </c>
      <c r="C393" s="72">
        <v>83.905097999999995</v>
      </c>
      <c r="D393" s="65">
        <v>86.41</v>
      </c>
      <c r="E393" s="64">
        <v>124.45493737500001</v>
      </c>
    </row>
    <row r="394" spans="1:5" x14ac:dyDescent="0.2">
      <c r="A394" s="61" t="s">
        <v>1140</v>
      </c>
      <c r="B394" s="71" t="s">
        <v>1056</v>
      </c>
      <c r="C394" s="72">
        <v>346.63806599999998</v>
      </c>
      <c r="D394" s="65">
        <v>325.55</v>
      </c>
      <c r="E394" s="163">
        <v>135.72160500000001</v>
      </c>
    </row>
    <row r="395" spans="1:5" x14ac:dyDescent="0.2">
      <c r="A395" s="61" t="s">
        <v>1435</v>
      </c>
      <c r="B395" s="71" t="s">
        <v>1056</v>
      </c>
      <c r="C395" s="72">
        <v>334.48750000000001</v>
      </c>
      <c r="D395" s="65">
        <v>326.14999999999998</v>
      </c>
      <c r="E395" s="164"/>
    </row>
    <row r="396" spans="1:5" x14ac:dyDescent="0.2">
      <c r="A396" s="61" t="s">
        <v>1436</v>
      </c>
      <c r="B396" s="71" t="s">
        <v>1056</v>
      </c>
      <c r="C396" s="72">
        <v>333.04742900000002</v>
      </c>
      <c r="D396" s="65">
        <v>340.85</v>
      </c>
      <c r="E396" s="64">
        <v>659.69498937499998</v>
      </c>
    </row>
    <row r="397" spans="1:5" x14ac:dyDescent="0.2">
      <c r="A397" s="61" t="s">
        <v>1141</v>
      </c>
      <c r="B397" s="71" t="s">
        <v>1056</v>
      </c>
      <c r="C397" s="72">
        <v>242.36957200000001</v>
      </c>
      <c r="D397" s="65">
        <v>233.16</v>
      </c>
      <c r="E397" s="163">
        <v>134.35026862500001</v>
      </c>
    </row>
    <row r="398" spans="1:5" x14ac:dyDescent="0.2">
      <c r="A398" s="61" t="s">
        <v>1437</v>
      </c>
      <c r="B398" s="71" t="s">
        <v>1056</v>
      </c>
      <c r="C398" s="72">
        <v>242.3459</v>
      </c>
      <c r="D398" s="65">
        <v>234.07</v>
      </c>
      <c r="E398" s="165"/>
    </row>
    <row r="399" spans="1:5" x14ac:dyDescent="0.2">
      <c r="A399" s="61" t="s">
        <v>1438</v>
      </c>
      <c r="B399" s="71" t="s">
        <v>1056</v>
      </c>
      <c r="C399" s="72">
        <v>235.27</v>
      </c>
      <c r="D399" s="65">
        <v>235.94</v>
      </c>
      <c r="E399" s="164"/>
    </row>
    <row r="400" spans="1:5" x14ac:dyDescent="0.2">
      <c r="A400" s="61" t="s">
        <v>1439</v>
      </c>
      <c r="B400" s="71" t="s">
        <v>1056</v>
      </c>
      <c r="C400" s="72">
        <v>349.65</v>
      </c>
      <c r="D400" s="65">
        <v>348.35</v>
      </c>
      <c r="E400" s="163">
        <v>26.092934999000001</v>
      </c>
    </row>
    <row r="401" spans="1:5" x14ac:dyDescent="0.2">
      <c r="A401" s="61" t="s">
        <v>1142</v>
      </c>
      <c r="B401" s="71" t="s">
        <v>1056</v>
      </c>
      <c r="C401" s="72">
        <v>359.20503000000002</v>
      </c>
      <c r="D401" s="65">
        <v>346.55</v>
      </c>
      <c r="E401" s="164"/>
    </row>
    <row r="402" spans="1:5" x14ac:dyDescent="0.2">
      <c r="A402" s="61" t="s">
        <v>1440</v>
      </c>
      <c r="B402" s="71" t="s">
        <v>1056</v>
      </c>
      <c r="C402" s="72">
        <v>1616.3510779999999</v>
      </c>
      <c r="D402" s="65">
        <v>1688.6</v>
      </c>
      <c r="E402" s="163">
        <v>632.23674799999992</v>
      </c>
    </row>
    <row r="403" spans="1:5" x14ac:dyDescent="0.2">
      <c r="A403" s="61" t="s">
        <v>1441</v>
      </c>
      <c r="B403" s="71" t="s">
        <v>1056</v>
      </c>
      <c r="C403" s="72">
        <v>1655.02</v>
      </c>
      <c r="D403" s="65">
        <v>1696.8</v>
      </c>
      <c r="E403" s="164"/>
    </row>
    <row r="404" spans="1:5" x14ac:dyDescent="0.2">
      <c r="A404" s="61" t="s">
        <v>1442</v>
      </c>
      <c r="B404" s="71" t="s">
        <v>1056</v>
      </c>
      <c r="C404" s="72">
        <v>402.54590000000002</v>
      </c>
      <c r="D404" s="65">
        <v>350.3</v>
      </c>
      <c r="E404" s="64">
        <v>33.9636505</v>
      </c>
    </row>
    <row r="405" spans="1:5" x14ac:dyDescent="0.2">
      <c r="A405" s="61" t="s">
        <v>1443</v>
      </c>
      <c r="B405" s="71" t="s">
        <v>1056</v>
      </c>
      <c r="C405" s="72">
        <v>1665.0666670000001</v>
      </c>
      <c r="D405" s="65">
        <v>1659.2</v>
      </c>
      <c r="E405" s="163">
        <v>41.779674999999997</v>
      </c>
    </row>
    <row r="406" spans="1:5" x14ac:dyDescent="0.2">
      <c r="A406" s="61" t="s">
        <v>1444</v>
      </c>
      <c r="B406" s="71" t="s">
        <v>1056</v>
      </c>
      <c r="C406" s="72">
        <v>1674.1678999999999</v>
      </c>
      <c r="D406" s="65">
        <v>1645.9</v>
      </c>
      <c r="E406" s="164"/>
    </row>
    <row r="407" spans="1:5" x14ac:dyDescent="0.2">
      <c r="A407" s="61" t="s">
        <v>1143</v>
      </c>
      <c r="B407" s="71" t="s">
        <v>1056</v>
      </c>
      <c r="C407" s="72">
        <v>115.928191</v>
      </c>
      <c r="D407" s="65">
        <v>114.94</v>
      </c>
      <c r="E407" s="163">
        <v>572.04916800000001</v>
      </c>
    </row>
    <row r="408" spans="1:5" x14ac:dyDescent="0.2">
      <c r="A408" s="61" t="s">
        <v>1144</v>
      </c>
      <c r="B408" s="71" t="s">
        <v>1056</v>
      </c>
      <c r="C408" s="72">
        <v>116.57392900000001</v>
      </c>
      <c r="D408" s="65">
        <v>115.48</v>
      </c>
      <c r="E408" s="165"/>
    </row>
    <row r="409" spans="1:5" x14ac:dyDescent="0.2">
      <c r="A409" s="61" t="s">
        <v>1445</v>
      </c>
      <c r="B409" s="71" t="s">
        <v>1056</v>
      </c>
      <c r="C409" s="72">
        <v>117.495</v>
      </c>
      <c r="D409" s="65">
        <v>116.14</v>
      </c>
      <c r="E409" s="164"/>
    </row>
    <row r="410" spans="1:5" x14ac:dyDescent="0.2">
      <c r="A410" s="61" t="s">
        <v>1446</v>
      </c>
      <c r="B410" s="71" t="s">
        <v>1056</v>
      </c>
      <c r="C410" s="72">
        <v>1190.6116509999999</v>
      </c>
      <c r="D410" s="65">
        <v>1160.0999999999999</v>
      </c>
      <c r="E410" s="64">
        <v>72.374708249999998</v>
      </c>
    </row>
    <row r="411" spans="1:5" x14ac:dyDescent="0.2">
      <c r="A411" s="61" t="s">
        <v>1447</v>
      </c>
      <c r="B411" s="71" t="s">
        <v>1056</v>
      </c>
      <c r="C411" s="72">
        <v>1807.63</v>
      </c>
      <c r="D411" s="65">
        <v>1835.3</v>
      </c>
      <c r="E411" s="64">
        <v>132.57893250000001</v>
      </c>
    </row>
    <row r="412" spans="1:5" x14ac:dyDescent="0.2">
      <c r="A412" s="61" t="s">
        <v>1448</v>
      </c>
      <c r="B412" s="71" t="s">
        <v>1056</v>
      </c>
      <c r="C412" s="72">
        <v>273.73000999999999</v>
      </c>
      <c r="D412" s="65">
        <v>266.55</v>
      </c>
      <c r="E412" s="163">
        <v>43.694794000000002</v>
      </c>
    </row>
    <row r="413" spans="1:5" x14ac:dyDescent="0.2">
      <c r="A413" s="61" t="s">
        <v>1145</v>
      </c>
      <c r="B413" s="71" t="s">
        <v>1056</v>
      </c>
      <c r="C413" s="72">
        <v>275.91481499999998</v>
      </c>
      <c r="D413" s="65">
        <v>264.89999999999998</v>
      </c>
      <c r="E413" s="164"/>
    </row>
    <row r="414" spans="1:5" x14ac:dyDescent="0.2">
      <c r="A414" s="61" t="s">
        <v>1449</v>
      </c>
      <c r="B414" s="71" t="s">
        <v>1056</v>
      </c>
      <c r="C414" s="72">
        <v>33752</v>
      </c>
      <c r="D414" s="65">
        <v>32935</v>
      </c>
      <c r="E414" s="64">
        <v>23.805262500000001</v>
      </c>
    </row>
    <row r="415" spans="1:5" x14ac:dyDescent="0.2">
      <c r="A415" s="61" t="s">
        <v>1146</v>
      </c>
      <c r="B415" s="71" t="s">
        <v>1056</v>
      </c>
      <c r="C415" s="72">
        <v>1313.404256</v>
      </c>
      <c r="D415" s="65">
        <v>1301.0999999999999</v>
      </c>
      <c r="E415" s="163">
        <v>1140.2084</v>
      </c>
    </row>
    <row r="416" spans="1:5" x14ac:dyDescent="0.2">
      <c r="A416" s="61" t="s">
        <v>1147</v>
      </c>
      <c r="B416" s="71" t="s">
        <v>1056</v>
      </c>
      <c r="C416" s="72">
        <v>1319.869295</v>
      </c>
      <c r="D416" s="65">
        <v>1307.4000000000001</v>
      </c>
      <c r="E416" s="165"/>
    </row>
    <row r="417" spans="1:5" x14ac:dyDescent="0.2">
      <c r="A417" s="61" t="s">
        <v>1450</v>
      </c>
      <c r="B417" s="71" t="s">
        <v>1056</v>
      </c>
      <c r="C417" s="72">
        <v>1318.345826</v>
      </c>
      <c r="D417" s="65">
        <v>1313.7</v>
      </c>
      <c r="E417" s="164"/>
    </row>
    <row r="418" spans="1:5" x14ac:dyDescent="0.2">
      <c r="A418" s="61" t="s">
        <v>1451</v>
      </c>
      <c r="B418" s="71" t="s">
        <v>1056</v>
      </c>
      <c r="C418" s="72">
        <v>46.720700000000001</v>
      </c>
      <c r="D418" s="65">
        <v>47.28</v>
      </c>
      <c r="E418" s="64">
        <v>38.46528</v>
      </c>
    </row>
    <row r="419" spans="1:5" x14ac:dyDescent="0.2">
      <c r="A419" s="61" t="s">
        <v>1452</v>
      </c>
      <c r="B419" s="71" t="s">
        <v>1056</v>
      </c>
      <c r="C419" s="72">
        <v>192.884919</v>
      </c>
      <c r="D419" s="65">
        <v>199.09</v>
      </c>
      <c r="E419" s="163">
        <v>553.27532380000002</v>
      </c>
    </row>
    <row r="420" spans="1:5" x14ac:dyDescent="0.2">
      <c r="A420" s="61" t="s">
        <v>1453</v>
      </c>
      <c r="B420" s="71" t="s">
        <v>1056</v>
      </c>
      <c r="C420" s="72">
        <v>170.72900000000001</v>
      </c>
      <c r="D420" s="65">
        <v>198.43</v>
      </c>
      <c r="E420" s="164"/>
    </row>
    <row r="421" spans="1:5" x14ac:dyDescent="0.2">
      <c r="A421" s="61" t="s">
        <v>1454</v>
      </c>
      <c r="B421" s="71" t="s">
        <v>1056</v>
      </c>
      <c r="C421" s="72">
        <v>645.17570000000001</v>
      </c>
      <c r="D421" s="65">
        <v>665.55</v>
      </c>
      <c r="E421" s="64">
        <v>32.511989999999997</v>
      </c>
    </row>
    <row r="422" spans="1:5" x14ac:dyDescent="0.2">
      <c r="A422" s="61" t="s">
        <v>1302</v>
      </c>
      <c r="B422" s="71" t="s">
        <v>1056</v>
      </c>
      <c r="C422" s="72">
        <v>1800.701147</v>
      </c>
      <c r="D422" s="65">
        <v>1757</v>
      </c>
      <c r="E422" s="163">
        <v>127.694675</v>
      </c>
    </row>
    <row r="423" spans="1:5" x14ac:dyDescent="0.2">
      <c r="A423" s="61" t="s">
        <v>1148</v>
      </c>
      <c r="B423" s="71" t="s">
        <v>1056</v>
      </c>
      <c r="C423" s="72">
        <v>1874.5391259999999</v>
      </c>
      <c r="D423" s="65">
        <v>1764.8</v>
      </c>
      <c r="E423" s="165"/>
    </row>
    <row r="424" spans="1:5" x14ac:dyDescent="0.2">
      <c r="A424" s="61" t="s">
        <v>1455</v>
      </c>
      <c r="B424" s="71" t="s">
        <v>1056</v>
      </c>
      <c r="C424" s="72">
        <v>1780.2</v>
      </c>
      <c r="D424" s="65">
        <v>1778.8</v>
      </c>
      <c r="E424" s="164"/>
    </row>
    <row r="425" spans="1:5" x14ac:dyDescent="0.2">
      <c r="A425" s="61" t="s">
        <v>1149</v>
      </c>
      <c r="B425" s="71" t="s">
        <v>1056</v>
      </c>
      <c r="C425" s="72">
        <v>1051.7961479999999</v>
      </c>
      <c r="D425" s="65">
        <v>1053.3</v>
      </c>
      <c r="E425" s="163">
        <v>668.75305500000002</v>
      </c>
    </row>
    <row r="426" spans="1:5" x14ac:dyDescent="0.2">
      <c r="A426" s="61" t="s">
        <v>1150</v>
      </c>
      <c r="B426" s="71" t="s">
        <v>1056</v>
      </c>
      <c r="C426" s="72">
        <v>1080.6970289999999</v>
      </c>
      <c r="D426" s="65">
        <v>1056.5999999999999</v>
      </c>
      <c r="E426" s="165"/>
    </row>
    <row r="427" spans="1:5" x14ac:dyDescent="0.2">
      <c r="A427" s="61" t="s">
        <v>1456</v>
      </c>
      <c r="B427" s="71" t="s">
        <v>1056</v>
      </c>
      <c r="C427" s="72">
        <v>1060.2611280000001</v>
      </c>
      <c r="D427" s="65">
        <v>1063.4000000000001</v>
      </c>
      <c r="E427" s="164"/>
    </row>
    <row r="428" spans="1:5" x14ac:dyDescent="0.2">
      <c r="A428" s="61" t="s">
        <v>1457</v>
      </c>
      <c r="B428" s="71" t="s">
        <v>1056</v>
      </c>
      <c r="C428" s="72">
        <v>1078.0286000000001</v>
      </c>
      <c r="D428" s="65">
        <v>1087.2</v>
      </c>
      <c r="E428" s="163">
        <v>90.745451000000003</v>
      </c>
    </row>
    <row r="429" spans="1:5" x14ac:dyDescent="0.2">
      <c r="A429" s="61" t="s">
        <v>1151</v>
      </c>
      <c r="B429" s="71" t="s">
        <v>1056</v>
      </c>
      <c r="C429" s="72">
        <v>1129.7133470000001</v>
      </c>
      <c r="D429" s="65">
        <v>1090.8</v>
      </c>
      <c r="E429" s="164"/>
    </row>
    <row r="430" spans="1:5" x14ac:dyDescent="0.2">
      <c r="A430" s="61" t="s">
        <v>1458</v>
      </c>
      <c r="B430" s="71" t="s">
        <v>1056</v>
      </c>
      <c r="C430" s="72">
        <v>19925.435892000001</v>
      </c>
      <c r="D430" s="65">
        <v>20313</v>
      </c>
      <c r="E430" s="163">
        <v>97.856165000000004</v>
      </c>
    </row>
    <row r="431" spans="1:5" x14ac:dyDescent="0.2">
      <c r="A431" s="61" t="s">
        <v>1152</v>
      </c>
      <c r="B431" s="71" t="s">
        <v>1056</v>
      </c>
      <c r="C431" s="72">
        <v>19925.142856999999</v>
      </c>
      <c r="D431" s="65">
        <v>20416</v>
      </c>
      <c r="E431" s="165"/>
    </row>
    <row r="432" spans="1:5" x14ac:dyDescent="0.2">
      <c r="A432" s="61" t="s">
        <v>1459</v>
      </c>
      <c r="B432" s="71" t="s">
        <v>1056</v>
      </c>
      <c r="C432" s="72">
        <v>20578.916682999999</v>
      </c>
      <c r="D432" s="65">
        <v>20473</v>
      </c>
      <c r="E432" s="164"/>
    </row>
    <row r="433" spans="1:5" x14ac:dyDescent="0.2">
      <c r="A433" s="61" t="s">
        <v>1153</v>
      </c>
      <c r="B433" s="71" t="s">
        <v>1056</v>
      </c>
      <c r="C433" s="72">
        <v>1938.061557</v>
      </c>
      <c r="D433" s="65">
        <v>1937.8</v>
      </c>
      <c r="E433" s="163">
        <v>307.88542225000003</v>
      </c>
    </row>
    <row r="434" spans="1:5" x14ac:dyDescent="0.2">
      <c r="A434" s="61" t="s">
        <v>1460</v>
      </c>
      <c r="B434" s="71" t="s">
        <v>1056</v>
      </c>
      <c r="C434" s="72">
        <v>1962.5652170000001</v>
      </c>
      <c r="D434" s="65">
        <v>1948.7</v>
      </c>
      <c r="E434" s="165"/>
    </row>
    <row r="435" spans="1:5" x14ac:dyDescent="0.2">
      <c r="A435" s="61" t="s">
        <v>1461</v>
      </c>
      <c r="B435" s="71" t="s">
        <v>1056</v>
      </c>
      <c r="C435" s="72">
        <v>1948.15</v>
      </c>
      <c r="D435" s="65">
        <v>1958.6</v>
      </c>
      <c r="E435" s="164"/>
    </row>
    <row r="436" spans="1:5" x14ac:dyDescent="0.2">
      <c r="A436" s="61" t="s">
        <v>1462</v>
      </c>
      <c r="B436" s="71" t="s">
        <v>1056</v>
      </c>
      <c r="C436" s="72">
        <v>3648.266705</v>
      </c>
      <c r="D436" s="65">
        <v>3690.7</v>
      </c>
      <c r="E436" s="64">
        <v>3.6410061250000001</v>
      </c>
    </row>
    <row r="437" spans="1:5" x14ac:dyDescent="0.2">
      <c r="A437" s="61" t="s">
        <v>1463</v>
      </c>
      <c r="B437" s="71" t="s">
        <v>1056</v>
      </c>
      <c r="C437" s="72">
        <v>46.88</v>
      </c>
      <c r="D437" s="65">
        <v>46.27</v>
      </c>
      <c r="E437" s="64">
        <v>1.4159801500000002</v>
      </c>
    </row>
    <row r="438" spans="1:5" x14ac:dyDescent="0.2">
      <c r="A438" s="61" t="s">
        <v>1464</v>
      </c>
      <c r="B438" s="71" t="s">
        <v>1056</v>
      </c>
      <c r="C438" s="72">
        <v>1049.4000000000001</v>
      </c>
      <c r="D438" s="65">
        <v>1059.0999999999999</v>
      </c>
      <c r="E438" s="163">
        <v>5.1157915000000003</v>
      </c>
    </row>
    <row r="439" spans="1:5" x14ac:dyDescent="0.2">
      <c r="A439" s="61" t="s">
        <v>1465</v>
      </c>
      <c r="B439" s="71" t="s">
        <v>1056</v>
      </c>
      <c r="C439" s="72">
        <v>1080</v>
      </c>
      <c r="D439" s="65">
        <v>1055.4000000000001</v>
      </c>
      <c r="E439" s="164"/>
    </row>
    <row r="440" spans="1:5" x14ac:dyDescent="0.2">
      <c r="A440" s="61" t="s">
        <v>1154</v>
      </c>
      <c r="B440" s="71" t="s">
        <v>1056</v>
      </c>
      <c r="C440" s="72">
        <v>378.47183200000001</v>
      </c>
      <c r="D440" s="65">
        <v>350.55</v>
      </c>
      <c r="E440" s="163">
        <v>199.72519087499998</v>
      </c>
    </row>
    <row r="441" spans="1:5" x14ac:dyDescent="0.2">
      <c r="A441" s="61" t="s">
        <v>1155</v>
      </c>
      <c r="B441" s="71" t="s">
        <v>1056</v>
      </c>
      <c r="C441" s="72">
        <v>383.56469099999998</v>
      </c>
      <c r="D441" s="65">
        <v>352.4</v>
      </c>
      <c r="E441" s="165"/>
    </row>
    <row r="442" spans="1:5" x14ac:dyDescent="0.2">
      <c r="A442" s="61" t="s">
        <v>1466</v>
      </c>
      <c r="B442" s="71" t="s">
        <v>1056</v>
      </c>
      <c r="C442" s="72">
        <v>368.81819999999999</v>
      </c>
      <c r="D442" s="65">
        <v>354</v>
      </c>
      <c r="E442" s="164"/>
    </row>
    <row r="443" spans="1:5" x14ac:dyDescent="0.2">
      <c r="A443" s="61" t="s">
        <v>1156</v>
      </c>
      <c r="B443" s="71" t="s">
        <v>1056</v>
      </c>
      <c r="C443" s="72">
        <v>190.94670099999999</v>
      </c>
      <c r="D443" s="65">
        <v>183.24</v>
      </c>
      <c r="E443" s="64">
        <v>2.7120555</v>
      </c>
    </row>
    <row r="444" spans="1:5" x14ac:dyDescent="0.2">
      <c r="A444" s="61" t="s">
        <v>1467</v>
      </c>
      <c r="B444" s="71" t="s">
        <v>1056</v>
      </c>
      <c r="C444" s="72">
        <v>2294.6</v>
      </c>
      <c r="D444" s="65">
        <v>2337.1</v>
      </c>
      <c r="E444" s="64">
        <v>110.897262</v>
      </c>
    </row>
    <row r="445" spans="1:5" x14ac:dyDescent="0.2">
      <c r="A445" s="61" t="s">
        <v>1468</v>
      </c>
      <c r="B445" s="71" t="s">
        <v>1056</v>
      </c>
      <c r="C445" s="72">
        <v>319.83170000000001</v>
      </c>
      <c r="D445" s="65">
        <v>319.05</v>
      </c>
      <c r="E445" s="163">
        <v>83.843692000000004</v>
      </c>
    </row>
    <row r="446" spans="1:5" x14ac:dyDescent="0.2">
      <c r="A446" s="61" t="s">
        <v>1157</v>
      </c>
      <c r="B446" s="71" t="s">
        <v>1056</v>
      </c>
      <c r="C446" s="72">
        <v>330.45000499999998</v>
      </c>
      <c r="D446" s="65">
        <v>319.85000000000002</v>
      </c>
      <c r="E446" s="165"/>
    </row>
    <row r="447" spans="1:5" x14ac:dyDescent="0.2">
      <c r="A447" s="61" t="s">
        <v>1469</v>
      </c>
      <c r="B447" s="71" t="s">
        <v>1056</v>
      </c>
      <c r="C447" s="72">
        <v>320</v>
      </c>
      <c r="D447" s="65">
        <v>322.39999999999998</v>
      </c>
      <c r="E447" s="164"/>
    </row>
    <row r="448" spans="1:5" x14ac:dyDescent="0.2">
      <c r="A448" s="61" t="s">
        <v>1158</v>
      </c>
      <c r="B448" s="71" t="s">
        <v>1056</v>
      </c>
      <c r="C448" s="72">
        <v>4376.6563690000003</v>
      </c>
      <c r="D448" s="65">
        <v>4343.8</v>
      </c>
      <c r="E448" s="163">
        <v>105.76400875</v>
      </c>
    </row>
    <row r="449" spans="1:5" x14ac:dyDescent="0.2">
      <c r="A449" s="61" t="s">
        <v>1470</v>
      </c>
      <c r="B449" s="71" t="s">
        <v>1056</v>
      </c>
      <c r="C449" s="72">
        <v>4431.2094989999996</v>
      </c>
      <c r="D449" s="65">
        <v>4370.2</v>
      </c>
      <c r="E449" s="165"/>
    </row>
    <row r="450" spans="1:5" x14ac:dyDescent="0.2">
      <c r="A450" s="61" t="s">
        <v>1471</v>
      </c>
      <c r="B450" s="71" t="s">
        <v>1056</v>
      </c>
      <c r="C450" s="72">
        <v>4290</v>
      </c>
      <c r="D450" s="65">
        <v>4381.6000000000004</v>
      </c>
      <c r="E450" s="164"/>
    </row>
    <row r="451" spans="1:5" x14ac:dyDescent="0.2">
      <c r="A451" s="61" t="s">
        <v>1159</v>
      </c>
      <c r="B451" s="71" t="s">
        <v>1056</v>
      </c>
      <c r="C451" s="72">
        <v>11641</v>
      </c>
      <c r="D451" s="65">
        <v>11588</v>
      </c>
      <c r="E451" s="163">
        <v>85.890382500000001</v>
      </c>
    </row>
    <row r="452" spans="1:5" x14ac:dyDescent="0.2">
      <c r="A452" s="61" t="s">
        <v>1160</v>
      </c>
      <c r="B452" s="71" t="s">
        <v>1056</v>
      </c>
      <c r="C452" s="72">
        <v>11638.873417999999</v>
      </c>
      <c r="D452" s="65">
        <v>11635</v>
      </c>
      <c r="E452" s="165"/>
    </row>
    <row r="453" spans="1:5" x14ac:dyDescent="0.2">
      <c r="A453" s="61" t="s">
        <v>1472</v>
      </c>
      <c r="B453" s="71" t="s">
        <v>1056</v>
      </c>
      <c r="C453" s="72">
        <v>11900</v>
      </c>
      <c r="D453" s="65">
        <v>11691</v>
      </c>
      <c r="E453" s="164"/>
    </row>
    <row r="454" spans="1:5" x14ac:dyDescent="0.2">
      <c r="A454" s="61" t="s">
        <v>1473</v>
      </c>
      <c r="B454" s="71" t="s">
        <v>1056</v>
      </c>
      <c r="C454" s="72">
        <v>1550</v>
      </c>
      <c r="D454" s="65">
        <v>1508.2</v>
      </c>
      <c r="E454" s="163">
        <v>84.647919999999999</v>
      </c>
    </row>
    <row r="455" spans="1:5" x14ac:dyDescent="0.2">
      <c r="A455" s="61" t="s">
        <v>1474</v>
      </c>
      <c r="B455" s="71" t="s">
        <v>1056</v>
      </c>
      <c r="C455" s="72">
        <v>1556.5581999999999</v>
      </c>
      <c r="D455" s="65">
        <v>1498.2</v>
      </c>
      <c r="E455" s="164"/>
    </row>
    <row r="456" spans="1:5" x14ac:dyDescent="0.2">
      <c r="A456" s="61" t="s">
        <v>1475</v>
      </c>
      <c r="B456" s="71" t="s">
        <v>1056</v>
      </c>
      <c r="C456" s="72">
        <v>564.89580000000001</v>
      </c>
      <c r="D456" s="65">
        <v>567.70000000000005</v>
      </c>
      <c r="E456" s="163">
        <v>81.289721212000003</v>
      </c>
    </row>
    <row r="457" spans="1:5" x14ac:dyDescent="0.2">
      <c r="A457" s="61" t="s">
        <v>1476</v>
      </c>
      <c r="B457" s="71" t="s">
        <v>1056</v>
      </c>
      <c r="C457" s="72">
        <v>575.23945800000001</v>
      </c>
      <c r="D457" s="65">
        <v>570.79999999999995</v>
      </c>
      <c r="E457" s="165"/>
    </row>
    <row r="458" spans="1:5" x14ac:dyDescent="0.2">
      <c r="A458" s="61" t="s">
        <v>1477</v>
      </c>
      <c r="B458" s="71" t="s">
        <v>1056</v>
      </c>
      <c r="C458" s="72">
        <v>576.86666700000001</v>
      </c>
      <c r="D458" s="65">
        <v>573.85</v>
      </c>
      <c r="E458" s="164"/>
    </row>
    <row r="459" spans="1:5" x14ac:dyDescent="0.2">
      <c r="A459" s="61" t="s">
        <v>1478</v>
      </c>
      <c r="B459" s="71" t="s">
        <v>1056</v>
      </c>
      <c r="C459" s="72">
        <v>433.894499</v>
      </c>
      <c r="D459" s="65">
        <v>410.9</v>
      </c>
      <c r="E459" s="163">
        <v>125.72293550000001</v>
      </c>
    </row>
    <row r="460" spans="1:5" x14ac:dyDescent="0.2">
      <c r="A460" s="61" t="s">
        <v>1161</v>
      </c>
      <c r="B460" s="71" t="s">
        <v>1056</v>
      </c>
      <c r="C460" s="72">
        <v>450.39521400000001</v>
      </c>
      <c r="D460" s="65">
        <v>412.2</v>
      </c>
      <c r="E460" s="165"/>
    </row>
    <row r="461" spans="1:5" x14ac:dyDescent="0.2">
      <c r="A461" s="61" t="s">
        <v>1479</v>
      </c>
      <c r="B461" s="71" t="s">
        <v>1056</v>
      </c>
      <c r="C461" s="72">
        <v>420.44997999999998</v>
      </c>
      <c r="D461" s="65">
        <v>414</v>
      </c>
      <c r="E461" s="164"/>
    </row>
    <row r="462" spans="1:5" x14ac:dyDescent="0.2">
      <c r="A462" s="61" t="s">
        <v>1162</v>
      </c>
      <c r="B462" s="71" t="s">
        <v>1056</v>
      </c>
      <c r="C462" s="72">
        <v>269.908343</v>
      </c>
      <c r="D462" s="65">
        <v>280.7</v>
      </c>
      <c r="E462" s="163">
        <v>255.93835350000001</v>
      </c>
    </row>
    <row r="463" spans="1:5" x14ac:dyDescent="0.2">
      <c r="A463" s="61" t="s">
        <v>1480</v>
      </c>
      <c r="B463" s="71" t="s">
        <v>1056</v>
      </c>
      <c r="C463" s="72">
        <v>272.42893299999997</v>
      </c>
      <c r="D463" s="65">
        <v>282.2</v>
      </c>
      <c r="E463" s="165"/>
    </row>
    <row r="464" spans="1:5" x14ac:dyDescent="0.2">
      <c r="A464" s="61" t="s">
        <v>1481</v>
      </c>
      <c r="B464" s="71" t="s">
        <v>1056</v>
      </c>
      <c r="C464" s="72">
        <v>283.06944399999998</v>
      </c>
      <c r="D464" s="65">
        <v>283.7</v>
      </c>
      <c r="E464" s="164"/>
    </row>
    <row r="465" spans="1:5" x14ac:dyDescent="0.2">
      <c r="A465" s="61" t="s">
        <v>1482</v>
      </c>
      <c r="B465" s="71" t="s">
        <v>1056</v>
      </c>
      <c r="C465" s="72">
        <v>106.27500000000001</v>
      </c>
      <c r="D465" s="65">
        <v>108.26</v>
      </c>
      <c r="E465" s="64">
        <v>5.3687367500000001</v>
      </c>
    </row>
    <row r="466" spans="1:5" x14ac:dyDescent="0.2">
      <c r="A466" s="61" t="s">
        <v>1163</v>
      </c>
      <c r="B466" s="71" t="s">
        <v>1056</v>
      </c>
      <c r="C466" s="72">
        <v>23.458489</v>
      </c>
      <c r="D466" s="65">
        <v>22.37</v>
      </c>
      <c r="E466" s="163">
        <v>230.866185</v>
      </c>
    </row>
    <row r="467" spans="1:5" x14ac:dyDescent="0.2">
      <c r="A467" s="61" t="s">
        <v>1164</v>
      </c>
      <c r="B467" s="71" t="s">
        <v>1056</v>
      </c>
      <c r="C467" s="72">
        <v>22.922594</v>
      </c>
      <c r="D467" s="65">
        <v>22.46</v>
      </c>
      <c r="E467" s="165"/>
    </row>
    <row r="468" spans="1:5" x14ac:dyDescent="0.2">
      <c r="A468" s="61" t="s">
        <v>1483</v>
      </c>
      <c r="B468" s="71" t="s">
        <v>1056</v>
      </c>
      <c r="C468" s="72">
        <v>22.69</v>
      </c>
      <c r="D468" s="65">
        <v>22.57</v>
      </c>
      <c r="E468" s="164"/>
    </row>
    <row r="470" spans="1:5" x14ac:dyDescent="0.2">
      <c r="A470" s="10" t="s">
        <v>1312</v>
      </c>
      <c r="C470" s="35"/>
      <c r="D470" s="35"/>
    </row>
    <row r="471" spans="1:5" x14ac:dyDescent="0.2">
      <c r="A471" s="10" t="s">
        <v>1313</v>
      </c>
    </row>
    <row r="472" spans="1:5" x14ac:dyDescent="0.2">
      <c r="A472" s="10" t="s">
        <v>1074</v>
      </c>
    </row>
    <row r="474" spans="1:5" x14ac:dyDescent="0.2">
      <c r="A474" s="159" t="s">
        <v>1039</v>
      </c>
      <c r="B474" s="159" t="s">
        <v>1034</v>
      </c>
      <c r="C474" s="159" t="s">
        <v>1057</v>
      </c>
      <c r="D474" s="159" t="s">
        <v>1058</v>
      </c>
      <c r="E474" s="161" t="s">
        <v>1073</v>
      </c>
    </row>
    <row r="475" spans="1:5" ht="31.9" customHeight="1" x14ac:dyDescent="0.2">
      <c r="A475" s="160"/>
      <c r="B475" s="160"/>
      <c r="C475" s="160"/>
      <c r="D475" s="160"/>
      <c r="E475" s="162"/>
    </row>
    <row r="476" spans="1:5" x14ac:dyDescent="0.2">
      <c r="A476" s="73">
        <v>121</v>
      </c>
      <c r="B476" s="81">
        <v>13847</v>
      </c>
      <c r="C476" s="82">
        <v>1250.508153</v>
      </c>
      <c r="D476" s="82">
        <v>98158.1723798811</v>
      </c>
      <c r="E476" s="76">
        <v>-2483.1415570189097</v>
      </c>
    </row>
    <row r="478" spans="1:5" x14ac:dyDescent="0.2">
      <c r="A478" s="11" t="s">
        <v>1060</v>
      </c>
      <c r="D478" s="35">
        <f>ABS(+H140)</f>
        <v>70.588170284373817</v>
      </c>
    </row>
    <row r="480" spans="1:5" x14ac:dyDescent="0.2">
      <c r="A480" s="11" t="s">
        <v>1061</v>
      </c>
      <c r="D480" s="36">
        <v>9.42667501636212</v>
      </c>
    </row>
    <row r="482" spans="1:9" x14ac:dyDescent="0.2">
      <c r="A482" s="11" t="s">
        <v>1062</v>
      </c>
      <c r="D482" s="35">
        <v>0.349117180709557</v>
      </c>
      <c r="E482" s="9" t="s">
        <v>59</v>
      </c>
    </row>
    <row r="484" spans="1:9" x14ac:dyDescent="0.2">
      <c r="A484" s="11" t="s">
        <v>1063</v>
      </c>
      <c r="D484" s="31" t="s">
        <v>60</v>
      </c>
    </row>
    <row r="486" spans="1:9" x14ac:dyDescent="0.2">
      <c r="A486" s="11" t="s">
        <v>1064</v>
      </c>
      <c r="D486" s="31" t="s">
        <v>60</v>
      </c>
    </row>
    <row r="487" spans="1:9" x14ac:dyDescent="0.2">
      <c r="A487" s="11"/>
    </row>
    <row r="488" spans="1:9" x14ac:dyDescent="0.2">
      <c r="A488" s="11" t="s">
        <v>1065</v>
      </c>
      <c r="D488" s="31" t="s">
        <v>60</v>
      </c>
    </row>
    <row r="489" spans="1:9" x14ac:dyDescent="0.2">
      <c r="A489" s="11"/>
    </row>
    <row r="490" spans="1:9" x14ac:dyDescent="0.2">
      <c r="A490" s="11" t="s">
        <v>1066</v>
      </c>
      <c r="D490" s="31" t="s">
        <v>60</v>
      </c>
    </row>
    <row r="491" spans="1:9" x14ac:dyDescent="0.2">
      <c r="A491" s="11"/>
    </row>
    <row r="492" spans="1:9" x14ac:dyDescent="0.2">
      <c r="A492" s="11" t="s">
        <v>1067</v>
      </c>
      <c r="D492" s="31" t="s">
        <v>60</v>
      </c>
    </row>
    <row r="494" spans="1:9" x14ac:dyDescent="0.2">
      <c r="A494" s="77" t="s">
        <v>1068</v>
      </c>
      <c r="B494" s="78"/>
      <c r="C494" s="78"/>
      <c r="D494" s="78"/>
    </row>
    <row r="496" spans="1:9" x14ac:dyDescent="0.2">
      <c r="A496" s="77" t="s">
        <v>2074</v>
      </c>
      <c r="B496" s="78"/>
      <c r="C496" s="78"/>
      <c r="D496" s="78"/>
      <c r="E496" s="10"/>
      <c r="G496" s="10"/>
      <c r="H496" s="78"/>
      <c r="I496" s="78"/>
    </row>
    <row r="497" spans="1:9" x14ac:dyDescent="0.2">
      <c r="A497" s="102"/>
      <c r="B497" s="78"/>
      <c r="C497" s="78"/>
      <c r="D497" s="78"/>
      <c r="E497" s="10"/>
      <c r="G497" s="10"/>
      <c r="H497" s="78"/>
      <c r="I497" s="78"/>
    </row>
    <row r="498" spans="1:9" x14ac:dyDescent="0.2">
      <c r="A498" s="78"/>
      <c r="B498" s="78"/>
      <c r="C498" s="78"/>
      <c r="D498" s="78"/>
      <c r="E498" s="10"/>
      <c r="G498" s="10"/>
      <c r="H498" s="78"/>
      <c r="I498" s="78"/>
    </row>
    <row r="499" spans="1:9" x14ac:dyDescent="0.2">
      <c r="A499" s="78"/>
      <c r="B499" s="78"/>
      <c r="C499" s="78"/>
      <c r="D499" s="78"/>
      <c r="E499" s="10"/>
      <c r="G499" s="10"/>
      <c r="H499" s="78"/>
      <c r="I499" s="78"/>
    </row>
    <row r="500" spans="1:9" x14ac:dyDescent="0.2">
      <c r="A500" s="78"/>
      <c r="B500" s="78"/>
      <c r="C500" s="78"/>
      <c r="D500" s="78"/>
      <c r="E500" s="10"/>
      <c r="G500" s="10"/>
      <c r="H500" s="78"/>
      <c r="I500" s="78"/>
    </row>
    <row r="501" spans="1:9" x14ac:dyDescent="0.2">
      <c r="A501" s="78"/>
      <c r="B501" s="78"/>
      <c r="C501" s="78"/>
      <c r="D501" s="78"/>
      <c r="E501" s="10"/>
      <c r="G501" s="10"/>
      <c r="H501" s="78"/>
      <c r="I501" s="78"/>
    </row>
    <row r="502" spans="1:9" x14ac:dyDescent="0.2">
      <c r="A502" s="78"/>
      <c r="B502" s="78"/>
      <c r="C502" s="78"/>
      <c r="D502" s="78"/>
      <c r="E502" s="10"/>
      <c r="G502" s="10"/>
      <c r="H502" s="78"/>
      <c r="I502" s="78"/>
    </row>
    <row r="503" spans="1:9" x14ac:dyDescent="0.2">
      <c r="A503" s="78"/>
      <c r="B503" s="78"/>
      <c r="C503" s="78"/>
      <c r="D503" s="78"/>
      <c r="E503" s="10"/>
      <c r="G503" s="10"/>
      <c r="H503" s="78"/>
      <c r="I503" s="78"/>
    </row>
    <row r="504" spans="1:9" x14ac:dyDescent="0.2">
      <c r="A504" s="78"/>
      <c r="B504" s="78"/>
      <c r="C504" s="78"/>
      <c r="D504" s="78"/>
      <c r="E504" s="10"/>
      <c r="G504" s="10"/>
      <c r="H504" s="78"/>
      <c r="I504" s="78"/>
    </row>
    <row r="505" spans="1:9" x14ac:dyDescent="0.2">
      <c r="A505" s="78"/>
      <c r="B505" s="78"/>
      <c r="C505" s="78"/>
      <c r="D505" s="78"/>
      <c r="E505" s="10"/>
      <c r="G505" s="10"/>
      <c r="H505" s="78"/>
      <c r="I505" s="78"/>
    </row>
    <row r="506" spans="1:9" x14ac:dyDescent="0.2">
      <c r="A506" s="78"/>
      <c r="B506" s="78"/>
      <c r="C506" s="78"/>
      <c r="D506" s="78"/>
      <c r="E506" s="10"/>
      <c r="G506" s="10"/>
      <c r="H506" s="78"/>
      <c r="I506" s="78"/>
    </row>
    <row r="507" spans="1:9" x14ac:dyDescent="0.2">
      <c r="A507" s="78"/>
      <c r="B507" s="78"/>
      <c r="C507" s="78"/>
      <c r="D507" s="78"/>
      <c r="E507" s="10"/>
      <c r="G507" s="10"/>
      <c r="H507" s="78"/>
      <c r="I507" s="78"/>
    </row>
    <row r="508" spans="1:9" x14ac:dyDescent="0.2">
      <c r="A508" s="78"/>
      <c r="B508" s="78"/>
      <c r="C508" s="78"/>
      <c r="D508" s="78"/>
      <c r="E508" s="10"/>
      <c r="G508" s="10"/>
      <c r="H508" s="78"/>
      <c r="I508" s="78"/>
    </row>
    <row r="509" spans="1:9" x14ac:dyDescent="0.2">
      <c r="A509" s="78"/>
      <c r="B509" s="78"/>
      <c r="C509" s="78"/>
      <c r="D509" s="78"/>
      <c r="E509" s="10"/>
      <c r="G509" s="10"/>
      <c r="H509" s="78"/>
      <c r="I509" s="78"/>
    </row>
    <row r="510" spans="1:9" x14ac:dyDescent="0.2">
      <c r="A510" s="78"/>
      <c r="B510" s="78"/>
      <c r="C510" s="78"/>
      <c r="D510" s="78"/>
      <c r="E510" s="10"/>
      <c r="G510" s="10"/>
      <c r="H510" s="78"/>
      <c r="I510" s="78"/>
    </row>
    <row r="511" spans="1:9" x14ac:dyDescent="0.2">
      <c r="A511" s="78"/>
      <c r="B511" s="78"/>
      <c r="C511" s="78"/>
      <c r="D511" s="78"/>
      <c r="E511" s="10"/>
      <c r="G511" s="10"/>
      <c r="H511" s="78"/>
      <c r="I511" s="78"/>
    </row>
    <row r="512" spans="1:9" x14ac:dyDescent="0.2">
      <c r="A512" s="78"/>
      <c r="B512" s="78"/>
      <c r="C512" s="78"/>
      <c r="D512" s="78"/>
      <c r="E512" s="10"/>
      <c r="G512" s="10"/>
      <c r="H512" s="78"/>
      <c r="I512" s="78"/>
    </row>
    <row r="513" spans="1:9" x14ac:dyDescent="0.2">
      <c r="A513" s="78"/>
      <c r="B513" s="78"/>
      <c r="C513" s="78"/>
      <c r="D513" s="78"/>
      <c r="E513" s="10"/>
      <c r="G513" s="10"/>
      <c r="H513" s="78"/>
      <c r="I513" s="78"/>
    </row>
    <row r="514" spans="1:9" x14ac:dyDescent="0.2">
      <c r="A514" s="77" t="s">
        <v>1492</v>
      </c>
      <c r="B514" s="78"/>
      <c r="C514" s="78"/>
      <c r="D514" s="78"/>
      <c r="E514" s="10"/>
      <c r="G514" s="10"/>
      <c r="H514" s="78"/>
      <c r="I514" s="78"/>
    </row>
    <row r="515" spans="1:9" x14ac:dyDescent="0.2">
      <c r="A515" s="78"/>
      <c r="B515" s="78"/>
      <c r="C515" s="78"/>
      <c r="D515" s="78"/>
      <c r="E515" s="10"/>
      <c r="G515" s="10"/>
      <c r="H515" s="78"/>
      <c r="I515" s="78"/>
    </row>
    <row r="516" spans="1:9" x14ac:dyDescent="0.2">
      <c r="A516" s="77" t="s">
        <v>2075</v>
      </c>
      <c r="B516" s="78"/>
      <c r="C516" s="78"/>
      <c r="D516" s="78"/>
      <c r="E516" s="10"/>
      <c r="G516" s="10"/>
      <c r="H516" s="78"/>
      <c r="I516" s="78"/>
    </row>
    <row r="517" spans="1:9" x14ac:dyDescent="0.2">
      <c r="A517" s="78"/>
      <c r="B517" s="78"/>
      <c r="C517" s="78"/>
      <c r="D517" s="78"/>
      <c r="E517" s="10"/>
      <c r="G517" s="10"/>
      <c r="H517" s="78"/>
      <c r="I517" s="78"/>
    </row>
    <row r="518" spans="1:9" x14ac:dyDescent="0.2">
      <c r="A518" s="78"/>
      <c r="B518" s="78"/>
      <c r="C518" s="78"/>
      <c r="D518" s="78"/>
      <c r="E518" s="10"/>
      <c r="G518" s="10"/>
      <c r="H518" s="78"/>
      <c r="I518" s="78"/>
    </row>
    <row r="519" spans="1:9" x14ac:dyDescent="0.2">
      <c r="A519" s="78"/>
      <c r="B519" s="78"/>
      <c r="C519" s="78"/>
      <c r="D519" s="78"/>
      <c r="E519" s="10"/>
      <c r="G519" s="10"/>
      <c r="H519" s="78"/>
      <c r="I519" s="78"/>
    </row>
    <row r="520" spans="1:9" x14ac:dyDescent="0.2">
      <c r="A520" s="78"/>
      <c r="B520" s="78"/>
      <c r="C520" s="78"/>
      <c r="D520" s="78"/>
      <c r="E520" s="10"/>
      <c r="G520" s="10"/>
      <c r="H520" s="78"/>
      <c r="I520" s="78"/>
    </row>
    <row r="521" spans="1:9" x14ac:dyDescent="0.2">
      <c r="A521" s="78"/>
      <c r="B521" s="78"/>
      <c r="C521" s="78"/>
      <c r="D521" s="78"/>
      <c r="E521" s="10"/>
      <c r="G521" s="10"/>
      <c r="H521" s="78"/>
      <c r="I521" s="78"/>
    </row>
    <row r="522" spans="1:9" x14ac:dyDescent="0.2">
      <c r="A522" s="78"/>
      <c r="B522" s="78"/>
      <c r="C522" s="78"/>
      <c r="D522" s="78"/>
      <c r="E522" s="10"/>
      <c r="G522" s="10"/>
      <c r="H522" s="78"/>
      <c r="I522" s="78"/>
    </row>
    <row r="523" spans="1:9" x14ac:dyDescent="0.2">
      <c r="A523" s="78"/>
      <c r="B523" s="78"/>
      <c r="C523" s="78"/>
      <c r="D523" s="78"/>
      <c r="E523" s="10"/>
      <c r="G523" s="10"/>
      <c r="H523" s="78"/>
      <c r="I523" s="78"/>
    </row>
    <row r="524" spans="1:9" x14ac:dyDescent="0.2">
      <c r="A524" s="78"/>
      <c r="B524" s="78"/>
      <c r="C524" s="78"/>
      <c r="D524" s="78"/>
      <c r="E524" s="10"/>
      <c r="G524" s="10"/>
      <c r="H524" s="78"/>
      <c r="I524" s="78"/>
    </row>
    <row r="525" spans="1:9" x14ac:dyDescent="0.2">
      <c r="A525" s="78"/>
      <c r="B525" s="78"/>
      <c r="C525" s="78"/>
      <c r="D525" s="78"/>
      <c r="E525" s="10"/>
      <c r="G525" s="10"/>
      <c r="H525" s="78"/>
      <c r="I525" s="78"/>
    </row>
    <row r="526" spans="1:9" x14ac:dyDescent="0.2">
      <c r="A526" s="78"/>
      <c r="B526" s="78"/>
      <c r="C526" s="78"/>
      <c r="D526" s="78"/>
      <c r="E526" s="10"/>
      <c r="G526" s="10"/>
      <c r="H526" s="78"/>
      <c r="I526" s="78"/>
    </row>
    <row r="527" spans="1:9" x14ac:dyDescent="0.2">
      <c r="A527" s="78"/>
      <c r="B527" s="78"/>
      <c r="C527" s="78"/>
      <c r="D527" s="78"/>
      <c r="E527" s="10"/>
      <c r="G527" s="10"/>
      <c r="H527" s="78"/>
      <c r="I527" s="78"/>
    </row>
    <row r="528" spans="1:9" x14ac:dyDescent="0.2">
      <c r="A528" s="78"/>
      <c r="B528" s="78"/>
      <c r="C528" s="78"/>
      <c r="D528" s="78"/>
      <c r="E528" s="10"/>
      <c r="G528" s="10"/>
      <c r="H528" s="78"/>
      <c r="I528" s="78"/>
    </row>
    <row r="529" spans="1:9" x14ac:dyDescent="0.2">
      <c r="A529" s="78"/>
      <c r="B529" s="78"/>
      <c r="C529" s="78"/>
      <c r="D529" s="78"/>
      <c r="E529" s="10"/>
      <c r="G529" s="10"/>
      <c r="H529" s="78"/>
      <c r="I529" s="78"/>
    </row>
    <row r="530" spans="1:9" x14ac:dyDescent="0.2">
      <c r="B530" s="78"/>
      <c r="C530" s="78"/>
      <c r="D530" s="78"/>
      <c r="E530" s="10"/>
      <c r="G530" s="10"/>
      <c r="H530" s="78"/>
      <c r="I530" s="78"/>
    </row>
    <row r="531" spans="1:9" x14ac:dyDescent="0.2">
      <c r="A531" s="78"/>
      <c r="B531" s="78"/>
      <c r="C531" s="78"/>
      <c r="D531" s="78"/>
      <c r="E531" s="10"/>
      <c r="G531" s="10"/>
      <c r="H531" s="78"/>
      <c r="I531" s="78"/>
    </row>
    <row r="532" spans="1:9" x14ac:dyDescent="0.2">
      <c r="A532" s="78" t="s">
        <v>1487</v>
      </c>
      <c r="B532" s="78"/>
      <c r="C532" s="78"/>
      <c r="D532" s="78"/>
      <c r="E532" s="10"/>
      <c r="G532" s="10"/>
      <c r="H532" s="78"/>
      <c r="I532" s="78"/>
    </row>
    <row r="533" spans="1:9" x14ac:dyDescent="0.2">
      <c r="A533" s="78"/>
      <c r="B533" s="78"/>
      <c r="C533" s="78"/>
      <c r="D533" s="78"/>
      <c r="E533" s="10"/>
      <c r="G533" s="10"/>
      <c r="H533" s="78"/>
      <c r="I533" s="78"/>
    </row>
    <row r="534" spans="1:9" x14ac:dyDescent="0.2">
      <c r="A534" s="78"/>
      <c r="B534" s="78"/>
      <c r="C534" s="78"/>
      <c r="D534" s="78"/>
      <c r="E534" s="10"/>
      <c r="G534" s="10"/>
      <c r="H534" s="78"/>
      <c r="I534" s="78"/>
    </row>
    <row r="535" spans="1:9" x14ac:dyDescent="0.2">
      <c r="A535" s="78"/>
      <c r="B535" s="78"/>
      <c r="C535" s="78"/>
      <c r="D535" s="78"/>
      <c r="E535" s="10"/>
      <c r="G535" s="10"/>
      <c r="H535" s="78"/>
      <c r="I535" s="78"/>
    </row>
    <row r="536" spans="1:9" x14ac:dyDescent="0.2">
      <c r="A536" s="78"/>
      <c r="B536" s="78"/>
      <c r="C536" s="78"/>
      <c r="D536" s="78"/>
      <c r="E536" s="10"/>
      <c r="G536" s="10"/>
      <c r="H536" s="78"/>
      <c r="I536" s="78"/>
    </row>
    <row r="537" spans="1:9" x14ac:dyDescent="0.2">
      <c r="A537" s="78"/>
      <c r="B537" s="78"/>
      <c r="C537" s="78"/>
      <c r="D537" s="78"/>
      <c r="E537" s="10"/>
      <c r="G537" s="10"/>
      <c r="H537" s="78"/>
      <c r="I537" s="78"/>
    </row>
    <row r="538" spans="1:9" x14ac:dyDescent="0.2">
      <c r="A538" s="78"/>
      <c r="B538" s="78"/>
      <c r="C538" s="78"/>
      <c r="D538" s="78"/>
      <c r="E538" s="10"/>
      <c r="G538" s="10"/>
      <c r="H538" s="78"/>
      <c r="I538" s="78"/>
    </row>
    <row r="539" spans="1:9" x14ac:dyDescent="0.2">
      <c r="A539" s="78"/>
      <c r="B539" s="78"/>
      <c r="C539" s="78"/>
      <c r="D539" s="78"/>
      <c r="E539" s="10"/>
      <c r="G539" s="10"/>
      <c r="H539" s="78"/>
      <c r="I539" s="78"/>
    </row>
  </sheetData>
  <mergeCells count="90">
    <mergeCell ref="E433:E435"/>
    <mergeCell ref="E438:E439"/>
    <mergeCell ref="E440:E442"/>
    <mergeCell ref="E445:E447"/>
    <mergeCell ref="E234:E236"/>
    <mergeCell ref="E425:E427"/>
    <mergeCell ref="E428:E429"/>
    <mergeCell ref="E430:E432"/>
    <mergeCell ref="E282:E283"/>
    <mergeCell ref="E284:E285"/>
    <mergeCell ref="E278:E279"/>
    <mergeCell ref="E280:E281"/>
    <mergeCell ref="E301:E303"/>
    <mergeCell ref="E304:E306"/>
    <mergeCell ref="E308:E310"/>
    <mergeCell ref="E405:E406"/>
    <mergeCell ref="A1:G1"/>
    <mergeCell ref="A184:D184"/>
    <mergeCell ref="E422:E424"/>
    <mergeCell ref="E237:E239"/>
    <mergeCell ref="E240:E241"/>
    <mergeCell ref="E248:E250"/>
    <mergeCell ref="E242:E244"/>
    <mergeCell ref="E245:E247"/>
    <mergeCell ref="E251:E253"/>
    <mergeCell ref="E254:E256"/>
    <mergeCell ref="E286:E287"/>
    <mergeCell ref="E291:E292"/>
    <mergeCell ref="E412:E413"/>
    <mergeCell ref="E415:E417"/>
    <mergeCell ref="E419:E420"/>
    <mergeCell ref="E268:E269"/>
    <mergeCell ref="E407:E409"/>
    <mergeCell ref="E295:E297"/>
    <mergeCell ref="E330:E331"/>
    <mergeCell ref="E389:E391"/>
    <mergeCell ref="E394:E395"/>
    <mergeCell ref="E397:E399"/>
    <mergeCell ref="E400:E401"/>
    <mergeCell ref="E402:E403"/>
    <mergeCell ref="E368:E369"/>
    <mergeCell ref="E372:E374"/>
    <mergeCell ref="E375:E376"/>
    <mergeCell ref="E378:E379"/>
    <mergeCell ref="E380:E382"/>
    <mergeCell ref="E386:E387"/>
    <mergeCell ref="E346:E348"/>
    <mergeCell ref="E349:E350"/>
    <mergeCell ref="E351:E352"/>
    <mergeCell ref="E355:E357"/>
    <mergeCell ref="E361:E363"/>
    <mergeCell ref="E365:E367"/>
    <mergeCell ref="A474:A475"/>
    <mergeCell ref="B474:B475"/>
    <mergeCell ref="C474:C475"/>
    <mergeCell ref="D474:D475"/>
    <mergeCell ref="E474:E475"/>
    <mergeCell ref="E466:E468"/>
    <mergeCell ref="E448:E450"/>
    <mergeCell ref="E451:E453"/>
    <mergeCell ref="E454:E455"/>
    <mergeCell ref="E456:E458"/>
    <mergeCell ref="E459:E461"/>
    <mergeCell ref="E462:E464"/>
    <mergeCell ref="E334:E336"/>
    <mergeCell ref="E337:E338"/>
    <mergeCell ref="E339:E340"/>
    <mergeCell ref="E341:E342"/>
    <mergeCell ref="E343:E345"/>
    <mergeCell ref="E205:E206"/>
    <mergeCell ref="E207:E209"/>
    <mergeCell ref="E210:E212"/>
    <mergeCell ref="E213:E215"/>
    <mergeCell ref="E216:E217"/>
    <mergeCell ref="E230:E232"/>
    <mergeCell ref="E223:E224"/>
    <mergeCell ref="E226:E228"/>
    <mergeCell ref="E257:E259"/>
    <mergeCell ref="E260:E261"/>
    <mergeCell ref="E263:E264"/>
    <mergeCell ref="E265:E267"/>
    <mergeCell ref="E270:E272"/>
    <mergeCell ref="E273:E275"/>
    <mergeCell ref="E311:E312"/>
    <mergeCell ref="E313:E314"/>
    <mergeCell ref="E315:E317"/>
    <mergeCell ref="E318:E320"/>
    <mergeCell ref="E321:E322"/>
    <mergeCell ref="E327:E329"/>
    <mergeCell ref="E323:E325"/>
  </mergeCells>
  <conditionalFormatting sqref="A470:A472">
    <cfRule type="cellIs" dxfId="88" priority="4" stopIfTrue="1" operator="between">
      <formula>0.009</formula>
      <formula>-0.009</formula>
    </cfRule>
  </conditionalFormatting>
  <conditionalFormatting sqref="F2:F3 F5:F183">
    <cfRule type="cellIs" dxfId="87" priority="6" stopIfTrue="1" operator="between">
      <formula>0.009</formula>
      <formula>-0.009</formula>
    </cfRule>
  </conditionalFormatting>
  <conditionalFormatting sqref="F185:F65536">
    <cfRule type="cellIs" dxfId="86" priority="1" stopIfTrue="1" operator="between">
      <formula>0.009</formula>
      <formula>-0.009</formula>
    </cfRule>
  </conditionalFormatting>
  <conditionalFormatting sqref="F184:H184">
    <cfRule type="cellIs" dxfId="85" priority="5"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8E406F-69EE-44FF-BB26-C5E22B00E7BC}">
  <dimension ref="A1:I162"/>
  <sheetViews>
    <sheetView workbookViewId="0">
      <selection sqref="A1:F1"/>
    </sheetView>
  </sheetViews>
  <sheetFormatPr defaultColWidth="9.140625" defaultRowHeight="11.25" x14ac:dyDescent="0.2"/>
  <cols>
    <col min="1" max="1" width="35.42578125" style="6" bestFit="1" customWidth="1"/>
    <col min="2" max="2" width="26.5703125" style="6" bestFit="1" customWidth="1"/>
    <col min="3" max="3" width="22.28515625" style="6" bestFit="1" customWidth="1"/>
    <col min="4" max="4" width="15.5703125" style="6" customWidth="1"/>
    <col min="5" max="5" width="24.28515625" style="9" customWidth="1"/>
    <col min="6" max="6" width="11.85546875" style="10" bestFit="1" customWidth="1"/>
    <col min="7" max="16384" width="9.140625" style="6"/>
  </cols>
  <sheetData>
    <row r="1" spans="1:6" s="1" customFormat="1" ht="15" x14ac:dyDescent="0.2">
      <c r="A1" s="145" t="s">
        <v>13</v>
      </c>
      <c r="B1" s="146"/>
      <c r="C1" s="146"/>
      <c r="D1" s="146"/>
      <c r="E1" s="146"/>
      <c r="F1" s="146"/>
    </row>
    <row r="2" spans="1:6" s="1" customFormat="1" ht="12" x14ac:dyDescent="0.2">
      <c r="E2" s="5"/>
      <c r="F2" s="8"/>
    </row>
    <row r="3" spans="1:6" s="1" customFormat="1" ht="12" x14ac:dyDescent="0.2">
      <c r="A3" s="7" t="s">
        <v>7</v>
      </c>
      <c r="B3" s="2"/>
      <c r="C3" s="3"/>
      <c r="D3" s="3"/>
      <c r="E3" s="4"/>
      <c r="F3" s="8"/>
    </row>
    <row r="4" spans="1:6" s="1" customFormat="1" ht="23.25" customHeight="1" x14ac:dyDescent="0.2">
      <c r="A4" s="14" t="s">
        <v>2</v>
      </c>
      <c r="B4" s="14" t="s">
        <v>0</v>
      </c>
      <c r="C4" s="15" t="s">
        <v>638</v>
      </c>
      <c r="D4" s="15" t="s">
        <v>1</v>
      </c>
      <c r="E4" s="56" t="s">
        <v>6</v>
      </c>
      <c r="F4" s="16" t="s">
        <v>3</v>
      </c>
    </row>
    <row r="5" spans="1:6" x14ac:dyDescent="0.2">
      <c r="A5" s="17" t="s">
        <v>139</v>
      </c>
      <c r="B5" s="18"/>
      <c r="C5" s="18"/>
      <c r="D5" s="18"/>
      <c r="E5" s="19"/>
      <c r="F5" s="20"/>
    </row>
    <row r="6" spans="1:6" x14ac:dyDescent="0.2">
      <c r="A6" s="21" t="s">
        <v>31</v>
      </c>
      <c r="B6" s="22"/>
      <c r="C6" s="22"/>
      <c r="D6" s="22"/>
      <c r="E6" s="23"/>
      <c r="F6" s="24"/>
    </row>
    <row r="7" spans="1:6" x14ac:dyDescent="0.2">
      <c r="A7" s="22" t="s">
        <v>141</v>
      </c>
      <c r="B7" s="22" t="s">
        <v>140</v>
      </c>
      <c r="C7" s="22" t="s">
        <v>142</v>
      </c>
      <c r="D7" s="25">
        <v>2000000</v>
      </c>
      <c r="E7" s="23">
        <v>14180</v>
      </c>
      <c r="F7" s="24">
        <v>7.3774781937765397</v>
      </c>
    </row>
    <row r="8" spans="1:6" x14ac:dyDescent="0.2">
      <c r="A8" s="22" t="s">
        <v>146</v>
      </c>
      <c r="B8" s="22" t="s">
        <v>145</v>
      </c>
      <c r="C8" s="22" t="s">
        <v>142</v>
      </c>
      <c r="D8" s="25">
        <v>1035000</v>
      </c>
      <c r="E8" s="23">
        <v>13455</v>
      </c>
      <c r="F8" s="24">
        <v>7.0002799081285803</v>
      </c>
    </row>
    <row r="9" spans="1:6" x14ac:dyDescent="0.2">
      <c r="A9" s="22" t="s">
        <v>144</v>
      </c>
      <c r="B9" s="22" t="s">
        <v>143</v>
      </c>
      <c r="C9" s="22" t="s">
        <v>142</v>
      </c>
      <c r="D9" s="25">
        <v>775000</v>
      </c>
      <c r="E9" s="23">
        <v>11268.5</v>
      </c>
      <c r="F9" s="24">
        <v>5.8627019059640997</v>
      </c>
    </row>
    <row r="10" spans="1:6" x14ac:dyDescent="0.2">
      <c r="A10" s="22" t="s">
        <v>150</v>
      </c>
      <c r="B10" s="22" t="s">
        <v>149</v>
      </c>
      <c r="C10" s="22" t="s">
        <v>151</v>
      </c>
      <c r="D10" s="25">
        <v>750000</v>
      </c>
      <c r="E10" s="23">
        <v>9577.5</v>
      </c>
      <c r="F10" s="24">
        <v>4.9829194217838397</v>
      </c>
    </row>
    <row r="11" spans="1:6" x14ac:dyDescent="0.2">
      <c r="A11" s="22" t="s">
        <v>454</v>
      </c>
      <c r="B11" s="22" t="s">
        <v>453</v>
      </c>
      <c r="C11" s="22" t="s">
        <v>157</v>
      </c>
      <c r="D11" s="25">
        <v>370000</v>
      </c>
      <c r="E11" s="23">
        <v>8877.41</v>
      </c>
      <c r="F11" s="24">
        <v>4.6186811489572497</v>
      </c>
    </row>
    <row r="12" spans="1:6" x14ac:dyDescent="0.2">
      <c r="A12" s="22" t="s">
        <v>177</v>
      </c>
      <c r="B12" s="22" t="s">
        <v>176</v>
      </c>
      <c r="C12" s="22" t="s">
        <v>178</v>
      </c>
      <c r="D12" s="25">
        <v>500000</v>
      </c>
      <c r="E12" s="23">
        <v>7046</v>
      </c>
      <c r="F12" s="24">
        <v>3.6658470630006699</v>
      </c>
    </row>
    <row r="13" spans="1:6" x14ac:dyDescent="0.2">
      <c r="A13" s="22" t="s">
        <v>156</v>
      </c>
      <c r="B13" s="22" t="s">
        <v>155</v>
      </c>
      <c r="C13" s="22" t="s">
        <v>157</v>
      </c>
      <c r="D13" s="25">
        <v>620000</v>
      </c>
      <c r="E13" s="23">
        <v>7029.56</v>
      </c>
      <c r="F13" s="24">
        <v>3.6572937667026699</v>
      </c>
    </row>
    <row r="14" spans="1:6" x14ac:dyDescent="0.2">
      <c r="A14" s="22" t="s">
        <v>355</v>
      </c>
      <c r="B14" s="22" t="s">
        <v>354</v>
      </c>
      <c r="C14" s="22" t="s">
        <v>163</v>
      </c>
      <c r="D14" s="25">
        <v>42000</v>
      </c>
      <c r="E14" s="23">
        <v>5689.74</v>
      </c>
      <c r="F14" s="24">
        <v>2.9602209293552999</v>
      </c>
    </row>
    <row r="15" spans="1:6" x14ac:dyDescent="0.2">
      <c r="A15" s="22" t="s">
        <v>414</v>
      </c>
      <c r="B15" s="22" t="s">
        <v>413</v>
      </c>
      <c r="C15" s="22" t="s">
        <v>142</v>
      </c>
      <c r="D15" s="25">
        <v>5929206</v>
      </c>
      <c r="E15" s="23">
        <v>5097.3383979999999</v>
      </c>
      <c r="F15" s="24">
        <v>2.6520100759904701</v>
      </c>
    </row>
    <row r="16" spans="1:6" x14ac:dyDescent="0.2">
      <c r="A16" s="22" t="s">
        <v>202</v>
      </c>
      <c r="B16" s="22" t="s">
        <v>201</v>
      </c>
      <c r="C16" s="22" t="s">
        <v>142</v>
      </c>
      <c r="D16" s="25">
        <v>1300000</v>
      </c>
      <c r="E16" s="23">
        <v>4944.55</v>
      </c>
      <c r="F16" s="24">
        <v>2.57251832179392</v>
      </c>
    </row>
    <row r="17" spans="1:6" x14ac:dyDescent="0.2">
      <c r="A17" s="22" t="s">
        <v>592</v>
      </c>
      <c r="B17" s="22" t="s">
        <v>591</v>
      </c>
      <c r="C17" s="22" t="s">
        <v>233</v>
      </c>
      <c r="D17" s="25">
        <v>1365233</v>
      </c>
      <c r="E17" s="23">
        <v>4413.7982890000003</v>
      </c>
      <c r="F17" s="24">
        <v>2.29638227283679</v>
      </c>
    </row>
    <row r="18" spans="1:6" x14ac:dyDescent="0.2">
      <c r="A18" s="22" t="s">
        <v>292</v>
      </c>
      <c r="B18" s="22" t="s">
        <v>291</v>
      </c>
      <c r="C18" s="22" t="s">
        <v>293</v>
      </c>
      <c r="D18" s="25">
        <v>1800000</v>
      </c>
      <c r="E18" s="23">
        <v>4172.3999999999996</v>
      </c>
      <c r="F18" s="24">
        <v>2.1707891407414102</v>
      </c>
    </row>
    <row r="19" spans="1:6" x14ac:dyDescent="0.2">
      <c r="A19" s="22" t="s">
        <v>594</v>
      </c>
      <c r="B19" s="22" t="s">
        <v>593</v>
      </c>
      <c r="C19" s="22" t="s">
        <v>233</v>
      </c>
      <c r="D19" s="25">
        <v>606447</v>
      </c>
      <c r="E19" s="23">
        <v>4138.0911050000004</v>
      </c>
      <c r="F19" s="24">
        <v>2.1529391319462698</v>
      </c>
    </row>
    <row r="20" spans="1:6" x14ac:dyDescent="0.2">
      <c r="A20" s="22" t="s">
        <v>363</v>
      </c>
      <c r="B20" s="22" t="s">
        <v>362</v>
      </c>
      <c r="C20" s="22" t="s">
        <v>298</v>
      </c>
      <c r="D20" s="25">
        <v>1600000</v>
      </c>
      <c r="E20" s="23">
        <v>4088</v>
      </c>
      <c r="F20" s="24">
        <v>2.1268780575570201</v>
      </c>
    </row>
    <row r="21" spans="1:6" x14ac:dyDescent="0.2">
      <c r="A21" s="22" t="s">
        <v>245</v>
      </c>
      <c r="B21" s="22" t="s">
        <v>244</v>
      </c>
      <c r="C21" s="22" t="s">
        <v>169</v>
      </c>
      <c r="D21" s="25">
        <v>75000</v>
      </c>
      <c r="E21" s="23">
        <v>3601.2</v>
      </c>
      <c r="F21" s="24">
        <v>1.87360891900057</v>
      </c>
    </row>
    <row r="22" spans="1:6" x14ac:dyDescent="0.2">
      <c r="A22" s="22" t="s">
        <v>596</v>
      </c>
      <c r="B22" s="22" t="s">
        <v>595</v>
      </c>
      <c r="C22" s="22" t="s">
        <v>178</v>
      </c>
      <c r="D22" s="25">
        <v>450000</v>
      </c>
      <c r="E22" s="23">
        <v>3495.15</v>
      </c>
      <c r="F22" s="24">
        <v>1.8184339145964801</v>
      </c>
    </row>
    <row r="23" spans="1:6" x14ac:dyDescent="0.2">
      <c r="A23" s="22" t="s">
        <v>479</v>
      </c>
      <c r="B23" s="22" t="s">
        <v>478</v>
      </c>
      <c r="C23" s="22" t="s">
        <v>163</v>
      </c>
      <c r="D23" s="25">
        <v>1100000</v>
      </c>
      <c r="E23" s="23">
        <v>3397.35</v>
      </c>
      <c r="F23" s="24">
        <v>1.7675511665463099</v>
      </c>
    </row>
    <row r="24" spans="1:6" x14ac:dyDescent="0.2">
      <c r="A24" s="22" t="s">
        <v>598</v>
      </c>
      <c r="B24" s="22" t="s">
        <v>597</v>
      </c>
      <c r="C24" s="22" t="s">
        <v>190</v>
      </c>
      <c r="D24" s="25">
        <v>4400000</v>
      </c>
      <c r="E24" s="23">
        <v>3375.68</v>
      </c>
      <c r="F24" s="24">
        <v>1.7562768398566699</v>
      </c>
    </row>
    <row r="25" spans="1:6" x14ac:dyDescent="0.2">
      <c r="A25" s="22" t="s">
        <v>600</v>
      </c>
      <c r="B25" s="22" t="s">
        <v>599</v>
      </c>
      <c r="C25" s="22" t="s">
        <v>154</v>
      </c>
      <c r="D25" s="25">
        <v>1100000</v>
      </c>
      <c r="E25" s="23">
        <v>3100.9</v>
      </c>
      <c r="F25" s="24">
        <v>1.6133160882286099</v>
      </c>
    </row>
    <row r="26" spans="1:6" x14ac:dyDescent="0.2">
      <c r="A26" s="22" t="s">
        <v>602</v>
      </c>
      <c r="B26" s="22" t="s">
        <v>601</v>
      </c>
      <c r="C26" s="22" t="s">
        <v>250</v>
      </c>
      <c r="D26" s="25">
        <v>135000</v>
      </c>
      <c r="E26" s="23">
        <v>3076.92</v>
      </c>
      <c r="F26" s="24">
        <v>1.6008399297598701</v>
      </c>
    </row>
    <row r="27" spans="1:6" x14ac:dyDescent="0.2">
      <c r="A27" s="22" t="s">
        <v>543</v>
      </c>
      <c r="B27" s="22" t="s">
        <v>542</v>
      </c>
      <c r="C27" s="22" t="s">
        <v>175</v>
      </c>
      <c r="D27" s="25">
        <v>90000</v>
      </c>
      <c r="E27" s="23">
        <v>3033.9</v>
      </c>
      <c r="F27" s="24">
        <v>1.5784577638997599</v>
      </c>
    </row>
    <row r="28" spans="1:6" x14ac:dyDescent="0.2">
      <c r="A28" s="22" t="s">
        <v>522</v>
      </c>
      <c r="B28" s="22" t="s">
        <v>521</v>
      </c>
      <c r="C28" s="22" t="s">
        <v>233</v>
      </c>
      <c r="D28" s="25">
        <v>450000</v>
      </c>
      <c r="E28" s="23">
        <v>2901.375</v>
      </c>
      <c r="F28" s="24">
        <v>1.5095085186507999</v>
      </c>
    </row>
    <row r="29" spans="1:6" x14ac:dyDescent="0.2">
      <c r="A29" s="22" t="s">
        <v>604</v>
      </c>
      <c r="B29" s="22" t="s">
        <v>603</v>
      </c>
      <c r="C29" s="22" t="s">
        <v>154</v>
      </c>
      <c r="D29" s="25">
        <v>310191</v>
      </c>
      <c r="E29" s="23">
        <v>2628.7136300000002</v>
      </c>
      <c r="F29" s="24">
        <v>1.3676500340626401</v>
      </c>
    </row>
    <row r="30" spans="1:6" x14ac:dyDescent="0.2">
      <c r="A30" s="22" t="s">
        <v>243</v>
      </c>
      <c r="B30" s="22" t="s">
        <v>242</v>
      </c>
      <c r="C30" s="22" t="s">
        <v>190</v>
      </c>
      <c r="D30" s="25">
        <v>1777017</v>
      </c>
      <c r="E30" s="23">
        <v>2597.288047</v>
      </c>
      <c r="F30" s="24">
        <v>1.35130013608596</v>
      </c>
    </row>
    <row r="31" spans="1:6" x14ac:dyDescent="0.2">
      <c r="A31" s="22" t="s">
        <v>606</v>
      </c>
      <c r="B31" s="22" t="s">
        <v>605</v>
      </c>
      <c r="C31" s="22" t="s">
        <v>506</v>
      </c>
      <c r="D31" s="25">
        <v>700000</v>
      </c>
      <c r="E31" s="23">
        <v>2548</v>
      </c>
      <c r="F31" s="24">
        <v>1.32565687149102</v>
      </c>
    </row>
    <row r="32" spans="1:6" x14ac:dyDescent="0.2">
      <c r="A32" s="22" t="s">
        <v>171</v>
      </c>
      <c r="B32" s="22" t="s">
        <v>170</v>
      </c>
      <c r="C32" s="22" t="s">
        <v>172</v>
      </c>
      <c r="D32" s="25">
        <v>120000</v>
      </c>
      <c r="E32" s="23">
        <v>2519.2800000000002</v>
      </c>
      <c r="F32" s="24">
        <v>1.3107146166443799</v>
      </c>
    </row>
    <row r="33" spans="1:6" x14ac:dyDescent="0.2">
      <c r="A33" s="22" t="s">
        <v>608</v>
      </c>
      <c r="B33" s="22" t="s">
        <v>607</v>
      </c>
      <c r="C33" s="22" t="s">
        <v>609</v>
      </c>
      <c r="D33" s="25">
        <v>1400000</v>
      </c>
      <c r="E33" s="23">
        <v>2485</v>
      </c>
      <c r="F33" s="24">
        <v>1.2928796411519501</v>
      </c>
    </row>
    <row r="34" spans="1:6" x14ac:dyDescent="0.2">
      <c r="A34" s="22" t="s">
        <v>148</v>
      </c>
      <c r="B34" s="22" t="s">
        <v>147</v>
      </c>
      <c r="C34" s="22" t="s">
        <v>142</v>
      </c>
      <c r="D34" s="25">
        <v>230000</v>
      </c>
      <c r="E34" s="23">
        <v>2438</v>
      </c>
      <c r="F34" s="24">
        <v>1.26842678677202</v>
      </c>
    </row>
    <row r="35" spans="1:6" x14ac:dyDescent="0.2">
      <c r="A35" s="22" t="s">
        <v>295</v>
      </c>
      <c r="B35" s="22" t="s">
        <v>294</v>
      </c>
      <c r="C35" s="22" t="s">
        <v>151</v>
      </c>
      <c r="D35" s="25">
        <v>750000</v>
      </c>
      <c r="E35" s="23">
        <v>2430.375</v>
      </c>
      <c r="F35" s="24">
        <v>1.264459701354</v>
      </c>
    </row>
    <row r="36" spans="1:6" x14ac:dyDescent="0.2">
      <c r="A36" s="22" t="s">
        <v>237</v>
      </c>
      <c r="B36" s="22" t="s">
        <v>236</v>
      </c>
      <c r="C36" s="22" t="s">
        <v>238</v>
      </c>
      <c r="D36" s="25">
        <v>155000</v>
      </c>
      <c r="E36" s="23">
        <v>2428.6950000000002</v>
      </c>
      <c r="F36" s="24">
        <v>1.26358564187829</v>
      </c>
    </row>
    <row r="37" spans="1:6" x14ac:dyDescent="0.2">
      <c r="A37" s="22" t="s">
        <v>510</v>
      </c>
      <c r="B37" s="22" t="s">
        <v>509</v>
      </c>
      <c r="C37" s="22" t="s">
        <v>190</v>
      </c>
      <c r="D37" s="25">
        <v>900000</v>
      </c>
      <c r="E37" s="23">
        <v>2371.9499999999998</v>
      </c>
      <c r="F37" s="24">
        <v>1.2340627222657401</v>
      </c>
    </row>
    <row r="38" spans="1:6" x14ac:dyDescent="0.2">
      <c r="A38" s="22" t="s">
        <v>333</v>
      </c>
      <c r="B38" s="22" t="s">
        <v>332</v>
      </c>
      <c r="C38" s="22" t="s">
        <v>190</v>
      </c>
      <c r="D38" s="25">
        <v>720000</v>
      </c>
      <c r="E38" s="23">
        <v>2357.2800000000002</v>
      </c>
      <c r="F38" s="24">
        <v>1.2264303100582199</v>
      </c>
    </row>
    <row r="39" spans="1:6" x14ac:dyDescent="0.2">
      <c r="A39" s="22" t="s">
        <v>367</v>
      </c>
      <c r="B39" s="22" t="s">
        <v>366</v>
      </c>
      <c r="C39" s="22" t="s">
        <v>142</v>
      </c>
      <c r="D39" s="25">
        <v>1400000</v>
      </c>
      <c r="E39" s="23">
        <v>2289</v>
      </c>
      <c r="F39" s="24">
        <v>1.19090603565264</v>
      </c>
    </row>
    <row r="40" spans="1:6" x14ac:dyDescent="0.2">
      <c r="A40" s="22" t="s">
        <v>611</v>
      </c>
      <c r="B40" s="22" t="s">
        <v>610</v>
      </c>
      <c r="C40" s="22" t="s">
        <v>241</v>
      </c>
      <c r="D40" s="25">
        <v>2100000</v>
      </c>
      <c r="E40" s="23">
        <v>2060.1</v>
      </c>
      <c r="F40" s="24">
        <v>1.0718154320873801</v>
      </c>
    </row>
    <row r="41" spans="1:6" x14ac:dyDescent="0.2">
      <c r="A41" s="22" t="s">
        <v>613</v>
      </c>
      <c r="B41" s="22" t="s">
        <v>612</v>
      </c>
      <c r="C41" s="22" t="s">
        <v>172</v>
      </c>
      <c r="D41" s="25">
        <v>1300000</v>
      </c>
      <c r="E41" s="23">
        <v>2050.36</v>
      </c>
      <c r="F41" s="24">
        <v>1.06674796822226</v>
      </c>
    </row>
    <row r="42" spans="1:6" x14ac:dyDescent="0.2">
      <c r="A42" s="22" t="s">
        <v>209</v>
      </c>
      <c r="B42" s="22" t="s">
        <v>208</v>
      </c>
      <c r="C42" s="22" t="s">
        <v>210</v>
      </c>
      <c r="D42" s="25">
        <v>650000</v>
      </c>
      <c r="E42" s="23">
        <v>1864.85</v>
      </c>
      <c r="F42" s="24">
        <v>0.97023203171115502</v>
      </c>
    </row>
    <row r="43" spans="1:6" x14ac:dyDescent="0.2">
      <c r="A43" s="22" t="s">
        <v>615</v>
      </c>
      <c r="B43" s="22" t="s">
        <v>614</v>
      </c>
      <c r="C43" s="22" t="s">
        <v>166</v>
      </c>
      <c r="D43" s="25">
        <v>1250000</v>
      </c>
      <c r="E43" s="23">
        <v>1854.625</v>
      </c>
      <c r="F43" s="24">
        <v>0.96491223519977498</v>
      </c>
    </row>
    <row r="44" spans="1:6" x14ac:dyDescent="0.2">
      <c r="A44" s="22" t="s">
        <v>617</v>
      </c>
      <c r="B44" s="22" t="s">
        <v>616</v>
      </c>
      <c r="C44" s="22" t="s">
        <v>154</v>
      </c>
      <c r="D44" s="25">
        <v>103000</v>
      </c>
      <c r="E44" s="23">
        <v>1808.0619999999999</v>
      </c>
      <c r="F44" s="24">
        <v>0.94068674033822197</v>
      </c>
    </row>
    <row r="45" spans="1:6" x14ac:dyDescent="0.2">
      <c r="A45" s="22" t="s">
        <v>619</v>
      </c>
      <c r="B45" s="22" t="s">
        <v>618</v>
      </c>
      <c r="C45" s="22" t="s">
        <v>157</v>
      </c>
      <c r="D45" s="25">
        <v>375000</v>
      </c>
      <c r="E45" s="23">
        <v>1726.3125</v>
      </c>
      <c r="F45" s="24">
        <v>0.89815464205880502</v>
      </c>
    </row>
    <row r="46" spans="1:6" x14ac:dyDescent="0.2">
      <c r="A46" s="22" t="s">
        <v>621</v>
      </c>
      <c r="B46" s="22" t="s">
        <v>620</v>
      </c>
      <c r="C46" s="22" t="s">
        <v>166</v>
      </c>
      <c r="D46" s="25">
        <v>400000</v>
      </c>
      <c r="E46" s="23">
        <v>1666</v>
      </c>
      <c r="F46" s="24">
        <v>0.86677564674412699</v>
      </c>
    </row>
    <row r="47" spans="1:6" x14ac:dyDescent="0.2">
      <c r="A47" s="22" t="s">
        <v>623</v>
      </c>
      <c r="B47" s="22" t="s">
        <v>622</v>
      </c>
      <c r="C47" s="22" t="s">
        <v>184</v>
      </c>
      <c r="D47" s="25">
        <v>50000</v>
      </c>
      <c r="E47" s="23">
        <v>1582.25</v>
      </c>
      <c r="F47" s="24">
        <v>0.82320274133307003</v>
      </c>
    </row>
    <row r="48" spans="1:6" x14ac:dyDescent="0.2">
      <c r="A48" s="22" t="s">
        <v>625</v>
      </c>
      <c r="B48" s="22" t="s">
        <v>624</v>
      </c>
      <c r="C48" s="22" t="s">
        <v>154</v>
      </c>
      <c r="D48" s="25">
        <v>200000</v>
      </c>
      <c r="E48" s="23">
        <v>1420.4</v>
      </c>
      <c r="F48" s="24">
        <v>0.73899647577152305</v>
      </c>
    </row>
    <row r="49" spans="1:7" x14ac:dyDescent="0.2">
      <c r="A49" s="22" t="s">
        <v>627</v>
      </c>
      <c r="B49" s="22" t="s">
        <v>626</v>
      </c>
      <c r="C49" s="22" t="s">
        <v>230</v>
      </c>
      <c r="D49" s="25">
        <v>326951</v>
      </c>
      <c r="E49" s="23">
        <v>1346.5476940000001</v>
      </c>
      <c r="F49" s="24">
        <v>0.700573078234491</v>
      </c>
    </row>
    <row r="50" spans="1:7" x14ac:dyDescent="0.2">
      <c r="A50" s="22" t="s">
        <v>629</v>
      </c>
      <c r="B50" s="22" t="s">
        <v>628</v>
      </c>
      <c r="C50" s="22" t="s">
        <v>233</v>
      </c>
      <c r="D50" s="25">
        <v>10000</v>
      </c>
      <c r="E50" s="23">
        <v>1323.3</v>
      </c>
      <c r="F50" s="24">
        <v>0.68847791916956902</v>
      </c>
    </row>
    <row r="51" spans="1:7" x14ac:dyDescent="0.2">
      <c r="A51" s="22" t="s">
        <v>631</v>
      </c>
      <c r="B51" s="22" t="s">
        <v>630</v>
      </c>
      <c r="C51" s="22" t="s">
        <v>409</v>
      </c>
      <c r="D51" s="25">
        <v>95304</v>
      </c>
      <c r="E51" s="23">
        <v>1223.22684</v>
      </c>
      <c r="F51" s="24">
        <v>0.63641250621595102</v>
      </c>
    </row>
    <row r="52" spans="1:7" x14ac:dyDescent="0.2">
      <c r="A52" s="22" t="s">
        <v>633</v>
      </c>
      <c r="B52" s="22" t="s">
        <v>632</v>
      </c>
      <c r="C52" s="22" t="s">
        <v>175</v>
      </c>
      <c r="D52" s="25">
        <v>220122</v>
      </c>
      <c r="E52" s="23">
        <v>1168.627698</v>
      </c>
      <c r="F52" s="24">
        <v>0.60800601965009005</v>
      </c>
    </row>
    <row r="53" spans="1:7" x14ac:dyDescent="0.2">
      <c r="A53" s="22" t="s">
        <v>635</v>
      </c>
      <c r="B53" s="22" t="s">
        <v>634</v>
      </c>
      <c r="C53" s="22" t="s">
        <v>227</v>
      </c>
      <c r="D53" s="25">
        <v>946749</v>
      </c>
      <c r="E53" s="23">
        <v>509.25628710000001</v>
      </c>
      <c r="F53" s="24">
        <v>0.26495254958560299</v>
      </c>
    </row>
    <row r="54" spans="1:7" x14ac:dyDescent="0.2">
      <c r="A54" s="21" t="s">
        <v>34</v>
      </c>
      <c r="B54" s="21"/>
      <c r="C54" s="21"/>
      <c r="D54" s="21"/>
      <c r="E54" s="26">
        <f>SUM(E7:E53)</f>
        <v>178657.86248809999</v>
      </c>
      <c r="F54" s="27">
        <f>SUM(F7:F53)</f>
        <v>92.950950962812769</v>
      </c>
      <c r="G54" s="11"/>
    </row>
    <row r="55" spans="1:7" x14ac:dyDescent="0.2">
      <c r="A55" s="22"/>
      <c r="B55" s="22"/>
      <c r="C55" s="22"/>
      <c r="D55" s="22"/>
      <c r="E55" s="23"/>
      <c r="F55" s="24"/>
    </row>
    <row r="56" spans="1:7" x14ac:dyDescent="0.2">
      <c r="A56" s="21" t="s">
        <v>309</v>
      </c>
      <c r="B56" s="22"/>
      <c r="C56" s="22"/>
      <c r="D56" s="22"/>
      <c r="E56" s="23"/>
      <c r="F56" s="24"/>
    </row>
    <row r="57" spans="1:7" x14ac:dyDescent="0.2">
      <c r="A57" s="22" t="s">
        <v>637</v>
      </c>
      <c r="B57" s="22" t="s">
        <v>636</v>
      </c>
      <c r="C57" s="22" t="s">
        <v>215</v>
      </c>
      <c r="D57" s="25">
        <v>1500000</v>
      </c>
      <c r="E57" s="23">
        <v>5125.6499999999996</v>
      </c>
      <c r="F57" s="24">
        <v>2.6667398521812902</v>
      </c>
    </row>
    <row r="58" spans="1:7" x14ac:dyDescent="0.2">
      <c r="A58" s="21" t="s">
        <v>34</v>
      </c>
      <c r="B58" s="21"/>
      <c r="C58" s="21"/>
      <c r="D58" s="21"/>
      <c r="E58" s="26">
        <f>SUM(E56:E57)</f>
        <v>5125.6499999999996</v>
      </c>
      <c r="F58" s="27">
        <f>SUM(F56:F57)</f>
        <v>2.6667398521812902</v>
      </c>
      <c r="G58" s="11"/>
    </row>
    <row r="59" spans="1:7" x14ac:dyDescent="0.2">
      <c r="A59" s="22"/>
      <c r="B59" s="22"/>
      <c r="C59" s="22"/>
      <c r="D59" s="22"/>
      <c r="E59" s="23"/>
      <c r="F59" s="24"/>
    </row>
    <row r="60" spans="1:7" x14ac:dyDescent="0.2">
      <c r="A60" s="21" t="s">
        <v>46</v>
      </c>
      <c r="B60" s="21"/>
      <c r="C60" s="21"/>
      <c r="D60" s="21"/>
      <c r="E60" s="26">
        <f>E54+E58</f>
        <v>183783.51248809998</v>
      </c>
      <c r="F60" s="27">
        <f>F54+F58</f>
        <v>95.617690814994063</v>
      </c>
      <c r="G60" s="11"/>
    </row>
    <row r="61" spans="1:7" x14ac:dyDescent="0.2">
      <c r="A61" s="21"/>
      <c r="B61" s="21"/>
      <c r="C61" s="21"/>
      <c r="D61" s="21"/>
      <c r="E61" s="26"/>
      <c r="F61" s="27"/>
      <c r="G61" s="11"/>
    </row>
    <row r="62" spans="1:7" x14ac:dyDescent="0.2">
      <c r="A62" s="21" t="s">
        <v>48</v>
      </c>
      <c r="B62" s="21"/>
      <c r="C62" s="21"/>
      <c r="D62" s="21"/>
      <c r="E62" s="26">
        <f>E64-(E54+E58)</f>
        <v>8423.087484800024</v>
      </c>
      <c r="F62" s="27">
        <f>F64-(F54+F58)</f>
        <v>4.382309185005937</v>
      </c>
      <c r="G62" s="11"/>
    </row>
    <row r="63" spans="1:7" x14ac:dyDescent="0.2">
      <c r="A63" s="21"/>
      <c r="B63" s="21"/>
      <c r="C63" s="21"/>
      <c r="D63" s="21"/>
      <c r="E63" s="26"/>
      <c r="F63" s="27"/>
      <c r="G63" s="11"/>
    </row>
    <row r="64" spans="1:7" x14ac:dyDescent="0.2">
      <c r="A64" s="28" t="s">
        <v>47</v>
      </c>
      <c r="B64" s="28"/>
      <c r="C64" s="28"/>
      <c r="D64" s="28"/>
      <c r="E64" s="29">
        <v>192206.5999729</v>
      </c>
      <c r="F64" s="30">
        <v>100</v>
      </c>
      <c r="G64" s="11"/>
    </row>
    <row r="66" spans="1:9" ht="23.25" customHeight="1" x14ac:dyDescent="0.2">
      <c r="A66" s="147" t="s">
        <v>1031</v>
      </c>
      <c r="B66" s="147"/>
      <c r="C66" s="147"/>
      <c r="D66" s="147"/>
      <c r="G66" s="10"/>
      <c r="H66" s="10"/>
      <c r="I66" s="9"/>
    </row>
    <row r="68" spans="1:9" x14ac:dyDescent="0.2">
      <c r="A68" s="11" t="s">
        <v>51</v>
      </c>
    </row>
    <row r="69" spans="1:9" x14ac:dyDescent="0.2">
      <c r="A69" s="11" t="s">
        <v>1027</v>
      </c>
    </row>
    <row r="70" spans="1:9" x14ac:dyDescent="0.2">
      <c r="A70" s="11" t="s">
        <v>52</v>
      </c>
      <c r="B70" s="11"/>
      <c r="C70" s="31" t="s">
        <v>54</v>
      </c>
      <c r="D70" s="11" t="s">
        <v>53</v>
      </c>
    </row>
    <row r="71" spans="1:9" x14ac:dyDescent="0.2">
      <c r="A71" s="6" t="s">
        <v>61</v>
      </c>
      <c r="C71" s="32">
        <v>697.18050000000005</v>
      </c>
      <c r="D71" s="32">
        <v>689.16600000000005</v>
      </c>
    </row>
    <row r="72" spans="1:9" x14ac:dyDescent="0.2">
      <c r="A72" s="6" t="s">
        <v>132</v>
      </c>
      <c r="C72" s="32">
        <v>91.799400000000006</v>
      </c>
      <c r="D72" s="32">
        <v>90.744100000000003</v>
      </c>
    </row>
    <row r="73" spans="1:9" x14ac:dyDescent="0.2">
      <c r="A73" s="6" t="s">
        <v>62</v>
      </c>
      <c r="C73" s="32">
        <v>786.85810000000004</v>
      </c>
      <c r="D73" s="32">
        <v>778.54909999999995</v>
      </c>
    </row>
    <row r="74" spans="1:9" x14ac:dyDescent="0.2">
      <c r="A74" s="6" t="s">
        <v>133</v>
      </c>
      <c r="C74" s="32">
        <v>106.7268</v>
      </c>
      <c r="D74" s="32">
        <v>105.5998</v>
      </c>
    </row>
    <row r="76" spans="1:9" x14ac:dyDescent="0.2">
      <c r="A76" s="6" t="s">
        <v>58</v>
      </c>
    </row>
    <row r="78" spans="1:9" x14ac:dyDescent="0.2">
      <c r="A78" s="11" t="s">
        <v>1028</v>
      </c>
      <c r="D78" s="31" t="s">
        <v>60</v>
      </c>
    </row>
    <row r="80" spans="1:9" x14ac:dyDescent="0.2">
      <c r="A80" s="11" t="s">
        <v>1032</v>
      </c>
      <c r="B80" s="11"/>
      <c r="C80" s="11"/>
      <c r="D80" s="31" t="s">
        <v>60</v>
      </c>
    </row>
    <row r="82" spans="1:4" x14ac:dyDescent="0.2">
      <c r="A82" s="11" t="s">
        <v>1076</v>
      </c>
      <c r="D82" s="31" t="s">
        <v>60</v>
      </c>
    </row>
    <row r="84" spans="1:4" x14ac:dyDescent="0.2">
      <c r="A84" s="11" t="s">
        <v>1060</v>
      </c>
      <c r="D84" s="31" t="s">
        <v>60</v>
      </c>
    </row>
    <row r="86" spans="1:4" x14ac:dyDescent="0.2">
      <c r="A86" s="11" t="s">
        <v>1061</v>
      </c>
      <c r="D86" s="36">
        <v>0.313384423240753</v>
      </c>
    </row>
    <row r="88" spans="1:4" x14ac:dyDescent="0.2">
      <c r="A88" s="11" t="s">
        <v>385</v>
      </c>
      <c r="D88" s="31" t="s">
        <v>60</v>
      </c>
    </row>
    <row r="90" spans="1:4" x14ac:dyDescent="0.2">
      <c r="A90" s="11" t="s">
        <v>1046</v>
      </c>
      <c r="D90" s="31" t="s">
        <v>60</v>
      </c>
    </row>
    <row r="92" spans="1:4" x14ac:dyDescent="0.2">
      <c r="A92" s="11" t="s">
        <v>1047</v>
      </c>
      <c r="B92" s="11"/>
      <c r="D92" s="31" t="s">
        <v>60</v>
      </c>
    </row>
    <row r="93" spans="1:4" x14ac:dyDescent="0.2">
      <c r="A93" s="11"/>
      <c r="B93" s="11"/>
    </row>
    <row r="94" spans="1:4" x14ac:dyDescent="0.2">
      <c r="A94" s="11" t="s">
        <v>1048</v>
      </c>
      <c r="B94" s="11"/>
      <c r="D94" s="31" t="s">
        <v>60</v>
      </c>
    </row>
    <row r="95" spans="1:4" x14ac:dyDescent="0.2">
      <c r="A95" s="11"/>
      <c r="B95" s="11"/>
    </row>
    <row r="96" spans="1:4" x14ac:dyDescent="0.2">
      <c r="A96" s="11" t="s">
        <v>1049</v>
      </c>
      <c r="B96" s="11"/>
      <c r="D96" s="31" t="s">
        <v>60</v>
      </c>
    </row>
    <row r="98" spans="1:9" x14ac:dyDescent="0.2">
      <c r="A98" s="77" t="s">
        <v>1078</v>
      </c>
      <c r="B98" s="78"/>
      <c r="C98" s="78"/>
      <c r="D98" s="78"/>
    </row>
    <row r="100" spans="1:9" x14ac:dyDescent="0.2">
      <c r="A100" s="77" t="s">
        <v>2074</v>
      </c>
      <c r="B100" s="78"/>
      <c r="C100" s="78"/>
      <c r="D100" s="78"/>
      <c r="E100" s="10"/>
      <c r="G100" s="78"/>
      <c r="H100" s="78"/>
      <c r="I100" s="78"/>
    </row>
    <row r="101" spans="1:9" x14ac:dyDescent="0.2">
      <c r="A101" s="102"/>
      <c r="B101" s="78"/>
      <c r="C101" s="78"/>
      <c r="D101" s="78"/>
      <c r="E101" s="10"/>
      <c r="G101" s="78"/>
      <c r="H101" s="78"/>
      <c r="I101" s="78"/>
    </row>
    <row r="102" spans="1:9" x14ac:dyDescent="0.2">
      <c r="A102" s="78"/>
      <c r="B102" s="78"/>
      <c r="C102" s="78"/>
      <c r="D102" s="78"/>
      <c r="E102" s="10"/>
      <c r="G102" s="78"/>
      <c r="H102" s="78"/>
      <c r="I102" s="78"/>
    </row>
    <row r="103" spans="1:9" x14ac:dyDescent="0.2">
      <c r="A103" s="78"/>
      <c r="B103" s="78"/>
      <c r="C103" s="78"/>
      <c r="D103" s="78"/>
      <c r="E103" s="10"/>
      <c r="G103" s="78"/>
      <c r="H103" s="78"/>
      <c r="I103" s="78"/>
    </row>
    <row r="104" spans="1:9" x14ac:dyDescent="0.2">
      <c r="A104" s="78"/>
      <c r="B104" s="78"/>
      <c r="C104" s="78"/>
      <c r="D104" s="78"/>
      <c r="E104" s="10"/>
      <c r="G104" s="78"/>
      <c r="H104" s="78"/>
      <c r="I104" s="78"/>
    </row>
    <row r="105" spans="1:9" x14ac:dyDescent="0.2">
      <c r="A105" s="78"/>
      <c r="B105" s="78"/>
      <c r="C105" s="78"/>
      <c r="D105" s="78"/>
      <c r="E105" s="10"/>
      <c r="G105" s="78"/>
      <c r="H105" s="78"/>
      <c r="I105" s="78"/>
    </row>
    <row r="106" spans="1:9" x14ac:dyDescent="0.2">
      <c r="A106" s="78"/>
      <c r="B106" s="78"/>
      <c r="C106" s="78"/>
      <c r="D106" s="78"/>
      <c r="E106" s="10"/>
      <c r="G106" s="78"/>
      <c r="H106" s="78"/>
      <c r="I106" s="78"/>
    </row>
    <row r="107" spans="1:9" x14ac:dyDescent="0.2">
      <c r="A107" s="78"/>
      <c r="B107" s="78"/>
      <c r="C107" s="78"/>
      <c r="D107" s="78"/>
      <c r="E107" s="10"/>
      <c r="G107" s="78"/>
      <c r="H107" s="78"/>
      <c r="I107" s="78"/>
    </row>
    <row r="108" spans="1:9" x14ac:dyDescent="0.2">
      <c r="A108" s="78"/>
      <c r="B108" s="78"/>
      <c r="C108" s="78"/>
      <c r="D108" s="78"/>
      <c r="E108" s="10"/>
      <c r="G108" s="78"/>
      <c r="H108" s="78"/>
      <c r="I108" s="78"/>
    </row>
    <row r="109" spans="1:9" x14ac:dyDescent="0.2">
      <c r="A109" s="78"/>
      <c r="B109" s="78"/>
      <c r="C109" s="78"/>
      <c r="D109" s="78"/>
      <c r="E109" s="10"/>
      <c r="G109" s="78"/>
      <c r="H109" s="78"/>
      <c r="I109" s="78"/>
    </row>
    <row r="110" spans="1:9" x14ac:dyDescent="0.2">
      <c r="A110" s="78"/>
      <c r="B110" s="78"/>
      <c r="C110" s="78"/>
      <c r="D110" s="78"/>
      <c r="E110" s="10"/>
      <c r="G110" s="78"/>
      <c r="H110" s="78"/>
      <c r="I110" s="78"/>
    </row>
    <row r="111" spans="1:9" x14ac:dyDescent="0.2">
      <c r="A111" s="78"/>
      <c r="B111" s="78"/>
      <c r="C111" s="78"/>
      <c r="D111" s="78"/>
      <c r="E111" s="10"/>
      <c r="G111" s="78"/>
      <c r="H111" s="78"/>
      <c r="I111" s="78"/>
    </row>
    <row r="112" spans="1:9" x14ac:dyDescent="0.2">
      <c r="A112" s="78"/>
      <c r="B112" s="78"/>
      <c r="C112" s="78"/>
      <c r="D112" s="78"/>
      <c r="E112" s="10"/>
      <c r="G112" s="78"/>
      <c r="H112" s="78"/>
      <c r="I112" s="78"/>
    </row>
    <row r="113" spans="1:9" x14ac:dyDescent="0.2">
      <c r="A113" s="78"/>
      <c r="B113" s="78"/>
      <c r="C113" s="78"/>
      <c r="D113" s="78"/>
      <c r="E113" s="10"/>
      <c r="G113" s="78"/>
      <c r="H113" s="78"/>
      <c r="I113" s="78"/>
    </row>
    <row r="114" spans="1:9" x14ac:dyDescent="0.2">
      <c r="A114" s="78"/>
      <c r="B114" s="78"/>
      <c r="C114" s="78"/>
      <c r="D114" s="78"/>
      <c r="E114" s="10"/>
      <c r="G114" s="78"/>
      <c r="H114" s="78"/>
      <c r="I114" s="78"/>
    </row>
    <row r="115" spans="1:9" x14ac:dyDescent="0.2">
      <c r="A115" s="78"/>
      <c r="B115" s="78"/>
      <c r="C115" s="78"/>
      <c r="D115" s="78"/>
      <c r="E115" s="10"/>
      <c r="G115" s="78"/>
      <c r="H115" s="78"/>
      <c r="I115" s="78"/>
    </row>
    <row r="116" spans="1:9" x14ac:dyDescent="0.2">
      <c r="A116" s="78"/>
      <c r="B116" s="78"/>
      <c r="C116" s="78"/>
      <c r="D116" s="78"/>
      <c r="E116" s="10"/>
      <c r="G116" s="78"/>
      <c r="H116" s="78"/>
      <c r="I116" s="78"/>
    </row>
    <row r="117" spans="1:9" x14ac:dyDescent="0.2">
      <c r="A117" s="78"/>
      <c r="B117" s="78"/>
      <c r="C117" s="78"/>
      <c r="D117" s="78"/>
      <c r="E117" s="10"/>
      <c r="G117" s="78"/>
      <c r="H117" s="78"/>
      <c r="I117" s="78"/>
    </row>
    <row r="118" spans="1:9" x14ac:dyDescent="0.2">
      <c r="A118" s="78"/>
      <c r="B118" s="78"/>
      <c r="C118" s="78"/>
      <c r="D118" s="78"/>
      <c r="E118" s="10"/>
      <c r="G118" s="78"/>
      <c r="H118" s="78"/>
      <c r="I118" s="78"/>
    </row>
    <row r="119" spans="1:9" x14ac:dyDescent="0.2">
      <c r="A119" s="77" t="s">
        <v>1493</v>
      </c>
      <c r="B119" s="78"/>
      <c r="C119" s="78"/>
      <c r="D119" s="78"/>
      <c r="E119" s="10"/>
      <c r="G119" s="78"/>
      <c r="H119" s="78"/>
      <c r="I119" s="78"/>
    </row>
    <row r="120" spans="1:9" x14ac:dyDescent="0.2">
      <c r="A120" s="78"/>
      <c r="B120" s="78"/>
      <c r="C120" s="78"/>
      <c r="D120" s="78"/>
      <c r="E120" s="10"/>
      <c r="G120" s="78"/>
      <c r="H120" s="78"/>
      <c r="I120" s="78"/>
    </row>
    <row r="121" spans="1:9" x14ac:dyDescent="0.2">
      <c r="A121" s="77" t="s">
        <v>2075</v>
      </c>
      <c r="B121" s="78"/>
      <c r="C121" s="78"/>
      <c r="D121" s="78"/>
      <c r="E121" s="10"/>
      <c r="G121" s="78"/>
      <c r="H121" s="78"/>
      <c r="I121" s="78"/>
    </row>
    <row r="122" spans="1:9" x14ac:dyDescent="0.2">
      <c r="A122" s="78"/>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8"/>
      <c r="B125" s="78"/>
      <c r="C125" s="78"/>
      <c r="D125" s="78"/>
      <c r="E125" s="10"/>
      <c r="G125" s="78"/>
      <c r="H125" s="78"/>
      <c r="I125" s="78"/>
    </row>
    <row r="126" spans="1:9" x14ac:dyDescent="0.2">
      <c r="A126" s="78"/>
      <c r="B126" s="78"/>
      <c r="C126" s="78"/>
      <c r="D126" s="78"/>
      <c r="E126" s="10"/>
      <c r="G126" s="78"/>
      <c r="H126" s="78"/>
      <c r="I126" s="78"/>
    </row>
    <row r="127" spans="1:9" x14ac:dyDescent="0.2">
      <c r="A127" s="78"/>
      <c r="B127" s="78"/>
      <c r="C127" s="78"/>
      <c r="D127" s="78"/>
      <c r="E127" s="10"/>
      <c r="G127" s="78"/>
      <c r="H127" s="78"/>
      <c r="I127" s="78"/>
    </row>
    <row r="128" spans="1:9" x14ac:dyDescent="0.2">
      <c r="A128" s="78"/>
      <c r="B128" s="78"/>
      <c r="C128" s="78"/>
      <c r="D128" s="78"/>
      <c r="E128" s="10"/>
      <c r="G128" s="78"/>
      <c r="H128" s="78"/>
      <c r="I128" s="78"/>
    </row>
    <row r="129" spans="1:9" x14ac:dyDescent="0.2">
      <c r="A129" s="78"/>
      <c r="B129" s="78"/>
      <c r="C129" s="78"/>
      <c r="D129" s="78"/>
      <c r="E129" s="10"/>
      <c r="G129" s="78"/>
      <c r="H129" s="78"/>
      <c r="I129" s="78"/>
    </row>
    <row r="130" spans="1:9" x14ac:dyDescent="0.2">
      <c r="A130" s="78"/>
      <c r="B130" s="78"/>
      <c r="C130" s="78"/>
      <c r="D130" s="78"/>
      <c r="E130" s="10"/>
      <c r="G130" s="78"/>
      <c r="H130" s="78"/>
      <c r="I130" s="78"/>
    </row>
    <row r="131" spans="1:9" x14ac:dyDescent="0.2">
      <c r="A131" s="78"/>
      <c r="B131" s="78"/>
      <c r="C131" s="78"/>
      <c r="D131" s="78"/>
      <c r="E131" s="10"/>
      <c r="G131" s="78"/>
      <c r="H131" s="78"/>
      <c r="I131" s="78"/>
    </row>
    <row r="132" spans="1:9" x14ac:dyDescent="0.2">
      <c r="A132" s="78"/>
      <c r="B132" s="78"/>
      <c r="C132" s="78"/>
      <c r="D132" s="78"/>
      <c r="E132" s="10"/>
      <c r="G132" s="78"/>
      <c r="H132" s="78"/>
      <c r="I132" s="78"/>
    </row>
    <row r="133" spans="1:9" x14ac:dyDescent="0.2">
      <c r="A133" s="78"/>
      <c r="B133" s="78"/>
      <c r="C133" s="78"/>
      <c r="D133" s="78"/>
      <c r="E133" s="10"/>
      <c r="G133" s="78"/>
      <c r="H133" s="78"/>
      <c r="I133" s="78"/>
    </row>
    <row r="134" spans="1:9" x14ac:dyDescent="0.2">
      <c r="A134" s="78"/>
      <c r="B134" s="78"/>
      <c r="C134" s="78"/>
      <c r="D134" s="78"/>
      <c r="E134" s="10"/>
      <c r="G134" s="78"/>
      <c r="H134" s="78"/>
      <c r="I134" s="78"/>
    </row>
    <row r="135" spans="1:9" x14ac:dyDescent="0.2">
      <c r="A135" s="78"/>
      <c r="B135" s="78"/>
      <c r="C135" s="78"/>
      <c r="D135" s="78"/>
      <c r="E135" s="10"/>
      <c r="G135" s="78"/>
      <c r="H135" s="78"/>
      <c r="I135" s="78"/>
    </row>
    <row r="136" spans="1:9" x14ac:dyDescent="0.2">
      <c r="A136" s="78"/>
      <c r="B136" s="78"/>
      <c r="C136" s="78"/>
      <c r="D136" s="78"/>
      <c r="E136" s="10"/>
      <c r="G136" s="78"/>
      <c r="H136" s="78"/>
      <c r="I136" s="78"/>
    </row>
    <row r="137" spans="1:9" x14ac:dyDescent="0.2">
      <c r="A137" s="78"/>
      <c r="B137" s="78"/>
      <c r="C137" s="78"/>
      <c r="D137" s="78"/>
      <c r="E137" s="10"/>
      <c r="G137" s="78"/>
      <c r="H137" s="78"/>
      <c r="I137" s="78"/>
    </row>
    <row r="138" spans="1:9" x14ac:dyDescent="0.2">
      <c r="A138" s="78"/>
      <c r="B138" s="78"/>
      <c r="C138" s="78"/>
      <c r="D138" s="78"/>
      <c r="E138" s="10"/>
      <c r="G138" s="78"/>
      <c r="H138" s="78"/>
      <c r="I138" s="78"/>
    </row>
    <row r="139" spans="1:9" x14ac:dyDescent="0.2">
      <c r="A139" s="78"/>
      <c r="B139" s="78"/>
      <c r="C139" s="78"/>
      <c r="D139" s="78"/>
      <c r="E139" s="10"/>
      <c r="G139" s="78"/>
      <c r="H139" s="78"/>
      <c r="I139" s="78"/>
    </row>
    <row r="140" spans="1:9" x14ac:dyDescent="0.2">
      <c r="A140" s="77" t="s">
        <v>1494</v>
      </c>
      <c r="B140" s="78"/>
      <c r="C140" s="78"/>
      <c r="D140" s="78"/>
      <c r="E140" s="10"/>
      <c r="G140" s="78"/>
      <c r="H140" s="78"/>
      <c r="I140" s="78"/>
    </row>
    <row r="141" spans="1:9" x14ac:dyDescent="0.2">
      <c r="A141" s="78"/>
      <c r="B141" s="78"/>
      <c r="C141" s="78"/>
      <c r="D141" s="78"/>
      <c r="E141" s="10"/>
      <c r="G141" s="78"/>
      <c r="H141" s="78"/>
      <c r="I141" s="78"/>
    </row>
    <row r="142" spans="1:9" x14ac:dyDescent="0.2">
      <c r="A142" s="77" t="s">
        <v>2075</v>
      </c>
      <c r="B142" s="78"/>
      <c r="C142" s="78"/>
      <c r="D142" s="78"/>
      <c r="E142" s="10"/>
      <c r="G142" s="78"/>
      <c r="H142" s="78"/>
      <c r="I142" s="78"/>
    </row>
    <row r="143" spans="1:9" x14ac:dyDescent="0.2">
      <c r="A143" s="78"/>
      <c r="B143" s="78"/>
      <c r="C143" s="78"/>
      <c r="D143" s="78"/>
      <c r="E143" s="10"/>
      <c r="G143" s="78"/>
      <c r="H143" s="78"/>
      <c r="I143" s="78"/>
    </row>
    <row r="144" spans="1:9" x14ac:dyDescent="0.2">
      <c r="A144" s="78"/>
      <c r="B144" s="78"/>
      <c r="C144" s="78"/>
      <c r="D144" s="78"/>
      <c r="E144" s="10"/>
      <c r="G144" s="78"/>
      <c r="H144" s="78"/>
      <c r="I144" s="78"/>
    </row>
    <row r="145" spans="1:9" x14ac:dyDescent="0.2">
      <c r="A145" s="78"/>
      <c r="B145" s="78"/>
      <c r="C145" s="78"/>
      <c r="D145" s="78"/>
      <c r="E145" s="10"/>
      <c r="G145" s="78"/>
      <c r="H145" s="78"/>
      <c r="I145" s="78"/>
    </row>
    <row r="146" spans="1:9" x14ac:dyDescent="0.2">
      <c r="A146" s="78"/>
      <c r="B146" s="78"/>
      <c r="C146" s="78"/>
      <c r="D146" s="78"/>
      <c r="E146" s="10"/>
      <c r="G146" s="78"/>
      <c r="H146" s="78"/>
      <c r="I146" s="78"/>
    </row>
    <row r="147" spans="1:9" x14ac:dyDescent="0.2">
      <c r="A147" s="78"/>
      <c r="B147" s="78"/>
      <c r="C147" s="78"/>
      <c r="D147" s="78"/>
      <c r="E147" s="10"/>
      <c r="G147" s="78"/>
      <c r="H147" s="78"/>
      <c r="I147" s="78"/>
    </row>
    <row r="148" spans="1:9" x14ac:dyDescent="0.2">
      <c r="A148" s="78"/>
      <c r="B148" s="78"/>
      <c r="C148" s="78"/>
      <c r="D148" s="78"/>
      <c r="E148" s="10"/>
      <c r="G148" s="78"/>
      <c r="H148" s="78"/>
      <c r="I148" s="78"/>
    </row>
    <row r="149" spans="1:9" x14ac:dyDescent="0.2">
      <c r="A149" s="78"/>
      <c r="B149" s="78"/>
      <c r="C149" s="78"/>
      <c r="D149" s="78"/>
      <c r="E149" s="10"/>
      <c r="G149" s="78"/>
      <c r="H149" s="78"/>
      <c r="I149" s="78"/>
    </row>
    <row r="150" spans="1:9" x14ac:dyDescent="0.2">
      <c r="A150" s="78"/>
      <c r="B150" s="78"/>
      <c r="C150" s="78"/>
      <c r="D150" s="78"/>
      <c r="E150" s="10"/>
      <c r="G150" s="78"/>
      <c r="H150" s="78"/>
      <c r="I150" s="78"/>
    </row>
    <row r="151" spans="1:9" x14ac:dyDescent="0.2">
      <c r="A151" s="78"/>
      <c r="B151" s="78"/>
      <c r="C151" s="78"/>
      <c r="D151" s="78"/>
      <c r="E151" s="10"/>
      <c r="G151" s="78"/>
      <c r="H151" s="78"/>
      <c r="I151" s="78"/>
    </row>
    <row r="152" spans="1:9" x14ac:dyDescent="0.2">
      <c r="A152" s="78"/>
      <c r="B152" s="78"/>
      <c r="C152" s="78"/>
      <c r="D152" s="78"/>
      <c r="E152" s="10"/>
      <c r="G152" s="78"/>
      <c r="H152" s="78"/>
      <c r="I152" s="78"/>
    </row>
    <row r="153" spans="1:9" x14ac:dyDescent="0.2">
      <c r="A153" s="78"/>
      <c r="B153" s="78"/>
      <c r="C153" s="78"/>
      <c r="D153" s="78"/>
      <c r="E153" s="10"/>
      <c r="G153" s="78"/>
      <c r="H153" s="78"/>
      <c r="I153" s="78"/>
    </row>
    <row r="154" spans="1:9" x14ac:dyDescent="0.2">
      <c r="A154" s="78"/>
      <c r="B154" s="78"/>
      <c r="C154" s="78"/>
      <c r="D154" s="78"/>
      <c r="E154" s="10"/>
      <c r="G154" s="78"/>
      <c r="H154" s="78"/>
      <c r="I154" s="78"/>
    </row>
    <row r="155" spans="1:9" x14ac:dyDescent="0.2">
      <c r="A155" s="78"/>
      <c r="B155" s="78"/>
      <c r="C155" s="78"/>
      <c r="D155" s="78"/>
      <c r="E155" s="10"/>
      <c r="G155" s="78"/>
      <c r="H155" s="78"/>
      <c r="I155" s="78"/>
    </row>
    <row r="156" spans="1:9" x14ac:dyDescent="0.2">
      <c r="A156" s="78"/>
      <c r="B156" s="78"/>
      <c r="C156" s="78"/>
      <c r="D156" s="78"/>
      <c r="E156" s="10"/>
      <c r="G156" s="78"/>
      <c r="H156" s="78"/>
      <c r="I156" s="78"/>
    </row>
    <row r="157" spans="1:9" x14ac:dyDescent="0.2">
      <c r="A157" s="78"/>
      <c r="B157" s="78"/>
      <c r="C157" s="78"/>
      <c r="D157" s="78"/>
      <c r="E157" s="10"/>
      <c r="G157" s="78"/>
      <c r="H157" s="78"/>
      <c r="I157" s="78"/>
    </row>
    <row r="158" spans="1:9" x14ac:dyDescent="0.2">
      <c r="A158" s="78"/>
      <c r="B158" s="78"/>
      <c r="C158" s="78"/>
      <c r="D158" s="78"/>
      <c r="E158" s="10"/>
      <c r="G158" s="78"/>
      <c r="H158" s="78"/>
      <c r="I158" s="78"/>
    </row>
    <row r="159" spans="1:9" x14ac:dyDescent="0.2">
      <c r="A159" s="78" t="s">
        <v>1487</v>
      </c>
      <c r="B159" s="78"/>
      <c r="C159" s="78"/>
      <c r="D159" s="78"/>
      <c r="E159" s="10"/>
      <c r="G159" s="78"/>
      <c r="H159" s="78"/>
      <c r="I159" s="78"/>
    </row>
    <row r="160" spans="1:9" x14ac:dyDescent="0.2">
      <c r="A160" s="78"/>
      <c r="B160" s="78"/>
      <c r="C160" s="78"/>
      <c r="D160" s="78"/>
      <c r="E160" s="10"/>
      <c r="G160" s="78"/>
      <c r="H160" s="78"/>
      <c r="I160" s="78"/>
    </row>
    <row r="161" spans="1:9" x14ac:dyDescent="0.2">
      <c r="A161" s="78"/>
      <c r="B161" s="78"/>
      <c r="C161" s="78"/>
      <c r="D161" s="78"/>
      <c r="E161" s="10"/>
      <c r="G161" s="78"/>
      <c r="H161" s="78"/>
      <c r="I161" s="78"/>
    </row>
    <row r="162" spans="1:9" x14ac:dyDescent="0.2">
      <c r="A162" s="78"/>
      <c r="B162" s="78"/>
      <c r="C162" s="78"/>
      <c r="D162" s="78"/>
      <c r="E162" s="10"/>
      <c r="G162" s="78"/>
      <c r="H162" s="78"/>
      <c r="I162" s="78"/>
    </row>
  </sheetData>
  <mergeCells count="2">
    <mergeCell ref="A1:F1"/>
    <mergeCell ref="A66:D66"/>
  </mergeCells>
  <conditionalFormatting sqref="F2:F3 F5:F65">
    <cfRule type="cellIs" dxfId="84" priority="4" stopIfTrue="1" operator="between">
      <formula>0.009</formula>
      <formula>-0.009</formula>
    </cfRule>
  </conditionalFormatting>
  <conditionalFormatting sqref="F67:F158">
    <cfRule type="cellIs" dxfId="83" priority="1" stopIfTrue="1" operator="between">
      <formula>0.009</formula>
      <formula>-0.009</formula>
    </cfRule>
  </conditionalFormatting>
  <conditionalFormatting sqref="F163:F65536">
    <cfRule type="cellIs" dxfId="82" priority="2" stopIfTrue="1" operator="between">
      <formula>0.009</formula>
      <formula>-0.009</formula>
    </cfRule>
  </conditionalFormatting>
  <conditionalFormatting sqref="F66:H66">
    <cfRule type="cellIs" dxfId="81"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7EDB53-E198-4F0D-A265-0C4E20467151}">
  <dimension ref="A1:I134"/>
  <sheetViews>
    <sheetView workbookViewId="0">
      <selection sqref="A1:F1"/>
    </sheetView>
  </sheetViews>
  <sheetFormatPr defaultColWidth="9.140625" defaultRowHeight="11.25" x14ac:dyDescent="0.2"/>
  <cols>
    <col min="1" max="1" width="33.85546875" style="6" bestFit="1" customWidth="1"/>
    <col min="2" max="2" width="30.42578125" style="6" bestFit="1" customWidth="1"/>
    <col min="3" max="3" width="22.140625" style="6" bestFit="1" customWidth="1"/>
    <col min="4" max="4" width="15.5703125" style="6" customWidth="1"/>
    <col min="5" max="5" width="24.28515625" style="9" customWidth="1"/>
    <col min="6" max="6" width="11.85546875" style="10" bestFit="1" customWidth="1"/>
    <col min="7" max="16384" width="9.140625" style="6"/>
  </cols>
  <sheetData>
    <row r="1" spans="1:6" s="1" customFormat="1" ht="15" x14ac:dyDescent="0.2">
      <c r="A1" s="145" t="s">
        <v>14</v>
      </c>
      <c r="B1" s="146"/>
      <c r="C1" s="146"/>
      <c r="D1" s="146"/>
      <c r="E1" s="146"/>
      <c r="F1" s="146"/>
    </row>
    <row r="2" spans="1:6" s="1" customFormat="1" ht="12" x14ac:dyDescent="0.2">
      <c r="E2" s="5"/>
      <c r="F2" s="8"/>
    </row>
    <row r="3" spans="1:6" s="1" customFormat="1" ht="12" x14ac:dyDescent="0.2">
      <c r="A3" s="7" t="s">
        <v>7</v>
      </c>
      <c r="B3" s="2"/>
      <c r="C3" s="3"/>
      <c r="D3" s="3"/>
      <c r="E3" s="4"/>
      <c r="F3" s="8"/>
    </row>
    <row r="4" spans="1:6" s="1" customFormat="1" ht="23.25" customHeight="1" x14ac:dyDescent="0.2">
      <c r="A4" s="14" t="s">
        <v>2</v>
      </c>
      <c r="B4" s="14" t="s">
        <v>0</v>
      </c>
      <c r="C4" s="15" t="s">
        <v>638</v>
      </c>
      <c r="D4" s="15" t="s">
        <v>1</v>
      </c>
      <c r="E4" s="16" t="s">
        <v>6</v>
      </c>
      <c r="F4" s="16" t="s">
        <v>3</v>
      </c>
    </row>
    <row r="5" spans="1:6" x14ac:dyDescent="0.2">
      <c r="A5" s="17" t="s">
        <v>139</v>
      </c>
      <c r="B5" s="18"/>
      <c r="C5" s="18"/>
      <c r="D5" s="18"/>
      <c r="E5" s="19"/>
      <c r="F5" s="20"/>
    </row>
    <row r="6" spans="1:6" x14ac:dyDescent="0.2">
      <c r="A6" s="21" t="s">
        <v>31</v>
      </c>
      <c r="B6" s="22"/>
      <c r="C6" s="22"/>
      <c r="D6" s="22"/>
      <c r="E6" s="23"/>
      <c r="F6" s="24"/>
    </row>
    <row r="7" spans="1:6" x14ac:dyDescent="0.2">
      <c r="A7" s="22" t="s">
        <v>159</v>
      </c>
      <c r="B7" s="22" t="s">
        <v>158</v>
      </c>
      <c r="C7" s="22" t="s">
        <v>160</v>
      </c>
      <c r="D7" s="25">
        <v>2012618</v>
      </c>
      <c r="E7" s="23">
        <v>36466.625540000001</v>
      </c>
      <c r="F7" s="24">
        <v>20.7305687572326</v>
      </c>
    </row>
    <row r="8" spans="1:6" x14ac:dyDescent="0.2">
      <c r="A8" s="22" t="s">
        <v>156</v>
      </c>
      <c r="B8" s="22" t="s">
        <v>155</v>
      </c>
      <c r="C8" s="22" t="s">
        <v>157</v>
      </c>
      <c r="D8" s="25">
        <v>2089607</v>
      </c>
      <c r="E8" s="23">
        <v>23691.964169999999</v>
      </c>
      <c r="F8" s="24">
        <v>13.468421740348299</v>
      </c>
    </row>
    <row r="9" spans="1:6" x14ac:dyDescent="0.2">
      <c r="A9" s="22" t="s">
        <v>153</v>
      </c>
      <c r="B9" s="22" t="s">
        <v>152</v>
      </c>
      <c r="C9" s="22" t="s">
        <v>154</v>
      </c>
      <c r="D9" s="25">
        <v>4054306</v>
      </c>
      <c r="E9" s="23">
        <v>13302.17799</v>
      </c>
      <c r="F9" s="24">
        <v>7.5620299756049398</v>
      </c>
    </row>
    <row r="10" spans="1:6" x14ac:dyDescent="0.2">
      <c r="A10" s="22" t="s">
        <v>266</v>
      </c>
      <c r="B10" s="22" t="s">
        <v>265</v>
      </c>
      <c r="C10" s="22" t="s">
        <v>157</v>
      </c>
      <c r="D10" s="25">
        <v>851490</v>
      </c>
      <c r="E10" s="23">
        <v>11173.251780000001</v>
      </c>
      <c r="F10" s="24">
        <v>6.35177675030803</v>
      </c>
    </row>
    <row r="11" spans="1:6" x14ac:dyDescent="0.2">
      <c r="A11" s="22" t="s">
        <v>197</v>
      </c>
      <c r="B11" s="22" t="s">
        <v>196</v>
      </c>
      <c r="C11" s="22" t="s">
        <v>198</v>
      </c>
      <c r="D11" s="25">
        <v>517479</v>
      </c>
      <c r="E11" s="23">
        <v>9702.7312500000007</v>
      </c>
      <c r="F11" s="24">
        <v>5.5158143736233898</v>
      </c>
    </row>
    <row r="12" spans="1:6" x14ac:dyDescent="0.2">
      <c r="A12" s="22" t="s">
        <v>454</v>
      </c>
      <c r="B12" s="22" t="s">
        <v>453</v>
      </c>
      <c r="C12" s="22" t="s">
        <v>157</v>
      </c>
      <c r="D12" s="25">
        <v>378126</v>
      </c>
      <c r="E12" s="23">
        <v>9072.3771180000003</v>
      </c>
      <c r="F12" s="24">
        <v>5.1574702855339201</v>
      </c>
    </row>
    <row r="13" spans="1:6" x14ac:dyDescent="0.2">
      <c r="A13" s="22" t="s">
        <v>600</v>
      </c>
      <c r="B13" s="22" t="s">
        <v>599</v>
      </c>
      <c r="C13" s="22" t="s">
        <v>154</v>
      </c>
      <c r="D13" s="25">
        <v>1920350</v>
      </c>
      <c r="E13" s="23">
        <v>5413.4666500000003</v>
      </c>
      <c r="F13" s="24">
        <v>3.0774507084488101</v>
      </c>
    </row>
    <row r="14" spans="1:6" x14ac:dyDescent="0.2">
      <c r="A14" s="22" t="s">
        <v>440</v>
      </c>
      <c r="B14" s="22" t="s">
        <v>439</v>
      </c>
      <c r="C14" s="22" t="s">
        <v>154</v>
      </c>
      <c r="D14" s="25">
        <v>394359</v>
      </c>
      <c r="E14" s="23">
        <v>5177.9336700000003</v>
      </c>
      <c r="F14" s="24">
        <v>2.9435547813049601</v>
      </c>
    </row>
    <row r="15" spans="1:6" x14ac:dyDescent="0.2">
      <c r="A15" s="22" t="s">
        <v>640</v>
      </c>
      <c r="B15" s="22" t="s">
        <v>639</v>
      </c>
      <c r="C15" s="22" t="s">
        <v>527</v>
      </c>
      <c r="D15" s="25">
        <v>635268</v>
      </c>
      <c r="E15" s="23">
        <v>3605.1459</v>
      </c>
      <c r="F15" s="24">
        <v>2.0494554638137998</v>
      </c>
    </row>
    <row r="16" spans="1:6" x14ac:dyDescent="0.2">
      <c r="A16" s="22" t="s">
        <v>642</v>
      </c>
      <c r="B16" s="22" t="s">
        <v>641</v>
      </c>
      <c r="C16" s="22" t="s">
        <v>157</v>
      </c>
      <c r="D16" s="25">
        <v>516184</v>
      </c>
      <c r="E16" s="23">
        <v>3514.9549480000001</v>
      </c>
      <c r="F16" s="24">
        <v>1.99818365831962</v>
      </c>
    </row>
    <row r="17" spans="1:7" x14ac:dyDescent="0.2">
      <c r="A17" s="22" t="s">
        <v>644</v>
      </c>
      <c r="B17" s="22" t="s">
        <v>643</v>
      </c>
      <c r="C17" s="22" t="s">
        <v>154</v>
      </c>
      <c r="D17" s="25">
        <v>1678014</v>
      </c>
      <c r="E17" s="23">
        <v>3446.4729550000002</v>
      </c>
      <c r="F17" s="24">
        <v>1.95925297461921</v>
      </c>
    </row>
    <row r="18" spans="1:7" x14ac:dyDescent="0.2">
      <c r="A18" s="22" t="s">
        <v>434</v>
      </c>
      <c r="B18" s="22" t="s">
        <v>433</v>
      </c>
      <c r="C18" s="22" t="s">
        <v>157</v>
      </c>
      <c r="D18" s="25">
        <v>135017</v>
      </c>
      <c r="E18" s="23">
        <v>3277.402658</v>
      </c>
      <c r="F18" s="24">
        <v>1.8631397926380699</v>
      </c>
    </row>
    <row r="19" spans="1:7" x14ac:dyDescent="0.2">
      <c r="A19" s="22" t="s">
        <v>646</v>
      </c>
      <c r="B19" s="22" t="s">
        <v>645</v>
      </c>
      <c r="C19" s="22" t="s">
        <v>647</v>
      </c>
      <c r="D19" s="25">
        <v>226565</v>
      </c>
      <c r="E19" s="23">
        <v>2736.2255049999999</v>
      </c>
      <c r="F19" s="24">
        <v>1.55549108607475</v>
      </c>
    </row>
    <row r="20" spans="1:7" x14ac:dyDescent="0.2">
      <c r="A20" s="22" t="s">
        <v>619</v>
      </c>
      <c r="B20" s="22" t="s">
        <v>618</v>
      </c>
      <c r="C20" s="22" t="s">
        <v>157</v>
      </c>
      <c r="D20" s="25">
        <v>543961</v>
      </c>
      <c r="E20" s="23">
        <v>2504.124464</v>
      </c>
      <c r="F20" s="24">
        <v>1.4235461496342301</v>
      </c>
    </row>
    <row r="21" spans="1:7" x14ac:dyDescent="0.2">
      <c r="A21" s="22" t="s">
        <v>649</v>
      </c>
      <c r="B21" s="22" t="s">
        <v>648</v>
      </c>
      <c r="C21" s="22" t="s">
        <v>157</v>
      </c>
      <c r="D21" s="25">
        <v>391472</v>
      </c>
      <c r="E21" s="23">
        <v>2171.69092</v>
      </c>
      <c r="F21" s="24">
        <v>1.2345641328160499</v>
      </c>
    </row>
    <row r="22" spans="1:7" x14ac:dyDescent="0.2">
      <c r="A22" s="21" t="s">
        <v>34</v>
      </c>
      <c r="B22" s="21"/>
      <c r="C22" s="21"/>
      <c r="D22" s="21"/>
      <c r="E22" s="26">
        <f>SUM(E7:E21)</f>
        <v>135256.545518</v>
      </c>
      <c r="F22" s="27">
        <f>SUM(F7:F21)</f>
        <v>76.890720630320672</v>
      </c>
      <c r="G22" s="11"/>
    </row>
    <row r="23" spans="1:7" x14ac:dyDescent="0.2">
      <c r="A23" s="22"/>
      <c r="B23" s="22"/>
      <c r="C23" s="22"/>
      <c r="D23" s="22"/>
      <c r="E23" s="23"/>
      <c r="F23" s="24"/>
    </row>
    <row r="24" spans="1:7" x14ac:dyDescent="0.2">
      <c r="A24" s="21" t="s">
        <v>650</v>
      </c>
      <c r="B24" s="22"/>
      <c r="C24" s="22"/>
      <c r="D24" s="22"/>
      <c r="E24" s="23"/>
      <c r="F24" s="24"/>
    </row>
    <row r="25" spans="1:7" x14ac:dyDescent="0.2">
      <c r="A25" s="22" t="s">
        <v>652</v>
      </c>
      <c r="B25" s="22" t="s">
        <v>651</v>
      </c>
      <c r="C25" s="22" t="s">
        <v>527</v>
      </c>
      <c r="D25" s="25">
        <v>164740</v>
      </c>
      <c r="E25" s="23">
        <v>10125.581829999999</v>
      </c>
      <c r="F25" s="24">
        <v>5.7561967203011903</v>
      </c>
    </row>
    <row r="26" spans="1:7" x14ac:dyDescent="0.2">
      <c r="A26" s="22" t="s">
        <v>654</v>
      </c>
      <c r="B26" s="22" t="s">
        <v>653</v>
      </c>
      <c r="C26" s="22" t="s">
        <v>241</v>
      </c>
      <c r="D26" s="25">
        <v>78777</v>
      </c>
      <c r="E26" s="23">
        <v>4368.1023279999999</v>
      </c>
      <c r="F26" s="24">
        <v>2.4831813832048799</v>
      </c>
    </row>
    <row r="27" spans="1:7" x14ac:dyDescent="0.2">
      <c r="A27" s="22" t="s">
        <v>656</v>
      </c>
      <c r="B27" s="22" t="s">
        <v>655</v>
      </c>
      <c r="C27" s="22" t="s">
        <v>157</v>
      </c>
      <c r="D27" s="25">
        <v>9122</v>
      </c>
      <c r="E27" s="23">
        <v>2946.1903790000001</v>
      </c>
      <c r="F27" s="24">
        <v>1.6748520412661301</v>
      </c>
    </row>
    <row r="28" spans="1:7" x14ac:dyDescent="0.2">
      <c r="A28" s="22" t="s">
        <v>658</v>
      </c>
      <c r="B28" s="22" t="s">
        <v>657</v>
      </c>
      <c r="C28" s="22" t="s">
        <v>659</v>
      </c>
      <c r="D28" s="25">
        <v>7579</v>
      </c>
      <c r="E28" s="23">
        <v>2285.5383029999998</v>
      </c>
      <c r="F28" s="24">
        <v>1.2992841601331799</v>
      </c>
    </row>
    <row r="29" spans="1:7" x14ac:dyDescent="0.2">
      <c r="A29" s="22" t="s">
        <v>661</v>
      </c>
      <c r="B29" s="22" t="s">
        <v>660</v>
      </c>
      <c r="C29" s="22" t="s">
        <v>659</v>
      </c>
      <c r="D29" s="25">
        <v>10000</v>
      </c>
      <c r="E29" s="23">
        <v>2101.2736500000001</v>
      </c>
      <c r="F29" s="24">
        <v>1.19453328170726</v>
      </c>
    </row>
    <row r="30" spans="1:7" x14ac:dyDescent="0.2">
      <c r="A30" s="22" t="s">
        <v>663</v>
      </c>
      <c r="B30" s="22" t="s">
        <v>662</v>
      </c>
      <c r="C30" s="22" t="s">
        <v>154</v>
      </c>
      <c r="D30" s="25">
        <v>8181</v>
      </c>
      <c r="E30" s="23">
        <v>2022.638514</v>
      </c>
      <c r="F30" s="24">
        <v>1.1498307332964099</v>
      </c>
    </row>
    <row r="31" spans="1:7" x14ac:dyDescent="0.2">
      <c r="A31" s="22" t="s">
        <v>665</v>
      </c>
      <c r="B31" s="22" t="s">
        <v>664</v>
      </c>
      <c r="C31" s="22" t="s">
        <v>157</v>
      </c>
      <c r="D31" s="25">
        <v>3802</v>
      </c>
      <c r="E31" s="23">
        <v>1835.6560050000001</v>
      </c>
      <c r="F31" s="24">
        <v>1.04353480649143</v>
      </c>
    </row>
    <row r="32" spans="1:7" x14ac:dyDescent="0.2">
      <c r="A32" s="22" t="s">
        <v>667</v>
      </c>
      <c r="B32" s="22" t="s">
        <v>666</v>
      </c>
      <c r="C32" s="22" t="s">
        <v>157</v>
      </c>
      <c r="D32" s="25">
        <v>3083</v>
      </c>
      <c r="E32" s="23">
        <v>1679.3859259999999</v>
      </c>
      <c r="F32" s="24">
        <v>0.95469829997524003</v>
      </c>
    </row>
    <row r="33" spans="1:9" x14ac:dyDescent="0.2">
      <c r="A33" s="21" t="s">
        <v>34</v>
      </c>
      <c r="B33" s="21"/>
      <c r="C33" s="21"/>
      <c r="D33" s="21"/>
      <c r="E33" s="26">
        <f>SUM(E24:E32)</f>
        <v>27364.366934999998</v>
      </c>
      <c r="F33" s="27">
        <f>SUM(F24:F32)</f>
        <v>15.556111426375718</v>
      </c>
      <c r="G33" s="11"/>
    </row>
    <row r="34" spans="1:9" x14ac:dyDescent="0.2">
      <c r="A34" s="22"/>
      <c r="B34" s="22"/>
      <c r="C34" s="22"/>
      <c r="D34" s="22"/>
      <c r="E34" s="23"/>
      <c r="F34" s="24"/>
    </row>
    <row r="35" spans="1:9" x14ac:dyDescent="0.2">
      <c r="A35" s="21" t="s">
        <v>668</v>
      </c>
      <c r="B35" s="22"/>
      <c r="C35" s="22"/>
      <c r="D35" s="22"/>
      <c r="E35" s="23"/>
      <c r="F35" s="24"/>
    </row>
    <row r="36" spans="1:9" x14ac:dyDescent="0.2">
      <c r="A36" s="22" t="s">
        <v>670</v>
      </c>
      <c r="B36" s="22" t="s">
        <v>2077</v>
      </c>
      <c r="C36" s="22" t="s">
        <v>671</v>
      </c>
      <c r="D36" s="25">
        <v>73810.123999999996</v>
      </c>
      <c r="E36" s="23">
        <v>7876.9963159999998</v>
      </c>
      <c r="F36" s="24">
        <v>4.4779195034152197</v>
      </c>
    </row>
    <row r="37" spans="1:9" x14ac:dyDescent="0.2">
      <c r="A37" s="21" t="s">
        <v>34</v>
      </c>
      <c r="B37" s="21"/>
      <c r="C37" s="21"/>
      <c r="D37" s="21"/>
      <c r="E37" s="26">
        <f>SUM(E36:E36)</f>
        <v>7876.9963159999998</v>
      </c>
      <c r="F37" s="27">
        <f>SUM(F36:F36)</f>
        <v>4.4779195034152197</v>
      </c>
      <c r="G37" s="11"/>
    </row>
    <row r="38" spans="1:9" x14ac:dyDescent="0.2">
      <c r="A38" s="22"/>
      <c r="B38" s="22"/>
      <c r="C38" s="22"/>
      <c r="D38" s="22"/>
      <c r="E38" s="23"/>
      <c r="F38" s="24"/>
    </row>
    <row r="39" spans="1:9" x14ac:dyDescent="0.2">
      <c r="A39" s="21" t="s">
        <v>46</v>
      </c>
      <c r="B39" s="21"/>
      <c r="C39" s="21"/>
      <c r="D39" s="21"/>
      <c r="E39" s="26">
        <f>E22+E33+E37</f>
        <v>170497.908769</v>
      </c>
      <c r="F39" s="27">
        <f>F22+F33+F37</f>
        <v>96.924751560111616</v>
      </c>
      <c r="G39" s="11"/>
    </row>
    <row r="40" spans="1:9" x14ac:dyDescent="0.2">
      <c r="A40" s="21"/>
      <c r="B40" s="21"/>
      <c r="C40" s="21"/>
      <c r="D40" s="21"/>
      <c r="E40" s="26"/>
      <c r="F40" s="27"/>
      <c r="G40" s="11"/>
    </row>
    <row r="41" spans="1:9" x14ac:dyDescent="0.2">
      <c r="A41" s="21" t="s">
        <v>48</v>
      </c>
      <c r="B41" s="21"/>
      <c r="C41" s="21"/>
      <c r="D41" s="21"/>
      <c r="E41" s="26">
        <f>E43-(E22+E33+E37)</f>
        <v>5409.5926943999948</v>
      </c>
      <c r="F41" s="27">
        <f>F43-(F22+F33+F37)</f>
        <v>3.0752484398883837</v>
      </c>
      <c r="G41" s="11"/>
    </row>
    <row r="42" spans="1:9" x14ac:dyDescent="0.2">
      <c r="A42" s="21"/>
      <c r="B42" s="21"/>
      <c r="C42" s="21"/>
      <c r="D42" s="21"/>
      <c r="E42" s="26"/>
      <c r="F42" s="27"/>
      <c r="G42" s="11"/>
    </row>
    <row r="43" spans="1:9" x14ac:dyDescent="0.2">
      <c r="A43" s="28" t="s">
        <v>47</v>
      </c>
      <c r="B43" s="28"/>
      <c r="C43" s="28"/>
      <c r="D43" s="28"/>
      <c r="E43" s="29">
        <v>175907.5014634</v>
      </c>
      <c r="F43" s="30">
        <v>100</v>
      </c>
      <c r="G43" s="11"/>
    </row>
    <row r="45" spans="1:9" ht="23.25" customHeight="1" x14ac:dyDescent="0.2">
      <c r="A45" s="147" t="s">
        <v>1031</v>
      </c>
      <c r="B45" s="147"/>
      <c r="C45" s="147"/>
      <c r="D45" s="147"/>
      <c r="G45" s="10"/>
      <c r="H45" s="10"/>
      <c r="I45" s="9"/>
    </row>
    <row r="47" spans="1:9" x14ac:dyDescent="0.2">
      <c r="A47" s="11" t="s">
        <v>51</v>
      </c>
    </row>
    <row r="48" spans="1:9" x14ac:dyDescent="0.2">
      <c r="A48" s="11" t="s">
        <v>1027</v>
      </c>
    </row>
    <row r="49" spans="1:4" x14ac:dyDescent="0.2">
      <c r="A49" s="11" t="s">
        <v>52</v>
      </c>
      <c r="B49" s="11"/>
      <c r="C49" s="31" t="s">
        <v>54</v>
      </c>
      <c r="D49" s="11" t="s">
        <v>53</v>
      </c>
    </row>
    <row r="50" spans="1:4" x14ac:dyDescent="0.2">
      <c r="A50" s="6" t="s">
        <v>61</v>
      </c>
      <c r="C50" s="32">
        <v>478.3313</v>
      </c>
      <c r="D50" s="32">
        <v>481.29719999999998</v>
      </c>
    </row>
    <row r="51" spans="1:4" x14ac:dyDescent="0.2">
      <c r="A51" s="6" t="s">
        <v>132</v>
      </c>
      <c r="C51" s="32">
        <v>41.224200000000003</v>
      </c>
      <c r="D51" s="32">
        <v>41.479799999999997</v>
      </c>
    </row>
    <row r="52" spans="1:4" x14ac:dyDescent="0.2">
      <c r="A52" s="6" t="s">
        <v>62</v>
      </c>
      <c r="C52" s="32">
        <v>532.19600000000003</v>
      </c>
      <c r="D52" s="32">
        <v>535.9366</v>
      </c>
    </row>
    <row r="53" spans="1:4" x14ac:dyDescent="0.2">
      <c r="A53" s="6" t="s">
        <v>133</v>
      </c>
      <c r="C53" s="32">
        <v>46.377200000000002</v>
      </c>
      <c r="D53" s="32">
        <v>46.703200000000002</v>
      </c>
    </row>
    <row r="55" spans="1:4" x14ac:dyDescent="0.2">
      <c r="A55" s="6" t="s">
        <v>58</v>
      </c>
    </row>
    <row r="57" spans="1:4" x14ac:dyDescent="0.2">
      <c r="A57" s="11" t="s">
        <v>1028</v>
      </c>
      <c r="D57" s="31" t="s">
        <v>60</v>
      </c>
    </row>
    <row r="59" spans="1:4" x14ac:dyDescent="0.2">
      <c r="A59" s="11" t="s">
        <v>1166</v>
      </c>
      <c r="D59" s="31" t="s">
        <v>60</v>
      </c>
    </row>
    <row r="61" spans="1:4" x14ac:dyDescent="0.2">
      <c r="A61" s="11" t="s">
        <v>383</v>
      </c>
      <c r="D61" s="31" t="s">
        <v>60</v>
      </c>
    </row>
    <row r="63" spans="1:4" x14ac:dyDescent="0.2">
      <c r="A63" s="11" t="s">
        <v>1030</v>
      </c>
      <c r="D63" s="36">
        <v>0.28681155235328198</v>
      </c>
    </row>
    <row r="65" spans="1:4" x14ac:dyDescent="0.2">
      <c r="A65" s="11" t="s">
        <v>778</v>
      </c>
      <c r="D65" s="31" t="s">
        <v>60</v>
      </c>
    </row>
    <row r="67" spans="1:4" x14ac:dyDescent="0.2">
      <c r="A67" s="83" t="s">
        <v>1167</v>
      </c>
      <c r="B67" s="84"/>
      <c r="C67" s="84"/>
      <c r="D67" s="10"/>
    </row>
    <row r="68" spans="1:4" x14ac:dyDescent="0.2">
      <c r="A68" s="84"/>
      <c r="B68" s="84"/>
      <c r="C68" s="84"/>
      <c r="D68" s="10"/>
    </row>
    <row r="69" spans="1:4" x14ac:dyDescent="0.2">
      <c r="A69" s="85" t="s">
        <v>1168</v>
      </c>
      <c r="B69" s="86" t="s">
        <v>1169</v>
      </c>
      <c r="C69" s="86" t="s">
        <v>1170</v>
      </c>
      <c r="D69" s="10"/>
    </row>
    <row r="70" spans="1:4" x14ac:dyDescent="0.2">
      <c r="A70" s="87" t="s">
        <v>14</v>
      </c>
      <c r="B70" s="88">
        <v>35241.363252199997</v>
      </c>
      <c r="C70" s="89">
        <v>0.20034030930473112</v>
      </c>
      <c r="D70" s="10"/>
    </row>
    <row r="72" spans="1:4" x14ac:dyDescent="0.2">
      <c r="A72" s="11" t="s">
        <v>1046</v>
      </c>
      <c r="D72" s="31" t="s">
        <v>60</v>
      </c>
    </row>
    <row r="74" spans="1:4" x14ac:dyDescent="0.2">
      <c r="A74" s="11" t="s">
        <v>1047</v>
      </c>
      <c r="B74" s="11"/>
      <c r="D74" s="31" t="s">
        <v>60</v>
      </c>
    </row>
    <row r="75" spans="1:4" x14ac:dyDescent="0.2">
      <c r="A75" s="11"/>
      <c r="B75" s="11"/>
    </row>
    <row r="76" spans="1:4" x14ac:dyDescent="0.2">
      <c r="A76" s="11" t="s">
        <v>1048</v>
      </c>
      <c r="B76" s="11"/>
      <c r="D76" s="31" t="s">
        <v>60</v>
      </c>
    </row>
    <row r="77" spans="1:4" x14ac:dyDescent="0.2">
      <c r="A77" s="11"/>
      <c r="B77" s="11"/>
    </row>
    <row r="78" spans="1:4" x14ac:dyDescent="0.2">
      <c r="A78" s="11" t="s">
        <v>1049</v>
      </c>
      <c r="B78" s="11"/>
      <c r="D78" s="31" t="s">
        <v>60</v>
      </c>
    </row>
    <row r="80" spans="1:4" x14ac:dyDescent="0.2">
      <c r="A80" s="77" t="s">
        <v>1078</v>
      </c>
      <c r="B80" s="78"/>
      <c r="C80" s="78"/>
      <c r="D80" s="78"/>
    </row>
    <row r="82" spans="1:9" x14ac:dyDescent="0.2">
      <c r="A82" s="77" t="s">
        <v>2074</v>
      </c>
      <c r="B82" s="78"/>
      <c r="C82" s="78"/>
      <c r="D82" s="78"/>
      <c r="E82" s="10"/>
      <c r="G82" s="78"/>
      <c r="H82" s="78"/>
      <c r="I82" s="78"/>
    </row>
    <row r="83" spans="1:9" x14ac:dyDescent="0.2">
      <c r="A83" s="102"/>
      <c r="B83" s="78"/>
      <c r="C83" s="78"/>
      <c r="D83" s="78"/>
      <c r="E83" s="10"/>
      <c r="G83" s="78"/>
      <c r="H83" s="78"/>
      <c r="I83" s="78"/>
    </row>
    <row r="84" spans="1:9" x14ac:dyDescent="0.2">
      <c r="A84" s="78"/>
      <c r="B84" s="78"/>
      <c r="C84" s="78"/>
      <c r="D84" s="78"/>
      <c r="E84" s="10"/>
      <c r="G84" s="78"/>
      <c r="H84" s="78"/>
      <c r="I84" s="78"/>
    </row>
    <row r="85" spans="1:9" x14ac:dyDescent="0.2">
      <c r="A85" s="78"/>
      <c r="B85" s="78"/>
      <c r="C85" s="78"/>
      <c r="D85" s="78"/>
      <c r="E85" s="10"/>
      <c r="G85" s="78"/>
      <c r="H85" s="78"/>
      <c r="I85" s="78"/>
    </row>
    <row r="86" spans="1:9" x14ac:dyDescent="0.2">
      <c r="A86" s="78"/>
      <c r="B86" s="78"/>
      <c r="C86" s="78"/>
      <c r="D86" s="78"/>
      <c r="E86" s="10"/>
      <c r="G86" s="78"/>
      <c r="H86" s="78"/>
      <c r="I86" s="78"/>
    </row>
    <row r="87" spans="1:9" x14ac:dyDescent="0.2">
      <c r="A87" s="78"/>
      <c r="B87" s="78"/>
      <c r="C87" s="78"/>
      <c r="D87" s="78"/>
      <c r="E87" s="10"/>
      <c r="G87" s="78"/>
      <c r="H87" s="78"/>
      <c r="I87" s="78"/>
    </row>
    <row r="88" spans="1:9" x14ac:dyDescent="0.2">
      <c r="A88" s="78"/>
      <c r="B88" s="78"/>
      <c r="C88" s="78"/>
      <c r="D88" s="78"/>
      <c r="E88" s="10"/>
      <c r="G88" s="78"/>
      <c r="H88" s="78"/>
      <c r="I88" s="78"/>
    </row>
    <row r="89" spans="1:9" x14ac:dyDescent="0.2">
      <c r="A89" s="78"/>
      <c r="B89" s="78"/>
      <c r="C89" s="78"/>
      <c r="D89" s="78"/>
      <c r="E89" s="10"/>
      <c r="G89" s="78"/>
      <c r="H89" s="78"/>
      <c r="I89" s="78"/>
    </row>
    <row r="90" spans="1:9" x14ac:dyDescent="0.2">
      <c r="A90" s="78"/>
      <c r="B90" s="78"/>
      <c r="C90" s="78"/>
      <c r="D90" s="78"/>
      <c r="E90" s="10"/>
      <c r="G90" s="78"/>
      <c r="H90" s="78"/>
      <c r="I90" s="78"/>
    </row>
    <row r="91" spans="1:9" x14ac:dyDescent="0.2">
      <c r="A91" s="78"/>
      <c r="B91" s="78"/>
      <c r="C91" s="78"/>
      <c r="D91" s="78"/>
      <c r="E91" s="10"/>
      <c r="G91" s="78"/>
      <c r="H91" s="78"/>
      <c r="I91" s="78"/>
    </row>
    <row r="92" spans="1:9" x14ac:dyDescent="0.2">
      <c r="A92" s="78"/>
      <c r="B92" s="78"/>
      <c r="C92" s="78"/>
      <c r="D92" s="78"/>
      <c r="E92" s="10"/>
      <c r="G92" s="78"/>
      <c r="H92" s="78"/>
      <c r="I92" s="78"/>
    </row>
    <row r="93" spans="1:9" x14ac:dyDescent="0.2">
      <c r="A93" s="78"/>
      <c r="B93" s="78"/>
      <c r="C93" s="78"/>
      <c r="D93" s="78"/>
      <c r="E93" s="10"/>
      <c r="G93" s="78"/>
      <c r="H93" s="78"/>
      <c r="I93" s="78"/>
    </row>
    <row r="94" spans="1:9" x14ac:dyDescent="0.2">
      <c r="A94" s="78"/>
      <c r="B94" s="78"/>
      <c r="C94" s="78"/>
      <c r="D94" s="78"/>
      <c r="E94" s="10"/>
      <c r="G94" s="78"/>
      <c r="H94" s="78"/>
      <c r="I94" s="78"/>
    </row>
    <row r="95" spans="1:9" x14ac:dyDescent="0.2">
      <c r="A95" s="78"/>
      <c r="B95" s="78"/>
      <c r="C95" s="78"/>
      <c r="D95" s="78"/>
      <c r="E95" s="10"/>
      <c r="G95" s="78"/>
      <c r="H95" s="78"/>
      <c r="I95" s="78"/>
    </row>
    <row r="96" spans="1:9" x14ac:dyDescent="0.2">
      <c r="A96" s="78"/>
      <c r="B96" s="78"/>
      <c r="C96" s="78"/>
      <c r="D96" s="78"/>
      <c r="E96" s="10"/>
      <c r="G96" s="78"/>
      <c r="H96" s="78"/>
      <c r="I96" s="78"/>
    </row>
    <row r="97" spans="1:9" x14ac:dyDescent="0.2">
      <c r="A97" s="78"/>
      <c r="B97" s="78"/>
      <c r="C97" s="78"/>
      <c r="D97" s="78"/>
      <c r="E97" s="10"/>
      <c r="G97" s="78"/>
      <c r="H97" s="78"/>
      <c r="I97" s="78"/>
    </row>
    <row r="98" spans="1:9" x14ac:dyDescent="0.2">
      <c r="A98" s="78"/>
      <c r="B98" s="78"/>
      <c r="C98" s="78"/>
      <c r="D98" s="78"/>
      <c r="E98" s="10"/>
      <c r="G98" s="78"/>
      <c r="H98" s="78"/>
      <c r="I98" s="78"/>
    </row>
    <row r="99" spans="1:9" x14ac:dyDescent="0.2">
      <c r="A99" s="78"/>
      <c r="B99" s="78"/>
      <c r="C99" s="78"/>
      <c r="D99" s="78"/>
      <c r="E99" s="10"/>
      <c r="G99" s="78"/>
      <c r="H99" s="78"/>
      <c r="I99" s="78"/>
    </row>
    <row r="100" spans="1:9" x14ac:dyDescent="0.2">
      <c r="A100" s="77" t="s">
        <v>1495</v>
      </c>
      <c r="B100" s="78"/>
      <c r="C100" s="78"/>
      <c r="D100" s="78"/>
      <c r="E100" s="10"/>
      <c r="G100" s="78"/>
      <c r="H100" s="78"/>
      <c r="I100" s="78"/>
    </row>
    <row r="101" spans="1:9" x14ac:dyDescent="0.2">
      <c r="A101" s="78"/>
      <c r="B101" s="78"/>
      <c r="C101" s="78"/>
      <c r="D101" s="78"/>
      <c r="E101" s="10"/>
      <c r="G101" s="78"/>
      <c r="H101" s="78"/>
      <c r="I101" s="78"/>
    </row>
    <row r="102" spans="1:9" x14ac:dyDescent="0.2">
      <c r="A102" s="77" t="s">
        <v>2075</v>
      </c>
      <c r="B102" s="78"/>
      <c r="C102" s="78"/>
      <c r="D102" s="78"/>
      <c r="E102" s="10"/>
      <c r="G102" s="78"/>
      <c r="H102" s="78"/>
      <c r="I102" s="78"/>
    </row>
    <row r="103" spans="1:9" x14ac:dyDescent="0.2">
      <c r="A103" s="78"/>
      <c r="B103" s="78"/>
      <c r="C103" s="78"/>
      <c r="D103" s="78"/>
      <c r="E103" s="10"/>
      <c r="G103" s="78"/>
      <c r="H103" s="78"/>
      <c r="I103" s="78"/>
    </row>
    <row r="104" spans="1:9" x14ac:dyDescent="0.2">
      <c r="A104" s="78"/>
      <c r="B104" s="78"/>
      <c r="C104" s="78"/>
      <c r="D104" s="78"/>
      <c r="E104" s="10"/>
      <c r="G104" s="78"/>
      <c r="H104" s="78"/>
      <c r="I104" s="78"/>
    </row>
    <row r="105" spans="1:9" x14ac:dyDescent="0.2">
      <c r="A105" s="78"/>
      <c r="B105" s="78"/>
      <c r="C105" s="78"/>
      <c r="D105" s="78"/>
      <c r="E105" s="10"/>
      <c r="G105" s="78"/>
      <c r="H105" s="78"/>
      <c r="I105" s="78"/>
    </row>
    <row r="106" spans="1:9" x14ac:dyDescent="0.2">
      <c r="A106" s="78"/>
      <c r="B106" s="78"/>
      <c r="C106" s="78"/>
      <c r="D106" s="78"/>
      <c r="E106" s="10"/>
      <c r="G106" s="78"/>
      <c r="H106" s="78"/>
      <c r="I106" s="78"/>
    </row>
    <row r="107" spans="1:9" x14ac:dyDescent="0.2">
      <c r="A107" s="78"/>
      <c r="B107" s="78"/>
      <c r="C107" s="78"/>
      <c r="D107" s="78"/>
      <c r="E107" s="10"/>
      <c r="G107" s="78"/>
      <c r="H107" s="78"/>
      <c r="I107" s="78"/>
    </row>
    <row r="108" spans="1:9" x14ac:dyDescent="0.2">
      <c r="A108" s="78"/>
      <c r="B108" s="78"/>
      <c r="C108" s="78"/>
      <c r="D108" s="78"/>
      <c r="E108" s="10"/>
      <c r="G108" s="78"/>
      <c r="H108" s="78"/>
      <c r="I108" s="78"/>
    </row>
    <row r="109" spans="1:9" x14ac:dyDescent="0.2">
      <c r="A109" s="78"/>
      <c r="B109" s="78"/>
      <c r="C109" s="78"/>
      <c r="D109" s="78"/>
      <c r="E109" s="10"/>
      <c r="G109" s="78"/>
      <c r="H109" s="78"/>
      <c r="I109" s="78"/>
    </row>
    <row r="110" spans="1:9" x14ac:dyDescent="0.2">
      <c r="A110" s="78"/>
      <c r="B110" s="78"/>
      <c r="C110" s="78"/>
      <c r="D110" s="78"/>
      <c r="E110" s="10"/>
      <c r="G110" s="78"/>
      <c r="H110" s="78"/>
      <c r="I110" s="78"/>
    </row>
    <row r="111" spans="1:9" x14ac:dyDescent="0.2">
      <c r="A111" s="78"/>
      <c r="B111" s="78"/>
      <c r="C111" s="78"/>
      <c r="D111" s="78"/>
      <c r="E111" s="10"/>
      <c r="G111" s="78"/>
      <c r="H111" s="78"/>
      <c r="I111" s="78"/>
    </row>
    <row r="112" spans="1:9" x14ac:dyDescent="0.2">
      <c r="A112" s="78"/>
      <c r="B112" s="78"/>
      <c r="C112" s="78"/>
      <c r="D112" s="78"/>
      <c r="E112" s="10"/>
      <c r="G112" s="78"/>
      <c r="H112" s="78"/>
      <c r="I112" s="78"/>
    </row>
    <row r="113" spans="1:9" x14ac:dyDescent="0.2">
      <c r="A113" s="78"/>
      <c r="B113" s="78"/>
      <c r="C113" s="78"/>
      <c r="D113" s="78"/>
      <c r="E113" s="10"/>
      <c r="G113" s="78"/>
      <c r="H113" s="78"/>
      <c r="I113" s="78"/>
    </row>
    <row r="114" spans="1:9" x14ac:dyDescent="0.2">
      <c r="A114" s="78"/>
      <c r="B114" s="78"/>
      <c r="C114" s="78"/>
      <c r="D114" s="78"/>
      <c r="E114" s="10"/>
      <c r="G114" s="78"/>
      <c r="H114" s="78"/>
      <c r="I114" s="78"/>
    </row>
    <row r="115" spans="1:9" x14ac:dyDescent="0.2">
      <c r="A115" s="78"/>
      <c r="B115" s="78"/>
      <c r="C115" s="78"/>
      <c r="D115" s="78"/>
      <c r="E115" s="10"/>
      <c r="G115" s="78"/>
      <c r="H115" s="78"/>
      <c r="I115" s="78"/>
    </row>
    <row r="116" spans="1:9" x14ac:dyDescent="0.2">
      <c r="A116" s="78"/>
      <c r="B116" s="78"/>
      <c r="C116" s="78"/>
      <c r="D116" s="78"/>
      <c r="E116" s="10"/>
      <c r="G116" s="78"/>
      <c r="H116" s="78"/>
      <c r="I116" s="78"/>
    </row>
    <row r="117" spans="1:9" x14ac:dyDescent="0.2">
      <c r="A117" s="78"/>
      <c r="B117" s="78"/>
      <c r="C117" s="78"/>
      <c r="D117" s="78"/>
      <c r="E117" s="10"/>
      <c r="G117" s="78"/>
      <c r="H117" s="78"/>
      <c r="I117" s="78"/>
    </row>
    <row r="118" spans="1:9" x14ac:dyDescent="0.2">
      <c r="A118" s="78"/>
      <c r="B118" s="78"/>
      <c r="C118" s="78"/>
      <c r="D118" s="78"/>
      <c r="E118" s="10"/>
      <c r="G118" s="78"/>
      <c r="H118" s="78"/>
      <c r="I118" s="78"/>
    </row>
    <row r="119" spans="1:9" x14ac:dyDescent="0.2">
      <c r="A119" s="78"/>
      <c r="B119" s="78"/>
      <c r="C119" s="78"/>
      <c r="D119" s="78"/>
      <c r="E119" s="10"/>
      <c r="G119" s="78"/>
      <c r="H119" s="78"/>
      <c r="I119" s="78"/>
    </row>
    <row r="120" spans="1:9" x14ac:dyDescent="0.2">
      <c r="A120" s="78"/>
      <c r="B120" s="78"/>
      <c r="C120" s="78"/>
      <c r="D120" s="78"/>
      <c r="E120" s="10"/>
      <c r="G120" s="78"/>
      <c r="H120" s="78"/>
      <c r="I120" s="78"/>
    </row>
    <row r="121" spans="1:9" x14ac:dyDescent="0.2">
      <c r="A121" s="78"/>
      <c r="B121" s="78"/>
      <c r="C121" s="78"/>
      <c r="D121" s="78"/>
      <c r="E121" s="10"/>
      <c r="G121" s="78"/>
      <c r="H121" s="78"/>
      <c r="I121" s="78"/>
    </row>
    <row r="122" spans="1:9" x14ac:dyDescent="0.2">
      <c r="A122" s="78" t="s">
        <v>1487</v>
      </c>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8"/>
      <c r="B125" s="78"/>
      <c r="C125" s="78"/>
      <c r="D125" s="78"/>
      <c r="E125" s="10"/>
      <c r="G125" s="78"/>
      <c r="H125" s="78"/>
      <c r="I125" s="78"/>
    </row>
    <row r="126" spans="1:9" x14ac:dyDescent="0.2">
      <c r="A126" s="78"/>
      <c r="B126" s="78"/>
      <c r="C126" s="78"/>
      <c r="D126" s="78"/>
      <c r="E126" s="10"/>
      <c r="G126" s="78"/>
      <c r="H126" s="78"/>
      <c r="I126" s="78"/>
    </row>
    <row r="127" spans="1:9" x14ac:dyDescent="0.2">
      <c r="A127" s="78"/>
      <c r="B127" s="78"/>
      <c r="C127" s="78"/>
      <c r="D127" s="78"/>
      <c r="E127" s="10"/>
      <c r="G127" s="78"/>
      <c r="H127" s="78"/>
      <c r="I127" s="78"/>
    </row>
    <row r="128" spans="1:9" x14ac:dyDescent="0.2">
      <c r="A128" s="78"/>
      <c r="B128" s="78"/>
      <c r="C128" s="78"/>
      <c r="D128" s="78"/>
      <c r="E128" s="10"/>
      <c r="G128" s="78"/>
      <c r="H128" s="78"/>
      <c r="I128" s="78"/>
    </row>
    <row r="129" spans="1:9" x14ac:dyDescent="0.2">
      <c r="A129" s="78"/>
      <c r="B129" s="78"/>
      <c r="C129" s="78"/>
      <c r="D129" s="78"/>
      <c r="E129" s="10"/>
      <c r="G129" s="78"/>
      <c r="H129" s="78"/>
      <c r="I129" s="78"/>
    </row>
    <row r="130" spans="1:9" x14ac:dyDescent="0.2">
      <c r="A130" s="78"/>
      <c r="B130" s="78"/>
      <c r="C130" s="78"/>
      <c r="D130" s="78"/>
      <c r="E130" s="10"/>
      <c r="G130" s="78"/>
      <c r="H130" s="78"/>
      <c r="I130" s="78"/>
    </row>
    <row r="131" spans="1:9" x14ac:dyDescent="0.2">
      <c r="A131" s="78"/>
      <c r="B131" s="78"/>
      <c r="C131" s="78"/>
      <c r="D131" s="78"/>
      <c r="E131" s="10"/>
      <c r="G131" s="78"/>
      <c r="H131" s="78"/>
      <c r="I131" s="78"/>
    </row>
    <row r="132" spans="1:9" x14ac:dyDescent="0.2">
      <c r="A132" s="78"/>
      <c r="B132" s="78"/>
      <c r="C132" s="78"/>
      <c r="D132" s="78"/>
      <c r="E132" s="10"/>
      <c r="G132" s="78"/>
      <c r="H132" s="78"/>
      <c r="I132" s="78"/>
    </row>
    <row r="133" spans="1:9" x14ac:dyDescent="0.2">
      <c r="A133" s="78"/>
      <c r="B133" s="78"/>
      <c r="C133" s="78"/>
      <c r="D133" s="78"/>
      <c r="E133" s="10"/>
      <c r="G133" s="78"/>
      <c r="H133" s="78"/>
      <c r="I133" s="78"/>
    </row>
    <row r="134" spans="1:9" x14ac:dyDescent="0.2">
      <c r="A134" s="78"/>
      <c r="B134" s="78"/>
      <c r="C134" s="78"/>
      <c r="D134" s="78"/>
      <c r="E134" s="10"/>
      <c r="G134" s="78"/>
      <c r="H134" s="78"/>
      <c r="I134" s="78"/>
    </row>
  </sheetData>
  <mergeCells count="2">
    <mergeCell ref="A1:F1"/>
    <mergeCell ref="A45:D45"/>
  </mergeCells>
  <conditionalFormatting sqref="D67:D70">
    <cfRule type="cellIs" dxfId="80" priority="3" stopIfTrue="1" operator="between">
      <formula>0.009</formula>
      <formula>-0.009</formula>
    </cfRule>
  </conditionalFormatting>
  <conditionalFormatting sqref="F2:F3 F135:F65536">
    <cfRule type="cellIs" dxfId="79" priority="5" stopIfTrue="1" operator="between">
      <formula>0.009</formula>
      <formula>-0.009</formula>
    </cfRule>
  </conditionalFormatting>
  <conditionalFormatting sqref="F5:F44">
    <cfRule type="cellIs" dxfId="78" priority="1" stopIfTrue="1" operator="between">
      <formula>0.009</formula>
      <formula>-0.009</formula>
    </cfRule>
  </conditionalFormatting>
  <conditionalFormatting sqref="F46:F116">
    <cfRule type="cellIs" dxfId="77" priority="2" stopIfTrue="1" operator="between">
      <formula>0.009</formula>
      <formula>-0.009</formula>
    </cfRule>
  </conditionalFormatting>
  <conditionalFormatting sqref="F45:H45">
    <cfRule type="cellIs" dxfId="76" priority="4"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7E61EF-D5C3-47AF-B542-B721F967D961}">
  <dimension ref="A1:J210"/>
  <sheetViews>
    <sheetView workbookViewId="0">
      <selection sqref="A1:F1"/>
    </sheetView>
  </sheetViews>
  <sheetFormatPr defaultColWidth="9.140625" defaultRowHeight="11.25" x14ac:dyDescent="0.2"/>
  <cols>
    <col min="1" max="1" width="33.85546875" style="6" bestFit="1" customWidth="1"/>
    <col min="2" max="2" width="32.5703125" style="6" bestFit="1" customWidth="1"/>
    <col min="3" max="3" width="32.140625" style="6" bestFit="1" customWidth="1"/>
    <col min="4" max="4" width="13.85546875" style="6" bestFit="1" customWidth="1"/>
    <col min="5" max="5" width="24.28515625" style="9" customWidth="1"/>
    <col min="6" max="6" width="27.5703125" style="10" bestFit="1" customWidth="1"/>
    <col min="7" max="7" width="35" style="6" customWidth="1"/>
    <col min="8" max="8" width="28" style="6" customWidth="1"/>
    <col min="9" max="9" width="6.5703125" style="6" customWidth="1"/>
    <col min="10" max="16384" width="9.140625" style="6"/>
  </cols>
  <sheetData>
    <row r="1" spans="1:10" s="1" customFormat="1" ht="15" x14ac:dyDescent="0.2">
      <c r="A1" s="145" t="s">
        <v>15</v>
      </c>
      <c r="B1" s="146"/>
      <c r="C1" s="146"/>
      <c r="D1" s="146"/>
      <c r="E1" s="146"/>
      <c r="F1" s="146"/>
    </row>
    <row r="2" spans="1:10" s="1" customFormat="1" ht="12" x14ac:dyDescent="0.2">
      <c r="E2" s="5"/>
      <c r="F2" s="8"/>
    </row>
    <row r="3" spans="1:10" s="1" customFormat="1" ht="12" x14ac:dyDescent="0.2">
      <c r="A3" s="7" t="s">
        <v>7</v>
      </c>
      <c r="B3" s="2"/>
      <c r="C3" s="3"/>
      <c r="D3" s="3"/>
      <c r="E3" s="4"/>
      <c r="F3" s="8"/>
    </row>
    <row r="4" spans="1:10" s="1" customFormat="1" ht="23.25" customHeight="1" x14ac:dyDescent="0.2">
      <c r="A4" s="38" t="s">
        <v>2</v>
      </c>
      <c r="B4" s="38" t="s">
        <v>0</v>
      </c>
      <c r="C4" s="39" t="s">
        <v>4</v>
      </c>
      <c r="D4" s="39" t="s">
        <v>1</v>
      </c>
      <c r="E4" s="41" t="s">
        <v>6</v>
      </c>
      <c r="F4" s="40" t="s">
        <v>329</v>
      </c>
      <c r="G4" s="42" t="s">
        <v>330</v>
      </c>
      <c r="H4" s="42" t="s">
        <v>331</v>
      </c>
      <c r="I4" s="43" t="s">
        <v>5</v>
      </c>
      <c r="J4" s="37"/>
    </row>
    <row r="5" spans="1:10" x14ac:dyDescent="0.2">
      <c r="A5" s="44" t="s">
        <v>139</v>
      </c>
      <c r="B5" s="45"/>
      <c r="C5" s="45"/>
      <c r="D5" s="45"/>
      <c r="E5" s="46"/>
      <c r="F5" s="47"/>
      <c r="G5" s="45"/>
      <c r="H5" s="45"/>
      <c r="I5" s="45"/>
    </row>
    <row r="6" spans="1:10" x14ac:dyDescent="0.2">
      <c r="A6" s="44" t="s">
        <v>31</v>
      </c>
      <c r="B6" s="45"/>
      <c r="C6" s="45"/>
      <c r="D6" s="45"/>
      <c r="E6" s="46"/>
      <c r="F6" s="47"/>
      <c r="G6" s="45"/>
      <c r="H6" s="45"/>
      <c r="I6" s="45"/>
    </row>
    <row r="7" spans="1:10" x14ac:dyDescent="0.2">
      <c r="A7" s="45" t="s">
        <v>200</v>
      </c>
      <c r="B7" s="45" t="s">
        <v>199</v>
      </c>
      <c r="C7" s="45" t="s">
        <v>198</v>
      </c>
      <c r="D7" s="48">
        <v>23411324</v>
      </c>
      <c r="E7" s="46">
        <v>38401.59476</v>
      </c>
      <c r="F7" s="47">
        <v>2.6041898753831201</v>
      </c>
      <c r="G7" s="46"/>
      <c r="H7" s="46"/>
      <c r="I7" s="49"/>
    </row>
    <row r="8" spans="1:10" x14ac:dyDescent="0.2">
      <c r="A8" s="45" t="s">
        <v>673</v>
      </c>
      <c r="B8" s="45" t="s">
        <v>672</v>
      </c>
      <c r="C8" s="45" t="s">
        <v>142</v>
      </c>
      <c r="D8" s="48">
        <v>48064081</v>
      </c>
      <c r="E8" s="46">
        <v>35553.000719999996</v>
      </c>
      <c r="F8" s="47">
        <v>2.41101352933793</v>
      </c>
      <c r="G8" s="46"/>
      <c r="H8" s="46"/>
      <c r="I8" s="49"/>
    </row>
    <row r="9" spans="1:10" x14ac:dyDescent="0.2">
      <c r="A9" s="45" t="s">
        <v>675</v>
      </c>
      <c r="B9" s="45" t="s">
        <v>674</v>
      </c>
      <c r="C9" s="45" t="s">
        <v>184</v>
      </c>
      <c r="D9" s="48">
        <v>2804114</v>
      </c>
      <c r="E9" s="46">
        <v>34905.611069999999</v>
      </c>
      <c r="F9" s="47">
        <v>2.3671110408476901</v>
      </c>
      <c r="G9" s="46"/>
      <c r="H9" s="46"/>
      <c r="I9" s="49"/>
    </row>
    <row r="10" spans="1:10" x14ac:dyDescent="0.2">
      <c r="A10" s="45" t="s">
        <v>677</v>
      </c>
      <c r="B10" s="45" t="s">
        <v>676</v>
      </c>
      <c r="C10" s="45" t="s">
        <v>215</v>
      </c>
      <c r="D10" s="48">
        <v>5311513</v>
      </c>
      <c r="E10" s="46">
        <v>34835.558010000001</v>
      </c>
      <c r="F10" s="47">
        <v>2.3623604186214102</v>
      </c>
      <c r="G10" s="46"/>
      <c r="H10" s="46"/>
      <c r="I10" s="49"/>
    </row>
    <row r="11" spans="1:10" x14ac:dyDescent="0.2">
      <c r="A11" s="45" t="s">
        <v>171</v>
      </c>
      <c r="B11" s="45" t="s">
        <v>170</v>
      </c>
      <c r="C11" s="45" t="s">
        <v>172</v>
      </c>
      <c r="D11" s="48">
        <v>1465251</v>
      </c>
      <c r="E11" s="46">
        <v>30761.479490000002</v>
      </c>
      <c r="F11" s="47">
        <v>2.0860782980582502</v>
      </c>
      <c r="G11" s="46"/>
      <c r="H11" s="46"/>
      <c r="I11" s="49"/>
    </row>
    <row r="12" spans="1:10" x14ac:dyDescent="0.2">
      <c r="A12" s="45" t="s">
        <v>224</v>
      </c>
      <c r="B12" s="45" t="s">
        <v>223</v>
      </c>
      <c r="C12" s="45" t="s">
        <v>178</v>
      </c>
      <c r="D12" s="48">
        <v>2233791</v>
      </c>
      <c r="E12" s="46">
        <v>28976.736850000001</v>
      </c>
      <c r="F12" s="47">
        <v>1.9650466392873001</v>
      </c>
      <c r="G12" s="46"/>
      <c r="H12" s="46"/>
      <c r="I12" s="49"/>
    </row>
    <row r="13" spans="1:10" x14ac:dyDescent="0.2">
      <c r="A13" s="45" t="s">
        <v>195</v>
      </c>
      <c r="B13" s="45" t="s">
        <v>194</v>
      </c>
      <c r="C13" s="45" t="s">
        <v>181</v>
      </c>
      <c r="D13" s="48">
        <v>4678471</v>
      </c>
      <c r="E13" s="46">
        <v>27245.075870000001</v>
      </c>
      <c r="F13" s="47">
        <v>1.84761469355964</v>
      </c>
      <c r="G13" s="46"/>
      <c r="H13" s="46"/>
      <c r="I13" s="49"/>
    </row>
    <row r="14" spans="1:10" x14ac:dyDescent="0.2">
      <c r="A14" s="45" t="s">
        <v>245</v>
      </c>
      <c r="B14" s="45" t="s">
        <v>244</v>
      </c>
      <c r="C14" s="45" t="s">
        <v>169</v>
      </c>
      <c r="D14" s="48">
        <v>565000</v>
      </c>
      <c r="E14" s="46">
        <v>27129.040000000001</v>
      </c>
      <c r="F14" s="47">
        <v>1.83974576416429</v>
      </c>
      <c r="G14" s="46"/>
      <c r="H14" s="46"/>
      <c r="I14" s="49"/>
    </row>
    <row r="15" spans="1:10" x14ac:dyDescent="0.2">
      <c r="A15" s="45" t="s">
        <v>493</v>
      </c>
      <c r="B15" s="45" t="s">
        <v>492</v>
      </c>
      <c r="C15" s="45" t="s">
        <v>233</v>
      </c>
      <c r="D15" s="48">
        <v>2354061</v>
      </c>
      <c r="E15" s="46">
        <v>27041.098709999998</v>
      </c>
      <c r="F15" s="47">
        <v>1.8337820582693301</v>
      </c>
      <c r="G15" s="46"/>
      <c r="H15" s="46"/>
      <c r="I15" s="49"/>
    </row>
    <row r="16" spans="1:10" x14ac:dyDescent="0.2">
      <c r="A16" s="45" t="s">
        <v>524</v>
      </c>
      <c r="B16" s="45" t="s">
        <v>523</v>
      </c>
      <c r="C16" s="45" t="s">
        <v>184</v>
      </c>
      <c r="D16" s="48">
        <v>4463469</v>
      </c>
      <c r="E16" s="46">
        <v>26825.448690000001</v>
      </c>
      <c r="F16" s="47">
        <v>1.8191578323167401</v>
      </c>
      <c r="G16" s="46"/>
      <c r="H16" s="46"/>
      <c r="I16" s="49"/>
    </row>
    <row r="17" spans="1:9" x14ac:dyDescent="0.2">
      <c r="A17" s="45" t="s">
        <v>679</v>
      </c>
      <c r="B17" s="45" t="s">
        <v>678</v>
      </c>
      <c r="C17" s="45" t="s">
        <v>142</v>
      </c>
      <c r="D17" s="48">
        <v>12199095</v>
      </c>
      <c r="E17" s="46">
        <v>26618.425289999999</v>
      </c>
      <c r="F17" s="47">
        <v>1.80511861739306</v>
      </c>
      <c r="G17" s="46"/>
      <c r="H17" s="46"/>
      <c r="I17" s="49"/>
    </row>
    <row r="18" spans="1:9" x14ac:dyDescent="0.2">
      <c r="A18" s="45" t="s">
        <v>681</v>
      </c>
      <c r="B18" s="45" t="s">
        <v>680</v>
      </c>
      <c r="C18" s="45" t="s">
        <v>471</v>
      </c>
      <c r="D18" s="48">
        <v>1387967</v>
      </c>
      <c r="E18" s="46">
        <v>24281.094700000001</v>
      </c>
      <c r="F18" s="47">
        <v>1.64661341218108</v>
      </c>
      <c r="G18" s="46"/>
      <c r="H18" s="46"/>
      <c r="I18" s="49"/>
    </row>
    <row r="19" spans="1:9" x14ac:dyDescent="0.2">
      <c r="A19" s="45" t="s">
        <v>209</v>
      </c>
      <c r="B19" s="45" t="s">
        <v>208</v>
      </c>
      <c r="C19" s="45" t="s">
        <v>210</v>
      </c>
      <c r="D19" s="48">
        <v>8389640</v>
      </c>
      <c r="E19" s="46">
        <v>24069.87716</v>
      </c>
      <c r="F19" s="47">
        <v>1.6322897732121999</v>
      </c>
      <c r="G19" s="46"/>
      <c r="H19" s="46"/>
      <c r="I19" s="49"/>
    </row>
    <row r="20" spans="1:9" x14ac:dyDescent="0.2">
      <c r="A20" s="45" t="s">
        <v>202</v>
      </c>
      <c r="B20" s="45" t="s">
        <v>201</v>
      </c>
      <c r="C20" s="45" t="s">
        <v>142</v>
      </c>
      <c r="D20" s="48">
        <v>5959814</v>
      </c>
      <c r="E20" s="46">
        <v>22668.152549999999</v>
      </c>
      <c r="F20" s="47">
        <v>1.53723233978395</v>
      </c>
      <c r="G20" s="46"/>
      <c r="H20" s="46"/>
      <c r="I20" s="49"/>
    </row>
    <row r="21" spans="1:9" x14ac:dyDescent="0.2">
      <c r="A21" s="45" t="s">
        <v>683</v>
      </c>
      <c r="B21" s="45" t="s">
        <v>682</v>
      </c>
      <c r="C21" s="45" t="s">
        <v>684</v>
      </c>
      <c r="D21" s="48">
        <v>1917001</v>
      </c>
      <c r="E21" s="46">
        <v>22574.603780000001</v>
      </c>
      <c r="F21" s="47">
        <v>1.530888364717</v>
      </c>
      <c r="G21" s="46"/>
      <c r="H21" s="46"/>
      <c r="I21" s="49"/>
    </row>
    <row r="22" spans="1:9" x14ac:dyDescent="0.2">
      <c r="A22" s="45" t="s">
        <v>146</v>
      </c>
      <c r="B22" s="45" t="s">
        <v>145</v>
      </c>
      <c r="C22" s="45" t="s">
        <v>142</v>
      </c>
      <c r="D22" s="48">
        <v>1732635</v>
      </c>
      <c r="E22" s="46">
        <v>22524.255000000001</v>
      </c>
      <c r="F22" s="47">
        <v>1.5274739809151501</v>
      </c>
      <c r="G22" s="46"/>
      <c r="H22" s="46"/>
      <c r="I22" s="49"/>
    </row>
    <row r="23" spans="1:9" x14ac:dyDescent="0.2">
      <c r="A23" s="45" t="s">
        <v>272</v>
      </c>
      <c r="B23" s="45" t="s">
        <v>271</v>
      </c>
      <c r="C23" s="45" t="s">
        <v>273</v>
      </c>
      <c r="D23" s="48">
        <v>1554831</v>
      </c>
      <c r="E23" s="46">
        <v>22342.921470000001</v>
      </c>
      <c r="F23" s="47">
        <v>1.51517691497701</v>
      </c>
      <c r="G23" s="46"/>
      <c r="H23" s="46"/>
      <c r="I23" s="49"/>
    </row>
    <row r="24" spans="1:9" x14ac:dyDescent="0.2">
      <c r="A24" s="45" t="s">
        <v>619</v>
      </c>
      <c r="B24" s="45" t="s">
        <v>618</v>
      </c>
      <c r="C24" s="45" t="s">
        <v>157</v>
      </c>
      <c r="D24" s="48">
        <v>4819167</v>
      </c>
      <c r="E24" s="46">
        <v>22185.03528</v>
      </c>
      <c r="F24" s="47">
        <v>1.5044699216859601</v>
      </c>
      <c r="G24" s="46"/>
      <c r="H24" s="46"/>
      <c r="I24" s="49"/>
    </row>
    <row r="25" spans="1:9" x14ac:dyDescent="0.2">
      <c r="A25" s="45" t="s">
        <v>290</v>
      </c>
      <c r="B25" s="45" t="s">
        <v>289</v>
      </c>
      <c r="C25" s="45" t="s">
        <v>250</v>
      </c>
      <c r="D25" s="48">
        <v>4177000</v>
      </c>
      <c r="E25" s="46">
        <v>22113.038</v>
      </c>
      <c r="F25" s="47">
        <v>1.49958745290302</v>
      </c>
      <c r="G25" s="46"/>
      <c r="H25" s="46"/>
      <c r="I25" s="49"/>
    </row>
    <row r="26" spans="1:9" x14ac:dyDescent="0.2">
      <c r="A26" s="45" t="s">
        <v>686</v>
      </c>
      <c r="B26" s="45" t="s">
        <v>685</v>
      </c>
      <c r="C26" s="45" t="s">
        <v>230</v>
      </c>
      <c r="D26" s="48">
        <v>307735</v>
      </c>
      <c r="E26" s="46">
        <v>21675.314729999998</v>
      </c>
      <c r="F26" s="47">
        <v>1.4699034120427901</v>
      </c>
      <c r="G26" s="46"/>
      <c r="H26" s="46"/>
      <c r="I26" s="49"/>
    </row>
    <row r="27" spans="1:9" x14ac:dyDescent="0.2">
      <c r="A27" s="45" t="s">
        <v>688</v>
      </c>
      <c r="B27" s="45" t="s">
        <v>687</v>
      </c>
      <c r="C27" s="45" t="s">
        <v>241</v>
      </c>
      <c r="D27" s="48">
        <v>12741718</v>
      </c>
      <c r="E27" s="46">
        <v>20771.54868</v>
      </c>
      <c r="F27" s="47">
        <v>1.4086148532776099</v>
      </c>
      <c r="G27" s="46"/>
      <c r="H27" s="46"/>
      <c r="I27" s="49"/>
    </row>
    <row r="28" spans="1:9" x14ac:dyDescent="0.2">
      <c r="A28" s="45" t="s">
        <v>335</v>
      </c>
      <c r="B28" s="45" t="s">
        <v>334</v>
      </c>
      <c r="C28" s="45" t="s">
        <v>142</v>
      </c>
      <c r="D28" s="48">
        <v>4800000</v>
      </c>
      <c r="E28" s="46">
        <v>20131.2</v>
      </c>
      <c r="F28" s="47">
        <v>1.3651898455508999</v>
      </c>
      <c r="G28" s="46"/>
      <c r="H28" s="46"/>
      <c r="I28" s="49"/>
    </row>
    <row r="29" spans="1:9" x14ac:dyDescent="0.2">
      <c r="A29" s="45" t="s">
        <v>690</v>
      </c>
      <c r="B29" s="45" t="s">
        <v>689</v>
      </c>
      <c r="C29" s="45" t="s">
        <v>471</v>
      </c>
      <c r="D29" s="48">
        <v>2897920</v>
      </c>
      <c r="E29" s="46">
        <v>19558.06208</v>
      </c>
      <c r="F29" s="47">
        <v>1.32632271053241</v>
      </c>
      <c r="G29" s="46"/>
      <c r="H29" s="46"/>
      <c r="I29" s="49"/>
    </row>
    <row r="30" spans="1:9" x14ac:dyDescent="0.2">
      <c r="A30" s="45" t="s">
        <v>692</v>
      </c>
      <c r="B30" s="45" t="s">
        <v>691</v>
      </c>
      <c r="C30" s="45" t="s">
        <v>227</v>
      </c>
      <c r="D30" s="48">
        <v>4272223</v>
      </c>
      <c r="E30" s="46">
        <v>19489.88133</v>
      </c>
      <c r="F30" s="47">
        <v>1.32169905831287</v>
      </c>
      <c r="G30" s="46"/>
      <c r="H30" s="46"/>
      <c r="I30" s="49"/>
    </row>
    <row r="31" spans="1:9" x14ac:dyDescent="0.2">
      <c r="A31" s="45" t="s">
        <v>694</v>
      </c>
      <c r="B31" s="45" t="s">
        <v>693</v>
      </c>
      <c r="C31" s="45" t="s">
        <v>187</v>
      </c>
      <c r="D31" s="48">
        <v>8511910</v>
      </c>
      <c r="E31" s="46">
        <v>19314.374980000001</v>
      </c>
      <c r="F31" s="47">
        <v>1.30979716042056</v>
      </c>
      <c r="G31" s="46"/>
      <c r="H31" s="46"/>
      <c r="I31" s="49"/>
    </row>
    <row r="32" spans="1:9" x14ac:dyDescent="0.2">
      <c r="A32" s="45" t="s">
        <v>696</v>
      </c>
      <c r="B32" s="45" t="s">
        <v>695</v>
      </c>
      <c r="C32" s="45" t="s">
        <v>215</v>
      </c>
      <c r="D32" s="48">
        <v>1513099</v>
      </c>
      <c r="E32" s="46">
        <v>19003.010340000001</v>
      </c>
      <c r="F32" s="47">
        <v>1.2886820830882799</v>
      </c>
      <c r="G32" s="46"/>
      <c r="H32" s="46"/>
      <c r="I32" s="49"/>
    </row>
    <row r="33" spans="1:9" x14ac:dyDescent="0.2">
      <c r="A33" s="45" t="s">
        <v>306</v>
      </c>
      <c r="B33" s="45" t="s">
        <v>305</v>
      </c>
      <c r="C33" s="45" t="s">
        <v>184</v>
      </c>
      <c r="D33" s="48">
        <v>8028000</v>
      </c>
      <c r="E33" s="46">
        <v>18938.052</v>
      </c>
      <c r="F33" s="47">
        <v>1.28427695740517</v>
      </c>
      <c r="G33" s="46"/>
      <c r="H33" s="46"/>
      <c r="I33" s="49"/>
    </row>
    <row r="34" spans="1:9" x14ac:dyDescent="0.2">
      <c r="A34" s="45" t="s">
        <v>243</v>
      </c>
      <c r="B34" s="45" t="s">
        <v>242</v>
      </c>
      <c r="C34" s="45" t="s">
        <v>190</v>
      </c>
      <c r="D34" s="48">
        <v>12791201</v>
      </c>
      <c r="E34" s="46">
        <v>18695.61938</v>
      </c>
      <c r="F34" s="47">
        <v>1.26783647938824</v>
      </c>
      <c r="G34" s="46"/>
      <c r="H34" s="46"/>
      <c r="I34" s="49"/>
    </row>
    <row r="35" spans="1:9" x14ac:dyDescent="0.2">
      <c r="A35" s="45" t="s">
        <v>649</v>
      </c>
      <c r="B35" s="45" t="s">
        <v>648</v>
      </c>
      <c r="C35" s="45" t="s">
        <v>157</v>
      </c>
      <c r="D35" s="48">
        <v>3315366</v>
      </c>
      <c r="E35" s="46">
        <v>18391.992890000001</v>
      </c>
      <c r="F35" s="47">
        <v>1.2472461618220601</v>
      </c>
      <c r="G35" s="46"/>
      <c r="H35" s="46"/>
      <c r="I35" s="49"/>
    </row>
    <row r="36" spans="1:9" x14ac:dyDescent="0.2">
      <c r="A36" s="45" t="s">
        <v>177</v>
      </c>
      <c r="B36" s="45" t="s">
        <v>176</v>
      </c>
      <c r="C36" s="45" t="s">
        <v>178</v>
      </c>
      <c r="D36" s="48">
        <v>1293000</v>
      </c>
      <c r="E36" s="46">
        <v>18220.955999999998</v>
      </c>
      <c r="F36" s="47">
        <v>1.23564735869843</v>
      </c>
      <c r="G36" s="46"/>
      <c r="H36" s="46"/>
      <c r="I36" s="49"/>
    </row>
    <row r="37" spans="1:9" x14ac:dyDescent="0.2">
      <c r="A37" s="45" t="s">
        <v>277</v>
      </c>
      <c r="B37" s="45" t="s">
        <v>276</v>
      </c>
      <c r="C37" s="45" t="s">
        <v>169</v>
      </c>
      <c r="D37" s="48">
        <v>400213</v>
      </c>
      <c r="E37" s="46">
        <v>18095.630799999999</v>
      </c>
      <c r="F37" s="47">
        <v>1.2271484768418199</v>
      </c>
      <c r="G37" s="46"/>
      <c r="H37" s="46"/>
      <c r="I37" s="49"/>
    </row>
    <row r="38" spans="1:9" x14ac:dyDescent="0.2">
      <c r="A38" s="45" t="s">
        <v>698</v>
      </c>
      <c r="B38" s="45" t="s">
        <v>697</v>
      </c>
      <c r="C38" s="45" t="s">
        <v>142</v>
      </c>
      <c r="D38" s="48">
        <v>5179481</v>
      </c>
      <c r="E38" s="46">
        <v>18003.875960000001</v>
      </c>
      <c r="F38" s="47">
        <v>1.2209261564710501</v>
      </c>
      <c r="G38" s="46"/>
      <c r="H38" s="46"/>
      <c r="I38" s="49"/>
    </row>
    <row r="39" spans="1:9" x14ac:dyDescent="0.2">
      <c r="A39" s="45" t="s">
        <v>700</v>
      </c>
      <c r="B39" s="45" t="s">
        <v>699</v>
      </c>
      <c r="C39" s="45" t="s">
        <v>142</v>
      </c>
      <c r="D39" s="48">
        <v>26002065</v>
      </c>
      <c r="E39" s="46">
        <v>17970.027119999999</v>
      </c>
      <c r="F39" s="47">
        <v>1.21863070996753</v>
      </c>
      <c r="G39" s="46"/>
      <c r="H39" s="46"/>
      <c r="I39" s="49"/>
    </row>
    <row r="40" spans="1:9" x14ac:dyDescent="0.2">
      <c r="A40" s="45" t="s">
        <v>702</v>
      </c>
      <c r="B40" s="45" t="s">
        <v>701</v>
      </c>
      <c r="C40" s="45" t="s">
        <v>241</v>
      </c>
      <c r="D40" s="48">
        <v>7646290</v>
      </c>
      <c r="E40" s="46">
        <v>17923.668389999999</v>
      </c>
      <c r="F40" s="47">
        <v>1.21548690992338</v>
      </c>
      <c r="G40" s="46"/>
      <c r="H40" s="46"/>
      <c r="I40" s="49"/>
    </row>
    <row r="41" spans="1:9" x14ac:dyDescent="0.2">
      <c r="A41" s="45" t="s">
        <v>262</v>
      </c>
      <c r="B41" s="45" t="s">
        <v>261</v>
      </c>
      <c r="C41" s="45" t="s">
        <v>250</v>
      </c>
      <c r="D41" s="48">
        <v>3995660</v>
      </c>
      <c r="E41" s="46">
        <v>17590.89315</v>
      </c>
      <c r="F41" s="47">
        <v>1.19291988071009</v>
      </c>
      <c r="G41" s="46"/>
      <c r="H41" s="46"/>
      <c r="I41" s="49"/>
    </row>
    <row r="42" spans="1:9" x14ac:dyDescent="0.2">
      <c r="A42" s="45" t="s">
        <v>704</v>
      </c>
      <c r="B42" s="45" t="s">
        <v>703</v>
      </c>
      <c r="C42" s="45" t="s">
        <v>154</v>
      </c>
      <c r="D42" s="48">
        <v>9577961</v>
      </c>
      <c r="E42" s="46">
        <v>17298.755359999999</v>
      </c>
      <c r="F42" s="47">
        <v>1.1731086650642399</v>
      </c>
      <c r="G42" s="46"/>
      <c r="H42" s="46"/>
      <c r="I42" s="49"/>
    </row>
    <row r="43" spans="1:9" x14ac:dyDescent="0.2">
      <c r="A43" s="45" t="s">
        <v>596</v>
      </c>
      <c r="B43" s="45" t="s">
        <v>595</v>
      </c>
      <c r="C43" s="45" t="s">
        <v>178</v>
      </c>
      <c r="D43" s="48">
        <v>2117232</v>
      </c>
      <c r="E43" s="46">
        <v>16444.540939999999</v>
      </c>
      <c r="F43" s="47">
        <v>1.1151804316699501</v>
      </c>
      <c r="G43" s="46"/>
      <c r="H43" s="46"/>
      <c r="I43" s="49"/>
    </row>
    <row r="44" spans="1:9" x14ac:dyDescent="0.2">
      <c r="A44" s="45" t="s">
        <v>613</v>
      </c>
      <c r="B44" s="45" t="s">
        <v>612</v>
      </c>
      <c r="C44" s="45" t="s">
        <v>172</v>
      </c>
      <c r="D44" s="48">
        <v>10309386</v>
      </c>
      <c r="E44" s="46">
        <v>16259.963599999999</v>
      </c>
      <c r="F44" s="47">
        <v>1.10266338796233</v>
      </c>
      <c r="G44" s="46"/>
      <c r="H44" s="46"/>
      <c r="I44" s="49"/>
    </row>
    <row r="45" spans="1:9" x14ac:dyDescent="0.2">
      <c r="A45" s="45" t="s">
        <v>275</v>
      </c>
      <c r="B45" s="45" t="s">
        <v>274</v>
      </c>
      <c r="C45" s="45" t="s">
        <v>184</v>
      </c>
      <c r="D45" s="48">
        <v>2769533</v>
      </c>
      <c r="E45" s="46">
        <v>16090.986730000001</v>
      </c>
      <c r="F45" s="47">
        <v>1.0912042843293099</v>
      </c>
      <c r="G45" s="46"/>
      <c r="H45" s="46"/>
      <c r="I45" s="49"/>
    </row>
    <row r="46" spans="1:9" x14ac:dyDescent="0.2">
      <c r="A46" s="45" t="s">
        <v>706</v>
      </c>
      <c r="B46" s="45" t="s">
        <v>705</v>
      </c>
      <c r="C46" s="45" t="s">
        <v>175</v>
      </c>
      <c r="D46" s="48">
        <v>4296380</v>
      </c>
      <c r="E46" s="46">
        <v>15924.53247</v>
      </c>
      <c r="F46" s="47">
        <v>1.07991625055583</v>
      </c>
      <c r="G46" s="46"/>
      <c r="H46" s="46"/>
      <c r="I46" s="49"/>
    </row>
    <row r="47" spans="1:9" x14ac:dyDescent="0.2">
      <c r="A47" s="45" t="s">
        <v>300</v>
      </c>
      <c r="B47" s="45" t="s">
        <v>299</v>
      </c>
      <c r="C47" s="45" t="s">
        <v>154</v>
      </c>
      <c r="D47" s="48">
        <v>2365629</v>
      </c>
      <c r="E47" s="46">
        <v>15902.94095</v>
      </c>
      <c r="F47" s="47">
        <v>1.0784520296522599</v>
      </c>
      <c r="G47" s="46"/>
      <c r="H47" s="46"/>
      <c r="I47" s="49"/>
    </row>
    <row r="48" spans="1:9" x14ac:dyDescent="0.2">
      <c r="A48" s="45" t="s">
        <v>204</v>
      </c>
      <c r="B48" s="45" t="s">
        <v>203</v>
      </c>
      <c r="C48" s="45" t="s">
        <v>205</v>
      </c>
      <c r="D48" s="48">
        <v>8500000</v>
      </c>
      <c r="E48" s="46">
        <v>15669.75</v>
      </c>
      <c r="F48" s="47">
        <v>1.0626382720514</v>
      </c>
      <c r="G48" s="46"/>
      <c r="H48" s="46"/>
      <c r="I48" s="49"/>
    </row>
    <row r="49" spans="1:9" x14ac:dyDescent="0.2">
      <c r="A49" s="45" t="s">
        <v>256</v>
      </c>
      <c r="B49" s="45" t="s">
        <v>255</v>
      </c>
      <c r="C49" s="45" t="s">
        <v>241</v>
      </c>
      <c r="D49" s="48">
        <v>14470368</v>
      </c>
      <c r="E49" s="46">
        <v>15374.766</v>
      </c>
      <c r="F49" s="47">
        <v>1.0426340417322999</v>
      </c>
      <c r="G49" s="46"/>
      <c r="H49" s="46"/>
      <c r="I49" s="49"/>
    </row>
    <row r="50" spans="1:9" x14ac:dyDescent="0.2">
      <c r="A50" s="45" t="s">
        <v>604</v>
      </c>
      <c r="B50" s="45" t="s">
        <v>603</v>
      </c>
      <c r="C50" s="45" t="s">
        <v>154</v>
      </c>
      <c r="D50" s="48">
        <v>1750073</v>
      </c>
      <c r="E50" s="46">
        <v>14830.993640000001</v>
      </c>
      <c r="F50" s="47">
        <v>1.0057583212504999</v>
      </c>
      <c r="G50" s="46"/>
      <c r="H50" s="46"/>
      <c r="I50" s="49"/>
    </row>
    <row r="51" spans="1:9" x14ac:dyDescent="0.2">
      <c r="A51" s="45" t="s">
        <v>708</v>
      </c>
      <c r="B51" s="45" t="s">
        <v>707</v>
      </c>
      <c r="C51" s="45" t="s">
        <v>172</v>
      </c>
      <c r="D51" s="48">
        <v>1172142</v>
      </c>
      <c r="E51" s="46">
        <v>14618.36895</v>
      </c>
      <c r="F51" s="47">
        <v>0.991339256927385</v>
      </c>
      <c r="G51" s="46"/>
      <c r="H51" s="46"/>
      <c r="I51" s="49"/>
    </row>
    <row r="52" spans="1:9" x14ac:dyDescent="0.2">
      <c r="A52" s="45" t="s">
        <v>710</v>
      </c>
      <c r="B52" s="45" t="s">
        <v>709</v>
      </c>
      <c r="C52" s="45" t="s">
        <v>233</v>
      </c>
      <c r="D52" s="48">
        <v>14731161</v>
      </c>
      <c r="E52" s="46">
        <v>14557.3333</v>
      </c>
      <c r="F52" s="47">
        <v>0.98720014700862202</v>
      </c>
      <c r="G52" s="46"/>
      <c r="H52" s="46"/>
      <c r="I52" s="49"/>
    </row>
    <row r="53" spans="1:9" x14ac:dyDescent="0.2">
      <c r="A53" s="45" t="s">
        <v>712</v>
      </c>
      <c r="B53" s="45" t="s">
        <v>711</v>
      </c>
      <c r="C53" s="45" t="s">
        <v>142</v>
      </c>
      <c r="D53" s="48">
        <v>6331813</v>
      </c>
      <c r="E53" s="46">
        <v>14511.88221</v>
      </c>
      <c r="F53" s="47">
        <v>0.98411789823372398</v>
      </c>
      <c r="G53" s="46"/>
      <c r="H53" s="46"/>
      <c r="I53" s="49"/>
    </row>
    <row r="54" spans="1:9" x14ac:dyDescent="0.2">
      <c r="A54" s="45" t="s">
        <v>714</v>
      </c>
      <c r="B54" s="45" t="s">
        <v>713</v>
      </c>
      <c r="C54" s="45" t="s">
        <v>250</v>
      </c>
      <c r="D54" s="48">
        <v>1601135</v>
      </c>
      <c r="E54" s="46">
        <v>14292.531580000001</v>
      </c>
      <c r="F54" s="47">
        <v>0.96924271678943896</v>
      </c>
      <c r="G54" s="46"/>
      <c r="H54" s="46"/>
      <c r="I54" s="49"/>
    </row>
    <row r="55" spans="1:9" x14ac:dyDescent="0.2">
      <c r="A55" s="45" t="s">
        <v>716</v>
      </c>
      <c r="B55" s="45" t="s">
        <v>715</v>
      </c>
      <c r="C55" s="45" t="s">
        <v>409</v>
      </c>
      <c r="D55" s="48">
        <v>1130373</v>
      </c>
      <c r="E55" s="46">
        <v>14174.877420000001</v>
      </c>
      <c r="F55" s="47">
        <v>0.96126404365923201</v>
      </c>
      <c r="G55" s="46"/>
      <c r="H55" s="46"/>
      <c r="I55" s="49"/>
    </row>
    <row r="56" spans="1:9" x14ac:dyDescent="0.2">
      <c r="A56" s="45" t="s">
        <v>606</v>
      </c>
      <c r="B56" s="45" t="s">
        <v>605</v>
      </c>
      <c r="C56" s="45" t="s">
        <v>506</v>
      </c>
      <c r="D56" s="48">
        <v>3876597</v>
      </c>
      <c r="E56" s="46">
        <v>14110.81308</v>
      </c>
      <c r="F56" s="47">
        <v>0.95691954425383596</v>
      </c>
      <c r="G56" s="46"/>
      <c r="H56" s="46"/>
      <c r="I56" s="49"/>
    </row>
    <row r="57" spans="1:9" x14ac:dyDescent="0.2">
      <c r="A57" s="45" t="s">
        <v>718</v>
      </c>
      <c r="B57" s="45" t="s">
        <v>717</v>
      </c>
      <c r="C57" s="45" t="s">
        <v>250</v>
      </c>
      <c r="D57" s="48">
        <v>37979395</v>
      </c>
      <c r="E57" s="46">
        <v>13972.619420000001</v>
      </c>
      <c r="F57" s="47">
        <v>0.94754799256533695</v>
      </c>
      <c r="G57" s="46"/>
      <c r="H57" s="46"/>
      <c r="I57" s="49"/>
    </row>
    <row r="58" spans="1:9" x14ac:dyDescent="0.2">
      <c r="A58" s="45" t="s">
        <v>249</v>
      </c>
      <c r="B58" s="45" t="s">
        <v>248</v>
      </c>
      <c r="C58" s="45" t="s">
        <v>250</v>
      </c>
      <c r="D58" s="48">
        <v>549216</v>
      </c>
      <c r="E58" s="46">
        <v>13920.428739999999</v>
      </c>
      <c r="F58" s="47">
        <v>0.944008700999588</v>
      </c>
      <c r="G58" s="46"/>
      <c r="H58" s="46"/>
      <c r="I58" s="49"/>
    </row>
    <row r="59" spans="1:9" x14ac:dyDescent="0.2">
      <c r="A59" s="45" t="s">
        <v>627</v>
      </c>
      <c r="B59" s="45" t="s">
        <v>626</v>
      </c>
      <c r="C59" s="45" t="s">
        <v>230</v>
      </c>
      <c r="D59" s="48">
        <v>3379635</v>
      </c>
      <c r="E59" s="46">
        <v>13919.026750000001</v>
      </c>
      <c r="F59" s="47">
        <v>0.94391362556883596</v>
      </c>
      <c r="G59" s="46"/>
      <c r="H59" s="46"/>
      <c r="I59" s="49"/>
    </row>
    <row r="60" spans="1:9" x14ac:dyDescent="0.2">
      <c r="A60" s="45" t="s">
        <v>720</v>
      </c>
      <c r="B60" s="45" t="s">
        <v>719</v>
      </c>
      <c r="C60" s="45" t="s">
        <v>181</v>
      </c>
      <c r="D60" s="48">
        <v>1824194</v>
      </c>
      <c r="E60" s="46">
        <v>13790.906639999999</v>
      </c>
      <c r="F60" s="47">
        <v>0.935225207929407</v>
      </c>
      <c r="G60" s="46"/>
      <c r="H60" s="46"/>
      <c r="I60" s="49"/>
    </row>
    <row r="61" spans="1:9" x14ac:dyDescent="0.2">
      <c r="A61" s="45" t="s">
        <v>722</v>
      </c>
      <c r="B61" s="45" t="s">
        <v>721</v>
      </c>
      <c r="C61" s="45" t="s">
        <v>250</v>
      </c>
      <c r="D61" s="48">
        <v>7609579</v>
      </c>
      <c r="E61" s="46">
        <v>13742.138720000001</v>
      </c>
      <c r="F61" s="47">
        <v>0.931918029560873</v>
      </c>
      <c r="G61" s="46"/>
      <c r="H61" s="46"/>
      <c r="I61" s="49"/>
    </row>
    <row r="62" spans="1:9" x14ac:dyDescent="0.2">
      <c r="A62" s="45" t="s">
        <v>724</v>
      </c>
      <c r="B62" s="45" t="s">
        <v>723</v>
      </c>
      <c r="C62" s="45" t="s">
        <v>181</v>
      </c>
      <c r="D62" s="48">
        <v>1766305</v>
      </c>
      <c r="E62" s="46">
        <v>12952.31457</v>
      </c>
      <c r="F62" s="47">
        <v>0.87835639839378499</v>
      </c>
      <c r="G62" s="46"/>
      <c r="H62" s="46"/>
      <c r="I62" s="49"/>
    </row>
    <row r="63" spans="1:9" x14ac:dyDescent="0.2">
      <c r="A63" s="45" t="s">
        <v>726</v>
      </c>
      <c r="B63" s="45" t="s">
        <v>725</v>
      </c>
      <c r="C63" s="45" t="s">
        <v>193</v>
      </c>
      <c r="D63" s="48">
        <v>1178871</v>
      </c>
      <c r="E63" s="46">
        <v>12729.449060000001</v>
      </c>
      <c r="F63" s="47">
        <v>0.86324285666872502</v>
      </c>
      <c r="G63" s="46"/>
      <c r="H63" s="46"/>
      <c r="I63" s="49"/>
    </row>
    <row r="64" spans="1:9" x14ac:dyDescent="0.2">
      <c r="A64" s="45" t="s">
        <v>728</v>
      </c>
      <c r="B64" s="45" t="s">
        <v>727</v>
      </c>
      <c r="C64" s="45" t="s">
        <v>172</v>
      </c>
      <c r="D64" s="48">
        <v>2023000</v>
      </c>
      <c r="E64" s="46">
        <v>12685.2215</v>
      </c>
      <c r="F64" s="47">
        <v>0.86024358112601096</v>
      </c>
      <c r="G64" s="46"/>
      <c r="H64" s="46"/>
      <c r="I64" s="49"/>
    </row>
    <row r="65" spans="1:9" x14ac:dyDescent="0.2">
      <c r="A65" s="45" t="s">
        <v>730</v>
      </c>
      <c r="B65" s="45" t="s">
        <v>729</v>
      </c>
      <c r="C65" s="45" t="s">
        <v>184</v>
      </c>
      <c r="D65" s="48">
        <v>1575000</v>
      </c>
      <c r="E65" s="46">
        <v>12649.612499999999</v>
      </c>
      <c r="F65" s="47">
        <v>0.85782877002631397</v>
      </c>
      <c r="G65" s="46"/>
      <c r="H65" s="46"/>
      <c r="I65" s="49"/>
    </row>
    <row r="66" spans="1:9" x14ac:dyDescent="0.2">
      <c r="A66" s="45" t="s">
        <v>732</v>
      </c>
      <c r="B66" s="45" t="s">
        <v>731</v>
      </c>
      <c r="C66" s="45" t="s">
        <v>250</v>
      </c>
      <c r="D66" s="48">
        <v>1543807</v>
      </c>
      <c r="E66" s="46">
        <v>12551.92281</v>
      </c>
      <c r="F66" s="47">
        <v>0.85120398000867903</v>
      </c>
      <c r="G66" s="46"/>
      <c r="H66" s="46"/>
      <c r="I66" s="49"/>
    </row>
    <row r="67" spans="1:9" x14ac:dyDescent="0.2">
      <c r="A67" s="45" t="s">
        <v>189</v>
      </c>
      <c r="B67" s="45" t="s">
        <v>188</v>
      </c>
      <c r="C67" s="45" t="s">
        <v>190</v>
      </c>
      <c r="D67" s="48">
        <v>3550000</v>
      </c>
      <c r="E67" s="46">
        <v>12318.5</v>
      </c>
      <c r="F67" s="47">
        <v>0.835374498908101</v>
      </c>
      <c r="G67" s="46"/>
      <c r="H67" s="46"/>
      <c r="I67" s="49"/>
    </row>
    <row r="68" spans="1:9" x14ac:dyDescent="0.2">
      <c r="A68" s="45" t="s">
        <v>734</v>
      </c>
      <c r="B68" s="45" t="s">
        <v>733</v>
      </c>
      <c r="C68" s="45" t="s">
        <v>250</v>
      </c>
      <c r="D68" s="48">
        <v>109649</v>
      </c>
      <c r="E68" s="46">
        <v>12279.04327</v>
      </c>
      <c r="F68" s="47">
        <v>0.83269875542859395</v>
      </c>
      <c r="G68" s="46"/>
      <c r="H68" s="46"/>
      <c r="I68" s="49"/>
    </row>
    <row r="69" spans="1:9" x14ac:dyDescent="0.2">
      <c r="A69" s="45" t="s">
        <v>642</v>
      </c>
      <c r="B69" s="45" t="s">
        <v>641</v>
      </c>
      <c r="C69" s="45" t="s">
        <v>157</v>
      </c>
      <c r="D69" s="48">
        <v>1756444</v>
      </c>
      <c r="E69" s="46">
        <v>11960.50542</v>
      </c>
      <c r="F69" s="47">
        <v>0.81109722952633201</v>
      </c>
      <c r="G69" s="46"/>
      <c r="H69" s="46"/>
      <c r="I69" s="49"/>
    </row>
    <row r="70" spans="1:9" x14ac:dyDescent="0.2">
      <c r="A70" s="45" t="s">
        <v>736</v>
      </c>
      <c r="B70" s="45" t="s">
        <v>735</v>
      </c>
      <c r="C70" s="45" t="s">
        <v>184</v>
      </c>
      <c r="D70" s="48">
        <v>363927</v>
      </c>
      <c r="E70" s="46">
        <v>11908.783219999999</v>
      </c>
      <c r="F70" s="47">
        <v>0.80758970775765704</v>
      </c>
      <c r="G70" s="46"/>
      <c r="H70" s="46"/>
      <c r="I70" s="49"/>
    </row>
    <row r="71" spans="1:9" x14ac:dyDescent="0.2">
      <c r="A71" s="45" t="s">
        <v>738</v>
      </c>
      <c r="B71" s="45" t="s">
        <v>737</v>
      </c>
      <c r="C71" s="45" t="s">
        <v>175</v>
      </c>
      <c r="D71" s="48">
        <v>1306390</v>
      </c>
      <c r="E71" s="46">
        <v>11490.35325</v>
      </c>
      <c r="F71" s="47">
        <v>0.779214034865919</v>
      </c>
      <c r="G71" s="46"/>
      <c r="H71" s="46"/>
      <c r="I71" s="49"/>
    </row>
    <row r="72" spans="1:9" x14ac:dyDescent="0.2">
      <c r="A72" s="45" t="s">
        <v>740</v>
      </c>
      <c r="B72" s="45" t="s">
        <v>739</v>
      </c>
      <c r="C72" s="45" t="s">
        <v>178</v>
      </c>
      <c r="D72" s="48">
        <v>5109343</v>
      </c>
      <c r="E72" s="46">
        <v>10954.43139</v>
      </c>
      <c r="F72" s="47">
        <v>0.74287069312371001</v>
      </c>
      <c r="G72" s="46"/>
      <c r="H72" s="46"/>
      <c r="I72" s="49"/>
    </row>
    <row r="73" spans="1:9" x14ac:dyDescent="0.2">
      <c r="A73" s="45" t="s">
        <v>742</v>
      </c>
      <c r="B73" s="45" t="s">
        <v>741</v>
      </c>
      <c r="C73" s="45" t="s">
        <v>471</v>
      </c>
      <c r="D73" s="48">
        <v>1659420</v>
      </c>
      <c r="E73" s="46">
        <v>10821.90753</v>
      </c>
      <c r="F73" s="47">
        <v>0.73388363681483604</v>
      </c>
      <c r="G73" s="46"/>
      <c r="H73" s="46"/>
      <c r="I73" s="49"/>
    </row>
    <row r="74" spans="1:9" x14ac:dyDescent="0.2">
      <c r="A74" s="45" t="s">
        <v>744</v>
      </c>
      <c r="B74" s="45" t="s">
        <v>743</v>
      </c>
      <c r="C74" s="45" t="s">
        <v>172</v>
      </c>
      <c r="D74" s="48">
        <v>252000</v>
      </c>
      <c r="E74" s="46">
        <v>10728.9</v>
      </c>
      <c r="F74" s="47">
        <v>0.72757636573731599</v>
      </c>
      <c r="G74" s="46"/>
      <c r="H74" s="46"/>
      <c r="I74" s="49"/>
    </row>
    <row r="75" spans="1:9" x14ac:dyDescent="0.2">
      <c r="A75" s="45" t="s">
        <v>746</v>
      </c>
      <c r="B75" s="45" t="s">
        <v>745</v>
      </c>
      <c r="C75" s="45" t="s">
        <v>747</v>
      </c>
      <c r="D75" s="48">
        <v>2832593</v>
      </c>
      <c r="E75" s="46">
        <v>10306.38963</v>
      </c>
      <c r="F75" s="47">
        <v>0.69892398203619699</v>
      </c>
      <c r="G75" s="46"/>
      <c r="H75" s="46"/>
      <c r="I75" s="49"/>
    </row>
    <row r="76" spans="1:9" x14ac:dyDescent="0.2">
      <c r="A76" s="45" t="s">
        <v>141</v>
      </c>
      <c r="B76" s="45" t="s">
        <v>140</v>
      </c>
      <c r="C76" s="45" t="s">
        <v>142</v>
      </c>
      <c r="D76" s="48">
        <v>1397940</v>
      </c>
      <c r="E76" s="46">
        <v>9911.3945999999996</v>
      </c>
      <c r="F76" s="47">
        <v>0.67213754089016198</v>
      </c>
      <c r="G76" s="46">
        <v>-9298.25</v>
      </c>
      <c r="H76" s="46">
        <v>-0.63055736773732596</v>
      </c>
      <c r="I76" s="49"/>
    </row>
    <row r="77" spans="1:9" x14ac:dyDescent="0.2">
      <c r="A77" s="45" t="s">
        <v>749</v>
      </c>
      <c r="B77" s="45" t="s">
        <v>748</v>
      </c>
      <c r="C77" s="45" t="s">
        <v>154</v>
      </c>
      <c r="D77" s="48">
        <v>1796507</v>
      </c>
      <c r="E77" s="46">
        <v>9795.4544179999994</v>
      </c>
      <c r="F77" s="47">
        <v>0.66427510054096595</v>
      </c>
      <c r="G77" s="46"/>
      <c r="H77" s="46"/>
      <c r="I77" s="49"/>
    </row>
    <row r="78" spans="1:9" x14ac:dyDescent="0.2">
      <c r="A78" s="45" t="s">
        <v>751</v>
      </c>
      <c r="B78" s="45" t="s">
        <v>750</v>
      </c>
      <c r="C78" s="45" t="s">
        <v>169</v>
      </c>
      <c r="D78" s="48">
        <v>1210272</v>
      </c>
      <c r="E78" s="46">
        <v>9624.6880799999999</v>
      </c>
      <c r="F78" s="47">
        <v>0.65269464480064698</v>
      </c>
      <c r="G78" s="46"/>
      <c r="H78" s="46"/>
      <c r="I78" s="49"/>
    </row>
    <row r="79" spans="1:9" x14ac:dyDescent="0.2">
      <c r="A79" s="45" t="s">
        <v>753</v>
      </c>
      <c r="B79" s="45" t="s">
        <v>752</v>
      </c>
      <c r="C79" s="45" t="s">
        <v>190</v>
      </c>
      <c r="D79" s="48">
        <v>3389391</v>
      </c>
      <c r="E79" s="46">
        <v>8974.4294900000004</v>
      </c>
      <c r="F79" s="47">
        <v>0.60859760021064502</v>
      </c>
      <c r="G79" s="46"/>
      <c r="H79" s="46"/>
      <c r="I79" s="49"/>
    </row>
    <row r="80" spans="1:9" x14ac:dyDescent="0.2">
      <c r="A80" s="45" t="s">
        <v>755</v>
      </c>
      <c r="B80" s="45" t="s">
        <v>754</v>
      </c>
      <c r="C80" s="45" t="s">
        <v>172</v>
      </c>
      <c r="D80" s="48">
        <v>1252124</v>
      </c>
      <c r="E80" s="46">
        <v>8947.6781040000005</v>
      </c>
      <c r="F80" s="47">
        <v>0.60678346491212298</v>
      </c>
      <c r="G80" s="46"/>
      <c r="H80" s="46"/>
      <c r="I80" s="49"/>
    </row>
    <row r="81" spans="1:9" x14ac:dyDescent="0.2">
      <c r="A81" s="45" t="s">
        <v>631</v>
      </c>
      <c r="B81" s="45" t="s">
        <v>630</v>
      </c>
      <c r="C81" s="45" t="s">
        <v>409</v>
      </c>
      <c r="D81" s="48">
        <v>676040</v>
      </c>
      <c r="E81" s="46">
        <v>8676.9734000000008</v>
      </c>
      <c r="F81" s="47">
        <v>0.58842572602702603</v>
      </c>
      <c r="G81" s="46"/>
      <c r="H81" s="46"/>
      <c r="I81" s="49"/>
    </row>
    <row r="82" spans="1:9" x14ac:dyDescent="0.2">
      <c r="A82" s="45" t="s">
        <v>757</v>
      </c>
      <c r="B82" s="45" t="s">
        <v>756</v>
      </c>
      <c r="C82" s="45" t="s">
        <v>222</v>
      </c>
      <c r="D82" s="48">
        <v>1406691</v>
      </c>
      <c r="E82" s="46">
        <v>8081.4397950000002</v>
      </c>
      <c r="F82" s="47">
        <v>0.54803983595438599</v>
      </c>
      <c r="G82" s="46"/>
      <c r="H82" s="46"/>
      <c r="I82" s="49"/>
    </row>
    <row r="83" spans="1:9" x14ac:dyDescent="0.2">
      <c r="A83" s="45" t="s">
        <v>759</v>
      </c>
      <c r="B83" s="45" t="s">
        <v>758</v>
      </c>
      <c r="C83" s="45" t="s">
        <v>233</v>
      </c>
      <c r="D83" s="48">
        <v>1414722</v>
      </c>
      <c r="E83" s="46">
        <v>7569.470061</v>
      </c>
      <c r="F83" s="47">
        <v>0.51332079873424097</v>
      </c>
      <c r="G83" s="46"/>
      <c r="H83" s="46"/>
      <c r="I83" s="49"/>
    </row>
    <row r="84" spans="1:9" x14ac:dyDescent="0.2">
      <c r="A84" s="45" t="s">
        <v>761</v>
      </c>
      <c r="B84" s="45" t="s">
        <v>760</v>
      </c>
      <c r="C84" s="45" t="s">
        <v>250</v>
      </c>
      <c r="D84" s="48">
        <v>361745</v>
      </c>
      <c r="E84" s="46">
        <v>7518.8698249999998</v>
      </c>
      <c r="F84" s="47">
        <v>0.50988936253720896</v>
      </c>
      <c r="G84" s="46"/>
      <c r="H84" s="46"/>
      <c r="I84" s="49"/>
    </row>
    <row r="85" spans="1:9" x14ac:dyDescent="0.2">
      <c r="A85" s="45" t="s">
        <v>389</v>
      </c>
      <c r="B85" s="45" t="s">
        <v>388</v>
      </c>
      <c r="C85" s="45" t="s">
        <v>250</v>
      </c>
      <c r="D85" s="48">
        <v>241793</v>
      </c>
      <c r="E85" s="46">
        <v>7469.9529419999999</v>
      </c>
      <c r="F85" s="47">
        <v>0.50657208229819695</v>
      </c>
      <c r="G85" s="46"/>
      <c r="H85" s="46"/>
      <c r="I85" s="49"/>
    </row>
    <row r="86" spans="1:9" x14ac:dyDescent="0.2">
      <c r="A86" s="45" t="s">
        <v>763</v>
      </c>
      <c r="B86" s="45" t="s">
        <v>762</v>
      </c>
      <c r="C86" s="45" t="s">
        <v>471</v>
      </c>
      <c r="D86" s="48">
        <v>1597501</v>
      </c>
      <c r="E86" s="46">
        <v>6993.8593780000001</v>
      </c>
      <c r="F86" s="47">
        <v>0.47428597421199598</v>
      </c>
      <c r="G86" s="46"/>
      <c r="H86" s="46"/>
      <c r="I86" s="49"/>
    </row>
    <row r="87" spans="1:9" x14ac:dyDescent="0.2">
      <c r="A87" s="45" t="s">
        <v>765</v>
      </c>
      <c r="B87" s="45" t="s">
        <v>764</v>
      </c>
      <c r="C87" s="45" t="s">
        <v>471</v>
      </c>
      <c r="D87" s="48">
        <v>3726764</v>
      </c>
      <c r="E87" s="46">
        <v>6578.4838129999998</v>
      </c>
      <c r="F87" s="47">
        <v>0.44611743466005799</v>
      </c>
      <c r="G87" s="46"/>
      <c r="H87" s="46"/>
      <c r="I87" s="49"/>
    </row>
    <row r="88" spans="1:9" x14ac:dyDescent="0.2">
      <c r="A88" s="45" t="s">
        <v>767</v>
      </c>
      <c r="B88" s="45" t="s">
        <v>766</v>
      </c>
      <c r="C88" s="45" t="s">
        <v>154</v>
      </c>
      <c r="D88" s="48">
        <v>923838</v>
      </c>
      <c r="E88" s="46">
        <v>5547.6471899999997</v>
      </c>
      <c r="F88" s="47">
        <v>0.37621163221700599</v>
      </c>
      <c r="G88" s="46"/>
      <c r="H88" s="46"/>
      <c r="I88" s="49"/>
    </row>
    <row r="89" spans="1:9" x14ac:dyDescent="0.2">
      <c r="A89" s="45" t="s">
        <v>769</v>
      </c>
      <c r="B89" s="45" t="s">
        <v>768</v>
      </c>
      <c r="C89" s="45" t="s">
        <v>184</v>
      </c>
      <c r="D89" s="48">
        <v>3507931</v>
      </c>
      <c r="E89" s="46">
        <v>5492.7183599999998</v>
      </c>
      <c r="F89" s="47">
        <v>0.37248665402673398</v>
      </c>
      <c r="G89" s="46"/>
      <c r="H89" s="46"/>
      <c r="I89" s="49"/>
    </row>
    <row r="90" spans="1:9" x14ac:dyDescent="0.2">
      <c r="A90" s="45" t="s">
        <v>771</v>
      </c>
      <c r="B90" s="45" t="s">
        <v>770</v>
      </c>
      <c r="C90" s="45" t="s">
        <v>241</v>
      </c>
      <c r="D90" s="48">
        <v>9255068</v>
      </c>
      <c r="E90" s="46">
        <v>5439.2034640000002</v>
      </c>
      <c r="F90" s="47">
        <v>0.36885756124513602</v>
      </c>
      <c r="G90" s="46"/>
      <c r="H90" s="46"/>
      <c r="I90" s="49"/>
    </row>
    <row r="91" spans="1:9" x14ac:dyDescent="0.2">
      <c r="A91" s="45" t="s">
        <v>508</v>
      </c>
      <c r="B91" s="45" t="s">
        <v>507</v>
      </c>
      <c r="C91" s="45" t="s">
        <v>157</v>
      </c>
      <c r="D91" s="48">
        <v>888643</v>
      </c>
      <c r="E91" s="46">
        <v>5198.5615500000004</v>
      </c>
      <c r="F91" s="47">
        <v>0.352538519290025</v>
      </c>
      <c r="G91" s="46"/>
      <c r="H91" s="46"/>
      <c r="I91" s="49"/>
    </row>
    <row r="92" spans="1:9" x14ac:dyDescent="0.2">
      <c r="A92" s="45" t="s">
        <v>773</v>
      </c>
      <c r="B92" s="45" t="s">
        <v>772</v>
      </c>
      <c r="C92" s="45" t="s">
        <v>154</v>
      </c>
      <c r="D92" s="48">
        <v>1477466</v>
      </c>
      <c r="E92" s="46">
        <v>4843.8722809999999</v>
      </c>
      <c r="F92" s="47">
        <v>0.32848539834518897</v>
      </c>
      <c r="G92" s="46"/>
      <c r="H92" s="46"/>
      <c r="I92" s="49"/>
    </row>
    <row r="93" spans="1:9" x14ac:dyDescent="0.2">
      <c r="A93" s="45" t="s">
        <v>635</v>
      </c>
      <c r="B93" s="45" t="s">
        <v>634</v>
      </c>
      <c r="C93" s="45" t="s">
        <v>227</v>
      </c>
      <c r="D93" s="48">
        <v>8174390</v>
      </c>
      <c r="E93" s="46">
        <v>4397.0043809999997</v>
      </c>
      <c r="F93" s="47">
        <v>0.29818121780043</v>
      </c>
      <c r="G93" s="46"/>
      <c r="H93" s="46"/>
      <c r="I93" s="49"/>
    </row>
    <row r="94" spans="1:9" x14ac:dyDescent="0.2">
      <c r="A94" s="45" t="s">
        <v>633</v>
      </c>
      <c r="B94" s="45" t="s">
        <v>632</v>
      </c>
      <c r="C94" s="45" t="s">
        <v>175</v>
      </c>
      <c r="D94" s="48">
        <v>728608</v>
      </c>
      <c r="E94" s="46">
        <v>3868.1798720000002</v>
      </c>
      <c r="F94" s="47">
        <v>0.26231918027831302</v>
      </c>
      <c r="G94" s="46"/>
      <c r="H94" s="46"/>
      <c r="I94" s="49"/>
    </row>
    <row r="95" spans="1:9" x14ac:dyDescent="0.2">
      <c r="A95" s="45" t="s">
        <v>775</v>
      </c>
      <c r="B95" s="45" t="s">
        <v>774</v>
      </c>
      <c r="C95" s="45" t="s">
        <v>230</v>
      </c>
      <c r="D95" s="48">
        <v>2000000</v>
      </c>
      <c r="E95" s="46">
        <v>3374</v>
      </c>
      <c r="F95" s="47">
        <v>0.228806555937487</v>
      </c>
      <c r="G95" s="46"/>
      <c r="H95" s="46"/>
      <c r="I95" s="49"/>
    </row>
    <row r="96" spans="1:9" x14ac:dyDescent="0.2">
      <c r="A96" s="45" t="s">
        <v>776</v>
      </c>
      <c r="B96" s="22" t="s">
        <v>1172</v>
      </c>
      <c r="C96" s="45" t="s">
        <v>609</v>
      </c>
      <c r="D96" s="48">
        <v>801334</v>
      </c>
      <c r="E96" s="46">
        <v>960.39879900000005</v>
      </c>
      <c r="F96" s="47">
        <v>6.5129087589119394E-2</v>
      </c>
      <c r="G96" s="46"/>
      <c r="H96" s="46"/>
      <c r="I96" s="49"/>
    </row>
    <row r="97" spans="1:9" x14ac:dyDescent="0.2">
      <c r="A97" s="44" t="s">
        <v>34</v>
      </c>
      <c r="B97" s="44"/>
      <c r="C97" s="44"/>
      <c r="D97" s="44"/>
      <c r="E97" s="50">
        <f>SUM(E7:E96)</f>
        <v>1429835.9256829994</v>
      </c>
      <c r="F97" s="51">
        <f>SUM(F7:F96)</f>
        <v>96.963791852760963</v>
      </c>
      <c r="G97" s="50">
        <f>SUM(G7:G96)</f>
        <v>-9298.25</v>
      </c>
      <c r="H97" s="50">
        <f>SUM(H7:H96)</f>
        <v>-0.63055736773732596</v>
      </c>
      <c r="I97" s="44"/>
    </row>
    <row r="98" spans="1:9" x14ac:dyDescent="0.2">
      <c r="A98" s="45"/>
      <c r="B98" s="45"/>
      <c r="C98" s="45"/>
      <c r="D98" s="45"/>
      <c r="E98" s="46"/>
      <c r="F98" s="47"/>
      <c r="G98" s="45"/>
      <c r="H98" s="45"/>
      <c r="I98" s="45"/>
    </row>
    <row r="99" spans="1:9" x14ac:dyDescent="0.2">
      <c r="A99" s="44" t="s">
        <v>35</v>
      </c>
      <c r="B99" s="45"/>
      <c r="C99" s="45"/>
      <c r="D99" s="45"/>
      <c r="E99" s="46"/>
      <c r="F99" s="47"/>
      <c r="G99" s="45"/>
      <c r="H99" s="45"/>
      <c r="I99" s="45"/>
    </row>
    <row r="100" spans="1:9" x14ac:dyDescent="0.2">
      <c r="A100" s="44" t="s">
        <v>42</v>
      </c>
      <c r="B100" s="45"/>
      <c r="C100" s="45"/>
      <c r="D100" s="45"/>
      <c r="E100" s="46"/>
      <c r="F100" s="47"/>
      <c r="G100" s="45"/>
      <c r="H100" s="45"/>
      <c r="I100" s="45"/>
    </row>
    <row r="101" spans="1:9" x14ac:dyDescent="0.2">
      <c r="A101" s="45" t="s">
        <v>777</v>
      </c>
      <c r="B101" s="45" t="s">
        <v>1197</v>
      </c>
      <c r="C101" s="45" t="s">
        <v>43</v>
      </c>
      <c r="D101" s="48">
        <v>2500000</v>
      </c>
      <c r="E101" s="46">
        <v>2471.8575000000001</v>
      </c>
      <c r="F101" s="47">
        <v>0.16762809761210601</v>
      </c>
      <c r="G101" s="49"/>
      <c r="H101" s="49"/>
      <c r="I101" s="49">
        <v>5.2602000000000002</v>
      </c>
    </row>
    <row r="102" spans="1:9" x14ac:dyDescent="0.2">
      <c r="A102" s="44" t="s">
        <v>34</v>
      </c>
      <c r="B102" s="44"/>
      <c r="C102" s="44"/>
      <c r="D102" s="44"/>
      <c r="E102" s="50">
        <f>SUM(E100:E101)</f>
        <v>2471.8575000000001</v>
      </c>
      <c r="F102" s="51">
        <f>SUM(F100:F101)</f>
        <v>0.16762809761210601</v>
      </c>
      <c r="G102" s="44"/>
      <c r="H102" s="44"/>
      <c r="I102" s="44"/>
    </row>
    <row r="103" spans="1:9" x14ac:dyDescent="0.2">
      <c r="A103" s="45"/>
      <c r="B103" s="45"/>
      <c r="C103" s="45"/>
      <c r="D103" s="45"/>
      <c r="E103" s="46"/>
      <c r="F103" s="47"/>
      <c r="G103" s="45"/>
      <c r="H103" s="45"/>
      <c r="I103" s="45"/>
    </row>
    <row r="104" spans="1:9" x14ac:dyDescent="0.2">
      <c r="A104" s="44" t="s">
        <v>46</v>
      </c>
      <c r="B104" s="44"/>
      <c r="C104" s="44"/>
      <c r="D104" s="44"/>
      <c r="E104" s="50">
        <f>E97+E102</f>
        <v>1432307.7831829994</v>
      </c>
      <c r="F104" s="51">
        <f>F97+F102</f>
        <v>97.131419950373072</v>
      </c>
      <c r="G104" s="44"/>
      <c r="H104" s="44"/>
      <c r="I104" s="44"/>
    </row>
    <row r="105" spans="1:9" x14ac:dyDescent="0.2">
      <c r="A105" s="44"/>
      <c r="B105" s="44"/>
      <c r="C105" s="44"/>
      <c r="D105" s="44"/>
      <c r="E105" s="50"/>
      <c r="F105" s="51"/>
      <c r="G105" s="44"/>
      <c r="H105" s="44"/>
      <c r="I105" s="44"/>
    </row>
    <row r="106" spans="1:9" x14ac:dyDescent="0.2">
      <c r="A106" s="44" t="s">
        <v>382</v>
      </c>
      <c r="B106" s="44"/>
      <c r="C106" s="44"/>
      <c r="D106" s="44"/>
      <c r="E106" s="79">
        <v>3107.7517125999998</v>
      </c>
      <c r="F106" s="79">
        <f>E106/E110*100</f>
        <v>0.21075102728773928</v>
      </c>
      <c r="G106" s="44"/>
      <c r="H106" s="44"/>
      <c r="I106" s="44"/>
    </row>
    <row r="107" spans="1:9" x14ac:dyDescent="0.2">
      <c r="A107" s="44"/>
      <c r="B107" s="44"/>
      <c r="C107" s="44"/>
      <c r="D107" s="44"/>
      <c r="E107" s="50"/>
      <c r="F107" s="51"/>
      <c r="G107" s="44"/>
      <c r="H107" s="44"/>
      <c r="I107" s="44"/>
    </row>
    <row r="108" spans="1:9" x14ac:dyDescent="0.2">
      <c r="A108" s="44" t="s">
        <v>48</v>
      </c>
      <c r="B108" s="44"/>
      <c r="C108" s="44"/>
      <c r="D108" s="44"/>
      <c r="E108" s="50">
        <f>E110-(E97+E102+E106)</f>
        <v>39192.561964100692</v>
      </c>
      <c r="F108" s="51">
        <f>F110-(F97+F102+F106)</f>
        <v>2.6578290223391861</v>
      </c>
      <c r="G108" s="44"/>
      <c r="H108" s="44"/>
      <c r="I108" s="44"/>
    </row>
    <row r="109" spans="1:9" x14ac:dyDescent="0.2">
      <c r="A109" s="45"/>
      <c r="B109" s="45"/>
      <c r="C109" s="45"/>
      <c r="D109" s="45"/>
      <c r="E109" s="46"/>
      <c r="F109" s="47"/>
      <c r="G109" s="45"/>
      <c r="H109" s="45"/>
      <c r="I109" s="45"/>
    </row>
    <row r="110" spans="1:9" x14ac:dyDescent="0.2">
      <c r="A110" s="52" t="s">
        <v>47</v>
      </c>
      <c r="B110" s="52"/>
      <c r="C110" s="52"/>
      <c r="D110" s="52"/>
      <c r="E110" s="53">
        <v>1474608.0968597</v>
      </c>
      <c r="F110" s="54">
        <v>100</v>
      </c>
      <c r="G110" s="52"/>
      <c r="H110" s="52"/>
      <c r="I110" s="52"/>
    </row>
    <row r="111" spans="1:9" x14ac:dyDescent="0.2">
      <c r="A111" s="6" t="s">
        <v>1196</v>
      </c>
    </row>
    <row r="113" spans="1:9" x14ac:dyDescent="0.2">
      <c r="A113" s="90" t="s">
        <v>1171</v>
      </c>
    </row>
    <row r="115" spans="1:9" ht="23.25" customHeight="1" x14ac:dyDescent="0.2">
      <c r="A115" s="147" t="s">
        <v>1031</v>
      </c>
      <c r="B115" s="147"/>
      <c r="C115" s="147"/>
      <c r="D115" s="147"/>
      <c r="G115" s="10"/>
      <c r="H115" s="10"/>
      <c r="I115" s="9"/>
    </row>
    <row r="117" spans="1:9" x14ac:dyDescent="0.2">
      <c r="A117" s="11" t="s">
        <v>51</v>
      </c>
    </row>
    <row r="118" spans="1:9" x14ac:dyDescent="0.2">
      <c r="A118" s="11" t="s">
        <v>1027</v>
      </c>
    </row>
    <row r="119" spans="1:9" x14ac:dyDescent="0.2">
      <c r="A119" s="11" t="s">
        <v>52</v>
      </c>
      <c r="B119" s="11"/>
      <c r="C119" s="31" t="s">
        <v>54</v>
      </c>
      <c r="D119" s="11" t="s">
        <v>53</v>
      </c>
    </row>
    <row r="120" spans="1:9" x14ac:dyDescent="0.2">
      <c r="A120" s="6" t="s">
        <v>61</v>
      </c>
      <c r="C120" s="32">
        <v>176.63759999999999</v>
      </c>
      <c r="D120" s="32">
        <v>179.84970000000001</v>
      </c>
    </row>
    <row r="121" spans="1:9" x14ac:dyDescent="0.2">
      <c r="A121" s="6" t="s">
        <v>132</v>
      </c>
      <c r="C121" s="32">
        <v>44.155099999999997</v>
      </c>
      <c r="D121" s="32">
        <v>44.958100000000002</v>
      </c>
    </row>
    <row r="122" spans="1:9" x14ac:dyDescent="0.2">
      <c r="A122" s="6" t="s">
        <v>62</v>
      </c>
      <c r="C122" s="32">
        <v>201.614</v>
      </c>
      <c r="D122" s="32">
        <v>205.41890000000001</v>
      </c>
    </row>
    <row r="123" spans="1:9" x14ac:dyDescent="0.2">
      <c r="A123" s="6" t="s">
        <v>133</v>
      </c>
      <c r="C123" s="32">
        <v>52.398299999999999</v>
      </c>
      <c r="D123" s="32">
        <v>53.3872</v>
      </c>
    </row>
    <row r="125" spans="1:9" x14ac:dyDescent="0.2">
      <c r="A125" s="6" t="s">
        <v>58</v>
      </c>
    </row>
    <row r="127" spans="1:9" x14ac:dyDescent="0.2">
      <c r="A127" s="11" t="s">
        <v>1028</v>
      </c>
      <c r="D127" s="31" t="s">
        <v>60</v>
      </c>
    </row>
    <row r="129" spans="1:7" x14ac:dyDescent="0.2">
      <c r="A129" s="11" t="s">
        <v>1032</v>
      </c>
      <c r="D129" s="31" t="s">
        <v>60</v>
      </c>
    </row>
    <row r="131" spans="1:7" x14ac:dyDescent="0.2">
      <c r="A131" s="11" t="s">
        <v>1052</v>
      </c>
      <c r="D131" s="35"/>
    </row>
    <row r="133" spans="1:7" x14ac:dyDescent="0.2">
      <c r="A133" s="9" t="s">
        <v>1069</v>
      </c>
      <c r="G133" s="9"/>
    </row>
    <row r="134" spans="1:7" x14ac:dyDescent="0.2">
      <c r="G134" s="9"/>
    </row>
    <row r="135" spans="1:7" ht="22.5" x14ac:dyDescent="0.2">
      <c r="A135" s="57" t="s">
        <v>1033</v>
      </c>
      <c r="B135" s="59" t="s">
        <v>1053</v>
      </c>
      <c r="C135" s="59" t="s">
        <v>1054</v>
      </c>
      <c r="D135" s="70" t="s">
        <v>1055</v>
      </c>
      <c r="E135" s="60" t="s">
        <v>1038</v>
      </c>
      <c r="G135" s="9"/>
    </row>
    <row r="136" spans="1:7" x14ac:dyDescent="0.2">
      <c r="A136" s="61" t="s">
        <v>1106</v>
      </c>
      <c r="B136" s="71" t="s">
        <v>1056</v>
      </c>
      <c r="C136" s="72">
        <v>718.94640000000004</v>
      </c>
      <c r="D136" s="65">
        <v>715.25</v>
      </c>
      <c r="E136" s="80">
        <v>1637.26875</v>
      </c>
      <c r="G136" s="9"/>
    </row>
    <row r="137" spans="1:7" x14ac:dyDescent="0.2">
      <c r="G137" s="9"/>
    </row>
    <row r="138" spans="1:7" x14ac:dyDescent="0.2">
      <c r="A138" s="9" t="s">
        <v>1308</v>
      </c>
      <c r="C138" s="35"/>
      <c r="G138" s="9"/>
    </row>
    <row r="139" spans="1:7" x14ac:dyDescent="0.2">
      <c r="A139" s="9" t="s">
        <v>1307</v>
      </c>
      <c r="G139" s="9"/>
    </row>
    <row r="140" spans="1:7" x14ac:dyDescent="0.2">
      <c r="A140" s="9" t="s">
        <v>1074</v>
      </c>
      <c r="D140" s="31" t="s">
        <v>60</v>
      </c>
      <c r="G140" s="9"/>
    </row>
    <row r="142" spans="1:7" x14ac:dyDescent="0.2">
      <c r="A142" s="11" t="s">
        <v>1060</v>
      </c>
      <c r="D142" s="35">
        <f>ABS(+H97)</f>
        <v>0.63055736773732596</v>
      </c>
    </row>
    <row r="144" spans="1:7" x14ac:dyDescent="0.2">
      <c r="A144" s="11" t="s">
        <v>1061</v>
      </c>
      <c r="D144" s="36">
        <v>0.40844515882549798</v>
      </c>
    </row>
    <row r="146" spans="1:9" x14ac:dyDescent="0.2">
      <c r="A146" s="11" t="s">
        <v>385</v>
      </c>
      <c r="D146" s="31" t="s">
        <v>60</v>
      </c>
    </row>
    <row r="148" spans="1:9" x14ac:dyDescent="0.2">
      <c r="A148" s="11" t="s">
        <v>1046</v>
      </c>
      <c r="D148" s="31" t="s">
        <v>60</v>
      </c>
    </row>
    <row r="149" spans="1:9" x14ac:dyDescent="0.2">
      <c r="A149" s="11"/>
    </row>
    <row r="150" spans="1:9" x14ac:dyDescent="0.2">
      <c r="A150" s="11" t="s">
        <v>1047</v>
      </c>
      <c r="D150" s="31" t="s">
        <v>60</v>
      </c>
    </row>
    <row r="151" spans="1:9" x14ac:dyDescent="0.2">
      <c r="A151" s="11"/>
    </row>
    <row r="152" spans="1:9" x14ac:dyDescent="0.2">
      <c r="A152" s="11" t="s">
        <v>1048</v>
      </c>
      <c r="D152" s="31" t="s">
        <v>60</v>
      </c>
    </row>
    <row r="153" spans="1:9" x14ac:dyDescent="0.2">
      <c r="A153" s="11"/>
    </row>
    <row r="154" spans="1:9" x14ac:dyDescent="0.2">
      <c r="A154" s="11" t="s">
        <v>1049</v>
      </c>
      <c r="D154" s="31" t="s">
        <v>60</v>
      </c>
    </row>
    <row r="156" spans="1:9" x14ac:dyDescent="0.2">
      <c r="A156" s="77" t="s">
        <v>1078</v>
      </c>
      <c r="B156" s="78"/>
      <c r="C156" s="78"/>
      <c r="D156" s="78"/>
    </row>
    <row r="158" spans="1:9" x14ac:dyDescent="0.2">
      <c r="A158" s="77" t="s">
        <v>2074</v>
      </c>
      <c r="B158" s="78"/>
      <c r="C158" s="78"/>
      <c r="D158" s="78"/>
      <c r="E158" s="10"/>
      <c r="G158" s="10"/>
      <c r="H158" s="78"/>
      <c r="I158" s="78"/>
    </row>
    <row r="159" spans="1:9" x14ac:dyDescent="0.2">
      <c r="A159" s="102"/>
      <c r="B159" s="78"/>
      <c r="C159" s="78"/>
      <c r="D159" s="78"/>
      <c r="E159" s="10"/>
      <c r="G159" s="10"/>
      <c r="H159" s="78"/>
      <c r="I159" s="78"/>
    </row>
    <row r="160" spans="1:9" x14ac:dyDescent="0.2">
      <c r="A160" s="78"/>
      <c r="B160" s="78"/>
      <c r="C160" s="78"/>
      <c r="D160" s="78"/>
      <c r="E160" s="10"/>
      <c r="G160" s="10"/>
      <c r="H160" s="78"/>
      <c r="I160" s="78"/>
    </row>
    <row r="161" spans="1:9" x14ac:dyDescent="0.2">
      <c r="A161" s="78"/>
      <c r="B161" s="78"/>
      <c r="C161" s="78"/>
      <c r="D161" s="78"/>
      <c r="E161" s="10"/>
      <c r="G161" s="10"/>
      <c r="H161" s="78"/>
      <c r="I161" s="78"/>
    </row>
    <row r="162" spans="1:9" x14ac:dyDescent="0.2">
      <c r="A162" s="78"/>
      <c r="B162" s="78"/>
      <c r="C162" s="78"/>
      <c r="D162" s="78"/>
      <c r="E162" s="10"/>
      <c r="G162" s="10"/>
      <c r="H162" s="78"/>
      <c r="I162" s="78"/>
    </row>
    <row r="163" spans="1:9" x14ac:dyDescent="0.2">
      <c r="A163" s="78"/>
      <c r="B163" s="78"/>
      <c r="C163" s="78"/>
      <c r="D163" s="78"/>
      <c r="E163" s="10"/>
      <c r="G163" s="10"/>
      <c r="H163" s="78"/>
      <c r="I163" s="78"/>
    </row>
    <row r="164" spans="1:9" x14ac:dyDescent="0.2">
      <c r="A164" s="78"/>
      <c r="B164" s="78"/>
      <c r="C164" s="78"/>
      <c r="D164" s="78"/>
      <c r="E164" s="10"/>
      <c r="G164" s="10"/>
      <c r="H164" s="78"/>
      <c r="I164" s="78"/>
    </row>
    <row r="165" spans="1:9" x14ac:dyDescent="0.2">
      <c r="A165" s="78"/>
      <c r="B165" s="78"/>
      <c r="C165" s="78"/>
      <c r="D165" s="78"/>
      <c r="E165" s="10"/>
      <c r="G165" s="10"/>
      <c r="H165" s="78"/>
      <c r="I165" s="78"/>
    </row>
    <row r="166" spans="1:9" x14ac:dyDescent="0.2">
      <c r="A166" s="78"/>
      <c r="B166" s="78"/>
      <c r="C166" s="78"/>
      <c r="D166" s="78"/>
      <c r="E166" s="10"/>
      <c r="G166" s="10"/>
      <c r="H166" s="78"/>
      <c r="I166" s="78"/>
    </row>
    <row r="167" spans="1:9" x14ac:dyDescent="0.2">
      <c r="A167" s="78"/>
      <c r="B167" s="78"/>
      <c r="C167" s="78"/>
      <c r="D167" s="78"/>
      <c r="E167" s="10"/>
      <c r="G167" s="10"/>
      <c r="H167" s="78"/>
      <c r="I167" s="78"/>
    </row>
    <row r="168" spans="1:9" x14ac:dyDescent="0.2">
      <c r="A168" s="78"/>
      <c r="B168" s="78"/>
      <c r="C168" s="78"/>
      <c r="D168" s="78"/>
      <c r="E168" s="10"/>
      <c r="G168" s="10"/>
      <c r="H168" s="78"/>
      <c r="I168" s="78"/>
    </row>
    <row r="169" spans="1:9" x14ac:dyDescent="0.2">
      <c r="A169" s="78"/>
      <c r="B169" s="78"/>
      <c r="C169" s="78"/>
      <c r="D169" s="78"/>
      <c r="E169" s="10"/>
      <c r="G169" s="10"/>
      <c r="H169" s="78"/>
      <c r="I169" s="78"/>
    </row>
    <row r="170" spans="1:9" x14ac:dyDescent="0.2">
      <c r="A170" s="78"/>
      <c r="B170" s="78"/>
      <c r="C170" s="78"/>
      <c r="D170" s="78"/>
      <c r="E170" s="10"/>
      <c r="G170" s="10"/>
      <c r="H170" s="78"/>
      <c r="I170" s="78"/>
    </row>
    <row r="171" spans="1:9" x14ac:dyDescent="0.2">
      <c r="A171" s="78"/>
      <c r="B171" s="78"/>
      <c r="C171" s="78"/>
      <c r="D171" s="78"/>
      <c r="E171" s="10"/>
      <c r="G171" s="10"/>
      <c r="H171" s="78"/>
      <c r="I171" s="78"/>
    </row>
    <row r="172" spans="1:9" x14ac:dyDescent="0.2">
      <c r="A172" s="78"/>
      <c r="B172" s="78"/>
      <c r="C172" s="78"/>
      <c r="D172" s="78"/>
      <c r="E172" s="10"/>
      <c r="G172" s="10"/>
      <c r="H172" s="78"/>
      <c r="I172" s="78"/>
    </row>
    <row r="173" spans="1:9" x14ac:dyDescent="0.2">
      <c r="A173" s="78"/>
      <c r="B173" s="78"/>
      <c r="C173" s="78"/>
      <c r="D173" s="78"/>
      <c r="E173" s="10"/>
      <c r="G173" s="10"/>
      <c r="H173" s="78"/>
      <c r="I173" s="78"/>
    </row>
    <row r="174" spans="1:9" x14ac:dyDescent="0.2">
      <c r="A174" s="78"/>
      <c r="B174" s="78"/>
      <c r="C174" s="78"/>
      <c r="D174" s="78"/>
      <c r="E174" s="10"/>
      <c r="G174" s="10"/>
      <c r="H174" s="78"/>
      <c r="I174" s="78"/>
    </row>
    <row r="175" spans="1:9" x14ac:dyDescent="0.2">
      <c r="A175" s="78"/>
      <c r="B175" s="78"/>
      <c r="C175" s="78"/>
      <c r="D175" s="78"/>
      <c r="E175" s="10"/>
      <c r="G175" s="10"/>
      <c r="H175" s="78"/>
      <c r="I175" s="78"/>
    </row>
    <row r="176" spans="1:9" x14ac:dyDescent="0.2">
      <c r="A176" s="77" t="s">
        <v>1496</v>
      </c>
      <c r="B176" s="78"/>
      <c r="C176" s="78"/>
      <c r="D176" s="78"/>
      <c r="E176" s="10"/>
      <c r="G176" s="10"/>
      <c r="H176" s="78"/>
      <c r="I176" s="78"/>
    </row>
    <row r="177" spans="1:9" x14ac:dyDescent="0.2">
      <c r="A177" s="78"/>
      <c r="B177" s="78"/>
      <c r="C177" s="78"/>
      <c r="D177" s="78"/>
      <c r="E177" s="10"/>
      <c r="G177" s="10"/>
      <c r="H177" s="78"/>
      <c r="I177" s="78"/>
    </row>
    <row r="178" spans="1:9" x14ac:dyDescent="0.2">
      <c r="A178" s="77" t="s">
        <v>2075</v>
      </c>
      <c r="B178" s="78"/>
      <c r="C178" s="78"/>
      <c r="D178" s="78"/>
      <c r="E178" s="10"/>
      <c r="G178" s="10"/>
      <c r="H178" s="78"/>
      <c r="I178" s="78"/>
    </row>
    <row r="179" spans="1:9" x14ac:dyDescent="0.2">
      <c r="A179" s="78"/>
      <c r="B179" s="78"/>
      <c r="C179" s="78"/>
      <c r="D179" s="78"/>
      <c r="E179" s="10"/>
      <c r="G179" s="10"/>
      <c r="H179" s="78"/>
      <c r="I179" s="78"/>
    </row>
    <row r="180" spans="1:9" x14ac:dyDescent="0.2">
      <c r="A180" s="78"/>
      <c r="B180" s="78"/>
      <c r="C180" s="78"/>
      <c r="D180" s="78"/>
      <c r="E180" s="10"/>
      <c r="G180" s="10"/>
      <c r="H180" s="78"/>
      <c r="I180" s="78"/>
    </row>
    <row r="181" spans="1:9" x14ac:dyDescent="0.2">
      <c r="A181" s="78"/>
      <c r="B181" s="78"/>
      <c r="C181" s="78"/>
      <c r="D181" s="78"/>
      <c r="E181" s="10"/>
      <c r="G181" s="10"/>
      <c r="H181" s="78"/>
      <c r="I181" s="78"/>
    </row>
    <row r="182" spans="1:9" x14ac:dyDescent="0.2">
      <c r="A182" s="78"/>
      <c r="B182" s="78"/>
      <c r="C182" s="78"/>
      <c r="D182" s="78"/>
      <c r="E182" s="10"/>
      <c r="G182" s="10"/>
      <c r="H182" s="78"/>
      <c r="I182" s="78"/>
    </row>
    <row r="183" spans="1:9" x14ac:dyDescent="0.2">
      <c r="A183" s="78"/>
      <c r="B183" s="78"/>
      <c r="C183" s="78"/>
      <c r="D183" s="78"/>
      <c r="E183" s="10"/>
      <c r="G183" s="10"/>
      <c r="H183" s="78"/>
      <c r="I183" s="78"/>
    </row>
    <row r="184" spans="1:9" x14ac:dyDescent="0.2">
      <c r="A184" s="78"/>
      <c r="B184" s="78"/>
      <c r="C184" s="78"/>
      <c r="D184" s="78"/>
      <c r="E184" s="10"/>
      <c r="G184" s="10"/>
      <c r="H184" s="78"/>
      <c r="I184" s="78"/>
    </row>
    <row r="185" spans="1:9" x14ac:dyDescent="0.2">
      <c r="A185" s="78"/>
      <c r="B185" s="78"/>
      <c r="C185" s="78"/>
      <c r="D185" s="78"/>
      <c r="E185" s="10"/>
      <c r="G185" s="10"/>
      <c r="H185" s="78"/>
      <c r="I185" s="78"/>
    </row>
    <row r="186" spans="1:9" x14ac:dyDescent="0.2">
      <c r="A186" s="78"/>
      <c r="B186" s="78"/>
      <c r="C186" s="78"/>
      <c r="D186" s="78"/>
      <c r="E186" s="10"/>
      <c r="G186" s="10"/>
      <c r="H186" s="78"/>
      <c r="I186" s="78"/>
    </row>
    <row r="187" spans="1:9" x14ac:dyDescent="0.2">
      <c r="A187" s="78"/>
      <c r="B187" s="78"/>
      <c r="C187" s="78"/>
      <c r="D187" s="78"/>
      <c r="E187" s="10"/>
      <c r="G187" s="10"/>
      <c r="H187" s="78"/>
      <c r="I187" s="78"/>
    </row>
    <row r="188" spans="1:9" x14ac:dyDescent="0.2">
      <c r="A188" s="78"/>
      <c r="B188" s="78"/>
      <c r="C188" s="78"/>
      <c r="D188" s="78"/>
      <c r="E188" s="10"/>
      <c r="G188" s="10"/>
      <c r="H188" s="78"/>
      <c r="I188" s="78"/>
    </row>
    <row r="189" spans="1:9" x14ac:dyDescent="0.2">
      <c r="A189" s="78"/>
      <c r="B189" s="78"/>
      <c r="C189" s="78"/>
      <c r="D189" s="78"/>
      <c r="E189" s="10"/>
      <c r="G189" s="10"/>
      <c r="H189" s="78"/>
      <c r="I189" s="78"/>
    </row>
    <row r="190" spans="1:9" x14ac:dyDescent="0.2">
      <c r="A190" s="78"/>
      <c r="B190" s="78"/>
      <c r="C190" s="78"/>
      <c r="D190" s="78"/>
      <c r="E190" s="10"/>
      <c r="G190" s="10"/>
      <c r="H190" s="78"/>
      <c r="I190" s="78"/>
    </row>
    <row r="191" spans="1:9" x14ac:dyDescent="0.2">
      <c r="A191" s="78"/>
      <c r="B191" s="78"/>
      <c r="C191" s="78"/>
      <c r="D191" s="78"/>
      <c r="E191" s="10"/>
      <c r="G191" s="10"/>
      <c r="H191" s="78"/>
      <c r="I191" s="78"/>
    </row>
    <row r="192" spans="1:9" x14ac:dyDescent="0.2">
      <c r="A192" s="78"/>
      <c r="B192" s="78"/>
      <c r="C192" s="78"/>
      <c r="D192" s="78"/>
      <c r="E192" s="10"/>
      <c r="G192" s="10"/>
      <c r="H192" s="78"/>
      <c r="I192" s="78"/>
    </row>
    <row r="193" spans="1:9" x14ac:dyDescent="0.2">
      <c r="A193" s="78"/>
      <c r="B193" s="78"/>
      <c r="C193" s="78"/>
      <c r="D193" s="78"/>
      <c r="E193" s="10"/>
      <c r="G193" s="10"/>
      <c r="H193" s="78"/>
      <c r="I193" s="78"/>
    </row>
    <row r="194" spans="1:9" x14ac:dyDescent="0.2">
      <c r="A194" s="78"/>
      <c r="B194" s="78"/>
      <c r="C194" s="78"/>
      <c r="D194" s="78"/>
      <c r="E194" s="10"/>
      <c r="G194" s="10"/>
      <c r="H194" s="78"/>
      <c r="I194" s="78"/>
    </row>
    <row r="195" spans="1:9" x14ac:dyDescent="0.2">
      <c r="A195" s="78"/>
      <c r="B195" s="78"/>
      <c r="C195" s="78"/>
      <c r="D195" s="78"/>
      <c r="E195" s="10"/>
      <c r="G195" s="10"/>
      <c r="H195" s="78"/>
      <c r="I195" s="78"/>
    </row>
    <row r="196" spans="1:9" x14ac:dyDescent="0.2">
      <c r="A196" s="6" t="s">
        <v>1497</v>
      </c>
      <c r="B196" s="78"/>
      <c r="C196" s="78"/>
      <c r="D196" s="78"/>
      <c r="E196" s="10"/>
      <c r="G196" s="10"/>
      <c r="H196" s="78"/>
      <c r="I196" s="78"/>
    </row>
    <row r="197" spans="1:9" x14ac:dyDescent="0.2">
      <c r="A197" s="78"/>
      <c r="B197" s="78"/>
      <c r="C197" s="78"/>
      <c r="D197" s="78"/>
      <c r="E197" s="10"/>
      <c r="G197" s="10"/>
      <c r="H197" s="78"/>
      <c r="I197" s="78"/>
    </row>
    <row r="198" spans="1:9" x14ac:dyDescent="0.2">
      <c r="A198" s="78" t="s">
        <v>1487</v>
      </c>
      <c r="B198" s="78"/>
      <c r="C198" s="78"/>
      <c r="D198" s="78"/>
      <c r="E198" s="10"/>
      <c r="G198" s="10"/>
      <c r="H198" s="78"/>
      <c r="I198" s="78"/>
    </row>
    <row r="199" spans="1:9" x14ac:dyDescent="0.2">
      <c r="A199" s="78"/>
      <c r="B199" s="78"/>
      <c r="C199" s="78"/>
      <c r="D199" s="78"/>
      <c r="E199" s="10"/>
      <c r="G199" s="10"/>
      <c r="H199" s="78"/>
      <c r="I199" s="78"/>
    </row>
    <row r="200" spans="1:9" x14ac:dyDescent="0.2">
      <c r="A200" s="78"/>
      <c r="B200" s="78"/>
      <c r="C200" s="78"/>
      <c r="D200" s="78"/>
      <c r="E200" s="10"/>
      <c r="G200" s="10"/>
      <c r="H200" s="78"/>
      <c r="I200" s="78"/>
    </row>
    <row r="201" spans="1:9" x14ac:dyDescent="0.2">
      <c r="A201" s="78"/>
      <c r="B201" s="78"/>
      <c r="C201" s="78"/>
      <c r="D201" s="78"/>
      <c r="E201" s="10"/>
      <c r="G201" s="10"/>
      <c r="H201" s="78"/>
      <c r="I201" s="78"/>
    </row>
    <row r="202" spans="1:9" x14ac:dyDescent="0.2">
      <c r="A202" s="78"/>
      <c r="B202" s="78"/>
      <c r="C202" s="78"/>
      <c r="D202" s="78"/>
      <c r="E202" s="10"/>
      <c r="G202" s="10"/>
      <c r="H202" s="78"/>
      <c r="I202" s="78"/>
    </row>
    <row r="203" spans="1:9" x14ac:dyDescent="0.2">
      <c r="A203" s="78"/>
      <c r="B203" s="78"/>
      <c r="C203" s="78"/>
      <c r="D203" s="78"/>
      <c r="E203" s="10"/>
      <c r="G203" s="10"/>
      <c r="H203" s="78"/>
      <c r="I203" s="78"/>
    </row>
    <row r="204" spans="1:9" x14ac:dyDescent="0.2">
      <c r="A204" s="78"/>
      <c r="B204" s="78"/>
      <c r="C204" s="78"/>
      <c r="D204" s="78"/>
      <c r="E204" s="10"/>
      <c r="G204" s="10"/>
      <c r="H204" s="78"/>
      <c r="I204" s="78"/>
    </row>
    <row r="205" spans="1:9" x14ac:dyDescent="0.2">
      <c r="A205" s="78"/>
      <c r="B205" s="78"/>
      <c r="C205" s="78"/>
      <c r="D205" s="78"/>
      <c r="E205" s="10"/>
      <c r="G205" s="10"/>
      <c r="H205" s="78"/>
      <c r="I205" s="78"/>
    </row>
    <row r="206" spans="1:9" x14ac:dyDescent="0.2">
      <c r="A206" s="78"/>
      <c r="B206" s="78"/>
      <c r="C206" s="78"/>
      <c r="D206" s="78"/>
      <c r="E206" s="10"/>
      <c r="G206" s="10"/>
      <c r="H206" s="78"/>
      <c r="I206" s="78"/>
    </row>
    <row r="207" spans="1:9" x14ac:dyDescent="0.2">
      <c r="A207" s="78"/>
      <c r="B207" s="78"/>
      <c r="C207" s="78"/>
      <c r="D207" s="78"/>
      <c r="E207" s="10"/>
      <c r="G207" s="10"/>
      <c r="H207" s="78"/>
      <c r="I207" s="78"/>
    </row>
    <row r="208" spans="1:9" x14ac:dyDescent="0.2">
      <c r="A208" s="78"/>
      <c r="B208" s="78"/>
      <c r="C208" s="78"/>
      <c r="D208" s="78"/>
      <c r="E208" s="10"/>
      <c r="G208" s="10"/>
      <c r="H208" s="78"/>
      <c r="I208" s="78"/>
    </row>
    <row r="209" spans="1:9" x14ac:dyDescent="0.2">
      <c r="A209" s="78"/>
      <c r="B209" s="78"/>
      <c r="C209" s="78"/>
      <c r="D209" s="78"/>
      <c r="E209" s="10"/>
      <c r="G209" s="10"/>
      <c r="H209" s="78"/>
      <c r="I209" s="78"/>
    </row>
    <row r="210" spans="1:9" x14ac:dyDescent="0.2">
      <c r="A210" s="78"/>
      <c r="B210" s="78"/>
      <c r="C210" s="78"/>
      <c r="D210" s="78"/>
      <c r="E210" s="10"/>
      <c r="G210" s="10"/>
      <c r="H210" s="78"/>
      <c r="I210" s="78"/>
    </row>
  </sheetData>
  <mergeCells count="2">
    <mergeCell ref="A1:F1"/>
    <mergeCell ref="A115:D115"/>
  </mergeCells>
  <conditionalFormatting sqref="F2:F3 F5:F114 F116:F157 F211:F65532">
    <cfRule type="cellIs" dxfId="75" priority="4" stopIfTrue="1" operator="between">
      <formula>0.009</formula>
      <formula>-0.009</formula>
    </cfRule>
  </conditionalFormatting>
  <conditionalFormatting sqref="F158:G192">
    <cfRule type="cellIs" dxfId="74" priority="1" stopIfTrue="1" operator="between">
      <formula>0.009</formula>
      <formula>-0.009</formula>
    </cfRule>
  </conditionalFormatting>
  <conditionalFormatting sqref="F115:H115">
    <cfRule type="cellIs" dxfId="73"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B4B5B1-22E7-46DA-B4A8-6602E75368FB}">
  <dimension ref="A1:I165"/>
  <sheetViews>
    <sheetView workbookViewId="0">
      <selection sqref="A1:F1"/>
    </sheetView>
  </sheetViews>
  <sheetFormatPr defaultColWidth="9.140625" defaultRowHeight="11.25" x14ac:dyDescent="0.2"/>
  <cols>
    <col min="1" max="1" width="33.85546875" style="6" bestFit="1" customWidth="1"/>
    <col min="2" max="2" width="33.140625" style="6" bestFit="1" customWidth="1"/>
    <col min="3" max="3" width="22.28515625" style="6" bestFit="1" customWidth="1"/>
    <col min="4" max="4" width="15.5703125" style="6" customWidth="1"/>
    <col min="5" max="5" width="24.28515625" style="9" customWidth="1"/>
    <col min="6" max="6" width="11.85546875" style="10" bestFit="1" customWidth="1"/>
    <col min="7" max="16384" width="9.140625" style="6"/>
  </cols>
  <sheetData>
    <row r="1" spans="1:7" s="1" customFormat="1" ht="15" x14ac:dyDescent="0.2">
      <c r="A1" s="145" t="s">
        <v>16</v>
      </c>
      <c r="B1" s="146"/>
      <c r="C1" s="146"/>
      <c r="D1" s="146"/>
      <c r="E1" s="146"/>
      <c r="F1" s="146"/>
    </row>
    <row r="2" spans="1:7" s="1" customFormat="1" ht="12" x14ac:dyDescent="0.2">
      <c r="E2" s="5"/>
      <c r="F2" s="8"/>
    </row>
    <row r="3" spans="1:7" s="1" customFormat="1" ht="12" x14ac:dyDescent="0.2">
      <c r="A3" s="7" t="s">
        <v>7</v>
      </c>
      <c r="B3" s="2"/>
      <c r="C3" s="3"/>
      <c r="D3" s="3"/>
      <c r="E3" s="4"/>
      <c r="F3" s="8"/>
    </row>
    <row r="4" spans="1:7" s="1" customFormat="1" ht="23.25" customHeight="1" x14ac:dyDescent="0.2">
      <c r="A4" s="14" t="s">
        <v>2</v>
      </c>
      <c r="B4" s="14" t="s">
        <v>0</v>
      </c>
      <c r="C4" s="15" t="s">
        <v>4</v>
      </c>
      <c r="D4" s="15" t="s">
        <v>1</v>
      </c>
      <c r="E4" s="16" t="s">
        <v>6</v>
      </c>
      <c r="F4" s="16" t="s">
        <v>3</v>
      </c>
      <c r="G4" s="96" t="s">
        <v>5</v>
      </c>
    </row>
    <row r="5" spans="1:7" x14ac:dyDescent="0.2">
      <c r="A5" s="17" t="s">
        <v>139</v>
      </c>
      <c r="B5" s="18"/>
      <c r="C5" s="18"/>
      <c r="D5" s="18"/>
      <c r="E5" s="19"/>
      <c r="F5" s="20"/>
      <c r="G5" s="97"/>
    </row>
    <row r="6" spans="1:7" x14ac:dyDescent="0.2">
      <c r="A6" s="21" t="s">
        <v>31</v>
      </c>
      <c r="B6" s="22"/>
      <c r="C6" s="22"/>
      <c r="D6" s="22"/>
      <c r="E6" s="23"/>
      <c r="F6" s="24"/>
      <c r="G6" s="24"/>
    </row>
    <row r="7" spans="1:7" x14ac:dyDescent="0.2">
      <c r="A7" s="22" t="s">
        <v>245</v>
      </c>
      <c r="B7" s="22" t="s">
        <v>244</v>
      </c>
      <c r="C7" s="22" t="s">
        <v>169</v>
      </c>
      <c r="D7" s="25">
        <v>1555200</v>
      </c>
      <c r="E7" s="23">
        <v>74674.483200000002</v>
      </c>
      <c r="F7" s="24">
        <v>7.6846006840461101</v>
      </c>
      <c r="G7" s="24"/>
    </row>
    <row r="8" spans="1:7" x14ac:dyDescent="0.2">
      <c r="A8" s="22" t="s">
        <v>240</v>
      </c>
      <c r="B8" s="22" t="s">
        <v>239</v>
      </c>
      <c r="C8" s="22" t="s">
        <v>241</v>
      </c>
      <c r="D8" s="25">
        <v>2446567</v>
      </c>
      <c r="E8" s="23">
        <v>42695.040719999997</v>
      </c>
      <c r="F8" s="24">
        <v>4.3936606597404397</v>
      </c>
      <c r="G8" s="24"/>
    </row>
    <row r="9" spans="1:7" x14ac:dyDescent="0.2">
      <c r="A9" s="22" t="s">
        <v>429</v>
      </c>
      <c r="B9" s="22" t="s">
        <v>428</v>
      </c>
      <c r="C9" s="22" t="s">
        <v>172</v>
      </c>
      <c r="D9" s="25">
        <v>1662735</v>
      </c>
      <c r="E9" s="23">
        <v>36969.249989999997</v>
      </c>
      <c r="F9" s="24">
        <v>3.8044310665122301</v>
      </c>
      <c r="G9" s="24"/>
    </row>
    <row r="10" spans="1:7" x14ac:dyDescent="0.2">
      <c r="A10" s="22" t="s">
        <v>516</v>
      </c>
      <c r="B10" s="22" t="s">
        <v>515</v>
      </c>
      <c r="C10" s="22" t="s">
        <v>178</v>
      </c>
      <c r="D10" s="25">
        <v>1521556</v>
      </c>
      <c r="E10" s="23">
        <v>36809.482750000003</v>
      </c>
      <c r="F10" s="24">
        <v>3.7879897415886399</v>
      </c>
      <c r="G10" s="24"/>
    </row>
    <row r="11" spans="1:7" x14ac:dyDescent="0.2">
      <c r="A11" s="22" t="s">
        <v>272</v>
      </c>
      <c r="B11" s="22" t="s">
        <v>271</v>
      </c>
      <c r="C11" s="22" t="s">
        <v>273</v>
      </c>
      <c r="D11" s="25">
        <v>2393073</v>
      </c>
      <c r="E11" s="23">
        <v>34388.459009999999</v>
      </c>
      <c r="F11" s="24">
        <v>3.5388470640468701</v>
      </c>
      <c r="G11" s="24"/>
    </row>
    <row r="12" spans="1:7" x14ac:dyDescent="0.2">
      <c r="A12" s="22" t="s">
        <v>455</v>
      </c>
      <c r="B12" s="22" t="s">
        <v>342</v>
      </c>
      <c r="C12" s="22" t="s">
        <v>163</v>
      </c>
      <c r="D12" s="25">
        <v>741718</v>
      </c>
      <c r="E12" s="23">
        <v>32200.203529999999</v>
      </c>
      <c r="F12" s="24">
        <v>3.3136580993849001</v>
      </c>
      <c r="G12" s="24"/>
    </row>
    <row r="13" spans="1:7" x14ac:dyDescent="0.2">
      <c r="A13" s="22" t="s">
        <v>744</v>
      </c>
      <c r="B13" s="22" t="s">
        <v>743</v>
      </c>
      <c r="C13" s="22" t="s">
        <v>172</v>
      </c>
      <c r="D13" s="25">
        <v>692096</v>
      </c>
      <c r="E13" s="23">
        <v>29465.9872</v>
      </c>
      <c r="F13" s="24">
        <v>3.03228540312434</v>
      </c>
      <c r="G13" s="24"/>
    </row>
    <row r="14" spans="1:7" x14ac:dyDescent="0.2">
      <c r="A14" s="22" t="s">
        <v>481</v>
      </c>
      <c r="B14" s="22" t="s">
        <v>480</v>
      </c>
      <c r="C14" s="22" t="s">
        <v>233</v>
      </c>
      <c r="D14" s="25">
        <v>2653466</v>
      </c>
      <c r="E14" s="23">
        <v>29450.81913</v>
      </c>
      <c r="F14" s="24">
        <v>3.0307244875866299</v>
      </c>
      <c r="G14" s="24"/>
    </row>
    <row r="15" spans="1:7" x14ac:dyDescent="0.2">
      <c r="A15" s="22" t="s">
        <v>150</v>
      </c>
      <c r="B15" s="22" t="s">
        <v>149</v>
      </c>
      <c r="C15" s="22" t="s">
        <v>151</v>
      </c>
      <c r="D15" s="25">
        <v>2154638</v>
      </c>
      <c r="E15" s="23">
        <v>27514.72726</v>
      </c>
      <c r="F15" s="24">
        <v>2.83148517221393</v>
      </c>
      <c r="G15" s="24"/>
    </row>
    <row r="16" spans="1:7" x14ac:dyDescent="0.2">
      <c r="A16" s="22" t="s">
        <v>171</v>
      </c>
      <c r="B16" s="22" t="s">
        <v>170</v>
      </c>
      <c r="C16" s="22" t="s">
        <v>172</v>
      </c>
      <c r="D16" s="25">
        <v>1288353</v>
      </c>
      <c r="E16" s="23">
        <v>27047.68288</v>
      </c>
      <c r="F16" s="24">
        <v>2.7834225756183102</v>
      </c>
      <c r="G16" s="24"/>
    </row>
    <row r="17" spans="1:7" x14ac:dyDescent="0.2">
      <c r="A17" s="22" t="s">
        <v>217</v>
      </c>
      <c r="B17" s="22" t="s">
        <v>216</v>
      </c>
      <c r="C17" s="22" t="s">
        <v>184</v>
      </c>
      <c r="D17" s="25">
        <v>1018302</v>
      </c>
      <c r="E17" s="23">
        <v>27021.66187</v>
      </c>
      <c r="F17" s="24">
        <v>2.7807448058812199</v>
      </c>
      <c r="G17" s="24"/>
    </row>
    <row r="18" spans="1:7" x14ac:dyDescent="0.2">
      <c r="A18" s="22" t="s">
        <v>141</v>
      </c>
      <c r="B18" s="22" t="s">
        <v>140</v>
      </c>
      <c r="C18" s="22" t="s">
        <v>142</v>
      </c>
      <c r="D18" s="25">
        <v>3810272</v>
      </c>
      <c r="E18" s="23">
        <v>27014.82848</v>
      </c>
      <c r="F18" s="24">
        <v>2.7800415954776398</v>
      </c>
      <c r="G18" s="24"/>
    </row>
    <row r="19" spans="1:7" x14ac:dyDescent="0.2">
      <c r="A19" s="22" t="s">
        <v>333</v>
      </c>
      <c r="B19" s="22" t="s">
        <v>332</v>
      </c>
      <c r="C19" s="22" t="s">
        <v>190</v>
      </c>
      <c r="D19" s="25">
        <v>7482056</v>
      </c>
      <c r="E19" s="23">
        <v>24496.251339999999</v>
      </c>
      <c r="F19" s="24">
        <v>2.5208598939982898</v>
      </c>
      <c r="G19" s="24"/>
    </row>
    <row r="20" spans="1:7" x14ac:dyDescent="0.2">
      <c r="A20" s="22" t="s">
        <v>708</v>
      </c>
      <c r="B20" s="22" t="s">
        <v>707</v>
      </c>
      <c r="C20" s="22" t="s">
        <v>172</v>
      </c>
      <c r="D20" s="25">
        <v>1962941</v>
      </c>
      <c r="E20" s="23">
        <v>24480.81868</v>
      </c>
      <c r="F20" s="24">
        <v>2.5192717500365198</v>
      </c>
      <c r="G20" s="24"/>
    </row>
    <row r="21" spans="1:7" x14ac:dyDescent="0.2">
      <c r="A21" s="22" t="s">
        <v>720</v>
      </c>
      <c r="B21" s="22" t="s">
        <v>719</v>
      </c>
      <c r="C21" s="22" t="s">
        <v>181</v>
      </c>
      <c r="D21" s="25">
        <v>3185684</v>
      </c>
      <c r="E21" s="23">
        <v>24083.77104</v>
      </c>
      <c r="F21" s="24">
        <v>2.47841237699244</v>
      </c>
      <c r="G21" s="24"/>
    </row>
    <row r="22" spans="1:7" x14ac:dyDescent="0.2">
      <c r="A22" s="22" t="s">
        <v>146</v>
      </c>
      <c r="B22" s="22" t="s">
        <v>145</v>
      </c>
      <c r="C22" s="22" t="s">
        <v>142</v>
      </c>
      <c r="D22" s="25">
        <v>1634640</v>
      </c>
      <c r="E22" s="23">
        <v>21250.32</v>
      </c>
      <c r="F22" s="24">
        <v>2.1868276365680801</v>
      </c>
      <c r="G22" s="24"/>
    </row>
    <row r="23" spans="1:7" x14ac:dyDescent="0.2">
      <c r="A23" s="22" t="s">
        <v>197</v>
      </c>
      <c r="B23" s="22" t="s">
        <v>196</v>
      </c>
      <c r="C23" s="22" t="s">
        <v>198</v>
      </c>
      <c r="D23" s="25">
        <v>1086314</v>
      </c>
      <c r="E23" s="23">
        <v>20368.387500000001</v>
      </c>
      <c r="F23" s="24">
        <v>2.0960697390593501</v>
      </c>
      <c r="G23" s="24"/>
    </row>
    <row r="24" spans="1:7" x14ac:dyDescent="0.2">
      <c r="A24" s="22" t="s">
        <v>596</v>
      </c>
      <c r="B24" s="22" t="s">
        <v>595</v>
      </c>
      <c r="C24" s="22" t="s">
        <v>178</v>
      </c>
      <c r="D24" s="25">
        <v>2533367</v>
      </c>
      <c r="E24" s="23">
        <v>19676.661489999999</v>
      </c>
      <c r="F24" s="24">
        <v>2.0248856083921001</v>
      </c>
      <c r="G24" s="24"/>
    </row>
    <row r="25" spans="1:7" x14ac:dyDescent="0.2">
      <c r="A25" s="22" t="s">
        <v>195</v>
      </c>
      <c r="B25" s="22" t="s">
        <v>194</v>
      </c>
      <c r="C25" s="22" t="s">
        <v>181</v>
      </c>
      <c r="D25" s="25">
        <v>3011235</v>
      </c>
      <c r="E25" s="23">
        <v>17535.927019999999</v>
      </c>
      <c r="F25" s="24">
        <v>1.8045869351697701</v>
      </c>
      <c r="G25" s="24"/>
    </row>
    <row r="26" spans="1:7" x14ac:dyDescent="0.2">
      <c r="A26" s="22" t="s">
        <v>421</v>
      </c>
      <c r="B26" s="22" t="s">
        <v>420</v>
      </c>
      <c r="C26" s="22" t="s">
        <v>198</v>
      </c>
      <c r="D26" s="25">
        <v>914169</v>
      </c>
      <c r="E26" s="23">
        <v>15697.195900000001</v>
      </c>
      <c r="F26" s="24">
        <v>1.6153668185111201</v>
      </c>
      <c r="G26" s="24"/>
    </row>
    <row r="27" spans="1:7" x14ac:dyDescent="0.2">
      <c r="A27" s="22" t="s">
        <v>414</v>
      </c>
      <c r="B27" s="22" t="s">
        <v>413</v>
      </c>
      <c r="C27" s="22" t="s">
        <v>142</v>
      </c>
      <c r="D27" s="25">
        <v>17256750</v>
      </c>
      <c r="E27" s="23">
        <v>14835.627979999999</v>
      </c>
      <c r="F27" s="24">
        <v>1.52670459891929</v>
      </c>
      <c r="G27" s="24"/>
    </row>
    <row r="28" spans="1:7" x14ac:dyDescent="0.2">
      <c r="A28" s="22" t="s">
        <v>780</v>
      </c>
      <c r="B28" s="22" t="s">
        <v>779</v>
      </c>
      <c r="C28" s="22" t="s">
        <v>172</v>
      </c>
      <c r="D28" s="25">
        <v>483771</v>
      </c>
      <c r="E28" s="23">
        <v>14432.34024</v>
      </c>
      <c r="F28" s="24">
        <v>1.4852030697507399</v>
      </c>
      <c r="G28" s="24"/>
    </row>
    <row r="29" spans="1:7" x14ac:dyDescent="0.2">
      <c r="A29" s="22" t="s">
        <v>219</v>
      </c>
      <c r="B29" s="22" t="s">
        <v>218</v>
      </c>
      <c r="C29" s="22" t="s">
        <v>163</v>
      </c>
      <c r="D29" s="25">
        <v>646174</v>
      </c>
      <c r="E29" s="23">
        <v>14248.136699999999</v>
      </c>
      <c r="F29" s="24">
        <v>1.4662470544048201</v>
      </c>
      <c r="G29" s="24"/>
    </row>
    <row r="30" spans="1:7" x14ac:dyDescent="0.2">
      <c r="A30" s="22" t="s">
        <v>740</v>
      </c>
      <c r="B30" s="22" t="s">
        <v>739</v>
      </c>
      <c r="C30" s="22" t="s">
        <v>178</v>
      </c>
      <c r="D30" s="25">
        <v>6154389</v>
      </c>
      <c r="E30" s="23">
        <v>13195.01002</v>
      </c>
      <c r="F30" s="24">
        <v>1.35787190858908</v>
      </c>
      <c r="G30" s="24"/>
    </row>
    <row r="31" spans="1:7" x14ac:dyDescent="0.2">
      <c r="A31" s="22" t="s">
        <v>369</v>
      </c>
      <c r="B31" s="22" t="s">
        <v>368</v>
      </c>
      <c r="C31" s="22" t="s">
        <v>238</v>
      </c>
      <c r="D31" s="25">
        <v>741964</v>
      </c>
      <c r="E31" s="23">
        <v>12913.88342</v>
      </c>
      <c r="F31" s="24">
        <v>1.32894173632558</v>
      </c>
      <c r="G31" s="24"/>
    </row>
    <row r="32" spans="1:7" x14ac:dyDescent="0.2">
      <c r="A32" s="22" t="s">
        <v>782</v>
      </c>
      <c r="B32" s="22" t="s">
        <v>781</v>
      </c>
      <c r="C32" s="22" t="s">
        <v>157</v>
      </c>
      <c r="D32" s="25">
        <v>1258272</v>
      </c>
      <c r="E32" s="23">
        <v>12751.328450000001</v>
      </c>
      <c r="F32" s="24">
        <v>1.3122135317217201</v>
      </c>
      <c r="G32" s="24"/>
    </row>
    <row r="33" spans="1:7" x14ac:dyDescent="0.2">
      <c r="A33" s="22" t="s">
        <v>784</v>
      </c>
      <c r="B33" s="22" t="s">
        <v>783</v>
      </c>
      <c r="C33" s="22" t="s">
        <v>471</v>
      </c>
      <c r="D33" s="25">
        <v>998295</v>
      </c>
      <c r="E33" s="23">
        <v>12646.40106</v>
      </c>
      <c r="F33" s="24">
        <v>1.30141566532324</v>
      </c>
      <c r="G33" s="24"/>
    </row>
    <row r="34" spans="1:7" x14ac:dyDescent="0.2">
      <c r="A34" s="22" t="s">
        <v>786</v>
      </c>
      <c r="B34" s="22" t="s">
        <v>785</v>
      </c>
      <c r="C34" s="22" t="s">
        <v>160</v>
      </c>
      <c r="D34" s="25">
        <v>731054</v>
      </c>
      <c r="E34" s="23">
        <v>12598.984640000001</v>
      </c>
      <c r="F34" s="24">
        <v>1.29653613702988</v>
      </c>
      <c r="G34" s="24"/>
    </row>
    <row r="35" spans="1:7" x14ac:dyDescent="0.2">
      <c r="A35" s="22" t="s">
        <v>788</v>
      </c>
      <c r="B35" s="22" t="s">
        <v>787</v>
      </c>
      <c r="C35" s="22" t="s">
        <v>250</v>
      </c>
      <c r="D35" s="25">
        <v>1563667</v>
      </c>
      <c r="E35" s="23">
        <v>12560.15518</v>
      </c>
      <c r="F35" s="24">
        <v>1.29254027549739</v>
      </c>
      <c r="G35" s="24"/>
    </row>
    <row r="36" spans="1:7" x14ac:dyDescent="0.2">
      <c r="A36" s="22" t="s">
        <v>790</v>
      </c>
      <c r="B36" s="22" t="s">
        <v>789</v>
      </c>
      <c r="C36" s="22" t="s">
        <v>527</v>
      </c>
      <c r="D36" s="25">
        <v>775972</v>
      </c>
      <c r="E36" s="23">
        <v>12399.256590000001</v>
      </c>
      <c r="F36" s="24">
        <v>1.2759825256236501</v>
      </c>
      <c r="G36" s="24"/>
    </row>
    <row r="37" spans="1:7" x14ac:dyDescent="0.2">
      <c r="A37" s="22" t="s">
        <v>792</v>
      </c>
      <c r="B37" s="22" t="s">
        <v>791</v>
      </c>
      <c r="C37" s="22" t="s">
        <v>273</v>
      </c>
      <c r="D37" s="25">
        <v>34424</v>
      </c>
      <c r="E37" s="23">
        <v>12230.8472</v>
      </c>
      <c r="F37" s="24">
        <v>1.2586518544474301</v>
      </c>
      <c r="G37" s="24"/>
    </row>
    <row r="38" spans="1:7" x14ac:dyDescent="0.2">
      <c r="A38" s="22" t="s">
        <v>794</v>
      </c>
      <c r="B38" s="22" t="s">
        <v>793</v>
      </c>
      <c r="C38" s="22" t="s">
        <v>250</v>
      </c>
      <c r="D38" s="25">
        <v>978124</v>
      </c>
      <c r="E38" s="23">
        <v>11775.634840000001</v>
      </c>
      <c r="F38" s="24">
        <v>1.2118068672022799</v>
      </c>
      <c r="G38" s="24"/>
    </row>
    <row r="39" spans="1:7" x14ac:dyDescent="0.2">
      <c r="A39" s="22" t="s">
        <v>700</v>
      </c>
      <c r="B39" s="22" t="s">
        <v>699</v>
      </c>
      <c r="C39" s="22" t="s">
        <v>142</v>
      </c>
      <c r="D39" s="25">
        <v>14568093</v>
      </c>
      <c r="E39" s="23">
        <v>10068.00907</v>
      </c>
      <c r="F39" s="24">
        <v>1.0360785380876201</v>
      </c>
      <c r="G39" s="24"/>
    </row>
    <row r="40" spans="1:7" x14ac:dyDescent="0.2">
      <c r="A40" s="22" t="s">
        <v>256</v>
      </c>
      <c r="B40" s="22" t="s">
        <v>255</v>
      </c>
      <c r="C40" s="22" t="s">
        <v>241</v>
      </c>
      <c r="D40" s="25">
        <v>9002650</v>
      </c>
      <c r="E40" s="23">
        <v>9565.3156249999993</v>
      </c>
      <c r="F40" s="24">
        <v>0.98434736800417399</v>
      </c>
      <c r="G40" s="24"/>
    </row>
    <row r="41" spans="1:7" x14ac:dyDescent="0.2">
      <c r="A41" s="22" t="s">
        <v>277</v>
      </c>
      <c r="B41" s="22" t="s">
        <v>276</v>
      </c>
      <c r="C41" s="22" t="s">
        <v>169</v>
      </c>
      <c r="D41" s="25">
        <v>208545</v>
      </c>
      <c r="E41" s="23">
        <v>9429.3621750000002</v>
      </c>
      <c r="F41" s="24">
        <v>0.97035667225245004</v>
      </c>
      <c r="G41" s="24"/>
    </row>
    <row r="42" spans="1:7" x14ac:dyDescent="0.2">
      <c r="A42" s="22" t="s">
        <v>226</v>
      </c>
      <c r="B42" s="22" t="s">
        <v>225</v>
      </c>
      <c r="C42" s="22" t="s">
        <v>227</v>
      </c>
      <c r="D42" s="25">
        <v>177269</v>
      </c>
      <c r="E42" s="23">
        <v>9278.2594599999993</v>
      </c>
      <c r="F42" s="24">
        <v>0.95480699614769104</v>
      </c>
      <c r="G42" s="24"/>
    </row>
    <row r="43" spans="1:7" x14ac:dyDescent="0.2">
      <c r="A43" s="22" t="s">
        <v>619</v>
      </c>
      <c r="B43" s="22" t="s">
        <v>618</v>
      </c>
      <c r="C43" s="22" t="s">
        <v>157</v>
      </c>
      <c r="D43" s="25">
        <v>1848064</v>
      </c>
      <c r="E43" s="23">
        <v>8507.5626240000001</v>
      </c>
      <c r="F43" s="24">
        <v>0.87549613681096705</v>
      </c>
      <c r="G43" s="24"/>
    </row>
    <row r="44" spans="1:7" x14ac:dyDescent="0.2">
      <c r="A44" s="22" t="s">
        <v>247</v>
      </c>
      <c r="B44" s="22" t="s">
        <v>246</v>
      </c>
      <c r="C44" s="22" t="s">
        <v>230</v>
      </c>
      <c r="D44" s="25">
        <v>2361050</v>
      </c>
      <c r="E44" s="23">
        <v>7596.6783750000004</v>
      </c>
      <c r="F44" s="24">
        <v>0.78175887311669101</v>
      </c>
      <c r="G44" s="24"/>
    </row>
    <row r="45" spans="1:7" x14ac:dyDescent="0.2">
      <c r="A45" s="22" t="s">
        <v>796</v>
      </c>
      <c r="B45" s="22" t="s">
        <v>795</v>
      </c>
      <c r="C45" s="22" t="s">
        <v>233</v>
      </c>
      <c r="D45" s="25">
        <v>1157548</v>
      </c>
      <c r="E45" s="23">
        <v>7486.4416899999997</v>
      </c>
      <c r="F45" s="24">
        <v>0.77041463786180298</v>
      </c>
      <c r="G45" s="24"/>
    </row>
    <row r="46" spans="1:7" x14ac:dyDescent="0.2">
      <c r="A46" s="22" t="s">
        <v>798</v>
      </c>
      <c r="B46" s="22" t="s">
        <v>797</v>
      </c>
      <c r="C46" s="22" t="s">
        <v>181</v>
      </c>
      <c r="D46" s="25">
        <v>956553</v>
      </c>
      <c r="E46" s="23">
        <v>7296.586284</v>
      </c>
      <c r="F46" s="24">
        <v>0.75087700036774896</v>
      </c>
      <c r="G46" s="24"/>
    </row>
    <row r="47" spans="1:7" x14ac:dyDescent="0.2">
      <c r="A47" s="22" t="s">
        <v>254</v>
      </c>
      <c r="B47" s="22" t="s">
        <v>253</v>
      </c>
      <c r="C47" s="22" t="s">
        <v>172</v>
      </c>
      <c r="D47" s="25">
        <v>222135</v>
      </c>
      <c r="E47" s="23">
        <v>6996.3639599999997</v>
      </c>
      <c r="F47" s="24">
        <v>0.71998172560304396</v>
      </c>
      <c r="G47" s="24"/>
    </row>
    <row r="48" spans="1:7" x14ac:dyDescent="0.2">
      <c r="A48" s="22" t="s">
        <v>642</v>
      </c>
      <c r="B48" s="22" t="s">
        <v>641</v>
      </c>
      <c r="C48" s="22" t="s">
        <v>157</v>
      </c>
      <c r="D48" s="25">
        <v>893087</v>
      </c>
      <c r="E48" s="23">
        <v>6081.4759270000004</v>
      </c>
      <c r="F48" s="24">
        <v>0.62583244056028697</v>
      </c>
      <c r="G48" s="24"/>
    </row>
    <row r="49" spans="1:7" x14ac:dyDescent="0.2">
      <c r="A49" s="22" t="s">
        <v>224</v>
      </c>
      <c r="B49" s="22" t="s">
        <v>223</v>
      </c>
      <c r="C49" s="22" t="s">
        <v>178</v>
      </c>
      <c r="D49" s="25">
        <v>30633</v>
      </c>
      <c r="E49" s="23">
        <v>397.37127600000002</v>
      </c>
      <c r="F49" s="24">
        <v>4.0892677773093397E-2</v>
      </c>
      <c r="G49" s="24"/>
    </row>
    <row r="50" spans="1:7" x14ac:dyDescent="0.2">
      <c r="A50" s="22" t="s">
        <v>759</v>
      </c>
      <c r="B50" s="22" t="s">
        <v>758</v>
      </c>
      <c r="C50" s="22" t="s">
        <v>233</v>
      </c>
      <c r="D50" s="25">
        <v>77</v>
      </c>
      <c r="E50" s="23">
        <v>0.41198849999999998</v>
      </c>
      <c r="F50" s="24">
        <v>4.23969068582604E-5</v>
      </c>
      <c r="G50" s="24"/>
    </row>
    <row r="51" spans="1:7" x14ac:dyDescent="0.2">
      <c r="A51" s="21" t="s">
        <v>34</v>
      </c>
      <c r="B51" s="21"/>
      <c r="C51" s="21"/>
      <c r="D51" s="21"/>
      <c r="E51" s="26">
        <f>SUM(E7:E50)</f>
        <v>832133.40376450028</v>
      </c>
      <c r="F51" s="27">
        <f>SUM(F7:F50)</f>
        <v>85.633172802276462</v>
      </c>
      <c r="G51" s="24"/>
    </row>
    <row r="52" spans="1:7" x14ac:dyDescent="0.2">
      <c r="A52" s="22"/>
      <c r="B52" s="22"/>
      <c r="C52" s="22"/>
      <c r="D52" s="22"/>
      <c r="E52" s="23"/>
      <c r="F52" s="24"/>
      <c r="G52" s="24"/>
    </row>
    <row r="53" spans="1:7" x14ac:dyDescent="0.2">
      <c r="A53" s="21" t="s">
        <v>406</v>
      </c>
      <c r="B53" s="22"/>
      <c r="C53" s="22"/>
      <c r="D53" s="22"/>
      <c r="E53" s="23"/>
      <c r="F53" s="24"/>
      <c r="G53" s="24"/>
    </row>
    <row r="54" spans="1:7" x14ac:dyDescent="0.2">
      <c r="A54" s="22"/>
      <c r="B54" s="22" t="s">
        <v>799</v>
      </c>
      <c r="C54" s="22" t="s">
        <v>527</v>
      </c>
      <c r="D54" s="25">
        <v>23815</v>
      </c>
      <c r="E54" s="23">
        <v>2.3814999999999999E-3</v>
      </c>
      <c r="F54" s="24">
        <v>2.4507536905264898E-7</v>
      </c>
      <c r="G54" s="24"/>
    </row>
    <row r="55" spans="1:7" x14ac:dyDescent="0.2">
      <c r="A55" s="21" t="s">
        <v>34</v>
      </c>
      <c r="B55" s="21"/>
      <c r="C55" s="21"/>
      <c r="D55" s="21"/>
      <c r="E55" s="26">
        <f>SUM(E53:E54)</f>
        <v>2.3814999999999999E-3</v>
      </c>
      <c r="F55" s="27">
        <f>SUM(F53:F54)</f>
        <v>2.4507536905264898E-7</v>
      </c>
      <c r="G55" s="24"/>
    </row>
    <row r="56" spans="1:7" x14ac:dyDescent="0.2">
      <c r="A56" s="22"/>
      <c r="B56" s="22"/>
      <c r="C56" s="22"/>
      <c r="D56" s="22"/>
      <c r="E56" s="23"/>
      <c r="F56" s="24"/>
      <c r="G56" s="24"/>
    </row>
    <row r="57" spans="1:7" x14ac:dyDescent="0.2">
      <c r="A57" s="21" t="s">
        <v>650</v>
      </c>
      <c r="B57" s="22"/>
      <c r="C57" s="22"/>
      <c r="D57" s="22"/>
      <c r="E57" s="23"/>
      <c r="F57" s="24"/>
      <c r="G57" s="24"/>
    </row>
    <row r="58" spans="1:7" x14ac:dyDescent="0.2">
      <c r="A58" s="22" t="s">
        <v>801</v>
      </c>
      <c r="B58" s="22" t="s">
        <v>800</v>
      </c>
      <c r="C58" s="22" t="s">
        <v>273</v>
      </c>
      <c r="D58" s="25">
        <v>234384</v>
      </c>
      <c r="E58" s="23">
        <v>35368.536809999998</v>
      </c>
      <c r="F58" s="24">
        <v>3.6397048967301799</v>
      </c>
      <c r="G58" s="24"/>
    </row>
    <row r="59" spans="1:7" x14ac:dyDescent="0.2">
      <c r="A59" s="21" t="s">
        <v>34</v>
      </c>
      <c r="B59" s="21"/>
      <c r="C59" s="21"/>
      <c r="D59" s="21"/>
      <c r="E59" s="26">
        <f>SUM(E57:E58)</f>
        <v>35368.536809999998</v>
      </c>
      <c r="F59" s="27">
        <f>SUM(F57:F58)</f>
        <v>3.6397048967301799</v>
      </c>
      <c r="G59" s="24"/>
    </row>
    <row r="60" spans="1:7" x14ac:dyDescent="0.2">
      <c r="A60" s="22"/>
      <c r="B60" s="22"/>
      <c r="C60" s="22"/>
      <c r="D60" s="22"/>
      <c r="E60" s="23"/>
      <c r="F60" s="24"/>
      <c r="G60" s="24"/>
    </row>
    <row r="61" spans="1:7" x14ac:dyDescent="0.2">
      <c r="A61" s="21" t="s">
        <v>35</v>
      </c>
      <c r="B61" s="22"/>
      <c r="C61" s="22"/>
      <c r="D61" s="22"/>
      <c r="E61" s="23"/>
      <c r="F61" s="24"/>
      <c r="G61" s="24"/>
    </row>
    <row r="62" spans="1:7" x14ac:dyDescent="0.2">
      <c r="A62" s="21" t="s">
        <v>42</v>
      </c>
      <c r="B62" s="22"/>
      <c r="C62" s="22"/>
      <c r="D62" s="22"/>
      <c r="E62" s="23"/>
      <c r="F62" s="24"/>
      <c r="G62" s="24"/>
    </row>
    <row r="63" spans="1:7" x14ac:dyDescent="0.2">
      <c r="A63" s="22" t="s">
        <v>802</v>
      </c>
      <c r="B63" s="22" t="s">
        <v>1198</v>
      </c>
      <c r="C63" s="22" t="s">
        <v>43</v>
      </c>
      <c r="D63" s="25">
        <v>5000000</v>
      </c>
      <c r="E63" s="23">
        <v>4953.7250000000004</v>
      </c>
      <c r="F63" s="24">
        <v>0.509777863766673</v>
      </c>
      <c r="G63" s="24">
        <v>5.2458999999999998</v>
      </c>
    </row>
    <row r="64" spans="1:7" x14ac:dyDescent="0.2">
      <c r="A64" s="21" t="s">
        <v>34</v>
      </c>
      <c r="B64" s="21"/>
      <c r="C64" s="21"/>
      <c r="D64" s="21"/>
      <c r="E64" s="26">
        <f>SUM(E62:E63)</f>
        <v>4953.7250000000004</v>
      </c>
      <c r="F64" s="27">
        <f>SUM(F62:F63)</f>
        <v>0.509777863766673</v>
      </c>
      <c r="G64" s="24"/>
    </row>
    <row r="65" spans="1:9" x14ac:dyDescent="0.2">
      <c r="A65" s="22"/>
      <c r="B65" s="22"/>
      <c r="C65" s="22"/>
      <c r="D65" s="22"/>
      <c r="E65" s="23"/>
      <c r="F65" s="24"/>
      <c r="G65" s="24"/>
    </row>
    <row r="66" spans="1:9" x14ac:dyDescent="0.2">
      <c r="A66" s="21" t="s">
        <v>46</v>
      </c>
      <c r="B66" s="21"/>
      <c r="C66" s="21"/>
      <c r="D66" s="21"/>
      <c r="E66" s="26">
        <f>E51+E55+E59+E64</f>
        <v>872455.66795600019</v>
      </c>
      <c r="F66" s="27">
        <f>F51+F55+F59+F64</f>
        <v>89.782655807848684</v>
      </c>
      <c r="G66" s="24"/>
    </row>
    <row r="67" spans="1:9" x14ac:dyDescent="0.2">
      <c r="A67" s="21"/>
      <c r="B67" s="21"/>
      <c r="C67" s="21"/>
      <c r="D67" s="21"/>
      <c r="E67" s="26"/>
      <c r="F67" s="27"/>
      <c r="G67" s="24"/>
    </row>
    <row r="68" spans="1:9" x14ac:dyDescent="0.2">
      <c r="A68" s="21" t="s">
        <v>48</v>
      </c>
      <c r="B68" s="21"/>
      <c r="C68" s="21"/>
      <c r="D68" s="21"/>
      <c r="E68" s="26">
        <f>E70-(E51+E55+E59+E64)</f>
        <v>99286.212595199817</v>
      </c>
      <c r="F68" s="27">
        <f>F70-(F51+F55+F59+F64)</f>
        <v>10.217344192151316</v>
      </c>
      <c r="G68" s="24"/>
    </row>
    <row r="69" spans="1:9" x14ac:dyDescent="0.2">
      <c r="A69" s="21"/>
      <c r="B69" s="21"/>
      <c r="C69" s="21"/>
      <c r="D69" s="21"/>
      <c r="E69" s="26"/>
      <c r="F69" s="27"/>
      <c r="G69" s="21"/>
    </row>
    <row r="70" spans="1:9" x14ac:dyDescent="0.2">
      <c r="A70" s="28" t="s">
        <v>47</v>
      </c>
      <c r="B70" s="28"/>
      <c r="C70" s="28"/>
      <c r="D70" s="28"/>
      <c r="E70" s="29">
        <v>971741.88055120001</v>
      </c>
      <c r="F70" s="30">
        <v>100</v>
      </c>
      <c r="G70" s="28"/>
    </row>
    <row r="71" spans="1:9" x14ac:dyDescent="0.2">
      <c r="A71" s="6" t="s">
        <v>1196</v>
      </c>
      <c r="F71" s="13" t="s">
        <v>138</v>
      </c>
      <c r="G71" s="9"/>
      <c r="H71" s="9"/>
    </row>
    <row r="72" spans="1:9" x14ac:dyDescent="0.2">
      <c r="F72" s="13"/>
      <c r="G72" s="9"/>
      <c r="H72" s="9"/>
    </row>
    <row r="73" spans="1:9" x14ac:dyDescent="0.2">
      <c r="A73" s="11" t="s">
        <v>50</v>
      </c>
      <c r="F73" s="9"/>
      <c r="G73" s="9"/>
      <c r="H73" s="9"/>
    </row>
    <row r="74" spans="1:9" x14ac:dyDescent="0.2">
      <c r="A74" s="11" t="s">
        <v>412</v>
      </c>
      <c r="F74" s="9"/>
      <c r="G74" s="9"/>
      <c r="H74" s="9"/>
    </row>
    <row r="76" spans="1:9" ht="23.25" customHeight="1" x14ac:dyDescent="0.2">
      <c r="A76" s="147" t="s">
        <v>1031</v>
      </c>
      <c r="B76" s="147"/>
      <c r="C76" s="147"/>
      <c r="D76" s="147"/>
      <c r="G76" s="10"/>
      <c r="H76" s="10"/>
      <c r="I76" s="9"/>
    </row>
    <row r="78" spans="1:9" x14ac:dyDescent="0.2">
      <c r="A78" s="11" t="s">
        <v>51</v>
      </c>
    </row>
    <row r="79" spans="1:9" x14ac:dyDescent="0.2">
      <c r="A79" s="11" t="s">
        <v>1027</v>
      </c>
    </row>
    <row r="80" spans="1:9" x14ac:dyDescent="0.2">
      <c r="A80" s="11" t="s">
        <v>52</v>
      </c>
      <c r="B80" s="11"/>
      <c r="C80" s="31" t="s">
        <v>54</v>
      </c>
      <c r="D80" s="11" t="s">
        <v>53</v>
      </c>
    </row>
    <row r="81" spans="1:4" x14ac:dyDescent="0.2">
      <c r="A81" s="6" t="s">
        <v>61</v>
      </c>
      <c r="C81" s="32">
        <v>260.5487</v>
      </c>
      <c r="D81" s="32">
        <v>267.83679999999998</v>
      </c>
    </row>
    <row r="82" spans="1:4" x14ac:dyDescent="0.2">
      <c r="A82" s="6" t="s">
        <v>132</v>
      </c>
      <c r="C82" s="32">
        <v>37.373399999999997</v>
      </c>
      <c r="D82" s="32">
        <v>38.418799999999997</v>
      </c>
    </row>
    <row r="83" spans="1:4" x14ac:dyDescent="0.2">
      <c r="A83" s="6" t="s">
        <v>62</v>
      </c>
      <c r="C83" s="32">
        <v>291.05799999999999</v>
      </c>
      <c r="D83" s="32">
        <v>299.50240000000002</v>
      </c>
    </row>
    <row r="84" spans="1:4" x14ac:dyDescent="0.2">
      <c r="A84" s="6" t="s">
        <v>133</v>
      </c>
      <c r="C84" s="32">
        <v>42.445799999999998</v>
      </c>
      <c r="D84" s="32">
        <v>43.677300000000002</v>
      </c>
    </row>
    <row r="86" spans="1:4" x14ac:dyDescent="0.2">
      <c r="A86" s="6" t="s">
        <v>58</v>
      </c>
    </row>
    <row r="88" spans="1:4" x14ac:dyDescent="0.2">
      <c r="A88" s="11" t="s">
        <v>1028</v>
      </c>
      <c r="D88" s="31" t="s">
        <v>60</v>
      </c>
    </row>
    <row r="90" spans="1:4" x14ac:dyDescent="0.2">
      <c r="A90" s="11" t="s">
        <v>1166</v>
      </c>
      <c r="D90" s="31" t="s">
        <v>60</v>
      </c>
    </row>
    <row r="91" spans="1:4" x14ac:dyDescent="0.2">
      <c r="A91" s="11"/>
    </row>
    <row r="92" spans="1:4" x14ac:dyDescent="0.2">
      <c r="A92" s="11" t="s">
        <v>383</v>
      </c>
      <c r="D92" s="31" t="s">
        <v>60</v>
      </c>
    </row>
    <row r="94" spans="1:4" x14ac:dyDescent="0.2">
      <c r="A94" s="11" t="s">
        <v>1030</v>
      </c>
      <c r="D94" s="36">
        <v>0.79247574386918196</v>
      </c>
    </row>
    <row r="96" spans="1:4" x14ac:dyDescent="0.2">
      <c r="A96" s="11" t="s">
        <v>778</v>
      </c>
      <c r="D96" s="31" t="s">
        <v>60</v>
      </c>
    </row>
    <row r="98" spans="1:4" x14ac:dyDescent="0.2">
      <c r="A98" s="83" t="s">
        <v>1167</v>
      </c>
      <c r="B98" s="84"/>
      <c r="C98" s="84"/>
      <c r="D98" s="10"/>
    </row>
    <row r="99" spans="1:4" x14ac:dyDescent="0.2">
      <c r="A99" s="84"/>
      <c r="B99" s="84"/>
      <c r="C99" s="84"/>
      <c r="D99" s="10"/>
    </row>
    <row r="100" spans="1:4" x14ac:dyDescent="0.2">
      <c r="A100" s="85" t="s">
        <v>1168</v>
      </c>
      <c r="B100" s="86" t="s">
        <v>1169</v>
      </c>
      <c r="C100" s="86" t="s">
        <v>1170</v>
      </c>
      <c r="D100" s="10"/>
    </row>
    <row r="101" spans="1:4" x14ac:dyDescent="0.2">
      <c r="A101" s="87" t="s">
        <v>16</v>
      </c>
      <c r="B101" s="88">
        <v>35368.536810600002</v>
      </c>
      <c r="C101" s="89">
        <v>3.6397048967919295E-2</v>
      </c>
      <c r="D101" s="10"/>
    </row>
    <row r="102" spans="1:4" x14ac:dyDescent="0.2">
      <c r="A102" s="84"/>
      <c r="B102" s="84"/>
      <c r="C102" s="84"/>
      <c r="D102" s="10"/>
    </row>
    <row r="103" spans="1:4" x14ac:dyDescent="0.2">
      <c r="A103" s="83" t="s">
        <v>1174</v>
      </c>
      <c r="B103" s="84"/>
      <c r="C103" s="84"/>
      <c r="D103" s="91"/>
    </row>
    <row r="104" spans="1:4" x14ac:dyDescent="0.2">
      <c r="A104" s="11"/>
    </row>
    <row r="105" spans="1:4" x14ac:dyDescent="0.2">
      <c r="A105" s="11" t="s">
        <v>1047</v>
      </c>
      <c r="D105" s="31" t="s">
        <v>60</v>
      </c>
    </row>
    <row r="106" spans="1:4" x14ac:dyDescent="0.2">
      <c r="A106" s="11"/>
    </row>
    <row r="107" spans="1:4" x14ac:dyDescent="0.2">
      <c r="A107" s="11" t="s">
        <v>1048</v>
      </c>
      <c r="C107" s="92"/>
      <c r="D107" s="31" t="s">
        <v>60</v>
      </c>
    </row>
    <row r="108" spans="1:4" x14ac:dyDescent="0.2">
      <c r="A108" s="11"/>
    </row>
    <row r="109" spans="1:4" x14ac:dyDescent="0.2">
      <c r="A109" s="11" t="s">
        <v>1049</v>
      </c>
      <c r="D109" s="31" t="s">
        <v>60</v>
      </c>
    </row>
    <row r="111" spans="1:4" x14ac:dyDescent="0.2">
      <c r="A111" s="77" t="s">
        <v>1078</v>
      </c>
      <c r="B111" s="78"/>
      <c r="C111" s="78"/>
      <c r="D111" s="78"/>
    </row>
    <row r="113" spans="1:9" x14ac:dyDescent="0.2">
      <c r="A113" s="77" t="s">
        <v>2074</v>
      </c>
      <c r="B113" s="78"/>
      <c r="C113" s="78"/>
      <c r="D113" s="78"/>
      <c r="E113" s="10"/>
      <c r="G113" s="78"/>
      <c r="H113" s="78"/>
      <c r="I113" s="78"/>
    </row>
    <row r="114" spans="1:9" x14ac:dyDescent="0.2">
      <c r="A114" s="102"/>
      <c r="B114" s="78"/>
      <c r="C114" s="78"/>
      <c r="D114" s="78"/>
      <c r="E114" s="10"/>
      <c r="G114" s="78"/>
      <c r="H114" s="78"/>
      <c r="I114" s="78"/>
    </row>
    <row r="115" spans="1:9" x14ac:dyDescent="0.2">
      <c r="A115" s="78"/>
      <c r="B115" s="78"/>
      <c r="C115" s="78"/>
      <c r="D115" s="78"/>
      <c r="E115" s="10"/>
      <c r="G115" s="78"/>
      <c r="H115" s="78"/>
      <c r="I115" s="78"/>
    </row>
    <row r="116" spans="1:9" x14ac:dyDescent="0.2">
      <c r="A116" s="78"/>
      <c r="B116" s="78"/>
      <c r="C116" s="78"/>
      <c r="D116" s="78"/>
      <c r="E116" s="10"/>
      <c r="G116" s="78"/>
      <c r="H116" s="78"/>
      <c r="I116" s="78"/>
    </row>
    <row r="117" spans="1:9" x14ac:dyDescent="0.2">
      <c r="A117" s="78"/>
      <c r="B117" s="78"/>
      <c r="C117" s="78"/>
      <c r="D117" s="78"/>
      <c r="E117" s="10"/>
      <c r="G117" s="78"/>
      <c r="H117" s="78"/>
      <c r="I117" s="78"/>
    </row>
    <row r="118" spans="1:9" x14ac:dyDescent="0.2">
      <c r="A118" s="78"/>
      <c r="B118" s="78"/>
      <c r="C118" s="78"/>
      <c r="D118" s="78"/>
      <c r="E118" s="10"/>
      <c r="G118" s="78"/>
      <c r="H118" s="78"/>
      <c r="I118" s="78"/>
    </row>
    <row r="119" spans="1:9" x14ac:dyDescent="0.2">
      <c r="A119" s="78"/>
      <c r="B119" s="78"/>
      <c r="C119" s="78"/>
      <c r="D119" s="78"/>
      <c r="E119" s="10"/>
      <c r="G119" s="78"/>
      <c r="H119" s="78"/>
      <c r="I119" s="78"/>
    </row>
    <row r="120" spans="1:9" x14ac:dyDescent="0.2">
      <c r="A120" s="78"/>
      <c r="B120" s="78"/>
      <c r="C120" s="78"/>
      <c r="D120" s="78"/>
      <c r="E120" s="10"/>
      <c r="G120" s="78"/>
      <c r="H120" s="78"/>
      <c r="I120" s="78"/>
    </row>
    <row r="121" spans="1:9" x14ac:dyDescent="0.2">
      <c r="A121" s="78"/>
      <c r="B121" s="78"/>
      <c r="C121" s="78"/>
      <c r="D121" s="78"/>
      <c r="E121" s="10"/>
      <c r="G121" s="78"/>
      <c r="H121" s="78"/>
      <c r="I121" s="78"/>
    </row>
    <row r="122" spans="1:9" x14ac:dyDescent="0.2">
      <c r="A122" s="78"/>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8"/>
      <c r="B125" s="78"/>
      <c r="C125" s="78"/>
      <c r="D125" s="78"/>
      <c r="E125" s="10"/>
      <c r="G125" s="78"/>
      <c r="H125" s="78"/>
      <c r="I125" s="78"/>
    </row>
    <row r="126" spans="1:9" x14ac:dyDescent="0.2">
      <c r="A126" s="78"/>
      <c r="B126" s="78"/>
      <c r="C126" s="78"/>
      <c r="D126" s="78"/>
      <c r="E126" s="10"/>
      <c r="G126" s="78"/>
      <c r="H126" s="78"/>
      <c r="I126" s="78"/>
    </row>
    <row r="127" spans="1:9" x14ac:dyDescent="0.2">
      <c r="A127" s="78"/>
      <c r="B127" s="78"/>
      <c r="C127" s="78"/>
      <c r="D127" s="78"/>
      <c r="E127" s="10"/>
      <c r="G127" s="78"/>
      <c r="H127" s="78"/>
      <c r="I127" s="78"/>
    </row>
    <row r="128" spans="1:9" x14ac:dyDescent="0.2">
      <c r="A128" s="78"/>
      <c r="B128" s="78"/>
      <c r="C128" s="78"/>
      <c r="D128" s="78"/>
      <c r="E128" s="10"/>
      <c r="G128" s="78"/>
      <c r="H128" s="78"/>
      <c r="I128" s="78"/>
    </row>
    <row r="129" spans="1:9" x14ac:dyDescent="0.2">
      <c r="A129" s="78"/>
      <c r="B129" s="78"/>
      <c r="C129" s="78"/>
      <c r="D129" s="78"/>
      <c r="E129" s="10"/>
      <c r="G129" s="78"/>
      <c r="H129" s="78"/>
      <c r="I129" s="78"/>
    </row>
    <row r="130" spans="1:9" x14ac:dyDescent="0.2">
      <c r="A130" s="78"/>
      <c r="B130" s="78"/>
      <c r="C130" s="78"/>
      <c r="D130" s="78"/>
      <c r="E130" s="10"/>
      <c r="G130" s="78"/>
      <c r="H130" s="78"/>
      <c r="I130" s="78"/>
    </row>
    <row r="131" spans="1:9" x14ac:dyDescent="0.2">
      <c r="A131" s="78"/>
      <c r="B131" s="78"/>
      <c r="C131" s="78"/>
      <c r="D131" s="78"/>
      <c r="E131" s="10"/>
      <c r="G131" s="78"/>
      <c r="H131" s="78"/>
      <c r="I131" s="78"/>
    </row>
    <row r="132" spans="1:9" x14ac:dyDescent="0.2">
      <c r="A132" s="77" t="s">
        <v>1498</v>
      </c>
      <c r="B132" s="78"/>
      <c r="C132" s="78"/>
      <c r="D132" s="78"/>
      <c r="E132" s="10"/>
      <c r="G132" s="78"/>
      <c r="H132" s="78"/>
      <c r="I132" s="78"/>
    </row>
    <row r="133" spans="1:9" x14ac:dyDescent="0.2">
      <c r="A133" s="78"/>
      <c r="B133" s="78"/>
      <c r="C133" s="78"/>
      <c r="D133" s="78"/>
      <c r="E133" s="10"/>
      <c r="G133" s="78"/>
      <c r="H133" s="78"/>
      <c r="I133" s="78"/>
    </row>
    <row r="134" spans="1:9" x14ac:dyDescent="0.2">
      <c r="A134" s="77" t="s">
        <v>2075</v>
      </c>
      <c r="B134" s="78"/>
      <c r="C134" s="78"/>
      <c r="D134" s="78"/>
      <c r="E134" s="10"/>
      <c r="G134" s="78"/>
      <c r="H134" s="78"/>
      <c r="I134" s="78"/>
    </row>
    <row r="135" spans="1:9" x14ac:dyDescent="0.2">
      <c r="A135" s="78"/>
      <c r="B135" s="78"/>
      <c r="C135" s="78"/>
      <c r="D135" s="78"/>
      <c r="E135" s="10"/>
      <c r="G135" s="78"/>
      <c r="H135" s="78"/>
      <c r="I135" s="78"/>
    </row>
    <row r="136" spans="1:9" x14ac:dyDescent="0.2">
      <c r="A136" s="78"/>
      <c r="B136" s="78"/>
      <c r="C136" s="78"/>
      <c r="D136" s="78"/>
      <c r="E136" s="10"/>
      <c r="G136" s="78"/>
      <c r="H136" s="78"/>
      <c r="I136" s="78"/>
    </row>
    <row r="137" spans="1:9" x14ac:dyDescent="0.2">
      <c r="A137" s="78"/>
      <c r="B137" s="78"/>
      <c r="C137" s="78"/>
      <c r="D137" s="78"/>
      <c r="E137" s="10"/>
      <c r="G137" s="78"/>
      <c r="H137" s="78"/>
      <c r="I137" s="78"/>
    </row>
    <row r="138" spans="1:9" x14ac:dyDescent="0.2">
      <c r="A138" s="78"/>
      <c r="B138" s="78"/>
      <c r="C138" s="78"/>
      <c r="D138" s="78"/>
      <c r="E138" s="10"/>
      <c r="G138" s="78"/>
      <c r="H138" s="78"/>
      <c r="I138" s="78"/>
    </row>
    <row r="139" spans="1:9" x14ac:dyDescent="0.2">
      <c r="A139" s="78"/>
      <c r="B139" s="78"/>
      <c r="C139" s="78"/>
      <c r="D139" s="78"/>
      <c r="E139" s="10"/>
      <c r="G139" s="78"/>
      <c r="H139" s="78"/>
      <c r="I139" s="78"/>
    </row>
    <row r="140" spans="1:9" x14ac:dyDescent="0.2">
      <c r="A140" s="78"/>
      <c r="B140" s="78"/>
      <c r="C140" s="78"/>
      <c r="D140" s="78"/>
      <c r="E140" s="10"/>
      <c r="G140" s="78"/>
      <c r="H140" s="78"/>
      <c r="I140" s="78"/>
    </row>
    <row r="141" spans="1:9" x14ac:dyDescent="0.2">
      <c r="A141" s="78"/>
      <c r="B141" s="78"/>
      <c r="C141" s="78"/>
      <c r="D141" s="78"/>
      <c r="E141" s="10"/>
      <c r="G141" s="78"/>
      <c r="H141" s="78"/>
      <c r="I141" s="78"/>
    </row>
    <row r="142" spans="1:9" x14ac:dyDescent="0.2">
      <c r="A142" s="78"/>
      <c r="B142" s="78"/>
      <c r="C142" s="78"/>
      <c r="D142" s="78"/>
      <c r="E142" s="10"/>
      <c r="G142" s="78"/>
      <c r="H142" s="78"/>
      <c r="I142" s="78"/>
    </row>
    <row r="143" spans="1:9" x14ac:dyDescent="0.2">
      <c r="A143" s="78"/>
      <c r="B143" s="78"/>
      <c r="C143" s="78"/>
      <c r="D143" s="78"/>
      <c r="E143" s="10"/>
      <c r="G143" s="78"/>
      <c r="H143" s="78"/>
      <c r="I143" s="78"/>
    </row>
    <row r="144" spans="1:9" x14ac:dyDescent="0.2">
      <c r="A144" s="78"/>
      <c r="B144" s="78"/>
      <c r="C144" s="78"/>
      <c r="D144" s="78"/>
      <c r="E144" s="10"/>
      <c r="G144" s="78"/>
      <c r="H144" s="78"/>
      <c r="I144" s="78"/>
    </row>
    <row r="145" spans="1:9" x14ac:dyDescent="0.2">
      <c r="A145" s="78"/>
      <c r="B145" s="78"/>
      <c r="C145" s="78"/>
      <c r="D145" s="78"/>
      <c r="E145" s="10"/>
      <c r="G145" s="78"/>
      <c r="H145" s="78"/>
      <c r="I145" s="78"/>
    </row>
    <row r="146" spans="1:9" x14ac:dyDescent="0.2">
      <c r="A146" s="78"/>
      <c r="B146" s="78"/>
      <c r="C146" s="78"/>
      <c r="D146" s="78"/>
      <c r="E146" s="10"/>
      <c r="G146" s="78"/>
      <c r="H146" s="78"/>
      <c r="I146" s="78"/>
    </row>
    <row r="147" spans="1:9" x14ac:dyDescent="0.2">
      <c r="A147" s="78"/>
      <c r="B147" s="78"/>
      <c r="C147" s="78"/>
      <c r="D147" s="78"/>
      <c r="E147" s="10"/>
      <c r="G147" s="78"/>
      <c r="H147" s="78"/>
      <c r="I147" s="78"/>
    </row>
    <row r="148" spans="1:9" x14ac:dyDescent="0.2">
      <c r="A148" s="78"/>
      <c r="B148" s="78"/>
      <c r="C148" s="78"/>
      <c r="D148" s="78"/>
      <c r="E148" s="10"/>
      <c r="G148" s="78"/>
      <c r="H148" s="78"/>
      <c r="I148" s="78"/>
    </row>
    <row r="149" spans="1:9" x14ac:dyDescent="0.2">
      <c r="A149" s="78"/>
      <c r="B149" s="78"/>
      <c r="C149" s="78"/>
      <c r="D149" s="78"/>
      <c r="E149" s="10"/>
      <c r="G149" s="78"/>
      <c r="H149" s="78"/>
      <c r="I149" s="78"/>
    </row>
    <row r="150" spans="1:9" x14ac:dyDescent="0.2">
      <c r="A150" s="78"/>
      <c r="B150" s="78"/>
      <c r="C150" s="78"/>
      <c r="D150" s="78"/>
      <c r="E150" s="10"/>
      <c r="G150" s="78"/>
      <c r="H150" s="78"/>
      <c r="I150" s="78"/>
    </row>
    <row r="151" spans="1:9" x14ac:dyDescent="0.2">
      <c r="A151" s="78"/>
      <c r="B151" s="78"/>
      <c r="C151" s="78"/>
      <c r="D151" s="78"/>
      <c r="E151" s="10"/>
      <c r="G151" s="78"/>
      <c r="H151" s="78"/>
      <c r="I151" s="78"/>
    </row>
    <row r="152" spans="1:9" x14ac:dyDescent="0.2">
      <c r="A152" s="78"/>
      <c r="B152" s="78"/>
      <c r="C152" s="78"/>
      <c r="D152" s="78"/>
      <c r="E152" s="10"/>
      <c r="G152" s="78"/>
      <c r="H152" s="78"/>
      <c r="I152" s="78"/>
    </row>
    <row r="153" spans="1:9" x14ac:dyDescent="0.2">
      <c r="A153" s="78" t="s">
        <v>1487</v>
      </c>
      <c r="B153" s="78"/>
      <c r="C153" s="78"/>
      <c r="D153" s="78"/>
      <c r="E153" s="10"/>
      <c r="G153" s="78"/>
      <c r="H153" s="78"/>
      <c r="I153" s="78"/>
    </row>
    <row r="154" spans="1:9" x14ac:dyDescent="0.2">
      <c r="A154" s="78"/>
      <c r="B154" s="78"/>
      <c r="C154" s="78"/>
      <c r="D154" s="78"/>
      <c r="E154" s="10"/>
      <c r="G154" s="78"/>
      <c r="H154" s="78"/>
      <c r="I154" s="78"/>
    </row>
    <row r="155" spans="1:9" x14ac:dyDescent="0.2">
      <c r="A155" s="78"/>
      <c r="B155" s="78"/>
      <c r="C155" s="78"/>
      <c r="D155" s="78"/>
      <c r="E155" s="10"/>
      <c r="G155" s="78"/>
      <c r="H155" s="78"/>
      <c r="I155" s="78"/>
    </row>
    <row r="156" spans="1:9" x14ac:dyDescent="0.2">
      <c r="A156" s="78"/>
      <c r="B156" s="78"/>
      <c r="C156" s="78"/>
      <c r="D156" s="78"/>
      <c r="E156" s="10"/>
      <c r="G156" s="78"/>
      <c r="H156" s="78"/>
      <c r="I156" s="78"/>
    </row>
    <row r="157" spans="1:9" x14ac:dyDescent="0.2">
      <c r="A157" s="78"/>
      <c r="B157" s="78"/>
      <c r="C157" s="78"/>
      <c r="D157" s="78"/>
      <c r="E157" s="10"/>
      <c r="G157" s="78"/>
      <c r="H157" s="78"/>
      <c r="I157" s="78"/>
    </row>
    <row r="158" spans="1:9" x14ac:dyDescent="0.2">
      <c r="A158" s="78"/>
      <c r="B158" s="78"/>
      <c r="C158" s="78"/>
      <c r="D158" s="78"/>
      <c r="E158" s="10"/>
      <c r="G158" s="78"/>
      <c r="H158" s="78"/>
      <c r="I158" s="78"/>
    </row>
    <row r="159" spans="1:9" x14ac:dyDescent="0.2">
      <c r="A159" s="78"/>
      <c r="B159" s="78"/>
      <c r="C159" s="78"/>
      <c r="D159" s="78"/>
      <c r="E159" s="10"/>
      <c r="G159" s="78"/>
      <c r="H159" s="78"/>
      <c r="I159" s="78"/>
    </row>
    <row r="160" spans="1:9" x14ac:dyDescent="0.2">
      <c r="A160" s="78"/>
      <c r="B160" s="78"/>
      <c r="C160" s="78"/>
      <c r="D160" s="78"/>
      <c r="E160" s="10"/>
      <c r="G160" s="78"/>
      <c r="H160" s="78"/>
      <c r="I160" s="78"/>
    </row>
    <row r="161" spans="1:9" x14ac:dyDescent="0.2">
      <c r="A161" s="78"/>
      <c r="B161" s="78"/>
      <c r="C161" s="78"/>
      <c r="D161" s="78"/>
      <c r="E161" s="10"/>
      <c r="G161" s="78"/>
      <c r="H161" s="78"/>
      <c r="I161" s="78"/>
    </row>
    <row r="162" spans="1:9" x14ac:dyDescent="0.2">
      <c r="A162" s="78"/>
      <c r="B162" s="78"/>
      <c r="C162" s="78"/>
      <c r="D162" s="78"/>
      <c r="E162" s="10"/>
      <c r="G162" s="78"/>
      <c r="H162" s="78"/>
      <c r="I162" s="78"/>
    </row>
    <row r="163" spans="1:9" x14ac:dyDescent="0.2">
      <c r="A163" s="78"/>
      <c r="B163" s="78"/>
      <c r="C163" s="78"/>
      <c r="D163" s="78"/>
      <c r="E163" s="10"/>
      <c r="G163" s="78"/>
      <c r="H163" s="78"/>
      <c r="I163" s="78"/>
    </row>
    <row r="164" spans="1:9" x14ac:dyDescent="0.2">
      <c r="A164" s="78"/>
      <c r="B164" s="78"/>
      <c r="C164" s="78"/>
      <c r="D164" s="78"/>
      <c r="E164" s="10"/>
      <c r="G164" s="78"/>
      <c r="H164" s="78"/>
      <c r="I164" s="78"/>
    </row>
    <row r="165" spans="1:9" x14ac:dyDescent="0.2">
      <c r="A165" s="78"/>
      <c r="B165" s="78"/>
      <c r="C165" s="78"/>
      <c r="D165" s="78"/>
      <c r="E165" s="10"/>
      <c r="G165" s="78"/>
      <c r="H165" s="78"/>
      <c r="I165" s="78"/>
    </row>
  </sheetData>
  <mergeCells count="2">
    <mergeCell ref="A1:F1"/>
    <mergeCell ref="A76:D76"/>
  </mergeCells>
  <conditionalFormatting sqref="D98:D102">
    <cfRule type="cellIs" dxfId="72" priority="5" stopIfTrue="1" operator="between">
      <formula>0.009</formula>
      <formula>-0.009</formula>
    </cfRule>
  </conditionalFormatting>
  <conditionalFormatting sqref="F2:F3 F75">
    <cfRule type="cellIs" dxfId="71" priority="7" stopIfTrue="1" operator="between">
      <formula>0.009</formula>
      <formula>-0.009</formula>
    </cfRule>
  </conditionalFormatting>
  <conditionalFormatting sqref="F5:F72">
    <cfRule type="cellIs" dxfId="70" priority="1" stopIfTrue="1" operator="between">
      <formula>0.009</formula>
      <formula>-0.009</formula>
    </cfRule>
  </conditionalFormatting>
  <conditionalFormatting sqref="F77:F146">
    <cfRule type="cellIs" dxfId="69" priority="2" stopIfTrue="1" operator="between">
      <formula>0.009</formula>
      <formula>-0.009</formula>
    </cfRule>
  </conditionalFormatting>
  <conditionalFormatting sqref="F166:F65536">
    <cfRule type="cellIs" dxfId="68" priority="4" stopIfTrue="1" operator="between">
      <formula>0.009</formula>
      <formula>-0.009</formula>
    </cfRule>
  </conditionalFormatting>
  <conditionalFormatting sqref="F76:H76">
    <cfRule type="cellIs" dxfId="67" priority="6"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4907AD-E70C-45A3-A995-ADC36E3CF69D}">
  <dimension ref="A1:J187"/>
  <sheetViews>
    <sheetView workbookViewId="0">
      <selection sqref="A1:F1"/>
    </sheetView>
  </sheetViews>
  <sheetFormatPr defaultColWidth="9.140625" defaultRowHeight="11.25" x14ac:dyDescent="0.2"/>
  <cols>
    <col min="1" max="1" width="33.85546875" style="6" bestFit="1" customWidth="1"/>
    <col min="2" max="2" width="31.140625" style="6" bestFit="1" customWidth="1"/>
    <col min="3" max="3" width="32.140625" style="6" bestFit="1" customWidth="1"/>
    <col min="4" max="4" width="13.85546875" style="6" bestFit="1" customWidth="1"/>
    <col min="5" max="5" width="24.28515625" style="9" customWidth="1"/>
    <col min="6" max="6" width="27.5703125" style="10" bestFit="1" customWidth="1"/>
    <col min="7" max="7" width="34.42578125" style="6" customWidth="1"/>
    <col min="8" max="8" width="30" style="6" customWidth="1"/>
    <col min="9" max="9" width="6.5703125" style="6" customWidth="1"/>
    <col min="10" max="16384" width="9.140625" style="6"/>
  </cols>
  <sheetData>
    <row r="1" spans="1:10" s="1" customFormat="1" ht="15" x14ac:dyDescent="0.2">
      <c r="A1" s="145" t="s">
        <v>17</v>
      </c>
      <c r="B1" s="146"/>
      <c r="C1" s="146"/>
      <c r="D1" s="146"/>
      <c r="E1" s="146"/>
      <c r="F1" s="146"/>
    </row>
    <row r="2" spans="1:10" s="1" customFormat="1" ht="12" x14ac:dyDescent="0.2">
      <c r="E2" s="5"/>
      <c r="F2" s="8"/>
    </row>
    <row r="3" spans="1:10" s="1" customFormat="1" ht="12" x14ac:dyDescent="0.2">
      <c r="A3" s="7" t="s">
        <v>7</v>
      </c>
      <c r="B3" s="2"/>
      <c r="C3" s="3"/>
      <c r="D3" s="3"/>
      <c r="E3" s="4"/>
      <c r="F3" s="8"/>
    </row>
    <row r="4" spans="1:10" s="1" customFormat="1" ht="23.25" customHeight="1" x14ac:dyDescent="0.2">
      <c r="A4" s="38" t="s">
        <v>2</v>
      </c>
      <c r="B4" s="38" t="s">
        <v>0</v>
      </c>
      <c r="C4" s="39" t="s">
        <v>4</v>
      </c>
      <c r="D4" s="39" t="s">
        <v>1</v>
      </c>
      <c r="E4" s="41" t="s">
        <v>6</v>
      </c>
      <c r="F4" s="40" t="s">
        <v>329</v>
      </c>
      <c r="G4" s="42" t="s">
        <v>330</v>
      </c>
      <c r="H4" s="42" t="s">
        <v>331</v>
      </c>
      <c r="I4" s="43" t="s">
        <v>5</v>
      </c>
      <c r="J4" s="37"/>
    </row>
    <row r="5" spans="1:10" x14ac:dyDescent="0.2">
      <c r="A5" s="44" t="s">
        <v>139</v>
      </c>
      <c r="B5" s="45"/>
      <c r="C5" s="45"/>
      <c r="D5" s="45"/>
      <c r="E5" s="46"/>
      <c r="F5" s="47"/>
      <c r="G5" s="45"/>
      <c r="H5" s="45"/>
      <c r="I5" s="45"/>
    </row>
    <row r="6" spans="1:10" x14ac:dyDescent="0.2">
      <c r="A6" s="44" t="s">
        <v>31</v>
      </c>
      <c r="B6" s="45"/>
      <c r="C6" s="45"/>
      <c r="D6" s="45"/>
      <c r="E6" s="46"/>
      <c r="F6" s="47"/>
      <c r="G6" s="45"/>
      <c r="H6" s="45"/>
      <c r="I6" s="45"/>
    </row>
    <row r="7" spans="1:10" x14ac:dyDescent="0.2">
      <c r="A7" s="45" t="s">
        <v>524</v>
      </c>
      <c r="B7" s="45" t="s">
        <v>523</v>
      </c>
      <c r="C7" s="45" t="s">
        <v>184</v>
      </c>
      <c r="D7" s="48">
        <v>6304921</v>
      </c>
      <c r="E7" s="46">
        <v>37892.575210000003</v>
      </c>
      <c r="F7" s="47">
        <v>2.90311126347205</v>
      </c>
      <c r="G7" s="46"/>
      <c r="H7" s="46"/>
      <c r="I7" s="49"/>
    </row>
    <row r="8" spans="1:10" x14ac:dyDescent="0.2">
      <c r="A8" s="45" t="s">
        <v>533</v>
      </c>
      <c r="B8" s="45" t="s">
        <v>532</v>
      </c>
      <c r="C8" s="45" t="s">
        <v>178</v>
      </c>
      <c r="D8" s="48">
        <v>8094684</v>
      </c>
      <c r="E8" s="46">
        <v>33350.098080000003</v>
      </c>
      <c r="F8" s="47">
        <v>2.5550927810362798</v>
      </c>
      <c r="G8" s="46"/>
      <c r="H8" s="46"/>
      <c r="I8" s="49"/>
    </row>
    <row r="9" spans="1:10" x14ac:dyDescent="0.2">
      <c r="A9" s="45" t="s">
        <v>578</v>
      </c>
      <c r="B9" s="45" t="s">
        <v>577</v>
      </c>
      <c r="C9" s="45" t="s">
        <v>142</v>
      </c>
      <c r="D9" s="48">
        <v>9149683</v>
      </c>
      <c r="E9" s="46">
        <v>32636.919259999999</v>
      </c>
      <c r="F9" s="47">
        <v>2.5004531200014402</v>
      </c>
      <c r="G9" s="46"/>
      <c r="H9" s="46"/>
      <c r="I9" s="49"/>
    </row>
    <row r="10" spans="1:10" x14ac:dyDescent="0.2">
      <c r="A10" s="45" t="s">
        <v>414</v>
      </c>
      <c r="B10" s="45" t="s">
        <v>413</v>
      </c>
      <c r="C10" s="45" t="s">
        <v>142</v>
      </c>
      <c r="D10" s="48">
        <v>36893177</v>
      </c>
      <c r="E10" s="46">
        <v>31717.064269999999</v>
      </c>
      <c r="F10" s="47">
        <v>2.4299791190281499</v>
      </c>
      <c r="G10" s="46"/>
      <c r="H10" s="46"/>
      <c r="I10" s="49"/>
    </row>
    <row r="11" spans="1:10" x14ac:dyDescent="0.2">
      <c r="A11" s="45" t="s">
        <v>197</v>
      </c>
      <c r="B11" s="45" t="s">
        <v>196</v>
      </c>
      <c r="C11" s="45" t="s">
        <v>198</v>
      </c>
      <c r="D11" s="48">
        <v>1670853</v>
      </c>
      <c r="E11" s="46">
        <v>31328.493750000001</v>
      </c>
      <c r="F11" s="47">
        <v>2.4002090797258999</v>
      </c>
      <c r="G11" s="46"/>
      <c r="H11" s="46"/>
      <c r="I11" s="49"/>
    </row>
    <row r="12" spans="1:10" x14ac:dyDescent="0.2">
      <c r="A12" s="45" t="s">
        <v>438</v>
      </c>
      <c r="B12" s="45" t="s">
        <v>437</v>
      </c>
      <c r="C12" s="45" t="s">
        <v>157</v>
      </c>
      <c r="D12" s="48">
        <v>1425747</v>
      </c>
      <c r="E12" s="46">
        <v>28305.355189999998</v>
      </c>
      <c r="F12" s="47">
        <v>2.1685935836575201</v>
      </c>
      <c r="G12" s="46"/>
      <c r="H12" s="46"/>
      <c r="I12" s="49"/>
    </row>
    <row r="13" spans="1:10" x14ac:dyDescent="0.2">
      <c r="A13" s="45" t="s">
        <v>429</v>
      </c>
      <c r="B13" s="45" t="s">
        <v>428</v>
      </c>
      <c r="C13" s="45" t="s">
        <v>172</v>
      </c>
      <c r="D13" s="48">
        <v>1199891</v>
      </c>
      <c r="E13" s="46">
        <v>26678.376489999999</v>
      </c>
      <c r="F13" s="47">
        <v>2.0439438293660102</v>
      </c>
      <c r="G13" s="46"/>
      <c r="H13" s="46"/>
      <c r="I13" s="49"/>
    </row>
    <row r="14" spans="1:10" x14ac:dyDescent="0.2">
      <c r="A14" s="45" t="s">
        <v>304</v>
      </c>
      <c r="B14" s="45" t="s">
        <v>303</v>
      </c>
      <c r="C14" s="45" t="s">
        <v>215</v>
      </c>
      <c r="D14" s="48">
        <v>1631918</v>
      </c>
      <c r="E14" s="46">
        <v>26649.220939999999</v>
      </c>
      <c r="F14" s="47">
        <v>2.0417100987438799</v>
      </c>
      <c r="G14" s="46"/>
      <c r="H14" s="46"/>
      <c r="I14" s="49"/>
    </row>
    <row r="15" spans="1:10" x14ac:dyDescent="0.2">
      <c r="A15" s="45" t="s">
        <v>602</v>
      </c>
      <c r="B15" s="45" t="s">
        <v>601</v>
      </c>
      <c r="C15" s="45" t="s">
        <v>250</v>
      </c>
      <c r="D15" s="48">
        <v>1125000</v>
      </c>
      <c r="E15" s="46">
        <v>25641</v>
      </c>
      <c r="F15" s="47">
        <v>1.9644660067084101</v>
      </c>
      <c r="G15" s="46"/>
      <c r="H15" s="46"/>
      <c r="I15" s="49"/>
    </row>
    <row r="16" spans="1:10" x14ac:dyDescent="0.2">
      <c r="A16" s="45" t="s">
        <v>221</v>
      </c>
      <c r="B16" s="45" t="s">
        <v>220</v>
      </c>
      <c r="C16" s="45" t="s">
        <v>222</v>
      </c>
      <c r="D16" s="48">
        <v>14583520</v>
      </c>
      <c r="E16" s="46">
        <v>25614.49453</v>
      </c>
      <c r="F16" s="47">
        <v>1.9624353099802501</v>
      </c>
      <c r="G16" s="46"/>
      <c r="H16" s="46"/>
      <c r="I16" s="49"/>
    </row>
    <row r="17" spans="1:9" x14ac:dyDescent="0.2">
      <c r="A17" s="45" t="s">
        <v>516</v>
      </c>
      <c r="B17" s="45" t="s">
        <v>515</v>
      </c>
      <c r="C17" s="45" t="s">
        <v>178</v>
      </c>
      <c r="D17" s="48">
        <v>1029108</v>
      </c>
      <c r="E17" s="46">
        <v>24896.18074</v>
      </c>
      <c r="F17" s="47">
        <v>1.9074022370655801</v>
      </c>
      <c r="G17" s="46"/>
      <c r="H17" s="46"/>
      <c r="I17" s="49"/>
    </row>
    <row r="18" spans="1:9" x14ac:dyDescent="0.2">
      <c r="A18" s="45" t="s">
        <v>600</v>
      </c>
      <c r="B18" s="45" t="s">
        <v>599</v>
      </c>
      <c r="C18" s="45" t="s">
        <v>154</v>
      </c>
      <c r="D18" s="48">
        <v>8255555</v>
      </c>
      <c r="E18" s="46">
        <v>23272.40955</v>
      </c>
      <c r="F18" s="47">
        <v>1.7829982237499</v>
      </c>
      <c r="G18" s="46"/>
      <c r="H18" s="46"/>
      <c r="I18" s="49"/>
    </row>
    <row r="19" spans="1:9" x14ac:dyDescent="0.2">
      <c r="A19" s="45" t="s">
        <v>245</v>
      </c>
      <c r="B19" s="45" t="s">
        <v>244</v>
      </c>
      <c r="C19" s="45" t="s">
        <v>169</v>
      </c>
      <c r="D19" s="48">
        <v>459715</v>
      </c>
      <c r="E19" s="46">
        <v>22073.675439999999</v>
      </c>
      <c r="F19" s="47">
        <v>1.6911581079128799</v>
      </c>
      <c r="G19" s="46"/>
      <c r="H19" s="46"/>
      <c r="I19" s="49"/>
    </row>
    <row r="20" spans="1:9" x14ac:dyDescent="0.2">
      <c r="A20" s="45" t="s">
        <v>183</v>
      </c>
      <c r="B20" s="45" t="s">
        <v>182</v>
      </c>
      <c r="C20" s="45" t="s">
        <v>184</v>
      </c>
      <c r="D20" s="48">
        <v>145503</v>
      </c>
      <c r="E20" s="46">
        <v>21607.195500000002</v>
      </c>
      <c r="F20" s="47">
        <v>1.6554190967611599</v>
      </c>
      <c r="G20" s="46"/>
      <c r="H20" s="46"/>
      <c r="I20" s="49"/>
    </row>
    <row r="21" spans="1:9" x14ac:dyDescent="0.2">
      <c r="A21" s="45" t="s">
        <v>804</v>
      </c>
      <c r="B21" s="45" t="s">
        <v>803</v>
      </c>
      <c r="C21" s="45" t="s">
        <v>178</v>
      </c>
      <c r="D21" s="48">
        <v>1028154</v>
      </c>
      <c r="E21" s="46">
        <v>20305.013350000001</v>
      </c>
      <c r="F21" s="47">
        <v>1.55565338683497</v>
      </c>
      <c r="G21" s="46"/>
      <c r="H21" s="46"/>
      <c r="I21" s="49"/>
    </row>
    <row r="22" spans="1:9" x14ac:dyDescent="0.2">
      <c r="A22" s="45" t="s">
        <v>237</v>
      </c>
      <c r="B22" s="45" t="s">
        <v>236</v>
      </c>
      <c r="C22" s="45" t="s">
        <v>238</v>
      </c>
      <c r="D22" s="48">
        <v>1295000</v>
      </c>
      <c r="E22" s="46">
        <v>20291.355</v>
      </c>
      <c r="F22" s="47">
        <v>1.55460696258152</v>
      </c>
      <c r="G22" s="46"/>
      <c r="H22" s="46"/>
      <c r="I22" s="49"/>
    </row>
    <row r="23" spans="1:9" x14ac:dyDescent="0.2">
      <c r="A23" s="45" t="s">
        <v>806</v>
      </c>
      <c r="B23" s="45" t="s">
        <v>805</v>
      </c>
      <c r="C23" s="45" t="s">
        <v>250</v>
      </c>
      <c r="D23" s="48">
        <v>716070</v>
      </c>
      <c r="E23" s="46">
        <v>19906.745999999999</v>
      </c>
      <c r="F23" s="47">
        <v>1.5251404321663999</v>
      </c>
      <c r="G23" s="46"/>
      <c r="H23" s="46"/>
      <c r="I23" s="49"/>
    </row>
    <row r="24" spans="1:9" x14ac:dyDescent="0.2">
      <c r="A24" s="45" t="s">
        <v>421</v>
      </c>
      <c r="B24" s="45" t="s">
        <v>420</v>
      </c>
      <c r="C24" s="45" t="s">
        <v>198</v>
      </c>
      <c r="D24" s="48">
        <v>1154635</v>
      </c>
      <c r="E24" s="46">
        <v>19826.237590000001</v>
      </c>
      <c r="F24" s="47">
        <v>1.5189723406450399</v>
      </c>
      <c r="G24" s="46"/>
      <c r="H24" s="46"/>
      <c r="I24" s="49"/>
    </row>
    <row r="25" spans="1:9" x14ac:dyDescent="0.2">
      <c r="A25" s="45" t="s">
        <v>808</v>
      </c>
      <c r="B25" s="45" t="s">
        <v>807</v>
      </c>
      <c r="C25" s="45" t="s">
        <v>175</v>
      </c>
      <c r="D25" s="48">
        <v>83670</v>
      </c>
      <c r="E25" s="46">
        <v>19411.439999999999</v>
      </c>
      <c r="F25" s="47">
        <v>1.48719293402207</v>
      </c>
      <c r="G25" s="46"/>
      <c r="H25" s="46"/>
      <c r="I25" s="49"/>
    </row>
    <row r="26" spans="1:9" x14ac:dyDescent="0.2">
      <c r="A26" s="45" t="s">
        <v>810</v>
      </c>
      <c r="B26" s="45" t="s">
        <v>809</v>
      </c>
      <c r="C26" s="45" t="s">
        <v>184</v>
      </c>
      <c r="D26" s="48">
        <v>1557903</v>
      </c>
      <c r="E26" s="46">
        <v>19381.871220000001</v>
      </c>
      <c r="F26" s="47">
        <v>1.48492754409306</v>
      </c>
      <c r="G26" s="46"/>
      <c r="H26" s="46"/>
      <c r="I26" s="49"/>
    </row>
    <row r="27" spans="1:9" x14ac:dyDescent="0.2">
      <c r="A27" s="45" t="s">
        <v>681</v>
      </c>
      <c r="B27" s="45" t="s">
        <v>680</v>
      </c>
      <c r="C27" s="45" t="s">
        <v>471</v>
      </c>
      <c r="D27" s="48">
        <v>1100123</v>
      </c>
      <c r="E27" s="46">
        <v>19245.551759999998</v>
      </c>
      <c r="F27" s="47">
        <v>1.4744835307853501</v>
      </c>
      <c r="G27" s="46"/>
      <c r="H27" s="46"/>
      <c r="I27" s="49"/>
    </row>
    <row r="28" spans="1:9" x14ac:dyDescent="0.2">
      <c r="A28" s="45" t="s">
        <v>812</v>
      </c>
      <c r="B28" s="45" t="s">
        <v>811</v>
      </c>
      <c r="C28" s="45" t="s">
        <v>233</v>
      </c>
      <c r="D28" s="48">
        <v>5148740</v>
      </c>
      <c r="E28" s="46">
        <v>19204.800200000001</v>
      </c>
      <c r="F28" s="47">
        <v>1.4713613805439301</v>
      </c>
      <c r="G28" s="46"/>
      <c r="H28" s="46"/>
      <c r="I28" s="49"/>
    </row>
    <row r="29" spans="1:9" x14ac:dyDescent="0.2">
      <c r="A29" s="45" t="s">
        <v>814</v>
      </c>
      <c r="B29" s="45" t="s">
        <v>813</v>
      </c>
      <c r="C29" s="45" t="s">
        <v>233</v>
      </c>
      <c r="D29" s="48">
        <v>4121544</v>
      </c>
      <c r="E29" s="46">
        <v>19115.72107</v>
      </c>
      <c r="F29" s="47">
        <v>1.4645366497303001</v>
      </c>
      <c r="G29" s="46"/>
      <c r="H29" s="46"/>
      <c r="I29" s="49"/>
    </row>
    <row r="30" spans="1:9" x14ac:dyDescent="0.2">
      <c r="A30" s="45" t="s">
        <v>254</v>
      </c>
      <c r="B30" s="45" t="s">
        <v>253</v>
      </c>
      <c r="C30" s="45" t="s">
        <v>172</v>
      </c>
      <c r="D30" s="48">
        <v>602272</v>
      </c>
      <c r="E30" s="46">
        <v>18969.158909999998</v>
      </c>
      <c r="F30" s="47">
        <v>1.4533078996351501</v>
      </c>
      <c r="G30" s="46"/>
      <c r="H30" s="46"/>
      <c r="I30" s="49"/>
    </row>
    <row r="31" spans="1:9" x14ac:dyDescent="0.2">
      <c r="A31" s="45" t="s">
        <v>235</v>
      </c>
      <c r="B31" s="45" t="s">
        <v>234</v>
      </c>
      <c r="C31" s="45" t="s">
        <v>154</v>
      </c>
      <c r="D31" s="48">
        <v>2825447</v>
      </c>
      <c r="E31" s="46">
        <v>18715.76093</v>
      </c>
      <c r="F31" s="47">
        <v>1.43389400322399</v>
      </c>
      <c r="G31" s="46"/>
      <c r="H31" s="46"/>
      <c r="I31" s="49"/>
    </row>
    <row r="32" spans="1:9" x14ac:dyDescent="0.2">
      <c r="A32" s="45" t="s">
        <v>594</v>
      </c>
      <c r="B32" s="45" t="s">
        <v>593</v>
      </c>
      <c r="C32" s="45" t="s">
        <v>233</v>
      </c>
      <c r="D32" s="48">
        <v>2708439</v>
      </c>
      <c r="E32" s="46">
        <v>18481.033520000001</v>
      </c>
      <c r="F32" s="47">
        <v>1.41591053854681</v>
      </c>
      <c r="G32" s="46"/>
      <c r="H32" s="46"/>
      <c r="I32" s="49"/>
    </row>
    <row r="33" spans="1:9" x14ac:dyDescent="0.2">
      <c r="A33" s="45" t="s">
        <v>264</v>
      </c>
      <c r="B33" s="45" t="s">
        <v>263</v>
      </c>
      <c r="C33" s="45" t="s">
        <v>172</v>
      </c>
      <c r="D33" s="48">
        <v>1194612</v>
      </c>
      <c r="E33" s="46">
        <v>18184.383860000002</v>
      </c>
      <c r="F33" s="47">
        <v>1.3931829470733199</v>
      </c>
      <c r="G33" s="46"/>
      <c r="H33" s="46"/>
      <c r="I33" s="49"/>
    </row>
    <row r="34" spans="1:9" x14ac:dyDescent="0.2">
      <c r="A34" s="45" t="s">
        <v>204</v>
      </c>
      <c r="B34" s="45" t="s">
        <v>203</v>
      </c>
      <c r="C34" s="45" t="s">
        <v>205</v>
      </c>
      <c r="D34" s="48">
        <v>9850000</v>
      </c>
      <c r="E34" s="46">
        <v>18158.474999999999</v>
      </c>
      <c r="F34" s="47">
        <v>1.3911979591733701</v>
      </c>
      <c r="G34" s="46"/>
      <c r="H34" s="46"/>
      <c r="I34" s="49"/>
    </row>
    <row r="35" spans="1:9" x14ac:dyDescent="0.2">
      <c r="A35" s="45" t="s">
        <v>673</v>
      </c>
      <c r="B35" s="45" t="s">
        <v>672</v>
      </c>
      <c r="C35" s="45" t="s">
        <v>142</v>
      </c>
      <c r="D35" s="48">
        <v>23580355</v>
      </c>
      <c r="E35" s="46">
        <v>17442.388589999999</v>
      </c>
      <c r="F35" s="47">
        <v>1.33633553530883</v>
      </c>
      <c r="G35" s="46"/>
      <c r="H35" s="46"/>
      <c r="I35" s="49"/>
    </row>
    <row r="36" spans="1:9" x14ac:dyDescent="0.2">
      <c r="A36" s="45" t="s">
        <v>148</v>
      </c>
      <c r="B36" s="45" t="s">
        <v>147</v>
      </c>
      <c r="C36" s="45" t="s">
        <v>142</v>
      </c>
      <c r="D36" s="48">
        <v>1582729</v>
      </c>
      <c r="E36" s="46">
        <v>16776.9274</v>
      </c>
      <c r="F36" s="47">
        <v>1.2853517247500099</v>
      </c>
      <c r="G36" s="46"/>
      <c r="H36" s="46"/>
      <c r="I36" s="49"/>
    </row>
    <row r="37" spans="1:9" x14ac:dyDescent="0.2">
      <c r="A37" s="45" t="s">
        <v>247</v>
      </c>
      <c r="B37" s="45" t="s">
        <v>246</v>
      </c>
      <c r="C37" s="45" t="s">
        <v>230</v>
      </c>
      <c r="D37" s="48">
        <v>5184957</v>
      </c>
      <c r="E37" s="46">
        <v>16682.599149999998</v>
      </c>
      <c r="F37" s="47">
        <v>1.2781248365398199</v>
      </c>
      <c r="G37" s="46"/>
      <c r="H37" s="46"/>
      <c r="I37" s="49"/>
    </row>
    <row r="38" spans="1:9" x14ac:dyDescent="0.2">
      <c r="A38" s="45" t="s">
        <v>434</v>
      </c>
      <c r="B38" s="45" t="s">
        <v>433</v>
      </c>
      <c r="C38" s="45" t="s">
        <v>157</v>
      </c>
      <c r="D38" s="48">
        <v>685899</v>
      </c>
      <c r="E38" s="46">
        <v>16649.512330000001</v>
      </c>
      <c r="F38" s="47">
        <v>1.27558991461166</v>
      </c>
      <c r="G38" s="46"/>
      <c r="H38" s="46"/>
      <c r="I38" s="49"/>
    </row>
    <row r="39" spans="1:9" x14ac:dyDescent="0.2">
      <c r="A39" s="45" t="s">
        <v>371</v>
      </c>
      <c r="B39" s="45" t="s">
        <v>370</v>
      </c>
      <c r="C39" s="45" t="s">
        <v>238</v>
      </c>
      <c r="D39" s="48">
        <v>1057487</v>
      </c>
      <c r="E39" s="46">
        <v>16635.328000000001</v>
      </c>
      <c r="F39" s="47">
        <v>1.2745031927945301</v>
      </c>
      <c r="G39" s="46"/>
      <c r="H39" s="46"/>
      <c r="I39" s="49"/>
    </row>
    <row r="40" spans="1:9" x14ac:dyDescent="0.2">
      <c r="A40" s="45" t="s">
        <v>686</v>
      </c>
      <c r="B40" s="45" t="s">
        <v>685</v>
      </c>
      <c r="C40" s="45" t="s">
        <v>230</v>
      </c>
      <c r="D40" s="48">
        <v>235000</v>
      </c>
      <c r="E40" s="46">
        <v>16552.224999999999</v>
      </c>
      <c r="F40" s="47">
        <v>1.26813631870399</v>
      </c>
      <c r="G40" s="46"/>
      <c r="H40" s="46"/>
      <c r="I40" s="49"/>
    </row>
    <row r="41" spans="1:9" x14ac:dyDescent="0.2">
      <c r="A41" s="45" t="s">
        <v>816</v>
      </c>
      <c r="B41" s="45" t="s">
        <v>815</v>
      </c>
      <c r="C41" s="45" t="s">
        <v>210</v>
      </c>
      <c r="D41" s="48">
        <v>8176044</v>
      </c>
      <c r="E41" s="46">
        <v>15702.910110000001</v>
      </c>
      <c r="F41" s="47">
        <v>1.2030666946489099</v>
      </c>
      <c r="G41" s="46"/>
      <c r="H41" s="46"/>
      <c r="I41" s="49"/>
    </row>
    <row r="42" spans="1:9" x14ac:dyDescent="0.2">
      <c r="A42" s="45" t="s">
        <v>229</v>
      </c>
      <c r="B42" s="45" t="s">
        <v>228</v>
      </c>
      <c r="C42" s="45" t="s">
        <v>230</v>
      </c>
      <c r="D42" s="48">
        <v>32500000</v>
      </c>
      <c r="E42" s="46">
        <v>15444</v>
      </c>
      <c r="F42" s="47">
        <v>1.1832304905270701</v>
      </c>
      <c r="G42" s="46"/>
      <c r="H42" s="46"/>
      <c r="I42" s="49"/>
    </row>
    <row r="43" spans="1:9" x14ac:dyDescent="0.2">
      <c r="A43" s="45" t="s">
        <v>786</v>
      </c>
      <c r="B43" s="45" t="s">
        <v>785</v>
      </c>
      <c r="C43" s="45" t="s">
        <v>160</v>
      </c>
      <c r="D43" s="48">
        <v>884291</v>
      </c>
      <c r="E43" s="46">
        <v>15239.871090000001</v>
      </c>
      <c r="F43" s="47">
        <v>1.1675913070053101</v>
      </c>
      <c r="G43" s="46"/>
      <c r="H43" s="46"/>
      <c r="I43" s="49"/>
    </row>
    <row r="44" spans="1:9" x14ac:dyDescent="0.2">
      <c r="A44" s="45" t="s">
        <v>644</v>
      </c>
      <c r="B44" s="45" t="s">
        <v>643</v>
      </c>
      <c r="C44" s="45" t="s">
        <v>154</v>
      </c>
      <c r="D44" s="48">
        <v>7332805</v>
      </c>
      <c r="E44" s="46">
        <v>15060.848190000001</v>
      </c>
      <c r="F44" s="47">
        <v>1.1538756016321901</v>
      </c>
      <c r="G44" s="46"/>
      <c r="H44" s="46"/>
      <c r="I44" s="49"/>
    </row>
    <row r="45" spans="1:9" x14ac:dyDescent="0.2">
      <c r="A45" s="45" t="s">
        <v>168</v>
      </c>
      <c r="B45" s="45" t="s">
        <v>167</v>
      </c>
      <c r="C45" s="45" t="s">
        <v>169</v>
      </c>
      <c r="D45" s="48">
        <v>3571819</v>
      </c>
      <c r="E45" s="46">
        <v>14803.403850000001</v>
      </c>
      <c r="F45" s="47">
        <v>1.13415169638085</v>
      </c>
      <c r="G45" s="46"/>
      <c r="H45" s="46"/>
      <c r="I45" s="49"/>
    </row>
    <row r="46" spans="1:9" x14ac:dyDescent="0.2">
      <c r="A46" s="45" t="s">
        <v>818</v>
      </c>
      <c r="B46" s="45" t="s">
        <v>817</v>
      </c>
      <c r="C46" s="45" t="s">
        <v>222</v>
      </c>
      <c r="D46" s="48">
        <v>493075</v>
      </c>
      <c r="E46" s="46">
        <v>14767.596250000001</v>
      </c>
      <c r="F46" s="47">
        <v>1.1314083239311901</v>
      </c>
      <c r="G46" s="46"/>
      <c r="H46" s="46"/>
      <c r="I46" s="49"/>
    </row>
    <row r="47" spans="1:9" x14ac:dyDescent="0.2">
      <c r="A47" s="45" t="s">
        <v>353</v>
      </c>
      <c r="B47" s="45" t="s">
        <v>352</v>
      </c>
      <c r="C47" s="45" t="s">
        <v>215</v>
      </c>
      <c r="D47" s="48">
        <v>725956</v>
      </c>
      <c r="E47" s="46">
        <v>14625.83553</v>
      </c>
      <c r="F47" s="47">
        <v>1.12054743256476</v>
      </c>
      <c r="G47" s="46"/>
      <c r="H47" s="46"/>
      <c r="I47" s="49"/>
    </row>
    <row r="48" spans="1:9" x14ac:dyDescent="0.2">
      <c r="A48" s="45" t="s">
        <v>683</v>
      </c>
      <c r="B48" s="45" t="s">
        <v>682</v>
      </c>
      <c r="C48" s="45" t="s">
        <v>684</v>
      </c>
      <c r="D48" s="48">
        <v>1200000</v>
      </c>
      <c r="E48" s="46">
        <v>14131.2</v>
      </c>
      <c r="F48" s="47">
        <v>1.0826513019772199</v>
      </c>
      <c r="G48" s="46"/>
      <c r="H48" s="46"/>
      <c r="I48" s="49"/>
    </row>
    <row r="49" spans="1:9" x14ac:dyDescent="0.2">
      <c r="A49" s="45" t="s">
        <v>649</v>
      </c>
      <c r="B49" s="45" t="s">
        <v>648</v>
      </c>
      <c r="C49" s="45" t="s">
        <v>157</v>
      </c>
      <c r="D49" s="48">
        <v>2497849</v>
      </c>
      <c r="E49" s="46">
        <v>13856.81733</v>
      </c>
      <c r="F49" s="47">
        <v>1.06162967926185</v>
      </c>
      <c r="G49" s="46"/>
      <c r="H49" s="46"/>
      <c r="I49" s="49"/>
    </row>
    <row r="50" spans="1:9" x14ac:dyDescent="0.2">
      <c r="A50" s="45" t="s">
        <v>493</v>
      </c>
      <c r="B50" s="45" t="s">
        <v>492</v>
      </c>
      <c r="C50" s="45" t="s">
        <v>233</v>
      </c>
      <c r="D50" s="48">
        <v>1200001</v>
      </c>
      <c r="E50" s="46">
        <v>13784.41149</v>
      </c>
      <c r="F50" s="47">
        <v>1.0560823600712099</v>
      </c>
      <c r="G50" s="46"/>
      <c r="H50" s="46"/>
      <c r="I50" s="49"/>
    </row>
    <row r="51" spans="1:9" x14ac:dyDescent="0.2">
      <c r="A51" s="45" t="s">
        <v>202</v>
      </c>
      <c r="B51" s="45" t="s">
        <v>201</v>
      </c>
      <c r="C51" s="45" t="s">
        <v>142</v>
      </c>
      <c r="D51" s="48">
        <v>3615072</v>
      </c>
      <c r="E51" s="46">
        <v>13749.92635</v>
      </c>
      <c r="F51" s="47">
        <v>1.0534403069037599</v>
      </c>
      <c r="G51" s="46"/>
      <c r="H51" s="46"/>
      <c r="I51" s="49"/>
    </row>
    <row r="52" spans="1:9" x14ac:dyDescent="0.2">
      <c r="A52" s="45" t="s">
        <v>501</v>
      </c>
      <c r="B52" s="45" t="s">
        <v>500</v>
      </c>
      <c r="C52" s="45" t="s">
        <v>241</v>
      </c>
      <c r="D52" s="48">
        <v>2686292</v>
      </c>
      <c r="E52" s="46">
        <v>13324.008320000001</v>
      </c>
      <c r="F52" s="47">
        <v>1.0208089161007801</v>
      </c>
      <c r="G52" s="46"/>
      <c r="H52" s="46"/>
      <c r="I52" s="49"/>
    </row>
    <row r="53" spans="1:9" x14ac:dyDescent="0.2">
      <c r="A53" s="45" t="s">
        <v>279</v>
      </c>
      <c r="B53" s="45" t="s">
        <v>278</v>
      </c>
      <c r="C53" s="45" t="s">
        <v>210</v>
      </c>
      <c r="D53" s="48">
        <v>1128990</v>
      </c>
      <c r="E53" s="46">
        <v>13265.6325</v>
      </c>
      <c r="F53" s="47">
        <v>1.0163364963822099</v>
      </c>
      <c r="G53" s="46"/>
      <c r="H53" s="46"/>
      <c r="I53" s="49"/>
    </row>
    <row r="54" spans="1:9" x14ac:dyDescent="0.2">
      <c r="A54" s="45" t="s">
        <v>820</v>
      </c>
      <c r="B54" s="45" t="s">
        <v>819</v>
      </c>
      <c r="C54" s="45" t="s">
        <v>273</v>
      </c>
      <c r="D54" s="48">
        <v>1500000</v>
      </c>
      <c r="E54" s="46">
        <v>13131.75</v>
      </c>
      <c r="F54" s="47">
        <v>1.0060791889393199</v>
      </c>
      <c r="G54" s="46"/>
      <c r="H54" s="46"/>
      <c r="I54" s="49"/>
    </row>
    <row r="55" spans="1:9" x14ac:dyDescent="0.2">
      <c r="A55" s="45" t="s">
        <v>822</v>
      </c>
      <c r="B55" s="45" t="s">
        <v>821</v>
      </c>
      <c r="C55" s="45" t="s">
        <v>175</v>
      </c>
      <c r="D55" s="48">
        <v>249431</v>
      </c>
      <c r="E55" s="46">
        <v>12803.293229999999</v>
      </c>
      <c r="F55" s="47">
        <v>0.98091471956066101</v>
      </c>
      <c r="G55" s="46"/>
      <c r="H55" s="46"/>
      <c r="I55" s="49"/>
    </row>
    <row r="56" spans="1:9" x14ac:dyDescent="0.2">
      <c r="A56" s="45" t="s">
        <v>270</v>
      </c>
      <c r="B56" s="45" t="s">
        <v>269</v>
      </c>
      <c r="C56" s="45" t="s">
        <v>154</v>
      </c>
      <c r="D56" s="48">
        <v>440905</v>
      </c>
      <c r="E56" s="46">
        <v>12697.623100000001</v>
      </c>
      <c r="F56" s="47">
        <v>0.97281888171075404</v>
      </c>
      <c r="G56" s="46"/>
      <c r="H56" s="46"/>
      <c r="I56" s="49"/>
    </row>
    <row r="57" spans="1:9" x14ac:dyDescent="0.2">
      <c r="A57" s="45" t="s">
        <v>560</v>
      </c>
      <c r="B57" s="45" t="s">
        <v>559</v>
      </c>
      <c r="C57" s="45" t="s">
        <v>181</v>
      </c>
      <c r="D57" s="48">
        <v>1202413</v>
      </c>
      <c r="E57" s="46">
        <v>12530.345869999999</v>
      </c>
      <c r="F57" s="47">
        <v>0.96000306204571195</v>
      </c>
      <c r="G57" s="46"/>
      <c r="H57" s="46"/>
      <c r="I57" s="49"/>
    </row>
    <row r="58" spans="1:9" x14ac:dyDescent="0.2">
      <c r="A58" s="45" t="s">
        <v>262</v>
      </c>
      <c r="B58" s="45" t="s">
        <v>261</v>
      </c>
      <c r="C58" s="45" t="s">
        <v>250</v>
      </c>
      <c r="D58" s="48">
        <v>2803019</v>
      </c>
      <c r="E58" s="46">
        <v>12340.291149999999</v>
      </c>
      <c r="F58" s="47">
        <v>0.94544216204748699</v>
      </c>
      <c r="G58" s="46"/>
      <c r="H58" s="46"/>
      <c r="I58" s="49"/>
    </row>
    <row r="59" spans="1:9" x14ac:dyDescent="0.2">
      <c r="A59" s="45" t="s">
        <v>574</v>
      </c>
      <c r="B59" s="45" t="s">
        <v>573</v>
      </c>
      <c r="C59" s="45" t="s">
        <v>172</v>
      </c>
      <c r="D59" s="48">
        <v>340517</v>
      </c>
      <c r="E59" s="46">
        <v>12119.000029999999</v>
      </c>
      <c r="F59" s="47">
        <v>0.92848810866320297</v>
      </c>
      <c r="G59" s="46"/>
      <c r="H59" s="46"/>
      <c r="I59" s="49"/>
    </row>
    <row r="60" spans="1:9" x14ac:dyDescent="0.2">
      <c r="A60" s="45" t="s">
        <v>720</v>
      </c>
      <c r="B60" s="45" t="s">
        <v>719</v>
      </c>
      <c r="C60" s="45" t="s">
        <v>181</v>
      </c>
      <c r="D60" s="48">
        <v>1598505</v>
      </c>
      <c r="E60" s="46">
        <v>12084.6978</v>
      </c>
      <c r="F60" s="47">
        <v>0.92586006900838103</v>
      </c>
      <c r="G60" s="46"/>
      <c r="H60" s="46"/>
      <c r="I60" s="49"/>
    </row>
    <row r="61" spans="1:9" x14ac:dyDescent="0.2">
      <c r="A61" s="45" t="s">
        <v>306</v>
      </c>
      <c r="B61" s="45" t="s">
        <v>305</v>
      </c>
      <c r="C61" s="45" t="s">
        <v>184</v>
      </c>
      <c r="D61" s="48">
        <v>4891052</v>
      </c>
      <c r="E61" s="46">
        <v>11537.991669999999</v>
      </c>
      <c r="F61" s="47">
        <v>0.88397458840917997</v>
      </c>
      <c r="G61" s="46"/>
      <c r="H61" s="46"/>
      <c r="I61" s="49"/>
    </row>
    <row r="62" spans="1:9" x14ac:dyDescent="0.2">
      <c r="A62" s="45" t="s">
        <v>361</v>
      </c>
      <c r="B62" s="45" t="s">
        <v>360</v>
      </c>
      <c r="C62" s="45" t="s">
        <v>151</v>
      </c>
      <c r="D62" s="48">
        <v>3093002</v>
      </c>
      <c r="E62" s="46">
        <v>11312.65482</v>
      </c>
      <c r="F62" s="47">
        <v>0.86671057445169897</v>
      </c>
      <c r="G62" s="46"/>
      <c r="H62" s="46"/>
      <c r="I62" s="49"/>
    </row>
    <row r="63" spans="1:9" x14ac:dyDescent="0.2">
      <c r="A63" s="45" t="s">
        <v>189</v>
      </c>
      <c r="B63" s="45" t="s">
        <v>188</v>
      </c>
      <c r="C63" s="45" t="s">
        <v>190</v>
      </c>
      <c r="D63" s="48">
        <v>3200000</v>
      </c>
      <c r="E63" s="46">
        <v>11104</v>
      </c>
      <c r="F63" s="47">
        <v>0.85072464172575801</v>
      </c>
      <c r="G63" s="46"/>
      <c r="H63" s="46"/>
      <c r="I63" s="49"/>
    </row>
    <row r="64" spans="1:9" x14ac:dyDescent="0.2">
      <c r="A64" s="45" t="s">
        <v>606</v>
      </c>
      <c r="B64" s="45" t="s">
        <v>605</v>
      </c>
      <c r="C64" s="45" t="s">
        <v>506</v>
      </c>
      <c r="D64" s="48">
        <v>2976225</v>
      </c>
      <c r="E64" s="46">
        <v>10833.459000000001</v>
      </c>
      <c r="F64" s="47">
        <v>0.82999734567954697</v>
      </c>
      <c r="G64" s="46"/>
      <c r="H64" s="46"/>
      <c r="I64" s="49"/>
    </row>
    <row r="65" spans="1:9" x14ac:dyDescent="0.2">
      <c r="A65" s="45" t="s">
        <v>214</v>
      </c>
      <c r="B65" s="45" t="s">
        <v>213</v>
      </c>
      <c r="C65" s="45" t="s">
        <v>215</v>
      </c>
      <c r="D65" s="48">
        <v>558662</v>
      </c>
      <c r="E65" s="46">
        <v>10614.578</v>
      </c>
      <c r="F65" s="47">
        <v>0.81322794183358404</v>
      </c>
      <c r="G65" s="46"/>
      <c r="H65" s="46"/>
      <c r="I65" s="49"/>
    </row>
    <row r="66" spans="1:9" x14ac:dyDescent="0.2">
      <c r="A66" s="45" t="s">
        <v>209</v>
      </c>
      <c r="B66" s="45" t="s">
        <v>208</v>
      </c>
      <c r="C66" s="45" t="s">
        <v>210</v>
      </c>
      <c r="D66" s="48">
        <v>3564251</v>
      </c>
      <c r="E66" s="46">
        <v>10225.83612</v>
      </c>
      <c r="F66" s="47">
        <v>0.78344477391330303</v>
      </c>
      <c r="G66" s="46"/>
      <c r="H66" s="46"/>
      <c r="I66" s="49"/>
    </row>
    <row r="67" spans="1:9" x14ac:dyDescent="0.2">
      <c r="A67" s="45" t="s">
        <v>393</v>
      </c>
      <c r="B67" s="45" t="s">
        <v>392</v>
      </c>
      <c r="C67" s="45" t="s">
        <v>210</v>
      </c>
      <c r="D67" s="48">
        <v>300000</v>
      </c>
      <c r="E67" s="46">
        <v>10200</v>
      </c>
      <c r="F67" s="47">
        <v>0.78146535893396396</v>
      </c>
      <c r="G67" s="46"/>
      <c r="H67" s="46"/>
      <c r="I67" s="49"/>
    </row>
    <row r="68" spans="1:9" x14ac:dyDescent="0.2">
      <c r="A68" s="45" t="s">
        <v>347</v>
      </c>
      <c r="B68" s="45" t="s">
        <v>346</v>
      </c>
      <c r="C68" s="45" t="s">
        <v>160</v>
      </c>
      <c r="D68" s="48">
        <v>2605137</v>
      </c>
      <c r="E68" s="46">
        <v>10128.772660000001</v>
      </c>
      <c r="F68" s="47">
        <v>0.77600832963798205</v>
      </c>
      <c r="G68" s="46"/>
      <c r="H68" s="46"/>
      <c r="I68" s="49"/>
    </row>
    <row r="69" spans="1:9" x14ac:dyDescent="0.2">
      <c r="A69" s="45" t="s">
        <v>824</v>
      </c>
      <c r="B69" s="45" t="s">
        <v>823</v>
      </c>
      <c r="C69" s="45" t="s">
        <v>215</v>
      </c>
      <c r="D69" s="48">
        <v>534830</v>
      </c>
      <c r="E69" s="46">
        <v>9990.6244000000006</v>
      </c>
      <c r="F69" s="47">
        <v>0.76542420418827595</v>
      </c>
      <c r="G69" s="46"/>
      <c r="H69" s="46"/>
      <c r="I69" s="49"/>
    </row>
    <row r="70" spans="1:9" x14ac:dyDescent="0.2">
      <c r="A70" s="45" t="s">
        <v>826</v>
      </c>
      <c r="B70" s="45" t="s">
        <v>825</v>
      </c>
      <c r="C70" s="45" t="s">
        <v>160</v>
      </c>
      <c r="D70" s="48">
        <v>637855</v>
      </c>
      <c r="E70" s="46">
        <v>9858.0490250000003</v>
      </c>
      <c r="F70" s="47">
        <v>0.75526704114806198</v>
      </c>
      <c r="G70" s="46"/>
      <c r="H70" s="46"/>
      <c r="I70" s="49"/>
    </row>
    <row r="71" spans="1:9" x14ac:dyDescent="0.2">
      <c r="A71" s="45" t="s">
        <v>718</v>
      </c>
      <c r="B71" s="45" t="s">
        <v>717</v>
      </c>
      <c r="C71" s="45" t="s">
        <v>250</v>
      </c>
      <c r="D71" s="48">
        <v>26204805</v>
      </c>
      <c r="E71" s="46">
        <v>9640.7477600000002</v>
      </c>
      <c r="F71" s="47">
        <v>0.73861866751570704</v>
      </c>
      <c r="G71" s="46"/>
      <c r="H71" s="46"/>
      <c r="I71" s="49"/>
    </row>
    <row r="72" spans="1:9" x14ac:dyDescent="0.2">
      <c r="A72" s="45" t="s">
        <v>828</v>
      </c>
      <c r="B72" s="45" t="s">
        <v>827</v>
      </c>
      <c r="C72" s="45" t="s">
        <v>241</v>
      </c>
      <c r="D72" s="48">
        <v>5993530</v>
      </c>
      <c r="E72" s="46">
        <v>9595.0421769999994</v>
      </c>
      <c r="F72" s="47">
        <v>0.73511696851331598</v>
      </c>
      <c r="G72" s="46"/>
      <c r="H72" s="46"/>
      <c r="I72" s="49"/>
    </row>
    <row r="73" spans="1:9" x14ac:dyDescent="0.2">
      <c r="A73" s="45" t="s">
        <v>141</v>
      </c>
      <c r="B73" s="45" t="s">
        <v>140</v>
      </c>
      <c r="C73" s="45" t="s">
        <v>142</v>
      </c>
      <c r="D73" s="48">
        <v>1331087</v>
      </c>
      <c r="E73" s="46">
        <v>9437.4068299999999</v>
      </c>
      <c r="F73" s="47">
        <v>0.723039854491352</v>
      </c>
      <c r="G73" s="46">
        <v>-9298.25</v>
      </c>
      <c r="H73" s="46">
        <v>-0.71237845820664003</v>
      </c>
      <c r="I73" s="49"/>
    </row>
    <row r="74" spans="1:9" x14ac:dyDescent="0.2">
      <c r="A74" s="45" t="s">
        <v>738</v>
      </c>
      <c r="B74" s="45" t="s">
        <v>737</v>
      </c>
      <c r="C74" s="45" t="s">
        <v>175</v>
      </c>
      <c r="D74" s="48">
        <v>1071904</v>
      </c>
      <c r="E74" s="46">
        <v>9427.9316319999998</v>
      </c>
      <c r="F74" s="47">
        <v>0.72231391929468103</v>
      </c>
      <c r="G74" s="46"/>
      <c r="H74" s="46"/>
      <c r="I74" s="49"/>
    </row>
    <row r="75" spans="1:9" x14ac:dyDescent="0.2">
      <c r="A75" s="45" t="s">
        <v>830</v>
      </c>
      <c r="B75" s="45" t="s">
        <v>829</v>
      </c>
      <c r="C75" s="45" t="s">
        <v>484</v>
      </c>
      <c r="D75" s="48">
        <v>374936</v>
      </c>
      <c r="E75" s="46">
        <v>8885.9832000000006</v>
      </c>
      <c r="F75" s="47">
        <v>0.68079294616364405</v>
      </c>
      <c r="G75" s="46"/>
      <c r="H75" s="46"/>
      <c r="I75" s="49"/>
    </row>
    <row r="76" spans="1:9" x14ac:dyDescent="0.2">
      <c r="A76" s="45" t="s">
        <v>832</v>
      </c>
      <c r="B76" s="45" t="s">
        <v>831</v>
      </c>
      <c r="C76" s="45" t="s">
        <v>684</v>
      </c>
      <c r="D76" s="48">
        <v>24000</v>
      </c>
      <c r="E76" s="46">
        <v>8592</v>
      </c>
      <c r="F76" s="47">
        <v>0.65826964352555095</v>
      </c>
      <c r="G76" s="46"/>
      <c r="H76" s="46"/>
      <c r="I76" s="49"/>
    </row>
    <row r="77" spans="1:9" x14ac:dyDescent="0.2">
      <c r="A77" s="45" t="s">
        <v>834</v>
      </c>
      <c r="B77" s="45" t="s">
        <v>833</v>
      </c>
      <c r="C77" s="45" t="s">
        <v>233</v>
      </c>
      <c r="D77" s="48">
        <v>355911</v>
      </c>
      <c r="E77" s="46">
        <v>8187.3766439999999</v>
      </c>
      <c r="F77" s="47">
        <v>0.62726972821872695</v>
      </c>
      <c r="G77" s="46"/>
      <c r="H77" s="46"/>
      <c r="I77" s="49"/>
    </row>
    <row r="78" spans="1:9" x14ac:dyDescent="0.2">
      <c r="A78" s="45" t="s">
        <v>675</v>
      </c>
      <c r="B78" s="45" t="s">
        <v>674</v>
      </c>
      <c r="C78" s="45" t="s">
        <v>184</v>
      </c>
      <c r="D78" s="48">
        <v>613011</v>
      </c>
      <c r="E78" s="46">
        <v>7630.7609279999997</v>
      </c>
      <c r="F78" s="47">
        <v>0.58462503211164596</v>
      </c>
      <c r="G78" s="46"/>
      <c r="H78" s="46"/>
      <c r="I78" s="49"/>
    </row>
    <row r="79" spans="1:9" x14ac:dyDescent="0.2">
      <c r="A79" s="45" t="s">
        <v>712</v>
      </c>
      <c r="B79" s="45" t="s">
        <v>711</v>
      </c>
      <c r="C79" s="45" t="s">
        <v>142</v>
      </c>
      <c r="D79" s="48">
        <v>3098186</v>
      </c>
      <c r="E79" s="46">
        <v>7100.7324930000004</v>
      </c>
      <c r="F79" s="47">
        <v>0.54401730062120601</v>
      </c>
      <c r="G79" s="46"/>
      <c r="H79" s="46"/>
      <c r="I79" s="49"/>
    </row>
    <row r="80" spans="1:9" x14ac:dyDescent="0.2">
      <c r="A80" s="45" t="s">
        <v>836</v>
      </c>
      <c r="B80" s="45" t="s">
        <v>835</v>
      </c>
      <c r="C80" s="45" t="s">
        <v>471</v>
      </c>
      <c r="D80" s="48">
        <v>258394</v>
      </c>
      <c r="E80" s="46">
        <v>6615.9199760000001</v>
      </c>
      <c r="F80" s="47">
        <v>0.506873752816002</v>
      </c>
      <c r="G80" s="46"/>
      <c r="H80" s="46"/>
      <c r="I80" s="49"/>
    </row>
    <row r="81" spans="1:9" x14ac:dyDescent="0.2">
      <c r="A81" s="45" t="s">
        <v>838</v>
      </c>
      <c r="B81" s="45" t="s">
        <v>837</v>
      </c>
      <c r="C81" s="45" t="s">
        <v>471</v>
      </c>
      <c r="D81" s="48">
        <v>140000</v>
      </c>
      <c r="E81" s="46">
        <v>6570.9</v>
      </c>
      <c r="F81" s="47">
        <v>0.50342458108031196</v>
      </c>
      <c r="G81" s="46"/>
      <c r="H81" s="46"/>
      <c r="I81" s="49"/>
    </row>
    <row r="82" spans="1:9" x14ac:dyDescent="0.2">
      <c r="A82" s="45" t="s">
        <v>840</v>
      </c>
      <c r="B82" s="45" t="s">
        <v>839</v>
      </c>
      <c r="C82" s="45" t="s">
        <v>484</v>
      </c>
      <c r="D82" s="48">
        <v>327620</v>
      </c>
      <c r="E82" s="46">
        <v>6244.1095800000003</v>
      </c>
      <c r="F82" s="47">
        <v>0.47838777785859798</v>
      </c>
      <c r="G82" s="46"/>
      <c r="H82" s="46"/>
      <c r="I82" s="49"/>
    </row>
    <row r="83" spans="1:9" x14ac:dyDescent="0.2">
      <c r="A83" s="45" t="s">
        <v>842</v>
      </c>
      <c r="B83" s="45" t="s">
        <v>841</v>
      </c>
      <c r="C83" s="45" t="s">
        <v>230</v>
      </c>
      <c r="D83" s="48">
        <v>110307</v>
      </c>
      <c r="E83" s="46">
        <v>3562.4748719999998</v>
      </c>
      <c r="F83" s="47">
        <v>0.27293634358242203</v>
      </c>
      <c r="G83" s="46"/>
      <c r="H83" s="46"/>
      <c r="I83" s="49"/>
    </row>
    <row r="84" spans="1:9" x14ac:dyDescent="0.2">
      <c r="A84" s="45" t="s">
        <v>844</v>
      </c>
      <c r="B84" s="45" t="s">
        <v>843</v>
      </c>
      <c r="C84" s="45" t="s">
        <v>432</v>
      </c>
      <c r="D84" s="48">
        <v>780997</v>
      </c>
      <c r="E84" s="46">
        <v>2655.3897999999999</v>
      </c>
      <c r="F84" s="47">
        <v>0.20344070031045</v>
      </c>
      <c r="G84" s="46"/>
      <c r="H84" s="46"/>
      <c r="I84" s="49"/>
    </row>
    <row r="85" spans="1:9" x14ac:dyDescent="0.2">
      <c r="A85" s="45" t="s">
        <v>846</v>
      </c>
      <c r="B85" s="45" t="s">
        <v>845</v>
      </c>
      <c r="C85" s="45" t="s">
        <v>506</v>
      </c>
      <c r="D85" s="48">
        <v>10779</v>
      </c>
      <c r="E85" s="46">
        <v>860.11030500000004</v>
      </c>
      <c r="F85" s="47">
        <v>6.5896706688198595E-2</v>
      </c>
      <c r="G85" s="46"/>
      <c r="H85" s="46"/>
      <c r="I85" s="49"/>
    </row>
    <row r="86" spans="1:9" x14ac:dyDescent="0.2">
      <c r="A86" s="44" t="s">
        <v>34</v>
      </c>
      <c r="B86" s="44"/>
      <c r="C86" s="44"/>
      <c r="D86" s="44"/>
      <c r="E86" s="50">
        <f>SUM(E7:E85)</f>
        <v>1247875.901912</v>
      </c>
      <c r="F86" s="51">
        <f>SUM(F7:F85)</f>
        <v>95.605077411049535</v>
      </c>
      <c r="G86" s="50">
        <f>SUM(G7:G85)</f>
        <v>-9298.25</v>
      </c>
      <c r="H86" s="50">
        <f>SUM(H7:H85)</f>
        <v>-0.71237845820664003</v>
      </c>
      <c r="I86" s="44"/>
    </row>
    <row r="87" spans="1:9" x14ac:dyDescent="0.2">
      <c r="A87" s="45"/>
      <c r="B87" s="45"/>
      <c r="C87" s="45"/>
      <c r="D87" s="45"/>
      <c r="E87" s="46"/>
      <c r="F87" s="47"/>
      <c r="G87" s="45"/>
      <c r="H87" s="45"/>
      <c r="I87" s="45"/>
    </row>
    <row r="88" spans="1:9" x14ac:dyDescent="0.2">
      <c r="A88" s="44" t="s">
        <v>35</v>
      </c>
      <c r="B88" s="45"/>
      <c r="C88" s="45"/>
      <c r="D88" s="45"/>
      <c r="E88" s="46"/>
      <c r="F88" s="47"/>
      <c r="G88" s="45"/>
      <c r="H88" s="45"/>
      <c r="I88" s="45"/>
    </row>
    <row r="89" spans="1:9" x14ac:dyDescent="0.2">
      <c r="A89" s="44" t="s">
        <v>42</v>
      </c>
      <c r="B89" s="45"/>
      <c r="C89" s="45"/>
      <c r="D89" s="45"/>
      <c r="E89" s="46"/>
      <c r="F89" s="47"/>
      <c r="G89" s="45"/>
      <c r="H89" s="45"/>
      <c r="I89" s="45"/>
    </row>
    <row r="90" spans="1:9" x14ac:dyDescent="0.2">
      <c r="A90" s="45" t="s">
        <v>802</v>
      </c>
      <c r="B90" s="45" t="s">
        <v>1198</v>
      </c>
      <c r="C90" s="45" t="s">
        <v>43</v>
      </c>
      <c r="D90" s="48">
        <v>2500000</v>
      </c>
      <c r="E90" s="46">
        <v>2476.8625000000002</v>
      </c>
      <c r="F90" s="47">
        <v>0.18976296496005601</v>
      </c>
      <c r="G90" s="49"/>
      <c r="H90" s="49"/>
      <c r="I90" s="49">
        <v>5.2458999999999998</v>
      </c>
    </row>
    <row r="91" spans="1:9" x14ac:dyDescent="0.2">
      <c r="A91" s="44" t="s">
        <v>34</v>
      </c>
      <c r="B91" s="44"/>
      <c r="C91" s="44"/>
      <c r="D91" s="44"/>
      <c r="E91" s="50">
        <f>SUM(E89:E90)</f>
        <v>2476.8625000000002</v>
      </c>
      <c r="F91" s="51">
        <f>SUM(F89:F90)</f>
        <v>0.18976296496005601</v>
      </c>
      <c r="G91" s="44"/>
      <c r="H91" s="44"/>
      <c r="I91" s="44"/>
    </row>
    <row r="92" spans="1:9" x14ac:dyDescent="0.2">
      <c r="A92" s="45"/>
      <c r="B92" s="45"/>
      <c r="C92" s="45"/>
      <c r="D92" s="45"/>
      <c r="E92" s="46"/>
      <c r="F92" s="47"/>
      <c r="G92" s="45"/>
      <c r="H92" s="45"/>
      <c r="I92" s="45"/>
    </row>
    <row r="93" spans="1:9" x14ac:dyDescent="0.2">
      <c r="A93" s="44" t="s">
        <v>46</v>
      </c>
      <c r="B93" s="44"/>
      <c r="C93" s="44"/>
      <c r="D93" s="44"/>
      <c r="E93" s="50">
        <f>E86+E91</f>
        <v>1250352.7644120001</v>
      </c>
      <c r="F93" s="51">
        <f>F86+F91</f>
        <v>95.794840376009589</v>
      </c>
      <c r="G93" s="44"/>
      <c r="H93" s="44"/>
      <c r="I93" s="44"/>
    </row>
    <row r="94" spans="1:9" x14ac:dyDescent="0.2">
      <c r="A94" s="44"/>
      <c r="B94" s="44"/>
      <c r="C94" s="44"/>
      <c r="D94" s="44"/>
      <c r="E94" s="50"/>
      <c r="F94" s="51"/>
      <c r="G94" s="44"/>
      <c r="H94" s="44"/>
      <c r="I94" s="44"/>
    </row>
    <row r="95" spans="1:9" x14ac:dyDescent="0.2">
      <c r="A95" s="44" t="s">
        <v>382</v>
      </c>
      <c r="B95" s="44"/>
      <c r="C95" s="44"/>
      <c r="D95" s="44"/>
      <c r="E95" s="79">
        <v>3056.4481888</v>
      </c>
      <c r="F95" s="79">
        <f>E95/E99*100</f>
        <v>0.23416748832584861</v>
      </c>
      <c r="G95" s="44"/>
      <c r="H95" s="44"/>
      <c r="I95" s="44"/>
    </row>
    <row r="96" spans="1:9" x14ac:dyDescent="0.2">
      <c r="A96" s="44"/>
      <c r="B96" s="44"/>
      <c r="C96" s="44"/>
      <c r="D96" s="44"/>
      <c r="E96" s="50"/>
      <c r="F96" s="51"/>
      <c r="G96" s="44"/>
      <c r="H96" s="44"/>
      <c r="I96" s="44"/>
    </row>
    <row r="97" spans="1:9" x14ac:dyDescent="0.2">
      <c r="A97" s="44" t="s">
        <v>48</v>
      </c>
      <c r="B97" s="44"/>
      <c r="C97" s="44"/>
      <c r="D97" s="44"/>
      <c r="E97" s="50">
        <f>E99-(E86+E91+E95)</f>
        <v>51830.985622999957</v>
      </c>
      <c r="F97" s="51">
        <f>F99-(F86+F91+F95)</f>
        <v>3.9709921356645594</v>
      </c>
      <c r="G97" s="44"/>
      <c r="H97" s="44"/>
      <c r="I97" s="44"/>
    </row>
    <row r="98" spans="1:9" x14ac:dyDescent="0.2">
      <c r="A98" s="45"/>
      <c r="B98" s="45"/>
      <c r="C98" s="45"/>
      <c r="D98" s="45"/>
      <c r="E98" s="46"/>
      <c r="F98" s="47"/>
      <c r="G98" s="45"/>
      <c r="H98" s="45"/>
      <c r="I98" s="45"/>
    </row>
    <row r="99" spans="1:9" x14ac:dyDescent="0.2">
      <c r="A99" s="52" t="s">
        <v>47</v>
      </c>
      <c r="B99" s="52"/>
      <c r="C99" s="52"/>
      <c r="D99" s="52"/>
      <c r="E99" s="53">
        <v>1305240.1982237999</v>
      </c>
      <c r="F99" s="54">
        <v>100</v>
      </c>
      <c r="G99" s="52"/>
      <c r="H99" s="52"/>
      <c r="I99" s="52"/>
    </row>
    <row r="100" spans="1:9" x14ac:dyDescent="0.2">
      <c r="A100" s="6" t="s">
        <v>1196</v>
      </c>
      <c r="B100" s="11"/>
      <c r="C100" s="11"/>
      <c r="D100" s="11"/>
      <c r="E100" s="12"/>
      <c r="F100" s="13"/>
      <c r="G100" s="11"/>
      <c r="H100" s="11"/>
      <c r="I100" s="11"/>
    </row>
    <row r="102" spans="1:9" ht="23.25" customHeight="1" x14ac:dyDescent="0.2">
      <c r="A102" s="147" t="s">
        <v>1031</v>
      </c>
      <c r="B102" s="147"/>
      <c r="C102" s="147"/>
      <c r="D102" s="147"/>
      <c r="G102" s="10"/>
      <c r="H102" s="10"/>
      <c r="I102" s="9"/>
    </row>
    <row r="104" spans="1:9" x14ac:dyDescent="0.2">
      <c r="A104" s="11" t="s">
        <v>51</v>
      </c>
    </row>
    <row r="105" spans="1:9" x14ac:dyDescent="0.2">
      <c r="A105" s="11" t="s">
        <v>1027</v>
      </c>
    </row>
    <row r="106" spans="1:9" x14ac:dyDescent="0.2">
      <c r="A106" s="11" t="s">
        <v>52</v>
      </c>
      <c r="B106" s="11"/>
      <c r="C106" s="31" t="s">
        <v>54</v>
      </c>
      <c r="D106" s="11" t="s">
        <v>53</v>
      </c>
    </row>
    <row r="107" spans="1:9" x14ac:dyDescent="0.2">
      <c r="A107" s="6" t="s">
        <v>61</v>
      </c>
      <c r="C107" s="32">
        <v>2830.0028000000002</v>
      </c>
      <c r="D107" s="32">
        <v>2868.4636999999998</v>
      </c>
    </row>
    <row r="108" spans="1:9" x14ac:dyDescent="0.2">
      <c r="A108" s="6" t="s">
        <v>132</v>
      </c>
      <c r="C108" s="32">
        <v>87.044399999999996</v>
      </c>
      <c r="D108" s="32">
        <v>88.227099999999993</v>
      </c>
    </row>
    <row r="109" spans="1:9" x14ac:dyDescent="0.2">
      <c r="A109" s="6" t="s">
        <v>62</v>
      </c>
      <c r="C109" s="32">
        <v>3207.0371</v>
      </c>
      <c r="D109" s="32">
        <v>3252.7082</v>
      </c>
    </row>
    <row r="110" spans="1:9" x14ac:dyDescent="0.2">
      <c r="A110" s="6" t="s">
        <v>133</v>
      </c>
      <c r="C110" s="32">
        <v>105.46850000000001</v>
      </c>
      <c r="D110" s="32">
        <v>106.9705</v>
      </c>
    </row>
    <row r="112" spans="1:9" x14ac:dyDescent="0.2">
      <c r="A112" s="6" t="s">
        <v>58</v>
      </c>
    </row>
    <row r="114" spans="1:7" x14ac:dyDescent="0.2">
      <c r="A114" s="11" t="s">
        <v>1028</v>
      </c>
      <c r="D114" s="31" t="s">
        <v>60</v>
      </c>
    </row>
    <row r="116" spans="1:7" x14ac:dyDescent="0.2">
      <c r="A116" s="11" t="s">
        <v>1032</v>
      </c>
      <c r="D116" s="31" t="s">
        <v>60</v>
      </c>
    </row>
    <row r="118" spans="1:7" x14ac:dyDescent="0.2">
      <c r="A118" s="11" t="s">
        <v>1052</v>
      </c>
      <c r="D118" s="35"/>
    </row>
    <row r="120" spans="1:7" x14ac:dyDescent="0.2">
      <c r="A120" s="9" t="s">
        <v>1069</v>
      </c>
      <c r="G120" s="9"/>
    </row>
    <row r="121" spans="1:7" x14ac:dyDescent="0.2">
      <c r="G121" s="9"/>
    </row>
    <row r="122" spans="1:7" ht="22.5" x14ac:dyDescent="0.2">
      <c r="A122" s="57" t="s">
        <v>1033</v>
      </c>
      <c r="B122" s="59" t="s">
        <v>1053</v>
      </c>
      <c r="C122" s="59" t="s">
        <v>1054</v>
      </c>
      <c r="D122" s="70" t="s">
        <v>1055</v>
      </c>
      <c r="E122" s="60" t="s">
        <v>1038</v>
      </c>
      <c r="G122" s="9"/>
    </row>
    <row r="123" spans="1:7" x14ac:dyDescent="0.2">
      <c r="A123" s="61" t="s">
        <v>1106</v>
      </c>
      <c r="B123" s="71" t="s">
        <v>1056</v>
      </c>
      <c r="C123" s="72">
        <v>718.60675000000003</v>
      </c>
      <c r="D123" s="65">
        <v>715.25</v>
      </c>
      <c r="E123" s="80">
        <v>1637.26875</v>
      </c>
      <c r="G123" s="9"/>
    </row>
    <row r="124" spans="1:7" x14ac:dyDescent="0.2">
      <c r="G124" s="9"/>
    </row>
    <row r="125" spans="1:7" x14ac:dyDescent="0.2">
      <c r="A125" s="9" t="s">
        <v>1308</v>
      </c>
      <c r="C125" s="35"/>
      <c r="G125" s="9"/>
    </row>
    <row r="126" spans="1:7" x14ac:dyDescent="0.2">
      <c r="A126" s="9" t="s">
        <v>1309</v>
      </c>
      <c r="G126" s="9"/>
    </row>
    <row r="127" spans="1:7" x14ac:dyDescent="0.2">
      <c r="A127" s="9" t="s">
        <v>1074</v>
      </c>
      <c r="D127" s="31" t="s">
        <v>60</v>
      </c>
      <c r="G127" s="9"/>
    </row>
    <row r="129" spans="1:4" x14ac:dyDescent="0.2">
      <c r="A129" s="11" t="s">
        <v>1060</v>
      </c>
      <c r="D129" s="35">
        <f>ABS(+H86)</f>
        <v>0.71237845820664003</v>
      </c>
    </row>
    <row r="131" spans="1:4" x14ac:dyDescent="0.2">
      <c r="A131" s="11" t="s">
        <v>1061</v>
      </c>
      <c r="D131" s="36">
        <v>0.45522574880204603</v>
      </c>
    </row>
    <row r="133" spans="1:4" x14ac:dyDescent="0.2">
      <c r="A133" s="11" t="s">
        <v>385</v>
      </c>
      <c r="D133" s="31" t="s">
        <v>60</v>
      </c>
    </row>
    <row r="135" spans="1:4" x14ac:dyDescent="0.2">
      <c r="A135" s="11" t="s">
        <v>1046</v>
      </c>
      <c r="D135" s="31" t="s">
        <v>60</v>
      </c>
    </row>
    <row r="137" spans="1:4" x14ac:dyDescent="0.2">
      <c r="A137" s="11" t="s">
        <v>1047</v>
      </c>
      <c r="B137" s="11"/>
      <c r="D137" s="31" t="s">
        <v>60</v>
      </c>
    </row>
    <row r="138" spans="1:4" x14ac:dyDescent="0.2">
      <c r="A138" s="11"/>
      <c r="B138" s="11"/>
    </row>
    <row r="139" spans="1:4" x14ac:dyDescent="0.2">
      <c r="A139" s="11" t="s">
        <v>1048</v>
      </c>
      <c r="B139" s="11"/>
      <c r="D139" s="31" t="s">
        <v>60</v>
      </c>
    </row>
    <row r="140" spans="1:4" x14ac:dyDescent="0.2">
      <c r="A140" s="11"/>
      <c r="B140" s="11"/>
    </row>
    <row r="141" spans="1:4" x14ac:dyDescent="0.2">
      <c r="A141" s="11" t="s">
        <v>1049</v>
      </c>
      <c r="B141" s="11"/>
      <c r="D141" s="31" t="s">
        <v>60</v>
      </c>
    </row>
    <row r="142" spans="1:4" x14ac:dyDescent="0.2">
      <c r="B142" s="11"/>
      <c r="D142" s="31"/>
    </row>
    <row r="143" spans="1:4" x14ac:dyDescent="0.2">
      <c r="A143" s="77" t="s">
        <v>1078</v>
      </c>
      <c r="B143" s="78"/>
      <c r="C143" s="78"/>
      <c r="D143" s="78"/>
    </row>
    <row r="145" spans="1:9" x14ac:dyDescent="0.2">
      <c r="A145" s="77" t="s">
        <v>2074</v>
      </c>
      <c r="B145" s="78"/>
      <c r="C145" s="78"/>
      <c r="D145" s="78"/>
      <c r="E145" s="10"/>
      <c r="G145" s="78"/>
      <c r="H145" s="78"/>
      <c r="I145" s="78"/>
    </row>
    <row r="146" spans="1:9" x14ac:dyDescent="0.2">
      <c r="A146" s="102"/>
      <c r="B146" s="78"/>
      <c r="C146" s="78"/>
      <c r="D146" s="78"/>
      <c r="E146" s="10"/>
      <c r="G146" s="78"/>
      <c r="H146" s="78"/>
      <c r="I146" s="78"/>
    </row>
    <row r="147" spans="1:9" x14ac:dyDescent="0.2">
      <c r="A147" s="78"/>
      <c r="B147" s="78"/>
      <c r="C147" s="78"/>
      <c r="D147" s="78"/>
      <c r="E147" s="10"/>
      <c r="G147" s="78"/>
      <c r="H147" s="78"/>
      <c r="I147" s="78"/>
    </row>
    <row r="148" spans="1:9" x14ac:dyDescent="0.2">
      <c r="A148" s="78"/>
      <c r="B148" s="78"/>
      <c r="C148" s="78"/>
      <c r="D148" s="78"/>
      <c r="E148" s="10"/>
      <c r="G148" s="78"/>
      <c r="H148" s="78"/>
      <c r="I148" s="78"/>
    </row>
    <row r="149" spans="1:9" x14ac:dyDescent="0.2">
      <c r="A149" s="78"/>
      <c r="B149" s="78"/>
      <c r="C149" s="78"/>
      <c r="D149" s="78"/>
      <c r="E149" s="10"/>
      <c r="G149" s="78"/>
      <c r="H149" s="78"/>
      <c r="I149" s="78"/>
    </row>
    <row r="150" spans="1:9" x14ac:dyDescent="0.2">
      <c r="A150" s="78"/>
      <c r="B150" s="78"/>
      <c r="C150" s="78"/>
      <c r="D150" s="78"/>
      <c r="E150" s="10"/>
      <c r="G150" s="78"/>
      <c r="H150" s="78"/>
      <c r="I150" s="78"/>
    </row>
    <row r="151" spans="1:9" x14ac:dyDescent="0.2">
      <c r="A151" s="78"/>
      <c r="B151" s="78"/>
      <c r="C151" s="78"/>
      <c r="D151" s="78"/>
      <c r="E151" s="10"/>
      <c r="G151" s="78"/>
      <c r="H151" s="78"/>
      <c r="I151" s="78"/>
    </row>
    <row r="152" spans="1:9" x14ac:dyDescent="0.2">
      <c r="A152" s="78"/>
      <c r="B152" s="78"/>
      <c r="C152" s="78"/>
      <c r="D152" s="78"/>
      <c r="E152" s="10"/>
      <c r="G152" s="78"/>
      <c r="H152" s="78"/>
      <c r="I152" s="78"/>
    </row>
    <row r="153" spans="1:9" x14ac:dyDescent="0.2">
      <c r="A153" s="78"/>
      <c r="B153" s="78"/>
      <c r="C153" s="78"/>
      <c r="D153" s="78"/>
      <c r="E153" s="10"/>
      <c r="G153" s="78"/>
      <c r="H153" s="78"/>
      <c r="I153" s="78"/>
    </row>
    <row r="154" spans="1:9" x14ac:dyDescent="0.2">
      <c r="A154" s="78"/>
      <c r="B154" s="78"/>
      <c r="C154" s="78"/>
      <c r="D154" s="78"/>
      <c r="E154" s="10"/>
      <c r="G154" s="78"/>
      <c r="H154" s="78"/>
      <c r="I154" s="78"/>
    </row>
    <row r="155" spans="1:9" x14ac:dyDescent="0.2">
      <c r="A155" s="78"/>
      <c r="B155" s="78"/>
      <c r="C155" s="78"/>
      <c r="D155" s="78"/>
      <c r="E155" s="10"/>
      <c r="G155" s="78"/>
      <c r="H155" s="78"/>
      <c r="I155" s="78"/>
    </row>
    <row r="156" spans="1:9" x14ac:dyDescent="0.2">
      <c r="A156" s="78"/>
      <c r="B156" s="78"/>
      <c r="C156" s="78"/>
      <c r="D156" s="78"/>
      <c r="E156" s="10"/>
      <c r="G156" s="78"/>
      <c r="H156" s="78"/>
      <c r="I156" s="78"/>
    </row>
    <row r="157" spans="1:9" x14ac:dyDescent="0.2">
      <c r="A157" s="78"/>
      <c r="B157" s="78"/>
      <c r="C157" s="78"/>
      <c r="D157" s="78"/>
      <c r="E157" s="10"/>
      <c r="G157" s="78"/>
      <c r="H157" s="78"/>
      <c r="I157" s="78"/>
    </row>
    <row r="158" spans="1:9" x14ac:dyDescent="0.2">
      <c r="A158" s="78"/>
      <c r="B158" s="78"/>
      <c r="C158" s="78"/>
      <c r="D158" s="78"/>
      <c r="E158" s="10"/>
      <c r="G158" s="78"/>
      <c r="H158" s="78"/>
      <c r="I158" s="78"/>
    </row>
    <row r="159" spans="1:9" x14ac:dyDescent="0.2">
      <c r="A159" s="78"/>
      <c r="B159" s="78"/>
      <c r="C159" s="78"/>
      <c r="D159" s="78"/>
      <c r="E159" s="10"/>
      <c r="G159" s="78"/>
      <c r="H159" s="78"/>
      <c r="I159" s="78"/>
    </row>
    <row r="160" spans="1:9" x14ac:dyDescent="0.2">
      <c r="A160" s="78"/>
      <c r="B160" s="78"/>
      <c r="C160" s="78"/>
      <c r="D160" s="78"/>
      <c r="E160" s="10"/>
      <c r="G160" s="78"/>
      <c r="H160" s="78"/>
      <c r="I160" s="78"/>
    </row>
    <row r="161" spans="1:9" x14ac:dyDescent="0.2">
      <c r="A161" s="78"/>
      <c r="B161" s="78"/>
      <c r="C161" s="78"/>
      <c r="D161" s="78"/>
      <c r="E161" s="10"/>
      <c r="G161" s="78"/>
      <c r="H161" s="78"/>
      <c r="I161" s="78"/>
    </row>
    <row r="162" spans="1:9" x14ac:dyDescent="0.2">
      <c r="A162" s="78"/>
      <c r="B162" s="78"/>
      <c r="C162" s="78"/>
      <c r="D162" s="78"/>
      <c r="E162" s="10"/>
      <c r="G162" s="78"/>
      <c r="H162" s="78"/>
      <c r="I162" s="78"/>
    </row>
    <row r="163" spans="1:9" x14ac:dyDescent="0.2">
      <c r="A163" s="77" t="s">
        <v>1499</v>
      </c>
      <c r="B163" s="78"/>
      <c r="C163" s="78"/>
      <c r="D163" s="78"/>
      <c r="E163" s="10"/>
      <c r="G163" s="78"/>
      <c r="H163" s="78"/>
      <c r="I163" s="78"/>
    </row>
    <row r="164" spans="1:9" x14ac:dyDescent="0.2">
      <c r="A164" s="78"/>
      <c r="B164" s="78"/>
      <c r="C164" s="78"/>
      <c r="D164" s="78"/>
      <c r="E164" s="10"/>
      <c r="G164" s="78"/>
      <c r="H164" s="78"/>
      <c r="I164" s="78"/>
    </row>
    <row r="165" spans="1:9" x14ac:dyDescent="0.2">
      <c r="A165" s="77" t="s">
        <v>2075</v>
      </c>
      <c r="B165" s="78"/>
      <c r="C165" s="78"/>
      <c r="D165" s="78"/>
      <c r="E165" s="10"/>
      <c r="G165" s="78"/>
      <c r="H165" s="78"/>
      <c r="I165" s="78"/>
    </row>
    <row r="166" spans="1:9" x14ac:dyDescent="0.2">
      <c r="A166" s="78"/>
      <c r="B166" s="78"/>
      <c r="C166" s="78"/>
      <c r="D166" s="78"/>
      <c r="E166" s="10"/>
      <c r="G166" s="78"/>
      <c r="H166" s="78"/>
      <c r="I166" s="78"/>
    </row>
    <row r="167" spans="1:9" x14ac:dyDescent="0.2">
      <c r="A167" s="78"/>
      <c r="B167" s="78"/>
      <c r="C167" s="78"/>
      <c r="D167" s="78"/>
      <c r="E167" s="10"/>
      <c r="G167" s="78"/>
      <c r="H167" s="78"/>
      <c r="I167" s="78"/>
    </row>
    <row r="168" spans="1:9" x14ac:dyDescent="0.2">
      <c r="A168" s="78"/>
      <c r="B168" s="78"/>
      <c r="C168" s="78"/>
      <c r="D168" s="78"/>
      <c r="E168" s="10"/>
      <c r="G168" s="78"/>
      <c r="H168" s="78"/>
      <c r="I168" s="78"/>
    </row>
    <row r="169" spans="1:9" x14ac:dyDescent="0.2">
      <c r="A169" s="78"/>
      <c r="B169" s="78"/>
      <c r="C169" s="78"/>
      <c r="D169" s="78"/>
      <c r="E169" s="10"/>
      <c r="G169" s="78"/>
      <c r="H169" s="78"/>
      <c r="I169" s="78"/>
    </row>
    <row r="170" spans="1:9" x14ac:dyDescent="0.2">
      <c r="A170" s="78"/>
      <c r="B170" s="78"/>
      <c r="C170" s="78"/>
      <c r="D170" s="78"/>
      <c r="E170" s="10"/>
      <c r="G170" s="78"/>
      <c r="H170" s="78"/>
      <c r="I170" s="78"/>
    </row>
    <row r="171" spans="1:9" x14ac:dyDescent="0.2">
      <c r="A171" s="78"/>
      <c r="B171" s="78"/>
      <c r="C171" s="78"/>
      <c r="D171" s="78"/>
      <c r="E171" s="10"/>
      <c r="G171" s="78"/>
      <c r="H171" s="78"/>
      <c r="I171" s="78"/>
    </row>
    <row r="172" spans="1:9" x14ac:dyDescent="0.2">
      <c r="A172" s="78"/>
      <c r="B172" s="78"/>
      <c r="C172" s="78"/>
      <c r="D172" s="78"/>
      <c r="E172" s="10"/>
      <c r="G172" s="78"/>
      <c r="H172" s="78"/>
      <c r="I172" s="78"/>
    </row>
    <row r="173" spans="1:9" x14ac:dyDescent="0.2">
      <c r="A173" s="78"/>
      <c r="B173" s="78"/>
      <c r="C173" s="78"/>
      <c r="D173" s="78"/>
      <c r="E173" s="10"/>
      <c r="G173" s="78"/>
      <c r="H173" s="78"/>
      <c r="I173" s="78"/>
    </row>
    <row r="174" spans="1:9" x14ac:dyDescent="0.2">
      <c r="A174" s="78"/>
      <c r="B174" s="78"/>
      <c r="C174" s="78"/>
      <c r="D174" s="78"/>
      <c r="E174" s="10"/>
      <c r="G174" s="78"/>
      <c r="H174" s="78"/>
      <c r="I174" s="78"/>
    </row>
    <row r="175" spans="1:9" x14ac:dyDescent="0.2">
      <c r="A175" s="78"/>
      <c r="B175" s="78"/>
      <c r="C175" s="78"/>
      <c r="D175" s="78"/>
      <c r="E175" s="10"/>
      <c r="G175" s="78"/>
      <c r="H175" s="78"/>
      <c r="I175" s="78"/>
    </row>
    <row r="176" spans="1:9" x14ac:dyDescent="0.2">
      <c r="A176" s="78"/>
      <c r="B176" s="78"/>
      <c r="C176" s="78"/>
      <c r="D176" s="78"/>
      <c r="E176" s="10"/>
      <c r="G176" s="78"/>
      <c r="H176" s="78"/>
      <c r="I176" s="78"/>
    </row>
    <row r="177" spans="1:9" x14ac:dyDescent="0.2">
      <c r="A177" s="78"/>
      <c r="B177" s="78"/>
      <c r="C177" s="78"/>
      <c r="D177" s="78"/>
      <c r="E177" s="10"/>
      <c r="G177" s="78"/>
      <c r="H177" s="78"/>
      <c r="I177" s="78"/>
    </row>
    <row r="178" spans="1:9" x14ac:dyDescent="0.2">
      <c r="A178" s="78"/>
      <c r="B178" s="78"/>
      <c r="C178" s="78"/>
      <c r="D178" s="78"/>
      <c r="E178" s="10"/>
      <c r="G178" s="78"/>
      <c r="H178" s="78"/>
      <c r="I178" s="78"/>
    </row>
    <row r="179" spans="1:9" x14ac:dyDescent="0.2">
      <c r="A179" s="78"/>
      <c r="B179" s="78"/>
      <c r="C179" s="78"/>
      <c r="D179" s="78"/>
      <c r="E179" s="10"/>
      <c r="G179" s="78"/>
      <c r="H179" s="78"/>
      <c r="I179" s="78"/>
    </row>
    <row r="180" spans="1:9" x14ac:dyDescent="0.2">
      <c r="A180" s="78"/>
      <c r="B180" s="78"/>
      <c r="C180" s="78"/>
      <c r="D180" s="78"/>
      <c r="E180" s="10"/>
      <c r="G180" s="78"/>
      <c r="H180" s="78"/>
      <c r="I180" s="78"/>
    </row>
    <row r="181" spans="1:9" x14ac:dyDescent="0.2">
      <c r="A181" s="78"/>
      <c r="B181" s="78"/>
      <c r="C181" s="78"/>
      <c r="D181" s="78"/>
      <c r="E181" s="10"/>
      <c r="G181" s="78"/>
      <c r="H181" s="78"/>
      <c r="I181" s="78"/>
    </row>
    <row r="182" spans="1:9" x14ac:dyDescent="0.2">
      <c r="A182" s="78" t="s">
        <v>1500</v>
      </c>
      <c r="B182" s="78"/>
      <c r="C182" s="78"/>
      <c r="D182" s="78"/>
      <c r="E182" s="10"/>
      <c r="G182" s="78"/>
      <c r="H182" s="78"/>
      <c r="I182" s="78"/>
    </row>
    <row r="183" spans="1:9" x14ac:dyDescent="0.2">
      <c r="B183" s="78"/>
      <c r="C183" s="78"/>
      <c r="D183" s="78"/>
      <c r="E183" s="10"/>
      <c r="G183" s="78"/>
      <c r="H183" s="78"/>
      <c r="I183" s="78"/>
    </row>
    <row r="184" spans="1:9" x14ac:dyDescent="0.2">
      <c r="A184" s="78" t="s">
        <v>1487</v>
      </c>
      <c r="G184" s="78"/>
    </row>
    <row r="185" spans="1:9" x14ac:dyDescent="0.2">
      <c r="G185" s="78"/>
    </row>
    <row r="186" spans="1:9" x14ac:dyDescent="0.2">
      <c r="G186" s="78"/>
    </row>
    <row r="187" spans="1:9" x14ac:dyDescent="0.2">
      <c r="G187" s="78"/>
    </row>
  </sheetData>
  <mergeCells count="2">
    <mergeCell ref="A1:F1"/>
    <mergeCell ref="A102:D102"/>
  </mergeCells>
  <conditionalFormatting sqref="F2:F3 F5:F101 F103:F176">
    <cfRule type="cellIs" dxfId="66" priority="5" stopIfTrue="1" operator="between">
      <formula>0.009</formula>
      <formula>-0.009</formula>
    </cfRule>
  </conditionalFormatting>
  <conditionalFormatting sqref="F184:F65532">
    <cfRule type="cellIs" dxfId="65" priority="2" stopIfTrue="1" operator="between">
      <formula>0.009</formula>
      <formula>-0.009</formula>
    </cfRule>
  </conditionalFormatting>
  <conditionalFormatting sqref="F102:H102">
    <cfRule type="cellIs" dxfId="64" priority="4"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27799-359D-4868-9DFC-BCCB0199A470}">
  <dimension ref="A1:I184"/>
  <sheetViews>
    <sheetView workbookViewId="0">
      <selection sqref="A1:F1"/>
    </sheetView>
  </sheetViews>
  <sheetFormatPr defaultColWidth="9.140625" defaultRowHeight="11.25" x14ac:dyDescent="0.2"/>
  <cols>
    <col min="1" max="1" width="33.85546875" style="6" bestFit="1" customWidth="1"/>
    <col min="2" max="2" width="27.28515625" style="6" bestFit="1" customWidth="1"/>
    <col min="3" max="3" width="32.140625" style="6" bestFit="1" customWidth="1"/>
    <col min="4" max="4" width="15.5703125" style="6" customWidth="1"/>
    <col min="5" max="5" width="24.28515625" style="9" customWidth="1"/>
    <col min="6" max="6" width="11.85546875" style="10" bestFit="1" customWidth="1"/>
    <col min="7" max="16384" width="9.140625" style="6"/>
  </cols>
  <sheetData>
    <row r="1" spans="1:6" s="1" customFormat="1" ht="15" x14ac:dyDescent="0.2">
      <c r="A1" s="145" t="s">
        <v>18</v>
      </c>
      <c r="B1" s="146"/>
      <c r="C1" s="146"/>
      <c r="D1" s="146"/>
      <c r="E1" s="146"/>
      <c r="F1" s="146"/>
    </row>
    <row r="2" spans="1:6" s="1" customFormat="1" ht="12" x14ac:dyDescent="0.2">
      <c r="E2" s="5"/>
      <c r="F2" s="8"/>
    </row>
    <row r="3" spans="1:6" s="1" customFormat="1" ht="12" x14ac:dyDescent="0.2">
      <c r="A3" s="7" t="s">
        <v>7</v>
      </c>
      <c r="B3" s="2"/>
      <c r="C3" s="3"/>
      <c r="D3" s="3"/>
      <c r="E3" s="4"/>
      <c r="F3" s="8"/>
    </row>
    <row r="4" spans="1:6" s="1" customFormat="1" ht="23.25" customHeight="1" x14ac:dyDescent="0.2">
      <c r="A4" s="14" t="s">
        <v>2</v>
      </c>
      <c r="B4" s="14" t="s">
        <v>0</v>
      </c>
      <c r="C4" s="15" t="s">
        <v>638</v>
      </c>
      <c r="D4" s="15" t="s">
        <v>1</v>
      </c>
      <c r="E4" s="56" t="s">
        <v>6</v>
      </c>
      <c r="F4" s="16" t="s">
        <v>3</v>
      </c>
    </row>
    <row r="5" spans="1:6" x14ac:dyDescent="0.2">
      <c r="A5" s="17" t="s">
        <v>139</v>
      </c>
      <c r="B5" s="18"/>
      <c r="C5" s="18"/>
      <c r="D5" s="18"/>
      <c r="E5" s="19"/>
      <c r="F5" s="20"/>
    </row>
    <row r="6" spans="1:6" x14ac:dyDescent="0.2">
      <c r="A6" s="21" t="s">
        <v>31</v>
      </c>
      <c r="B6" s="22"/>
      <c r="C6" s="22"/>
      <c r="D6" s="22"/>
      <c r="E6" s="23"/>
      <c r="F6" s="24"/>
    </row>
    <row r="7" spans="1:6" x14ac:dyDescent="0.2">
      <c r="A7" s="22" t="s">
        <v>141</v>
      </c>
      <c r="B7" s="22" t="s">
        <v>140</v>
      </c>
      <c r="C7" s="22" t="s">
        <v>142</v>
      </c>
      <c r="D7" s="25">
        <v>511829</v>
      </c>
      <c r="E7" s="23">
        <v>3628.8676099999998</v>
      </c>
      <c r="F7" s="24">
        <v>5.8923395250089401</v>
      </c>
    </row>
    <row r="8" spans="1:6" x14ac:dyDescent="0.2">
      <c r="A8" s="22" t="s">
        <v>144</v>
      </c>
      <c r="B8" s="22" t="s">
        <v>143</v>
      </c>
      <c r="C8" s="22" t="s">
        <v>142</v>
      </c>
      <c r="D8" s="25">
        <v>211455</v>
      </c>
      <c r="E8" s="23">
        <v>3074.5556999999999</v>
      </c>
      <c r="F8" s="24">
        <v>4.9922807938842197</v>
      </c>
    </row>
    <row r="9" spans="1:6" x14ac:dyDescent="0.2">
      <c r="A9" s="22" t="s">
        <v>150</v>
      </c>
      <c r="B9" s="22" t="s">
        <v>149</v>
      </c>
      <c r="C9" s="22" t="s">
        <v>151</v>
      </c>
      <c r="D9" s="25">
        <v>207552</v>
      </c>
      <c r="E9" s="23">
        <v>2650.4390400000002</v>
      </c>
      <c r="F9" s="24">
        <v>4.3036253708960004</v>
      </c>
    </row>
    <row r="10" spans="1:6" x14ac:dyDescent="0.2">
      <c r="A10" s="22" t="s">
        <v>165</v>
      </c>
      <c r="B10" s="22" t="s">
        <v>164</v>
      </c>
      <c r="C10" s="22" t="s">
        <v>166</v>
      </c>
      <c r="D10" s="25">
        <v>53448</v>
      </c>
      <c r="E10" s="23">
        <v>2161.9181520000002</v>
      </c>
      <c r="F10" s="24">
        <v>3.5103941906725802</v>
      </c>
    </row>
    <row r="11" spans="1:6" x14ac:dyDescent="0.2">
      <c r="A11" s="22" t="s">
        <v>159</v>
      </c>
      <c r="B11" s="22" t="s">
        <v>158</v>
      </c>
      <c r="C11" s="22" t="s">
        <v>160</v>
      </c>
      <c r="D11" s="25">
        <v>98616</v>
      </c>
      <c r="E11" s="23">
        <v>1786.823304</v>
      </c>
      <c r="F11" s="24">
        <v>2.9013374721505101</v>
      </c>
    </row>
    <row r="12" spans="1:6" x14ac:dyDescent="0.2">
      <c r="A12" s="22" t="s">
        <v>146</v>
      </c>
      <c r="B12" s="22" t="s">
        <v>145</v>
      </c>
      <c r="C12" s="22" t="s">
        <v>142</v>
      </c>
      <c r="D12" s="25">
        <v>119393</v>
      </c>
      <c r="E12" s="23">
        <v>1552.1089999999999</v>
      </c>
      <c r="F12" s="24">
        <v>2.5202223367476599</v>
      </c>
    </row>
    <row r="13" spans="1:6" x14ac:dyDescent="0.2">
      <c r="A13" s="22" t="s">
        <v>148</v>
      </c>
      <c r="B13" s="22" t="s">
        <v>147</v>
      </c>
      <c r="C13" s="22" t="s">
        <v>142</v>
      </c>
      <c r="D13" s="25">
        <v>146047</v>
      </c>
      <c r="E13" s="23">
        <v>1548.0981999999999</v>
      </c>
      <c r="F13" s="24">
        <v>2.5137098381098499</v>
      </c>
    </row>
    <row r="14" spans="1:6" x14ac:dyDescent="0.2">
      <c r="A14" s="22" t="s">
        <v>156</v>
      </c>
      <c r="B14" s="22" t="s">
        <v>155</v>
      </c>
      <c r="C14" s="22" t="s">
        <v>157</v>
      </c>
      <c r="D14" s="25">
        <v>135444</v>
      </c>
      <c r="E14" s="23">
        <v>1535.664072</v>
      </c>
      <c r="F14" s="24">
        <v>2.4935200401487698</v>
      </c>
    </row>
    <row r="15" spans="1:6" x14ac:dyDescent="0.2">
      <c r="A15" s="22" t="s">
        <v>286</v>
      </c>
      <c r="B15" s="22" t="s">
        <v>285</v>
      </c>
      <c r="C15" s="22" t="s">
        <v>184</v>
      </c>
      <c r="D15" s="25">
        <v>24354</v>
      </c>
      <c r="E15" s="23">
        <v>1242.638496</v>
      </c>
      <c r="F15" s="24">
        <v>2.0177225272978401</v>
      </c>
    </row>
    <row r="16" spans="1:6" x14ac:dyDescent="0.2">
      <c r="A16" s="22" t="s">
        <v>425</v>
      </c>
      <c r="B16" s="22" t="s">
        <v>424</v>
      </c>
      <c r="C16" s="22" t="s">
        <v>163</v>
      </c>
      <c r="D16" s="25">
        <v>12285</v>
      </c>
      <c r="E16" s="23">
        <v>977.08747500000004</v>
      </c>
      <c r="F16" s="24">
        <v>1.5865365637666999</v>
      </c>
    </row>
    <row r="17" spans="1:6" x14ac:dyDescent="0.2">
      <c r="A17" s="22" t="s">
        <v>153</v>
      </c>
      <c r="B17" s="22" t="s">
        <v>152</v>
      </c>
      <c r="C17" s="22" t="s">
        <v>154</v>
      </c>
      <c r="D17" s="25">
        <v>276336</v>
      </c>
      <c r="E17" s="23">
        <v>906.65841599999999</v>
      </c>
      <c r="F17" s="24">
        <v>1.4721780440700101</v>
      </c>
    </row>
    <row r="18" spans="1:6" x14ac:dyDescent="0.2">
      <c r="A18" s="22" t="s">
        <v>357</v>
      </c>
      <c r="B18" s="22" t="s">
        <v>356</v>
      </c>
      <c r="C18" s="22" t="s">
        <v>233</v>
      </c>
      <c r="D18" s="25">
        <v>85289</v>
      </c>
      <c r="E18" s="23">
        <v>901.50473</v>
      </c>
      <c r="F18" s="24">
        <v>1.46380979507861</v>
      </c>
    </row>
    <row r="19" spans="1:6" x14ac:dyDescent="0.2">
      <c r="A19" s="22" t="s">
        <v>848</v>
      </c>
      <c r="B19" s="22" t="s">
        <v>847</v>
      </c>
      <c r="C19" s="22" t="s">
        <v>222</v>
      </c>
      <c r="D19" s="25">
        <v>190725</v>
      </c>
      <c r="E19" s="23">
        <v>898.50547500000005</v>
      </c>
      <c r="F19" s="24">
        <v>1.45893978308551</v>
      </c>
    </row>
    <row r="20" spans="1:6" x14ac:dyDescent="0.2">
      <c r="A20" s="22" t="s">
        <v>363</v>
      </c>
      <c r="B20" s="22" t="s">
        <v>362</v>
      </c>
      <c r="C20" s="22" t="s">
        <v>298</v>
      </c>
      <c r="D20" s="25">
        <v>349582</v>
      </c>
      <c r="E20" s="23">
        <v>893.18200999999999</v>
      </c>
      <c r="F20" s="24">
        <v>1.4502958570455899</v>
      </c>
    </row>
    <row r="21" spans="1:6" x14ac:dyDescent="0.2">
      <c r="A21" s="22" t="s">
        <v>520</v>
      </c>
      <c r="B21" s="22" t="s">
        <v>519</v>
      </c>
      <c r="C21" s="22" t="s">
        <v>187</v>
      </c>
      <c r="D21" s="25">
        <v>59442</v>
      </c>
      <c r="E21" s="23">
        <v>889.54953</v>
      </c>
      <c r="F21" s="24">
        <v>1.4443976519364199</v>
      </c>
    </row>
    <row r="22" spans="1:6" x14ac:dyDescent="0.2">
      <c r="A22" s="22" t="s">
        <v>217</v>
      </c>
      <c r="B22" s="22" t="s">
        <v>216</v>
      </c>
      <c r="C22" s="22" t="s">
        <v>184</v>
      </c>
      <c r="D22" s="25">
        <v>32862</v>
      </c>
      <c r="E22" s="23">
        <v>872.02603199999999</v>
      </c>
      <c r="F22" s="24">
        <v>1.41594403748179</v>
      </c>
    </row>
    <row r="23" spans="1:6" x14ac:dyDescent="0.2">
      <c r="A23" s="22" t="s">
        <v>477</v>
      </c>
      <c r="B23" s="22" t="s">
        <v>476</v>
      </c>
      <c r="C23" s="22" t="s">
        <v>163</v>
      </c>
      <c r="D23" s="25">
        <v>6934</v>
      </c>
      <c r="E23" s="23">
        <v>841.0942</v>
      </c>
      <c r="F23" s="24">
        <v>1.3657187672701501</v>
      </c>
    </row>
    <row r="24" spans="1:6" x14ac:dyDescent="0.2">
      <c r="A24" s="22" t="s">
        <v>454</v>
      </c>
      <c r="B24" s="22" t="s">
        <v>453</v>
      </c>
      <c r="C24" s="22" t="s">
        <v>157</v>
      </c>
      <c r="D24" s="25">
        <v>34477</v>
      </c>
      <c r="E24" s="23">
        <v>827.20666100000005</v>
      </c>
      <c r="F24" s="24">
        <v>1.3431690069180999</v>
      </c>
    </row>
    <row r="25" spans="1:6" x14ac:dyDescent="0.2">
      <c r="A25" s="22" t="s">
        <v>226</v>
      </c>
      <c r="B25" s="22" t="s">
        <v>225</v>
      </c>
      <c r="C25" s="22" t="s">
        <v>227</v>
      </c>
      <c r="D25" s="25">
        <v>15633</v>
      </c>
      <c r="E25" s="23">
        <v>818.23122000000001</v>
      </c>
      <c r="F25" s="24">
        <v>1.3285952193230599</v>
      </c>
    </row>
    <row r="26" spans="1:6" x14ac:dyDescent="0.2">
      <c r="A26" s="22" t="s">
        <v>292</v>
      </c>
      <c r="B26" s="22" t="s">
        <v>291</v>
      </c>
      <c r="C26" s="22" t="s">
        <v>293</v>
      </c>
      <c r="D26" s="25">
        <v>348391</v>
      </c>
      <c r="E26" s="23">
        <v>807.57033799999999</v>
      </c>
      <c r="F26" s="24">
        <v>1.3112847128149201</v>
      </c>
    </row>
    <row r="27" spans="1:6" x14ac:dyDescent="0.2">
      <c r="A27" s="22" t="s">
        <v>568</v>
      </c>
      <c r="B27" s="22" t="s">
        <v>567</v>
      </c>
      <c r="C27" s="22" t="s">
        <v>163</v>
      </c>
      <c r="D27" s="25">
        <v>14787</v>
      </c>
      <c r="E27" s="23">
        <v>805.89149999999995</v>
      </c>
      <c r="F27" s="24">
        <v>1.3085587154607501</v>
      </c>
    </row>
    <row r="28" spans="1:6" x14ac:dyDescent="0.2">
      <c r="A28" s="22" t="s">
        <v>497</v>
      </c>
      <c r="B28" s="22" t="s">
        <v>496</v>
      </c>
      <c r="C28" s="22" t="s">
        <v>250</v>
      </c>
      <c r="D28" s="25">
        <v>455900</v>
      </c>
      <c r="E28" s="23">
        <v>778.13012000000003</v>
      </c>
      <c r="F28" s="24">
        <v>1.2634814367548499</v>
      </c>
    </row>
    <row r="29" spans="1:6" x14ac:dyDescent="0.2">
      <c r="A29" s="22" t="s">
        <v>850</v>
      </c>
      <c r="B29" s="22" t="s">
        <v>849</v>
      </c>
      <c r="C29" s="22" t="s">
        <v>172</v>
      </c>
      <c r="D29" s="25">
        <v>15083</v>
      </c>
      <c r="E29" s="23">
        <v>769.98715000000004</v>
      </c>
      <c r="F29" s="24">
        <v>1.2502593660874799</v>
      </c>
    </row>
    <row r="30" spans="1:6" x14ac:dyDescent="0.2">
      <c r="A30" s="22" t="s">
        <v>335</v>
      </c>
      <c r="B30" s="22" t="s">
        <v>334</v>
      </c>
      <c r="C30" s="22" t="s">
        <v>142</v>
      </c>
      <c r="D30" s="25">
        <v>179681</v>
      </c>
      <c r="E30" s="23">
        <v>753.58211400000005</v>
      </c>
      <c r="F30" s="24">
        <v>1.2236218437470101</v>
      </c>
    </row>
    <row r="31" spans="1:6" x14ac:dyDescent="0.2">
      <c r="A31" s="22" t="s">
        <v>535</v>
      </c>
      <c r="B31" s="22" t="s">
        <v>534</v>
      </c>
      <c r="C31" s="22" t="s">
        <v>178</v>
      </c>
      <c r="D31" s="25">
        <v>34176</v>
      </c>
      <c r="E31" s="23">
        <v>747.90758400000004</v>
      </c>
      <c r="F31" s="24">
        <v>1.21440787922741</v>
      </c>
    </row>
    <row r="32" spans="1:6" x14ac:dyDescent="0.2">
      <c r="A32" s="22" t="s">
        <v>333</v>
      </c>
      <c r="B32" s="22" t="s">
        <v>332</v>
      </c>
      <c r="C32" s="22" t="s">
        <v>190</v>
      </c>
      <c r="D32" s="25">
        <v>223636</v>
      </c>
      <c r="E32" s="23">
        <v>732.18426399999998</v>
      </c>
      <c r="F32" s="24">
        <v>1.1888772868065001</v>
      </c>
    </row>
    <row r="33" spans="1:6" x14ac:dyDescent="0.2">
      <c r="A33" s="22" t="s">
        <v>461</v>
      </c>
      <c r="B33" s="22" t="s">
        <v>460</v>
      </c>
      <c r="C33" s="22" t="s">
        <v>462</v>
      </c>
      <c r="D33" s="25">
        <v>180371</v>
      </c>
      <c r="E33" s="23">
        <v>724.64049250000005</v>
      </c>
      <c r="F33" s="24">
        <v>1.17662815904703</v>
      </c>
    </row>
    <row r="34" spans="1:6" x14ac:dyDescent="0.2">
      <c r="A34" s="22" t="s">
        <v>365</v>
      </c>
      <c r="B34" s="22" t="s">
        <v>364</v>
      </c>
      <c r="C34" s="22" t="s">
        <v>178</v>
      </c>
      <c r="D34" s="25">
        <v>35206</v>
      </c>
      <c r="E34" s="23">
        <v>698.768688</v>
      </c>
      <c r="F34" s="24">
        <v>1.1346190607215401</v>
      </c>
    </row>
    <row r="35" spans="1:6" x14ac:dyDescent="0.2">
      <c r="A35" s="22" t="s">
        <v>447</v>
      </c>
      <c r="B35" s="22" t="s">
        <v>446</v>
      </c>
      <c r="C35" s="22" t="s">
        <v>142</v>
      </c>
      <c r="D35" s="25">
        <v>513218</v>
      </c>
      <c r="E35" s="23">
        <v>651.273642</v>
      </c>
      <c r="F35" s="24">
        <v>1.05749942813514</v>
      </c>
    </row>
    <row r="36" spans="1:6" x14ac:dyDescent="0.2">
      <c r="A36" s="22" t="s">
        <v>852</v>
      </c>
      <c r="B36" s="22" t="s">
        <v>851</v>
      </c>
      <c r="C36" s="22" t="s">
        <v>142</v>
      </c>
      <c r="D36" s="25">
        <v>341583</v>
      </c>
      <c r="E36" s="23">
        <v>644.32801289999998</v>
      </c>
      <c r="F36" s="24">
        <v>1.04622152845117</v>
      </c>
    </row>
    <row r="37" spans="1:6" x14ac:dyDescent="0.2">
      <c r="A37" s="22" t="s">
        <v>442</v>
      </c>
      <c r="B37" s="22" t="s">
        <v>441</v>
      </c>
      <c r="C37" s="22" t="s">
        <v>178</v>
      </c>
      <c r="D37" s="25">
        <v>37515</v>
      </c>
      <c r="E37" s="23">
        <v>644.13255000000004</v>
      </c>
      <c r="F37" s="24">
        <v>1.0459041474124799</v>
      </c>
    </row>
    <row r="38" spans="1:6" x14ac:dyDescent="0.2">
      <c r="A38" s="22" t="s">
        <v>514</v>
      </c>
      <c r="B38" s="22" t="s">
        <v>513</v>
      </c>
      <c r="C38" s="22" t="s">
        <v>471</v>
      </c>
      <c r="D38" s="25">
        <v>38144</v>
      </c>
      <c r="E38" s="23">
        <v>643.75628800000004</v>
      </c>
      <c r="F38" s="24">
        <v>1.04529319554191</v>
      </c>
    </row>
    <row r="39" spans="1:6" x14ac:dyDescent="0.2">
      <c r="A39" s="22" t="s">
        <v>302</v>
      </c>
      <c r="B39" s="22" t="s">
        <v>301</v>
      </c>
      <c r="C39" s="22" t="s">
        <v>230</v>
      </c>
      <c r="D39" s="25">
        <v>14037</v>
      </c>
      <c r="E39" s="23">
        <v>623.97272399999997</v>
      </c>
      <c r="F39" s="24">
        <v>1.0131698202549499</v>
      </c>
    </row>
    <row r="40" spans="1:6" x14ac:dyDescent="0.2">
      <c r="A40" s="22" t="s">
        <v>174</v>
      </c>
      <c r="B40" s="22" t="s">
        <v>173</v>
      </c>
      <c r="C40" s="22" t="s">
        <v>175</v>
      </c>
      <c r="D40" s="25">
        <v>5340</v>
      </c>
      <c r="E40" s="23">
        <v>611.42999999999995</v>
      </c>
      <c r="F40" s="24">
        <v>0.99280369056401396</v>
      </c>
    </row>
    <row r="41" spans="1:6" x14ac:dyDescent="0.2">
      <c r="A41" s="22" t="s">
        <v>854</v>
      </c>
      <c r="B41" s="22" t="s">
        <v>853</v>
      </c>
      <c r="C41" s="22" t="s">
        <v>157</v>
      </c>
      <c r="D41" s="25">
        <v>4858</v>
      </c>
      <c r="E41" s="23">
        <v>609.19320000000005</v>
      </c>
      <c r="F41" s="24">
        <v>0.98917170767954099</v>
      </c>
    </row>
    <row r="42" spans="1:6" x14ac:dyDescent="0.2">
      <c r="A42" s="22" t="s">
        <v>582</v>
      </c>
      <c r="B42" s="22" t="s">
        <v>581</v>
      </c>
      <c r="C42" s="22" t="s">
        <v>238</v>
      </c>
      <c r="D42" s="25">
        <v>138062</v>
      </c>
      <c r="E42" s="23">
        <v>577.09915999999998</v>
      </c>
      <c r="F42" s="24">
        <v>0.93705931319920899</v>
      </c>
    </row>
    <row r="43" spans="1:6" x14ac:dyDescent="0.2">
      <c r="A43" s="22" t="s">
        <v>856</v>
      </c>
      <c r="B43" s="22" t="s">
        <v>855</v>
      </c>
      <c r="C43" s="22" t="s">
        <v>284</v>
      </c>
      <c r="D43" s="25">
        <v>131126</v>
      </c>
      <c r="E43" s="23">
        <v>570.59478899999999</v>
      </c>
      <c r="F43" s="24">
        <v>0.92649790218961303</v>
      </c>
    </row>
    <row r="44" spans="1:6" x14ac:dyDescent="0.2">
      <c r="A44" s="22" t="s">
        <v>479</v>
      </c>
      <c r="B44" s="22" t="s">
        <v>478</v>
      </c>
      <c r="C44" s="22" t="s">
        <v>163</v>
      </c>
      <c r="D44" s="25">
        <v>184417</v>
      </c>
      <c r="E44" s="23">
        <v>569.57190449999996</v>
      </c>
      <c r="F44" s="24">
        <v>0.92483700313882899</v>
      </c>
    </row>
    <row r="45" spans="1:6" x14ac:dyDescent="0.2">
      <c r="A45" s="22" t="s">
        <v>858</v>
      </c>
      <c r="B45" s="22" t="s">
        <v>857</v>
      </c>
      <c r="C45" s="22" t="s">
        <v>227</v>
      </c>
      <c r="D45" s="25">
        <v>42341</v>
      </c>
      <c r="E45" s="23">
        <v>551.19513800000004</v>
      </c>
      <c r="F45" s="24">
        <v>0.89499790201223595</v>
      </c>
    </row>
    <row r="46" spans="1:6" x14ac:dyDescent="0.2">
      <c r="A46" s="22" t="s">
        <v>537</v>
      </c>
      <c r="B46" s="22" t="s">
        <v>536</v>
      </c>
      <c r="C46" s="22" t="s">
        <v>233</v>
      </c>
      <c r="D46" s="25">
        <v>100296</v>
      </c>
      <c r="E46" s="23">
        <v>539.99366399999997</v>
      </c>
      <c r="F46" s="24">
        <v>0.87680961434732396</v>
      </c>
    </row>
    <row r="47" spans="1:6" x14ac:dyDescent="0.2">
      <c r="A47" s="22" t="s">
        <v>531</v>
      </c>
      <c r="B47" s="22" t="s">
        <v>530</v>
      </c>
      <c r="C47" s="22" t="s">
        <v>233</v>
      </c>
      <c r="D47" s="25">
        <v>155509</v>
      </c>
      <c r="E47" s="23">
        <v>522.976767</v>
      </c>
      <c r="F47" s="24">
        <v>0.84917858848410599</v>
      </c>
    </row>
    <row r="48" spans="1:6" x14ac:dyDescent="0.2">
      <c r="A48" s="22" t="s">
        <v>592</v>
      </c>
      <c r="B48" s="22" t="s">
        <v>591</v>
      </c>
      <c r="C48" s="22" t="s">
        <v>233</v>
      </c>
      <c r="D48" s="25">
        <v>159781</v>
      </c>
      <c r="E48" s="23">
        <v>516.57197299999996</v>
      </c>
      <c r="F48" s="24">
        <v>0.83877886468824603</v>
      </c>
    </row>
    <row r="49" spans="1:6" x14ac:dyDescent="0.2">
      <c r="A49" s="22" t="s">
        <v>860</v>
      </c>
      <c r="B49" s="22" t="s">
        <v>859</v>
      </c>
      <c r="C49" s="22" t="s">
        <v>166</v>
      </c>
      <c r="D49" s="25">
        <v>35920</v>
      </c>
      <c r="E49" s="23">
        <v>503.20328000000001</v>
      </c>
      <c r="F49" s="24">
        <v>0.81707157563076205</v>
      </c>
    </row>
    <row r="50" spans="1:6" x14ac:dyDescent="0.2">
      <c r="A50" s="22" t="s">
        <v>427</v>
      </c>
      <c r="B50" s="22" t="s">
        <v>426</v>
      </c>
      <c r="C50" s="22" t="s">
        <v>205</v>
      </c>
      <c r="D50" s="25">
        <v>256196</v>
      </c>
      <c r="E50" s="23">
        <v>499.5822</v>
      </c>
      <c r="F50" s="24">
        <v>0.811191881163976</v>
      </c>
    </row>
    <row r="51" spans="1:6" x14ac:dyDescent="0.2">
      <c r="A51" s="22" t="s">
        <v>192</v>
      </c>
      <c r="B51" s="22" t="s">
        <v>191</v>
      </c>
      <c r="C51" s="22" t="s">
        <v>193</v>
      </c>
      <c r="D51" s="25">
        <v>60369</v>
      </c>
      <c r="E51" s="23">
        <v>495.0258</v>
      </c>
      <c r="F51" s="24">
        <v>0.80379346967666598</v>
      </c>
    </row>
    <row r="52" spans="1:6" x14ac:dyDescent="0.2">
      <c r="A52" s="22" t="s">
        <v>283</v>
      </c>
      <c r="B52" s="22" t="s">
        <v>282</v>
      </c>
      <c r="C52" s="22" t="s">
        <v>284</v>
      </c>
      <c r="D52" s="25">
        <v>48745</v>
      </c>
      <c r="E52" s="23">
        <v>494.98110250000002</v>
      </c>
      <c r="F52" s="24">
        <v>0.80372089253298795</v>
      </c>
    </row>
    <row r="53" spans="1:6" x14ac:dyDescent="0.2">
      <c r="A53" s="22" t="s">
        <v>862</v>
      </c>
      <c r="B53" s="22" t="s">
        <v>861</v>
      </c>
      <c r="C53" s="22" t="s">
        <v>157</v>
      </c>
      <c r="D53" s="25">
        <v>30299</v>
      </c>
      <c r="E53" s="23">
        <v>493.26772</v>
      </c>
      <c r="F53" s="24">
        <v>0.80093880387304695</v>
      </c>
    </row>
    <row r="54" spans="1:6" x14ac:dyDescent="0.2">
      <c r="A54" s="22" t="s">
        <v>864</v>
      </c>
      <c r="B54" s="22" t="s">
        <v>863</v>
      </c>
      <c r="C54" s="22" t="s">
        <v>178</v>
      </c>
      <c r="D54" s="25">
        <v>25565</v>
      </c>
      <c r="E54" s="23">
        <v>489.56975</v>
      </c>
      <c r="F54" s="24">
        <v>0.79493425999460599</v>
      </c>
    </row>
    <row r="55" spans="1:6" x14ac:dyDescent="0.2">
      <c r="A55" s="22" t="s">
        <v>245</v>
      </c>
      <c r="B55" s="22" t="s">
        <v>244</v>
      </c>
      <c r="C55" s="22" t="s">
        <v>169</v>
      </c>
      <c r="D55" s="25">
        <v>10036</v>
      </c>
      <c r="E55" s="23">
        <v>481.888576</v>
      </c>
      <c r="F55" s="24">
        <v>0.78246202622285099</v>
      </c>
    </row>
    <row r="56" spans="1:6" x14ac:dyDescent="0.2">
      <c r="A56" s="22" t="s">
        <v>866</v>
      </c>
      <c r="B56" s="22" t="s">
        <v>865</v>
      </c>
      <c r="C56" s="22" t="s">
        <v>142</v>
      </c>
      <c r="D56" s="25">
        <v>586068</v>
      </c>
      <c r="E56" s="23">
        <v>480.98600759999999</v>
      </c>
      <c r="F56" s="24">
        <v>0.78099648930365095</v>
      </c>
    </row>
    <row r="57" spans="1:6" x14ac:dyDescent="0.2">
      <c r="A57" s="22" t="s">
        <v>449</v>
      </c>
      <c r="B57" s="22" t="s">
        <v>448</v>
      </c>
      <c r="C57" s="22" t="s">
        <v>284</v>
      </c>
      <c r="D57" s="25">
        <v>79933</v>
      </c>
      <c r="E57" s="23">
        <v>475.9610485</v>
      </c>
      <c r="F57" s="24">
        <v>0.77283725940094194</v>
      </c>
    </row>
    <row r="58" spans="1:6" x14ac:dyDescent="0.2">
      <c r="A58" s="22" t="s">
        <v>564</v>
      </c>
      <c r="B58" s="22" t="s">
        <v>563</v>
      </c>
      <c r="C58" s="22" t="s">
        <v>210</v>
      </c>
      <c r="D58" s="25">
        <v>18052</v>
      </c>
      <c r="E58" s="23">
        <v>473.34149200000002</v>
      </c>
      <c r="F58" s="24">
        <v>0.76858377926283805</v>
      </c>
    </row>
    <row r="59" spans="1:6" x14ac:dyDescent="0.2">
      <c r="A59" s="22" t="s">
        <v>868</v>
      </c>
      <c r="B59" s="22" t="s">
        <v>867</v>
      </c>
      <c r="C59" s="22" t="s">
        <v>452</v>
      </c>
      <c r="D59" s="25">
        <v>10328</v>
      </c>
      <c r="E59" s="23">
        <v>463.21080000000001</v>
      </c>
      <c r="F59" s="24">
        <v>0.75213416376218001</v>
      </c>
    </row>
    <row r="60" spans="1:6" x14ac:dyDescent="0.2">
      <c r="A60" s="22" t="s">
        <v>204</v>
      </c>
      <c r="B60" s="22" t="s">
        <v>203</v>
      </c>
      <c r="C60" s="22" t="s">
        <v>205</v>
      </c>
      <c r="D60" s="25">
        <v>249685</v>
      </c>
      <c r="E60" s="23">
        <v>460.29429750000003</v>
      </c>
      <c r="F60" s="24">
        <v>0.74739852035976395</v>
      </c>
    </row>
    <row r="61" spans="1:6" x14ac:dyDescent="0.2">
      <c r="A61" s="22" t="s">
        <v>578</v>
      </c>
      <c r="B61" s="22" t="s">
        <v>577</v>
      </c>
      <c r="C61" s="22" t="s">
        <v>142</v>
      </c>
      <c r="D61" s="25">
        <v>128950</v>
      </c>
      <c r="E61" s="23">
        <v>459.96465000000001</v>
      </c>
      <c r="F61" s="24">
        <v>0.74686325834353096</v>
      </c>
    </row>
    <row r="62" spans="1:6" x14ac:dyDescent="0.2">
      <c r="A62" s="22" t="s">
        <v>162</v>
      </c>
      <c r="B62" s="22" t="s">
        <v>161</v>
      </c>
      <c r="C62" s="22" t="s">
        <v>163</v>
      </c>
      <c r="D62" s="25">
        <v>13606</v>
      </c>
      <c r="E62" s="23">
        <v>446.54892000000001</v>
      </c>
      <c r="F62" s="24">
        <v>0.72507959340132899</v>
      </c>
    </row>
    <row r="63" spans="1:6" x14ac:dyDescent="0.2">
      <c r="A63" s="22" t="s">
        <v>870</v>
      </c>
      <c r="B63" s="22" t="s">
        <v>869</v>
      </c>
      <c r="C63" s="22" t="s">
        <v>238</v>
      </c>
      <c r="D63" s="25">
        <v>116143</v>
      </c>
      <c r="E63" s="23">
        <v>412.0172925</v>
      </c>
      <c r="F63" s="24">
        <v>0.669009189228846</v>
      </c>
    </row>
    <row r="64" spans="1:6" x14ac:dyDescent="0.2">
      <c r="A64" s="22" t="s">
        <v>436</v>
      </c>
      <c r="B64" s="22" t="s">
        <v>435</v>
      </c>
      <c r="C64" s="22" t="s">
        <v>190</v>
      </c>
      <c r="D64" s="25">
        <v>207824</v>
      </c>
      <c r="E64" s="23">
        <v>411.49151999999998</v>
      </c>
      <c r="F64" s="24">
        <v>0.66815547109529505</v>
      </c>
    </row>
    <row r="65" spans="1:6" x14ac:dyDescent="0.2">
      <c r="A65" s="22" t="s">
        <v>266</v>
      </c>
      <c r="B65" s="22" t="s">
        <v>265</v>
      </c>
      <c r="C65" s="22" t="s">
        <v>157</v>
      </c>
      <c r="D65" s="25">
        <v>30333</v>
      </c>
      <c r="E65" s="23">
        <v>398.02962600000001</v>
      </c>
      <c r="F65" s="24">
        <v>0.64629684779388397</v>
      </c>
    </row>
    <row r="66" spans="1:6" x14ac:dyDescent="0.2">
      <c r="A66" s="22" t="s">
        <v>710</v>
      </c>
      <c r="B66" s="22" t="s">
        <v>709</v>
      </c>
      <c r="C66" s="22" t="s">
        <v>233</v>
      </c>
      <c r="D66" s="25">
        <v>398259</v>
      </c>
      <c r="E66" s="23">
        <v>393.55954379999997</v>
      </c>
      <c r="F66" s="24">
        <v>0.63903859401947904</v>
      </c>
    </row>
    <row r="67" spans="1:6" x14ac:dyDescent="0.2">
      <c r="A67" s="22" t="s">
        <v>416</v>
      </c>
      <c r="B67" s="22" t="s">
        <v>415</v>
      </c>
      <c r="C67" s="22" t="s">
        <v>154</v>
      </c>
      <c r="D67" s="25">
        <v>108650</v>
      </c>
      <c r="E67" s="23">
        <v>379.78607499999998</v>
      </c>
      <c r="F67" s="24">
        <v>0.61667405407785303</v>
      </c>
    </row>
    <row r="68" spans="1:6" x14ac:dyDescent="0.2">
      <c r="A68" s="22" t="s">
        <v>872</v>
      </c>
      <c r="B68" s="22" t="s">
        <v>871</v>
      </c>
      <c r="C68" s="22" t="s">
        <v>193</v>
      </c>
      <c r="D68" s="25">
        <v>195995</v>
      </c>
      <c r="E68" s="23">
        <v>377.3883725</v>
      </c>
      <c r="F68" s="24">
        <v>0.61278080727793405</v>
      </c>
    </row>
    <row r="69" spans="1:6" x14ac:dyDescent="0.2">
      <c r="A69" s="22" t="s">
        <v>874</v>
      </c>
      <c r="B69" s="22" t="s">
        <v>873</v>
      </c>
      <c r="C69" s="22" t="s">
        <v>233</v>
      </c>
      <c r="D69" s="25">
        <v>91999</v>
      </c>
      <c r="E69" s="23">
        <v>376.64390600000002</v>
      </c>
      <c r="F69" s="24">
        <v>0.61157198682636704</v>
      </c>
    </row>
    <row r="70" spans="1:6" x14ac:dyDescent="0.2">
      <c r="A70" s="22" t="s">
        <v>876</v>
      </c>
      <c r="B70" s="22" t="s">
        <v>875</v>
      </c>
      <c r="C70" s="22" t="s">
        <v>181</v>
      </c>
      <c r="D70" s="25">
        <v>58159</v>
      </c>
      <c r="E70" s="23">
        <v>355.72952350000003</v>
      </c>
      <c r="F70" s="24">
        <v>0.57761245567502095</v>
      </c>
    </row>
    <row r="71" spans="1:6" x14ac:dyDescent="0.2">
      <c r="A71" s="22" t="s">
        <v>878</v>
      </c>
      <c r="B71" s="22" t="s">
        <v>877</v>
      </c>
      <c r="C71" s="22" t="s">
        <v>172</v>
      </c>
      <c r="D71" s="25">
        <v>3695</v>
      </c>
      <c r="E71" s="23">
        <v>348.99275</v>
      </c>
      <c r="F71" s="24">
        <v>0.56667368329994405</v>
      </c>
    </row>
    <row r="72" spans="1:6" x14ac:dyDescent="0.2">
      <c r="A72" s="22" t="s">
        <v>457</v>
      </c>
      <c r="B72" s="22" t="s">
        <v>456</v>
      </c>
      <c r="C72" s="22" t="s">
        <v>241</v>
      </c>
      <c r="D72" s="25">
        <v>47079</v>
      </c>
      <c r="E72" s="23">
        <v>347.39594099999999</v>
      </c>
      <c r="F72" s="24">
        <v>0.56408087976016696</v>
      </c>
    </row>
    <row r="73" spans="1:6" x14ac:dyDescent="0.2">
      <c r="A73" s="22" t="s">
        <v>541</v>
      </c>
      <c r="B73" s="22" t="s">
        <v>540</v>
      </c>
      <c r="C73" s="22" t="s">
        <v>210</v>
      </c>
      <c r="D73" s="25">
        <v>29531</v>
      </c>
      <c r="E73" s="23">
        <v>346.191913</v>
      </c>
      <c r="F73" s="24">
        <v>0.56212585066126297</v>
      </c>
    </row>
    <row r="74" spans="1:6" x14ac:dyDescent="0.2">
      <c r="A74" s="22" t="s">
        <v>880</v>
      </c>
      <c r="B74" s="22" t="s">
        <v>879</v>
      </c>
      <c r="C74" s="22" t="s">
        <v>471</v>
      </c>
      <c r="D74" s="25">
        <v>3979</v>
      </c>
      <c r="E74" s="23">
        <v>345.19814500000001</v>
      </c>
      <c r="F74" s="24">
        <v>0.560512229252493</v>
      </c>
    </row>
    <row r="75" spans="1:6" x14ac:dyDescent="0.2">
      <c r="A75" s="22" t="s">
        <v>237</v>
      </c>
      <c r="B75" s="22" t="s">
        <v>236</v>
      </c>
      <c r="C75" s="22" t="s">
        <v>238</v>
      </c>
      <c r="D75" s="25">
        <v>20901</v>
      </c>
      <c r="E75" s="23">
        <v>327.49776900000001</v>
      </c>
      <c r="F75" s="24">
        <v>0.53177141081510704</v>
      </c>
    </row>
    <row r="76" spans="1:6" x14ac:dyDescent="0.2">
      <c r="A76" s="22" t="s">
        <v>882</v>
      </c>
      <c r="B76" s="22" t="s">
        <v>881</v>
      </c>
      <c r="C76" s="22" t="s">
        <v>238</v>
      </c>
      <c r="D76" s="25">
        <v>56761</v>
      </c>
      <c r="E76" s="23">
        <v>322.26057750000001</v>
      </c>
      <c r="F76" s="24">
        <v>0.52326757055638495</v>
      </c>
    </row>
    <row r="77" spans="1:6" x14ac:dyDescent="0.2">
      <c r="A77" s="22" t="s">
        <v>183</v>
      </c>
      <c r="B77" s="22" t="s">
        <v>182</v>
      </c>
      <c r="C77" s="22" t="s">
        <v>184</v>
      </c>
      <c r="D77" s="25">
        <v>2148</v>
      </c>
      <c r="E77" s="23">
        <v>318.97800000000001</v>
      </c>
      <c r="F77" s="24">
        <v>0.51793751632848894</v>
      </c>
    </row>
    <row r="78" spans="1:6" x14ac:dyDescent="0.2">
      <c r="A78" s="22" t="s">
        <v>347</v>
      </c>
      <c r="B78" s="22" t="s">
        <v>346</v>
      </c>
      <c r="C78" s="22" t="s">
        <v>160</v>
      </c>
      <c r="D78" s="25">
        <v>81925</v>
      </c>
      <c r="E78" s="23">
        <v>318.52440000000001</v>
      </c>
      <c r="F78" s="24">
        <v>0.51720098761050004</v>
      </c>
    </row>
    <row r="79" spans="1:6" x14ac:dyDescent="0.2">
      <c r="A79" s="22" t="s">
        <v>545</v>
      </c>
      <c r="B79" s="22" t="s">
        <v>544</v>
      </c>
      <c r="C79" s="22" t="s">
        <v>230</v>
      </c>
      <c r="D79" s="25">
        <v>939</v>
      </c>
      <c r="E79" s="23">
        <v>317.00639999999999</v>
      </c>
      <c r="F79" s="24">
        <v>0.51473614944051205</v>
      </c>
    </row>
    <row r="80" spans="1:6" x14ac:dyDescent="0.2">
      <c r="A80" s="22" t="s">
        <v>168</v>
      </c>
      <c r="B80" s="22" t="s">
        <v>167</v>
      </c>
      <c r="C80" s="22" t="s">
        <v>169</v>
      </c>
      <c r="D80" s="25">
        <v>74608</v>
      </c>
      <c r="E80" s="23">
        <v>309.21285599999999</v>
      </c>
      <c r="F80" s="24">
        <v>0.50208145594203601</v>
      </c>
    </row>
    <row r="81" spans="1:6" x14ac:dyDescent="0.2">
      <c r="A81" s="22" t="s">
        <v>824</v>
      </c>
      <c r="B81" s="22" t="s">
        <v>823</v>
      </c>
      <c r="C81" s="22" t="s">
        <v>215</v>
      </c>
      <c r="D81" s="25">
        <v>16391</v>
      </c>
      <c r="E81" s="23">
        <v>306.18387999999999</v>
      </c>
      <c r="F81" s="24">
        <v>0.497163184755752</v>
      </c>
    </row>
    <row r="82" spans="1:6" x14ac:dyDescent="0.2">
      <c r="A82" s="22" t="s">
        <v>345</v>
      </c>
      <c r="B82" s="22" t="s">
        <v>344</v>
      </c>
      <c r="C82" s="22" t="s">
        <v>142</v>
      </c>
      <c r="D82" s="25">
        <v>127220</v>
      </c>
      <c r="E82" s="23">
        <v>303.54692</v>
      </c>
      <c r="F82" s="24">
        <v>0.49288144584881299</v>
      </c>
    </row>
    <row r="83" spans="1:6" x14ac:dyDescent="0.2">
      <c r="A83" s="22" t="s">
        <v>499</v>
      </c>
      <c r="B83" s="22" t="s">
        <v>498</v>
      </c>
      <c r="C83" s="22" t="s">
        <v>190</v>
      </c>
      <c r="D83" s="25">
        <v>20057</v>
      </c>
      <c r="E83" s="23">
        <v>284.28791799999999</v>
      </c>
      <c r="F83" s="24">
        <v>0.46160982315745003</v>
      </c>
    </row>
    <row r="84" spans="1:6" x14ac:dyDescent="0.2">
      <c r="A84" s="22" t="s">
        <v>268</v>
      </c>
      <c r="B84" s="22" t="s">
        <v>267</v>
      </c>
      <c r="C84" s="22" t="s">
        <v>181</v>
      </c>
      <c r="D84" s="25">
        <v>2994</v>
      </c>
      <c r="E84" s="23">
        <v>266.42108999999999</v>
      </c>
      <c r="F84" s="24">
        <v>0.43259872985638198</v>
      </c>
    </row>
    <row r="85" spans="1:6" x14ac:dyDescent="0.2">
      <c r="A85" s="22" t="s">
        <v>529</v>
      </c>
      <c r="B85" s="22" t="s">
        <v>528</v>
      </c>
      <c r="C85" s="22" t="s">
        <v>178</v>
      </c>
      <c r="D85" s="25">
        <v>10470</v>
      </c>
      <c r="E85" s="23">
        <v>259.65600000000001</v>
      </c>
      <c r="F85" s="24">
        <v>0.42161397883173801</v>
      </c>
    </row>
    <row r="86" spans="1:6" x14ac:dyDescent="0.2">
      <c r="A86" s="22" t="s">
        <v>421</v>
      </c>
      <c r="B86" s="22" t="s">
        <v>420</v>
      </c>
      <c r="C86" s="22" t="s">
        <v>198</v>
      </c>
      <c r="D86" s="25">
        <v>15077</v>
      </c>
      <c r="E86" s="23">
        <v>258.88716699999998</v>
      </c>
      <c r="F86" s="24">
        <v>0.42036559350581798</v>
      </c>
    </row>
    <row r="87" spans="1:6" x14ac:dyDescent="0.2">
      <c r="A87" s="22" t="s">
        <v>884</v>
      </c>
      <c r="B87" s="22" t="s">
        <v>883</v>
      </c>
      <c r="C87" s="22" t="s">
        <v>172</v>
      </c>
      <c r="D87" s="25">
        <v>8836</v>
      </c>
      <c r="E87" s="23">
        <v>258.753424</v>
      </c>
      <c r="F87" s="24">
        <v>0.42014842957211002</v>
      </c>
    </row>
    <row r="88" spans="1:6" x14ac:dyDescent="0.2">
      <c r="A88" s="22" t="s">
        <v>886</v>
      </c>
      <c r="B88" s="22" t="s">
        <v>885</v>
      </c>
      <c r="C88" s="22" t="s">
        <v>506</v>
      </c>
      <c r="D88" s="25">
        <v>53217</v>
      </c>
      <c r="E88" s="23">
        <v>255.92055300000001</v>
      </c>
      <c r="F88" s="24">
        <v>0.415548582028333</v>
      </c>
    </row>
    <row r="89" spans="1:6" x14ac:dyDescent="0.2">
      <c r="A89" s="22" t="s">
        <v>391</v>
      </c>
      <c r="B89" s="22" t="s">
        <v>390</v>
      </c>
      <c r="C89" s="22" t="s">
        <v>210</v>
      </c>
      <c r="D89" s="25">
        <v>43186</v>
      </c>
      <c r="E89" s="23">
        <v>249.39914999999999</v>
      </c>
      <c r="F89" s="24">
        <v>0.40495951546951903</v>
      </c>
    </row>
    <row r="90" spans="1:6" x14ac:dyDescent="0.2">
      <c r="A90" s="22" t="s">
        <v>505</v>
      </c>
      <c r="B90" s="22" t="s">
        <v>504</v>
      </c>
      <c r="C90" s="22" t="s">
        <v>506</v>
      </c>
      <c r="D90" s="25">
        <v>13098</v>
      </c>
      <c r="E90" s="23">
        <v>248.54764800000001</v>
      </c>
      <c r="F90" s="24">
        <v>0.40357689713524902</v>
      </c>
    </row>
    <row r="91" spans="1:6" x14ac:dyDescent="0.2">
      <c r="A91" s="22" t="s">
        <v>468</v>
      </c>
      <c r="B91" s="22" t="s">
        <v>467</v>
      </c>
      <c r="C91" s="22" t="s">
        <v>452</v>
      </c>
      <c r="D91" s="25">
        <v>16660</v>
      </c>
      <c r="E91" s="23">
        <v>248.23400000000001</v>
      </c>
      <c r="F91" s="24">
        <v>0.40306761415610498</v>
      </c>
    </row>
    <row r="92" spans="1:6" x14ac:dyDescent="0.2">
      <c r="A92" s="22" t="s">
        <v>488</v>
      </c>
      <c r="B92" s="22" t="s">
        <v>487</v>
      </c>
      <c r="C92" s="22" t="s">
        <v>489</v>
      </c>
      <c r="D92" s="25">
        <v>273296</v>
      </c>
      <c r="E92" s="23">
        <v>241.04707200000001</v>
      </c>
      <c r="F92" s="24">
        <v>0.39139790766113802</v>
      </c>
    </row>
    <row r="93" spans="1:6" x14ac:dyDescent="0.2">
      <c r="A93" s="22" t="s">
        <v>726</v>
      </c>
      <c r="B93" s="22" t="s">
        <v>725</v>
      </c>
      <c r="C93" s="22" t="s">
        <v>193</v>
      </c>
      <c r="D93" s="25">
        <v>21663</v>
      </c>
      <c r="E93" s="23">
        <v>233.91707400000001</v>
      </c>
      <c r="F93" s="24">
        <v>0.37982064071624799</v>
      </c>
    </row>
    <row r="94" spans="1:6" x14ac:dyDescent="0.2">
      <c r="A94" s="22" t="s">
        <v>888</v>
      </c>
      <c r="B94" s="22" t="s">
        <v>887</v>
      </c>
      <c r="C94" s="22" t="s">
        <v>175</v>
      </c>
      <c r="D94" s="25">
        <v>71591</v>
      </c>
      <c r="E94" s="23">
        <v>228.30369899999999</v>
      </c>
      <c r="F94" s="24">
        <v>0.37070597605059602</v>
      </c>
    </row>
    <row r="95" spans="1:6" x14ac:dyDescent="0.2">
      <c r="A95" s="22" t="s">
        <v>481</v>
      </c>
      <c r="B95" s="22" t="s">
        <v>480</v>
      </c>
      <c r="C95" s="22" t="s">
        <v>233</v>
      </c>
      <c r="D95" s="25">
        <v>19121</v>
      </c>
      <c r="E95" s="23">
        <v>212.22397900000001</v>
      </c>
      <c r="F95" s="24">
        <v>0.34459668249412001</v>
      </c>
    </row>
    <row r="96" spans="1:6" x14ac:dyDescent="0.2">
      <c r="A96" s="22" t="s">
        <v>890</v>
      </c>
      <c r="B96" s="22" t="s">
        <v>889</v>
      </c>
      <c r="C96" s="22" t="s">
        <v>233</v>
      </c>
      <c r="D96" s="25">
        <v>26227</v>
      </c>
      <c r="E96" s="23">
        <v>208.58333099999999</v>
      </c>
      <c r="F96" s="24">
        <v>0.33868521467205598</v>
      </c>
    </row>
    <row r="97" spans="1:9" x14ac:dyDescent="0.2">
      <c r="A97" s="22" t="s">
        <v>297</v>
      </c>
      <c r="B97" s="22" t="s">
        <v>296</v>
      </c>
      <c r="C97" s="22" t="s">
        <v>298</v>
      </c>
      <c r="D97" s="25">
        <v>9943</v>
      </c>
      <c r="E97" s="23">
        <v>195.618582</v>
      </c>
      <c r="F97" s="24">
        <v>0.317633825871317</v>
      </c>
    </row>
    <row r="98" spans="1:9" x14ac:dyDescent="0.2">
      <c r="A98" s="22" t="s">
        <v>355</v>
      </c>
      <c r="B98" s="22" t="s">
        <v>354</v>
      </c>
      <c r="C98" s="22" t="s">
        <v>163</v>
      </c>
      <c r="D98" s="25">
        <v>1319</v>
      </c>
      <c r="E98" s="23">
        <v>178.68493000000001</v>
      </c>
      <c r="F98" s="24">
        <v>0.29013796829101102</v>
      </c>
    </row>
    <row r="99" spans="1:9" x14ac:dyDescent="0.2">
      <c r="A99" s="22" t="s">
        <v>552</v>
      </c>
      <c r="B99" s="22" t="s">
        <v>551</v>
      </c>
      <c r="C99" s="22" t="s">
        <v>142</v>
      </c>
      <c r="D99" s="25">
        <v>124021</v>
      </c>
      <c r="E99" s="23">
        <v>175.60133389999999</v>
      </c>
      <c r="F99" s="24">
        <v>0.285131008232968</v>
      </c>
    </row>
    <row r="100" spans="1:9" x14ac:dyDescent="0.2">
      <c r="A100" s="22" t="s">
        <v>892</v>
      </c>
      <c r="B100" s="22" t="s">
        <v>891</v>
      </c>
      <c r="C100" s="22" t="s">
        <v>172</v>
      </c>
      <c r="D100" s="25">
        <v>6025</v>
      </c>
      <c r="E100" s="23">
        <v>144.05775</v>
      </c>
      <c r="F100" s="24">
        <v>0.23391241164867299</v>
      </c>
    </row>
    <row r="101" spans="1:9" x14ac:dyDescent="0.2">
      <c r="A101" s="22" t="s">
        <v>554</v>
      </c>
      <c r="B101" s="22" t="s">
        <v>553</v>
      </c>
      <c r="C101" s="22" t="s">
        <v>210</v>
      </c>
      <c r="D101" s="25">
        <v>3486</v>
      </c>
      <c r="E101" s="23">
        <v>114.41052000000001</v>
      </c>
      <c r="F101" s="24">
        <v>0.18577300180780801</v>
      </c>
    </row>
    <row r="102" spans="1:9" x14ac:dyDescent="0.2">
      <c r="A102" s="22" t="s">
        <v>171</v>
      </c>
      <c r="B102" s="22" t="s">
        <v>170</v>
      </c>
      <c r="C102" s="22" t="s">
        <v>172</v>
      </c>
      <c r="D102" s="25">
        <v>5379</v>
      </c>
      <c r="E102" s="23">
        <v>112.926726</v>
      </c>
      <c r="F102" s="24">
        <v>0.183363705307413</v>
      </c>
    </row>
    <row r="103" spans="1:9" x14ac:dyDescent="0.2">
      <c r="A103" s="21" t="s">
        <v>34</v>
      </c>
      <c r="B103" s="21"/>
      <c r="C103" s="21"/>
      <c r="D103" s="21"/>
      <c r="E103" s="26">
        <f>SUM(E7:E102)</f>
        <v>61209.854387700027</v>
      </c>
      <c r="F103" s="27">
        <f>SUM(F7:F102)</f>
        <v>99.388923237319858</v>
      </c>
      <c r="G103" s="11"/>
    </row>
    <row r="104" spans="1:9" x14ac:dyDescent="0.2">
      <c r="A104" s="22"/>
      <c r="B104" s="22"/>
      <c r="C104" s="22"/>
      <c r="D104" s="22"/>
      <c r="E104" s="23"/>
      <c r="F104" s="24"/>
    </row>
    <row r="105" spans="1:9" x14ac:dyDescent="0.2">
      <c r="A105" s="21" t="s">
        <v>46</v>
      </c>
      <c r="B105" s="21"/>
      <c r="C105" s="21"/>
      <c r="D105" s="21"/>
      <c r="E105" s="26">
        <f>E103</f>
        <v>61209.854387700027</v>
      </c>
      <c r="F105" s="27">
        <f>F103</f>
        <v>99.388923237319858</v>
      </c>
      <c r="G105" s="11"/>
    </row>
    <row r="106" spans="1:9" x14ac:dyDescent="0.2">
      <c r="A106" s="21"/>
      <c r="B106" s="21"/>
      <c r="C106" s="21"/>
      <c r="D106" s="21"/>
      <c r="E106" s="26"/>
      <c r="F106" s="27"/>
      <c r="G106" s="11"/>
    </row>
    <row r="107" spans="1:9" x14ac:dyDescent="0.2">
      <c r="A107" s="21" t="s">
        <v>48</v>
      </c>
      <c r="B107" s="21"/>
      <c r="C107" s="21"/>
      <c r="D107" s="21"/>
      <c r="E107" s="26">
        <f>E109-(E103)</f>
        <v>376.33891629997379</v>
      </c>
      <c r="F107" s="27">
        <f>F109-(F103)</f>
        <v>0.61107676268014188</v>
      </c>
      <c r="G107" s="11"/>
    </row>
    <row r="108" spans="1:9" x14ac:dyDescent="0.2">
      <c r="A108" s="21"/>
      <c r="B108" s="21"/>
      <c r="C108" s="21"/>
      <c r="D108" s="21"/>
      <c r="E108" s="26"/>
      <c r="F108" s="27"/>
      <c r="G108" s="11"/>
    </row>
    <row r="109" spans="1:9" x14ac:dyDescent="0.2">
      <c r="A109" s="28" t="s">
        <v>47</v>
      </c>
      <c r="B109" s="28"/>
      <c r="C109" s="28"/>
      <c r="D109" s="28"/>
      <c r="E109" s="29">
        <v>61586.193304</v>
      </c>
      <c r="F109" s="30">
        <v>100</v>
      </c>
      <c r="G109" s="11"/>
    </row>
    <row r="111" spans="1:9" ht="23.25" customHeight="1" x14ac:dyDescent="0.2">
      <c r="A111" s="147" t="s">
        <v>1031</v>
      </c>
      <c r="B111" s="147"/>
      <c r="C111" s="147"/>
      <c r="D111" s="147"/>
      <c r="G111" s="10"/>
      <c r="H111" s="10"/>
      <c r="I111" s="9"/>
    </row>
    <row r="113" spans="1:4" x14ac:dyDescent="0.2">
      <c r="A113" s="11" t="s">
        <v>51</v>
      </c>
    </row>
    <row r="114" spans="1:4" x14ac:dyDescent="0.2">
      <c r="A114" s="11" t="s">
        <v>1027</v>
      </c>
    </row>
    <row r="115" spans="1:4" x14ac:dyDescent="0.2">
      <c r="A115" s="11" t="s">
        <v>52</v>
      </c>
      <c r="B115" s="11"/>
      <c r="C115" s="31" t="s">
        <v>54</v>
      </c>
      <c r="D115" s="11" t="s">
        <v>53</v>
      </c>
    </row>
    <row r="116" spans="1:4" x14ac:dyDescent="0.2">
      <c r="A116" s="6" t="s">
        <v>61</v>
      </c>
      <c r="C116" s="32">
        <v>9.5961999999999996</v>
      </c>
      <c r="D116" s="32">
        <v>9.5582999999999991</v>
      </c>
    </row>
    <row r="117" spans="1:4" x14ac:dyDescent="0.2">
      <c r="A117" s="6" t="s">
        <v>132</v>
      </c>
      <c r="C117" s="32">
        <v>9.5961999999999996</v>
      </c>
      <c r="D117" s="32">
        <v>9.5582999999999991</v>
      </c>
    </row>
    <row r="118" spans="1:4" x14ac:dyDescent="0.2">
      <c r="A118" s="6" t="s">
        <v>62</v>
      </c>
      <c r="C118" s="32">
        <v>9.7010000000000005</v>
      </c>
      <c r="D118" s="32">
        <v>9.6753999999999998</v>
      </c>
    </row>
    <row r="119" spans="1:4" x14ac:dyDescent="0.2">
      <c r="A119" s="6" t="s">
        <v>133</v>
      </c>
      <c r="C119" s="32">
        <v>9.7010000000000005</v>
      </c>
      <c r="D119" s="32">
        <v>9.6753999999999998</v>
      </c>
    </row>
    <row r="121" spans="1:4" x14ac:dyDescent="0.2">
      <c r="A121" s="6" t="s">
        <v>58</v>
      </c>
    </row>
    <row r="123" spans="1:4" x14ac:dyDescent="0.2">
      <c r="A123" s="11" t="s">
        <v>1028</v>
      </c>
      <c r="D123" s="31" t="s">
        <v>60</v>
      </c>
    </row>
    <row r="125" spans="1:4" x14ac:dyDescent="0.2">
      <c r="A125" s="11" t="s">
        <v>1032</v>
      </c>
      <c r="D125" s="31" t="s">
        <v>60</v>
      </c>
    </row>
    <row r="127" spans="1:4" x14ac:dyDescent="0.2">
      <c r="A127" s="11" t="s">
        <v>1076</v>
      </c>
      <c r="D127" s="31" t="s">
        <v>60</v>
      </c>
    </row>
    <row r="128" spans="1:4" x14ac:dyDescent="0.2">
      <c r="A128" s="11"/>
    </row>
    <row r="129" spans="1:4" x14ac:dyDescent="0.2">
      <c r="A129" s="11" t="s">
        <v>1060</v>
      </c>
      <c r="D129" s="31" t="s">
        <v>60</v>
      </c>
    </row>
    <row r="131" spans="1:4" x14ac:dyDescent="0.2">
      <c r="A131" s="11" t="s">
        <v>1061</v>
      </c>
      <c r="D131" s="36">
        <v>0.72294852073260196</v>
      </c>
    </row>
    <row r="133" spans="1:4" x14ac:dyDescent="0.2">
      <c r="A133" s="11" t="s">
        <v>385</v>
      </c>
      <c r="D133" s="31" t="s">
        <v>60</v>
      </c>
    </row>
    <row r="135" spans="1:4" x14ac:dyDescent="0.2">
      <c r="A135" s="11" t="s">
        <v>1046</v>
      </c>
      <c r="D135" s="31" t="s">
        <v>60</v>
      </c>
    </row>
    <row r="137" spans="1:4" x14ac:dyDescent="0.2">
      <c r="A137" s="11" t="s">
        <v>1047</v>
      </c>
      <c r="B137" s="11"/>
      <c r="D137" s="31" t="s">
        <v>60</v>
      </c>
    </row>
    <row r="138" spans="1:4" x14ac:dyDescent="0.2">
      <c r="A138" s="11"/>
      <c r="B138" s="11"/>
    </row>
    <row r="139" spans="1:4" x14ac:dyDescent="0.2">
      <c r="A139" s="11" t="s">
        <v>1048</v>
      </c>
      <c r="B139" s="11"/>
      <c r="D139" s="31" t="s">
        <v>60</v>
      </c>
    </row>
    <row r="140" spans="1:4" x14ac:dyDescent="0.2">
      <c r="A140" s="11"/>
      <c r="B140" s="11"/>
    </row>
    <row r="141" spans="1:4" x14ac:dyDescent="0.2">
      <c r="A141" s="11" t="s">
        <v>1049</v>
      </c>
      <c r="B141" s="11"/>
      <c r="D141" s="31" t="s">
        <v>60</v>
      </c>
    </row>
    <row r="143" spans="1:4" x14ac:dyDescent="0.2">
      <c r="A143" s="77" t="s">
        <v>1078</v>
      </c>
    </row>
    <row r="145" spans="1:1" x14ac:dyDescent="0.2">
      <c r="A145" s="77" t="s">
        <v>2074</v>
      </c>
    </row>
    <row r="146" spans="1:1" x14ac:dyDescent="0.2">
      <c r="A146" s="102"/>
    </row>
    <row r="147" spans="1:1" x14ac:dyDescent="0.2">
      <c r="A147" s="78"/>
    </row>
    <row r="148" spans="1:1" x14ac:dyDescent="0.2">
      <c r="A148" s="78"/>
    </row>
    <row r="149" spans="1:1" x14ac:dyDescent="0.2">
      <c r="A149" s="78"/>
    </row>
    <row r="150" spans="1:1" x14ac:dyDescent="0.2">
      <c r="A150" s="78"/>
    </row>
    <row r="151" spans="1:1" x14ac:dyDescent="0.2">
      <c r="A151" s="78"/>
    </row>
    <row r="152" spans="1:1" x14ac:dyDescent="0.2">
      <c r="A152" s="78"/>
    </row>
    <row r="153" spans="1:1" x14ac:dyDescent="0.2">
      <c r="A153" s="78"/>
    </row>
    <row r="154" spans="1:1" x14ac:dyDescent="0.2">
      <c r="A154" s="78"/>
    </row>
    <row r="155" spans="1:1" x14ac:dyDescent="0.2">
      <c r="A155" s="78"/>
    </row>
    <row r="156" spans="1:1" x14ac:dyDescent="0.2">
      <c r="A156" s="78"/>
    </row>
    <row r="157" spans="1:1" x14ac:dyDescent="0.2">
      <c r="A157" s="78"/>
    </row>
    <row r="158" spans="1:1" x14ac:dyDescent="0.2">
      <c r="A158" s="78"/>
    </row>
    <row r="159" spans="1:1" x14ac:dyDescent="0.2">
      <c r="A159" s="78"/>
    </row>
    <row r="160" spans="1:1" x14ac:dyDescent="0.2">
      <c r="A160" s="78"/>
    </row>
    <row r="161" spans="1:1" x14ac:dyDescent="0.2">
      <c r="A161" s="78"/>
    </row>
    <row r="162" spans="1:1" x14ac:dyDescent="0.2">
      <c r="A162" s="78"/>
    </row>
    <row r="163" spans="1:1" x14ac:dyDescent="0.2">
      <c r="A163" s="77" t="s">
        <v>1501</v>
      </c>
    </row>
    <row r="164" spans="1:1" x14ac:dyDescent="0.2">
      <c r="A164" s="78"/>
    </row>
    <row r="165" spans="1:1" x14ac:dyDescent="0.2">
      <c r="A165" s="77" t="s">
        <v>2075</v>
      </c>
    </row>
    <row r="184" spans="1:1" x14ac:dyDescent="0.2">
      <c r="A184" s="78" t="s">
        <v>1487</v>
      </c>
    </row>
  </sheetData>
  <mergeCells count="2">
    <mergeCell ref="A1:F1"/>
    <mergeCell ref="A111:D111"/>
  </mergeCells>
  <conditionalFormatting sqref="F2:F3 F5:F110">
    <cfRule type="cellIs" dxfId="63" priority="3" stopIfTrue="1" operator="between">
      <formula>0.009</formula>
      <formula>-0.009</formula>
    </cfRule>
  </conditionalFormatting>
  <conditionalFormatting sqref="F112:F65536">
    <cfRule type="cellIs" dxfId="62" priority="1" stopIfTrue="1" operator="between">
      <formula>0.009</formula>
      <formula>-0.009</formula>
    </cfRule>
  </conditionalFormatting>
  <conditionalFormatting sqref="F111:H111">
    <cfRule type="cellIs" dxfId="61"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AAD866-80A5-48B8-A01C-EBE79CE576F7}">
  <dimension ref="A1:I159"/>
  <sheetViews>
    <sheetView workbookViewId="0">
      <selection sqref="A1:F1"/>
    </sheetView>
  </sheetViews>
  <sheetFormatPr defaultColWidth="9.140625" defaultRowHeight="11.25" x14ac:dyDescent="0.2"/>
  <cols>
    <col min="1" max="1" width="33.85546875" style="6" bestFit="1" customWidth="1"/>
    <col min="2" max="2" width="27.28515625" style="6" bestFit="1" customWidth="1"/>
    <col min="3" max="3" width="22.28515625" style="6" bestFit="1" customWidth="1"/>
    <col min="4" max="4" width="15.5703125" style="6" customWidth="1"/>
    <col min="5" max="5" width="24.28515625" style="9" customWidth="1"/>
    <col min="6" max="6" width="11.85546875" style="10" bestFit="1" customWidth="1"/>
    <col min="7" max="16384" width="9.140625" style="6"/>
  </cols>
  <sheetData>
    <row r="1" spans="1:7" s="1" customFormat="1" ht="15" x14ac:dyDescent="0.2">
      <c r="A1" s="145" t="s">
        <v>19</v>
      </c>
      <c r="B1" s="146"/>
      <c r="C1" s="146"/>
      <c r="D1" s="146"/>
      <c r="E1" s="146"/>
      <c r="F1" s="146"/>
    </row>
    <row r="2" spans="1:7" s="1" customFormat="1" ht="12" x14ac:dyDescent="0.2">
      <c r="E2" s="5"/>
      <c r="F2" s="8"/>
    </row>
    <row r="3" spans="1:7" s="1" customFormat="1" ht="12" x14ac:dyDescent="0.2">
      <c r="A3" s="7" t="s">
        <v>7</v>
      </c>
      <c r="B3" s="2"/>
      <c r="C3" s="3"/>
      <c r="D3" s="3"/>
      <c r="E3" s="4"/>
      <c r="F3" s="8"/>
    </row>
    <row r="4" spans="1:7" s="1" customFormat="1" ht="23.25" customHeight="1" x14ac:dyDescent="0.2">
      <c r="A4" s="14" t="s">
        <v>2</v>
      </c>
      <c r="B4" s="14" t="s">
        <v>0</v>
      </c>
      <c r="C4" s="15" t="s">
        <v>4</v>
      </c>
      <c r="D4" s="15" t="s">
        <v>1</v>
      </c>
      <c r="E4" s="56" t="s">
        <v>6</v>
      </c>
      <c r="F4" s="16" t="s">
        <v>3</v>
      </c>
      <c r="G4" s="43" t="s">
        <v>5</v>
      </c>
    </row>
    <row r="5" spans="1:7" x14ac:dyDescent="0.2">
      <c r="A5" s="17" t="s">
        <v>139</v>
      </c>
      <c r="B5" s="18"/>
      <c r="C5" s="18"/>
      <c r="D5" s="18"/>
      <c r="E5" s="19"/>
      <c r="F5" s="20"/>
      <c r="G5" s="45"/>
    </row>
    <row r="6" spans="1:7" x14ac:dyDescent="0.2">
      <c r="A6" s="21" t="s">
        <v>31</v>
      </c>
      <c r="B6" s="22"/>
      <c r="C6" s="22"/>
      <c r="D6" s="22"/>
      <c r="E6" s="23"/>
      <c r="F6" s="24"/>
      <c r="G6" s="45"/>
    </row>
    <row r="7" spans="1:7" x14ac:dyDescent="0.2">
      <c r="A7" s="22" t="s">
        <v>245</v>
      </c>
      <c r="B7" s="22" t="s">
        <v>244</v>
      </c>
      <c r="C7" s="22" t="s">
        <v>169</v>
      </c>
      <c r="D7" s="25">
        <v>587762</v>
      </c>
      <c r="E7" s="23">
        <v>28221.980189999998</v>
      </c>
      <c r="F7" s="24">
        <v>5.3629536586655897</v>
      </c>
      <c r="G7" s="49"/>
    </row>
    <row r="8" spans="1:7" x14ac:dyDescent="0.2">
      <c r="A8" s="22" t="s">
        <v>272</v>
      </c>
      <c r="B8" s="22" t="s">
        <v>271</v>
      </c>
      <c r="C8" s="22" t="s">
        <v>273</v>
      </c>
      <c r="D8" s="25">
        <v>1376731</v>
      </c>
      <c r="E8" s="23">
        <v>19783.624469999999</v>
      </c>
      <c r="F8" s="24">
        <v>3.7594336229690599</v>
      </c>
      <c r="G8" s="49"/>
    </row>
    <row r="9" spans="1:7" x14ac:dyDescent="0.2">
      <c r="A9" s="22" t="s">
        <v>894</v>
      </c>
      <c r="B9" s="22" t="s">
        <v>893</v>
      </c>
      <c r="C9" s="22" t="s">
        <v>169</v>
      </c>
      <c r="D9" s="25">
        <v>2265759</v>
      </c>
      <c r="E9" s="23">
        <v>19100.34837</v>
      </c>
      <c r="F9" s="24">
        <v>3.6295923419638298</v>
      </c>
      <c r="G9" s="49"/>
    </row>
    <row r="10" spans="1:7" x14ac:dyDescent="0.2">
      <c r="A10" s="22" t="s">
        <v>183</v>
      </c>
      <c r="B10" s="22" t="s">
        <v>182</v>
      </c>
      <c r="C10" s="22" t="s">
        <v>184</v>
      </c>
      <c r="D10" s="25">
        <v>118652</v>
      </c>
      <c r="E10" s="23">
        <v>17619.822</v>
      </c>
      <c r="F10" s="24">
        <v>3.3482515480405199</v>
      </c>
      <c r="G10" s="49"/>
    </row>
    <row r="11" spans="1:7" x14ac:dyDescent="0.2">
      <c r="A11" s="22" t="s">
        <v>146</v>
      </c>
      <c r="B11" s="22" t="s">
        <v>145</v>
      </c>
      <c r="C11" s="22" t="s">
        <v>142</v>
      </c>
      <c r="D11" s="25">
        <v>1323280</v>
      </c>
      <c r="E11" s="23">
        <v>17202.64</v>
      </c>
      <c r="F11" s="24">
        <v>3.2689754760510001</v>
      </c>
      <c r="G11" s="49"/>
    </row>
    <row r="12" spans="1:7" x14ac:dyDescent="0.2">
      <c r="A12" s="22" t="s">
        <v>896</v>
      </c>
      <c r="B12" s="22" t="s">
        <v>895</v>
      </c>
      <c r="C12" s="22" t="s">
        <v>250</v>
      </c>
      <c r="D12" s="25">
        <v>34009</v>
      </c>
      <c r="E12" s="23">
        <v>17004.5</v>
      </c>
      <c r="F12" s="24">
        <v>3.2313234179468502</v>
      </c>
      <c r="G12" s="49"/>
    </row>
    <row r="13" spans="1:7" x14ac:dyDescent="0.2">
      <c r="A13" s="22" t="s">
        <v>744</v>
      </c>
      <c r="B13" s="22" t="s">
        <v>743</v>
      </c>
      <c r="C13" s="22" t="s">
        <v>172</v>
      </c>
      <c r="D13" s="25">
        <v>364410</v>
      </c>
      <c r="E13" s="23">
        <v>15514.75575</v>
      </c>
      <c r="F13" s="24">
        <v>2.9482309729013201</v>
      </c>
      <c r="G13" s="49"/>
    </row>
    <row r="14" spans="1:7" x14ac:dyDescent="0.2">
      <c r="A14" s="22" t="s">
        <v>254</v>
      </c>
      <c r="B14" s="22" t="s">
        <v>253</v>
      </c>
      <c r="C14" s="22" t="s">
        <v>172</v>
      </c>
      <c r="D14" s="25">
        <v>475319</v>
      </c>
      <c r="E14" s="23">
        <v>14970.647220000001</v>
      </c>
      <c r="F14" s="24">
        <v>2.8448353638041102</v>
      </c>
      <c r="G14" s="49"/>
    </row>
    <row r="15" spans="1:7" x14ac:dyDescent="0.2">
      <c r="A15" s="22" t="s">
        <v>277</v>
      </c>
      <c r="B15" s="22" t="s">
        <v>276</v>
      </c>
      <c r="C15" s="22" t="s">
        <v>169</v>
      </c>
      <c r="D15" s="25">
        <v>327419</v>
      </c>
      <c r="E15" s="23">
        <v>14804.25009</v>
      </c>
      <c r="F15" s="24">
        <v>2.81321532541144</v>
      </c>
      <c r="G15" s="49"/>
    </row>
    <row r="16" spans="1:7" x14ac:dyDescent="0.2">
      <c r="A16" s="22" t="s">
        <v>171</v>
      </c>
      <c r="B16" s="22" t="s">
        <v>170</v>
      </c>
      <c r="C16" s="22" t="s">
        <v>172</v>
      </c>
      <c r="D16" s="25">
        <v>638118</v>
      </c>
      <c r="E16" s="23">
        <v>13396.649289999999</v>
      </c>
      <c r="F16" s="24">
        <v>2.5457323986473002</v>
      </c>
      <c r="G16" s="49"/>
    </row>
    <row r="17" spans="1:7" x14ac:dyDescent="0.2">
      <c r="A17" s="22" t="s">
        <v>884</v>
      </c>
      <c r="B17" s="22" t="s">
        <v>883</v>
      </c>
      <c r="C17" s="22" t="s">
        <v>172</v>
      </c>
      <c r="D17" s="25">
        <v>447269</v>
      </c>
      <c r="E17" s="23">
        <v>13097.8254</v>
      </c>
      <c r="F17" s="24">
        <v>2.4889476279337299</v>
      </c>
      <c r="G17" s="49"/>
    </row>
    <row r="18" spans="1:7" x14ac:dyDescent="0.2">
      <c r="A18" s="22" t="s">
        <v>141</v>
      </c>
      <c r="B18" s="22" t="s">
        <v>140</v>
      </c>
      <c r="C18" s="22" t="s">
        <v>142</v>
      </c>
      <c r="D18" s="25">
        <v>1757044</v>
      </c>
      <c r="E18" s="23">
        <v>12457.44196</v>
      </c>
      <c r="F18" s="24">
        <v>2.36725713387996</v>
      </c>
      <c r="G18" s="49"/>
    </row>
    <row r="19" spans="1:7" x14ac:dyDescent="0.2">
      <c r="A19" s="22" t="s">
        <v>219</v>
      </c>
      <c r="B19" s="22" t="s">
        <v>218</v>
      </c>
      <c r="C19" s="22" t="s">
        <v>163</v>
      </c>
      <c r="D19" s="25">
        <v>546987</v>
      </c>
      <c r="E19" s="23">
        <v>12061.06335</v>
      </c>
      <c r="F19" s="24">
        <v>2.2919342790552801</v>
      </c>
      <c r="G19" s="49"/>
    </row>
    <row r="20" spans="1:7" x14ac:dyDescent="0.2">
      <c r="A20" s="22" t="s">
        <v>237</v>
      </c>
      <c r="B20" s="22" t="s">
        <v>236</v>
      </c>
      <c r="C20" s="22" t="s">
        <v>238</v>
      </c>
      <c r="D20" s="25">
        <v>745827</v>
      </c>
      <c r="E20" s="23">
        <v>11686.36326</v>
      </c>
      <c r="F20" s="24">
        <v>2.2207309402024</v>
      </c>
      <c r="G20" s="49"/>
    </row>
    <row r="21" spans="1:7" x14ac:dyDescent="0.2">
      <c r="A21" s="22" t="s">
        <v>429</v>
      </c>
      <c r="B21" s="22" t="s">
        <v>428</v>
      </c>
      <c r="C21" s="22" t="s">
        <v>172</v>
      </c>
      <c r="D21" s="25">
        <v>521925</v>
      </c>
      <c r="E21" s="23">
        <v>11604.480449999999</v>
      </c>
      <c r="F21" s="24">
        <v>2.2051709507007802</v>
      </c>
      <c r="G21" s="49"/>
    </row>
    <row r="22" spans="1:7" x14ac:dyDescent="0.2">
      <c r="A22" s="22" t="s">
        <v>834</v>
      </c>
      <c r="B22" s="22" t="s">
        <v>833</v>
      </c>
      <c r="C22" s="22" t="s">
        <v>233</v>
      </c>
      <c r="D22" s="25">
        <v>491989</v>
      </c>
      <c r="E22" s="23">
        <v>11317.714959999999</v>
      </c>
      <c r="F22" s="24">
        <v>2.1506776081563901</v>
      </c>
      <c r="G22" s="49"/>
    </row>
    <row r="23" spans="1:7" x14ac:dyDescent="0.2">
      <c r="A23" s="22" t="s">
        <v>898</v>
      </c>
      <c r="B23" s="22" t="s">
        <v>897</v>
      </c>
      <c r="C23" s="22" t="s">
        <v>178</v>
      </c>
      <c r="D23" s="25">
        <v>217337</v>
      </c>
      <c r="E23" s="23">
        <v>11010.29242</v>
      </c>
      <c r="F23" s="24">
        <v>2.09225885707834</v>
      </c>
      <c r="G23" s="49"/>
    </row>
    <row r="24" spans="1:7" x14ac:dyDescent="0.2">
      <c r="A24" s="22" t="s">
        <v>150</v>
      </c>
      <c r="B24" s="22" t="s">
        <v>149</v>
      </c>
      <c r="C24" s="22" t="s">
        <v>151</v>
      </c>
      <c r="D24" s="25">
        <v>841491</v>
      </c>
      <c r="E24" s="23">
        <v>10745.84007</v>
      </c>
      <c r="F24" s="24">
        <v>2.0420056257874499</v>
      </c>
      <c r="G24" s="49"/>
    </row>
    <row r="25" spans="1:7" x14ac:dyDescent="0.2">
      <c r="A25" s="22" t="s">
        <v>177</v>
      </c>
      <c r="B25" s="22" t="s">
        <v>176</v>
      </c>
      <c r="C25" s="22" t="s">
        <v>178</v>
      </c>
      <c r="D25" s="25">
        <v>751544</v>
      </c>
      <c r="E25" s="23">
        <v>10590.75805</v>
      </c>
      <c r="F25" s="24">
        <v>2.0125357699887698</v>
      </c>
      <c r="G25" s="49"/>
    </row>
    <row r="26" spans="1:7" x14ac:dyDescent="0.2">
      <c r="A26" s="22" t="s">
        <v>212</v>
      </c>
      <c r="B26" s="22" t="s">
        <v>211</v>
      </c>
      <c r="C26" s="22" t="s">
        <v>178</v>
      </c>
      <c r="D26" s="25">
        <v>912298</v>
      </c>
      <c r="E26" s="23">
        <v>10531.56811</v>
      </c>
      <c r="F26" s="24">
        <v>2.0012880509009499</v>
      </c>
      <c r="G26" s="49"/>
    </row>
    <row r="27" spans="1:7" x14ac:dyDescent="0.2">
      <c r="A27" s="22" t="s">
        <v>786</v>
      </c>
      <c r="B27" s="22" t="s">
        <v>785</v>
      </c>
      <c r="C27" s="22" t="s">
        <v>160</v>
      </c>
      <c r="D27" s="25">
        <v>605496</v>
      </c>
      <c r="E27" s="23">
        <v>10435.118060000001</v>
      </c>
      <c r="F27" s="24">
        <v>1.9829598845198699</v>
      </c>
      <c r="G27" s="49"/>
    </row>
    <row r="28" spans="1:7" x14ac:dyDescent="0.2">
      <c r="A28" s="22" t="s">
        <v>243</v>
      </c>
      <c r="B28" s="22" t="s">
        <v>242</v>
      </c>
      <c r="C28" s="22" t="s">
        <v>190</v>
      </c>
      <c r="D28" s="25">
        <v>7077524</v>
      </c>
      <c r="E28" s="23">
        <v>10344.50908</v>
      </c>
      <c r="F28" s="24">
        <v>1.9657416823410201</v>
      </c>
      <c r="G28" s="49"/>
    </row>
    <row r="29" spans="1:7" x14ac:dyDescent="0.2">
      <c r="A29" s="22" t="s">
        <v>900</v>
      </c>
      <c r="B29" s="22" t="s">
        <v>899</v>
      </c>
      <c r="C29" s="22" t="s">
        <v>198</v>
      </c>
      <c r="D29" s="25">
        <v>2608623</v>
      </c>
      <c r="E29" s="23">
        <v>10064.06753</v>
      </c>
      <c r="F29" s="24">
        <v>1.91245006260034</v>
      </c>
      <c r="G29" s="49"/>
    </row>
    <row r="30" spans="1:7" x14ac:dyDescent="0.2">
      <c r="A30" s="22" t="s">
        <v>720</v>
      </c>
      <c r="B30" s="22" t="s">
        <v>719</v>
      </c>
      <c r="C30" s="22" t="s">
        <v>181</v>
      </c>
      <c r="D30" s="25">
        <v>1251488</v>
      </c>
      <c r="E30" s="23">
        <v>9461.24928</v>
      </c>
      <c r="F30" s="24">
        <v>1.7978979894437801</v>
      </c>
      <c r="G30" s="49"/>
    </row>
    <row r="31" spans="1:7" x14ac:dyDescent="0.2">
      <c r="A31" s="22" t="s">
        <v>414</v>
      </c>
      <c r="B31" s="22" t="s">
        <v>413</v>
      </c>
      <c r="C31" s="22" t="s">
        <v>142</v>
      </c>
      <c r="D31" s="25">
        <v>10908141</v>
      </c>
      <c r="E31" s="23">
        <v>9377.7288179999996</v>
      </c>
      <c r="F31" s="24">
        <v>1.78202680095024</v>
      </c>
      <c r="G31" s="49"/>
    </row>
    <row r="32" spans="1:7" x14ac:dyDescent="0.2">
      <c r="A32" s="22" t="s">
        <v>361</v>
      </c>
      <c r="B32" s="22" t="s">
        <v>360</v>
      </c>
      <c r="C32" s="22" t="s">
        <v>151</v>
      </c>
      <c r="D32" s="25">
        <v>2560392</v>
      </c>
      <c r="E32" s="23">
        <v>9364.6337399999993</v>
      </c>
      <c r="F32" s="24">
        <v>1.77953837540399</v>
      </c>
      <c r="G32" s="49"/>
    </row>
    <row r="33" spans="1:7" x14ac:dyDescent="0.2">
      <c r="A33" s="22" t="s">
        <v>240</v>
      </c>
      <c r="B33" s="22" t="s">
        <v>239</v>
      </c>
      <c r="C33" s="22" t="s">
        <v>241</v>
      </c>
      <c r="D33" s="25">
        <v>528628</v>
      </c>
      <c r="E33" s="23">
        <v>9225.0872280000003</v>
      </c>
      <c r="F33" s="24">
        <v>1.75302069407738</v>
      </c>
      <c r="G33" s="49"/>
    </row>
    <row r="34" spans="1:7" x14ac:dyDescent="0.2">
      <c r="A34" s="22" t="s">
        <v>522</v>
      </c>
      <c r="B34" s="22" t="s">
        <v>521</v>
      </c>
      <c r="C34" s="22" t="s">
        <v>233</v>
      </c>
      <c r="D34" s="25">
        <v>1423207</v>
      </c>
      <c r="E34" s="23">
        <v>9176.127133</v>
      </c>
      <c r="F34" s="24">
        <v>1.7437169273380799</v>
      </c>
      <c r="G34" s="49"/>
    </row>
    <row r="35" spans="1:7" x14ac:dyDescent="0.2">
      <c r="A35" s="22" t="s">
        <v>235</v>
      </c>
      <c r="B35" s="22" t="s">
        <v>234</v>
      </c>
      <c r="C35" s="22" t="s">
        <v>154</v>
      </c>
      <c r="D35" s="25">
        <v>1314542</v>
      </c>
      <c r="E35" s="23">
        <v>8707.5262079999993</v>
      </c>
      <c r="F35" s="24">
        <v>1.65466984317659</v>
      </c>
      <c r="G35" s="49"/>
    </row>
    <row r="36" spans="1:7" x14ac:dyDescent="0.2">
      <c r="A36" s="22" t="s">
        <v>712</v>
      </c>
      <c r="B36" s="22" t="s">
        <v>711</v>
      </c>
      <c r="C36" s="22" t="s">
        <v>142</v>
      </c>
      <c r="D36" s="25">
        <v>3660836</v>
      </c>
      <c r="E36" s="23">
        <v>8390.2700280000008</v>
      </c>
      <c r="F36" s="24">
        <v>1.59438242961416</v>
      </c>
      <c r="G36" s="49"/>
    </row>
    <row r="37" spans="1:7" x14ac:dyDescent="0.2">
      <c r="A37" s="22" t="s">
        <v>180</v>
      </c>
      <c r="B37" s="22" t="s">
        <v>179</v>
      </c>
      <c r="C37" s="22" t="s">
        <v>181</v>
      </c>
      <c r="D37" s="25">
        <v>559908</v>
      </c>
      <c r="E37" s="23">
        <v>8284.9586760000002</v>
      </c>
      <c r="F37" s="24">
        <v>1.5743703717534001</v>
      </c>
      <c r="G37" s="49"/>
    </row>
    <row r="38" spans="1:7" x14ac:dyDescent="0.2">
      <c r="A38" s="22" t="s">
        <v>596</v>
      </c>
      <c r="B38" s="22" t="s">
        <v>595</v>
      </c>
      <c r="C38" s="22" t="s">
        <v>178</v>
      </c>
      <c r="D38" s="25">
        <v>1042859</v>
      </c>
      <c r="E38" s="23">
        <v>8099.8858529999998</v>
      </c>
      <c r="F38" s="24">
        <v>1.53920143723693</v>
      </c>
      <c r="G38" s="49"/>
    </row>
    <row r="39" spans="1:7" x14ac:dyDescent="0.2">
      <c r="A39" s="22" t="s">
        <v>333</v>
      </c>
      <c r="B39" s="22" t="s">
        <v>332</v>
      </c>
      <c r="C39" s="22" t="s">
        <v>190</v>
      </c>
      <c r="D39" s="25">
        <v>2441795</v>
      </c>
      <c r="E39" s="23">
        <v>7994.4368299999996</v>
      </c>
      <c r="F39" s="24">
        <v>1.51916321809379</v>
      </c>
      <c r="G39" s="49"/>
    </row>
    <row r="40" spans="1:7" x14ac:dyDescent="0.2">
      <c r="A40" s="22" t="s">
        <v>822</v>
      </c>
      <c r="B40" s="22" t="s">
        <v>821</v>
      </c>
      <c r="C40" s="22" t="s">
        <v>175</v>
      </c>
      <c r="D40" s="25">
        <v>148930</v>
      </c>
      <c r="E40" s="23">
        <v>7644.5769</v>
      </c>
      <c r="F40" s="24">
        <v>1.4526801939054701</v>
      </c>
      <c r="G40" s="49"/>
    </row>
    <row r="41" spans="1:7" x14ac:dyDescent="0.2">
      <c r="A41" s="22" t="s">
        <v>516</v>
      </c>
      <c r="B41" s="22" t="s">
        <v>515</v>
      </c>
      <c r="C41" s="22" t="s">
        <v>178</v>
      </c>
      <c r="D41" s="25">
        <v>312803</v>
      </c>
      <c r="E41" s="23">
        <v>7567.3301760000004</v>
      </c>
      <c r="F41" s="24">
        <v>1.4380011884527399</v>
      </c>
      <c r="G41" s="49"/>
    </row>
    <row r="42" spans="1:7" x14ac:dyDescent="0.2">
      <c r="A42" s="22" t="s">
        <v>159</v>
      </c>
      <c r="B42" s="22" t="s">
        <v>158</v>
      </c>
      <c r="C42" s="22" t="s">
        <v>160</v>
      </c>
      <c r="D42" s="25">
        <v>406496</v>
      </c>
      <c r="E42" s="23">
        <v>7365.3010240000003</v>
      </c>
      <c r="F42" s="24">
        <v>1.3996100843352699</v>
      </c>
      <c r="G42" s="49"/>
    </row>
    <row r="43" spans="1:7" x14ac:dyDescent="0.2">
      <c r="A43" s="22" t="s">
        <v>434</v>
      </c>
      <c r="B43" s="22" t="s">
        <v>433</v>
      </c>
      <c r="C43" s="22" t="s">
        <v>157</v>
      </c>
      <c r="D43" s="25">
        <v>274253</v>
      </c>
      <c r="E43" s="23">
        <v>6657.2173220000004</v>
      </c>
      <c r="F43" s="24">
        <v>1.26505467558235</v>
      </c>
      <c r="G43" s="49"/>
    </row>
    <row r="44" spans="1:7" x14ac:dyDescent="0.2">
      <c r="A44" s="22" t="s">
        <v>794</v>
      </c>
      <c r="B44" s="22" t="s">
        <v>793</v>
      </c>
      <c r="C44" s="22" t="s">
        <v>250</v>
      </c>
      <c r="D44" s="25">
        <v>545757</v>
      </c>
      <c r="E44" s="23">
        <v>6570.3685230000001</v>
      </c>
      <c r="F44" s="24">
        <v>1.2485510113740901</v>
      </c>
      <c r="G44" s="49"/>
    </row>
    <row r="45" spans="1:7" x14ac:dyDescent="0.2">
      <c r="A45" s="22" t="s">
        <v>197</v>
      </c>
      <c r="B45" s="22" t="s">
        <v>196</v>
      </c>
      <c r="C45" s="22" t="s">
        <v>198</v>
      </c>
      <c r="D45" s="25">
        <v>332201</v>
      </c>
      <c r="E45" s="23">
        <v>6228.7687500000002</v>
      </c>
      <c r="F45" s="24">
        <v>1.1836376445558801</v>
      </c>
      <c r="G45" s="49"/>
    </row>
    <row r="46" spans="1:7" x14ac:dyDescent="0.2">
      <c r="A46" s="22" t="s">
        <v>224</v>
      </c>
      <c r="B46" s="22" t="s">
        <v>223</v>
      </c>
      <c r="C46" s="22" t="s">
        <v>178</v>
      </c>
      <c r="D46" s="25">
        <v>455358</v>
      </c>
      <c r="E46" s="23">
        <v>5906.9039759999996</v>
      </c>
      <c r="F46" s="24">
        <v>1.1224744711818699</v>
      </c>
      <c r="G46" s="49"/>
    </row>
    <row r="47" spans="1:7" x14ac:dyDescent="0.2">
      <c r="A47" s="22" t="s">
        <v>174</v>
      </c>
      <c r="B47" s="22" t="s">
        <v>173</v>
      </c>
      <c r="C47" s="22" t="s">
        <v>175</v>
      </c>
      <c r="D47" s="25">
        <v>48869</v>
      </c>
      <c r="E47" s="23">
        <v>5595.5005000000001</v>
      </c>
      <c r="F47" s="24">
        <v>1.06329923260215</v>
      </c>
      <c r="G47" s="49"/>
    </row>
    <row r="48" spans="1:7" x14ac:dyDescent="0.2">
      <c r="A48" s="22" t="s">
        <v>497</v>
      </c>
      <c r="B48" s="22" t="s">
        <v>496</v>
      </c>
      <c r="C48" s="22" t="s">
        <v>250</v>
      </c>
      <c r="D48" s="25">
        <v>3240788</v>
      </c>
      <c r="E48" s="23">
        <v>5531.3769579999998</v>
      </c>
      <c r="F48" s="24">
        <v>1.0511139932298501</v>
      </c>
      <c r="G48" s="49"/>
    </row>
    <row r="49" spans="1:7" x14ac:dyDescent="0.2">
      <c r="A49" s="22" t="s">
        <v>226</v>
      </c>
      <c r="B49" s="22" t="s">
        <v>225</v>
      </c>
      <c r="C49" s="22" t="s">
        <v>227</v>
      </c>
      <c r="D49" s="25">
        <v>99841</v>
      </c>
      <c r="E49" s="23">
        <v>5225.6779399999996</v>
      </c>
      <c r="F49" s="24">
        <v>0.99302275880915403</v>
      </c>
      <c r="G49" s="49"/>
    </row>
    <row r="50" spans="1:7" x14ac:dyDescent="0.2">
      <c r="A50" s="22" t="s">
        <v>784</v>
      </c>
      <c r="B50" s="22" t="s">
        <v>783</v>
      </c>
      <c r="C50" s="22" t="s">
        <v>471</v>
      </c>
      <c r="D50" s="25">
        <v>343154</v>
      </c>
      <c r="E50" s="23">
        <v>4347.0748720000001</v>
      </c>
      <c r="F50" s="24">
        <v>0.82606397326954095</v>
      </c>
      <c r="G50" s="49"/>
    </row>
    <row r="51" spans="1:7" x14ac:dyDescent="0.2">
      <c r="A51" s="22" t="s">
        <v>740</v>
      </c>
      <c r="B51" s="22" t="s">
        <v>739</v>
      </c>
      <c r="C51" s="22" t="s">
        <v>178</v>
      </c>
      <c r="D51" s="25">
        <v>1990163</v>
      </c>
      <c r="E51" s="23">
        <v>4266.9094720000003</v>
      </c>
      <c r="F51" s="24">
        <v>0.81083033897690804</v>
      </c>
      <c r="G51" s="49"/>
    </row>
    <row r="52" spans="1:7" x14ac:dyDescent="0.2">
      <c r="A52" s="22" t="s">
        <v>602</v>
      </c>
      <c r="B52" s="22" t="s">
        <v>601</v>
      </c>
      <c r="C52" s="22" t="s">
        <v>250</v>
      </c>
      <c r="D52" s="25">
        <v>172668</v>
      </c>
      <c r="E52" s="23">
        <v>3935.4490559999999</v>
      </c>
      <c r="F52" s="24">
        <v>0.74784372929457699</v>
      </c>
      <c r="G52" s="49"/>
    </row>
    <row r="53" spans="1:7" x14ac:dyDescent="0.2">
      <c r="A53" s="22" t="s">
        <v>902</v>
      </c>
      <c r="B53" s="22" t="s">
        <v>901</v>
      </c>
      <c r="C53" s="22" t="s">
        <v>172</v>
      </c>
      <c r="D53" s="25">
        <v>304654</v>
      </c>
      <c r="E53" s="23">
        <v>3259.7977999999998</v>
      </c>
      <c r="F53" s="24">
        <v>0.61945137868867794</v>
      </c>
      <c r="G53" s="49"/>
    </row>
    <row r="54" spans="1:7" x14ac:dyDescent="0.2">
      <c r="A54" s="22" t="s">
        <v>904</v>
      </c>
      <c r="B54" s="22" t="s">
        <v>903</v>
      </c>
      <c r="C54" s="22" t="s">
        <v>273</v>
      </c>
      <c r="D54" s="25">
        <v>86280</v>
      </c>
      <c r="E54" s="23">
        <v>3076.7447999999999</v>
      </c>
      <c r="F54" s="24">
        <v>0.58466626618166895</v>
      </c>
      <c r="G54" s="49"/>
    </row>
    <row r="55" spans="1:7" x14ac:dyDescent="0.2">
      <c r="A55" s="22" t="s">
        <v>464</v>
      </c>
      <c r="B55" s="22" t="s">
        <v>463</v>
      </c>
      <c r="C55" s="22" t="s">
        <v>227</v>
      </c>
      <c r="D55" s="25">
        <v>567564</v>
      </c>
      <c r="E55" s="23">
        <v>2905.3601159999998</v>
      </c>
      <c r="F55" s="24">
        <v>0.55209845513832101</v>
      </c>
      <c r="G55" s="49"/>
    </row>
    <row r="56" spans="1:7" x14ac:dyDescent="0.2">
      <c r="A56" s="22" t="s">
        <v>533</v>
      </c>
      <c r="B56" s="22" t="s">
        <v>532</v>
      </c>
      <c r="C56" s="22" t="s">
        <v>178</v>
      </c>
      <c r="D56" s="25">
        <v>618912</v>
      </c>
      <c r="E56" s="23">
        <v>2549.9174400000002</v>
      </c>
      <c r="F56" s="24">
        <v>0.48455455542374598</v>
      </c>
      <c r="G56" s="49"/>
    </row>
    <row r="57" spans="1:7" x14ac:dyDescent="0.2">
      <c r="A57" s="22" t="s">
        <v>832</v>
      </c>
      <c r="B57" s="22" t="s">
        <v>831</v>
      </c>
      <c r="C57" s="22" t="s">
        <v>684</v>
      </c>
      <c r="D57" s="25">
        <v>1791</v>
      </c>
      <c r="E57" s="23">
        <v>641.178</v>
      </c>
      <c r="F57" s="24">
        <v>0.121841482341282</v>
      </c>
      <c r="G57" s="49"/>
    </row>
    <row r="58" spans="1:7" x14ac:dyDescent="0.2">
      <c r="A58" s="22" t="s">
        <v>820</v>
      </c>
      <c r="B58" s="22" t="s">
        <v>819</v>
      </c>
      <c r="C58" s="22" t="s">
        <v>273</v>
      </c>
      <c r="D58" s="25">
        <v>11013</v>
      </c>
      <c r="E58" s="23">
        <v>96.413308499999999</v>
      </c>
      <c r="F58" s="24">
        <v>1.83211844839768E-2</v>
      </c>
      <c r="G58" s="49"/>
    </row>
    <row r="59" spans="1:7" x14ac:dyDescent="0.2">
      <c r="A59" s="21" t="s">
        <v>34</v>
      </c>
      <c r="B59" s="21"/>
      <c r="C59" s="21"/>
      <c r="D59" s="21"/>
      <c r="E59" s="26">
        <f>SUM(E7:E58)</f>
        <v>501020.03080750012</v>
      </c>
      <c r="F59" s="27">
        <f>SUM(F7:F58)</f>
        <v>95.207607304462186</v>
      </c>
      <c r="G59" s="49"/>
    </row>
    <row r="60" spans="1:7" x14ac:dyDescent="0.2">
      <c r="A60" s="22"/>
      <c r="B60" s="22"/>
      <c r="C60" s="22"/>
      <c r="D60" s="22"/>
      <c r="E60" s="23"/>
      <c r="F60" s="24"/>
      <c r="G60" s="49"/>
    </row>
    <row r="61" spans="1:7" x14ac:dyDescent="0.2">
      <c r="A61" s="21" t="s">
        <v>35</v>
      </c>
      <c r="B61" s="22"/>
      <c r="C61" s="22"/>
      <c r="D61" s="22"/>
      <c r="E61" s="23"/>
      <c r="F61" s="24"/>
      <c r="G61" s="49"/>
    </row>
    <row r="62" spans="1:7" x14ac:dyDescent="0.2">
      <c r="A62" s="21" t="s">
        <v>42</v>
      </c>
      <c r="B62" s="22"/>
      <c r="C62" s="22"/>
      <c r="D62" s="22"/>
      <c r="E62" s="23"/>
      <c r="F62" s="24"/>
      <c r="G62" s="49"/>
    </row>
    <row r="63" spans="1:7" x14ac:dyDescent="0.2">
      <c r="A63" s="22" t="s">
        <v>777</v>
      </c>
      <c r="B63" s="22" t="s">
        <v>1197</v>
      </c>
      <c r="C63" s="22" t="s">
        <v>43</v>
      </c>
      <c r="D63" s="25">
        <v>2500000</v>
      </c>
      <c r="E63" s="23">
        <v>2471.8575000000001</v>
      </c>
      <c r="F63" s="24">
        <v>0.46972101652959802</v>
      </c>
      <c r="G63" s="49">
        <v>5.2602000000000002</v>
      </c>
    </row>
    <row r="64" spans="1:7" x14ac:dyDescent="0.2">
      <c r="A64" s="21" t="s">
        <v>34</v>
      </c>
      <c r="B64" s="21"/>
      <c r="C64" s="21"/>
      <c r="D64" s="21"/>
      <c r="E64" s="26">
        <f>SUM(E62:E63)</f>
        <v>2471.8575000000001</v>
      </c>
      <c r="F64" s="27">
        <f>SUM(F62:F63)</f>
        <v>0.46972101652959802</v>
      </c>
      <c r="G64" s="49"/>
    </row>
    <row r="65" spans="1:9" x14ac:dyDescent="0.2">
      <c r="A65" s="22"/>
      <c r="B65" s="22"/>
      <c r="C65" s="22"/>
      <c r="D65" s="22"/>
      <c r="E65" s="23"/>
      <c r="F65" s="24"/>
      <c r="G65" s="49"/>
    </row>
    <row r="66" spans="1:9" x14ac:dyDescent="0.2">
      <c r="A66" s="21" t="s">
        <v>46</v>
      </c>
      <c r="B66" s="21"/>
      <c r="C66" s="21"/>
      <c r="D66" s="21"/>
      <c r="E66" s="26">
        <f>E59+E64</f>
        <v>503491.88830750011</v>
      </c>
      <c r="F66" s="27">
        <f>F59+F64</f>
        <v>95.677328320991791</v>
      </c>
      <c r="G66" s="49"/>
    </row>
    <row r="67" spans="1:9" x14ac:dyDescent="0.2">
      <c r="A67" s="21"/>
      <c r="B67" s="21"/>
      <c r="C67" s="21"/>
      <c r="D67" s="21"/>
      <c r="E67" s="26"/>
      <c r="F67" s="27"/>
      <c r="G67" s="49"/>
    </row>
    <row r="68" spans="1:9" x14ac:dyDescent="0.2">
      <c r="A68" s="21" t="s">
        <v>48</v>
      </c>
      <c r="B68" s="21"/>
      <c r="C68" s="21"/>
      <c r="D68" s="21"/>
      <c r="E68" s="26">
        <f>E70-(E59+E64)</f>
        <v>22747.605565399921</v>
      </c>
      <c r="F68" s="27">
        <f>F70-(F59+F64)</f>
        <v>4.3226716790082094</v>
      </c>
      <c r="G68" s="49"/>
    </row>
    <row r="69" spans="1:9" x14ac:dyDescent="0.2">
      <c r="A69" s="21"/>
      <c r="B69" s="21"/>
      <c r="C69" s="21"/>
      <c r="D69" s="21"/>
      <c r="E69" s="26"/>
      <c r="F69" s="27"/>
      <c r="G69" s="49"/>
    </row>
    <row r="70" spans="1:9" x14ac:dyDescent="0.2">
      <c r="A70" s="28" t="s">
        <v>47</v>
      </c>
      <c r="B70" s="28"/>
      <c r="C70" s="28"/>
      <c r="D70" s="28"/>
      <c r="E70" s="29">
        <v>526239.49387290003</v>
      </c>
      <c r="F70" s="30">
        <v>100</v>
      </c>
      <c r="G70" s="98"/>
    </row>
    <row r="71" spans="1:9" x14ac:dyDescent="0.2">
      <c r="A71" s="6" t="s">
        <v>1196</v>
      </c>
      <c r="B71" s="11"/>
      <c r="C71" s="11"/>
      <c r="D71" s="11"/>
      <c r="E71" s="12"/>
      <c r="F71" s="13"/>
      <c r="G71" s="35"/>
    </row>
    <row r="72" spans="1:9" x14ac:dyDescent="0.2">
      <c r="G72" s="9"/>
    </row>
    <row r="73" spans="1:9" ht="23.25" customHeight="1" x14ac:dyDescent="0.2">
      <c r="A73" s="147" t="s">
        <v>1031</v>
      </c>
      <c r="B73" s="147"/>
      <c r="C73" s="147"/>
      <c r="D73" s="147"/>
      <c r="G73" s="9"/>
      <c r="H73" s="10"/>
      <c r="I73" s="9"/>
    </row>
    <row r="74" spans="1:9" x14ac:dyDescent="0.2">
      <c r="G74" s="9"/>
    </row>
    <row r="75" spans="1:9" x14ac:dyDescent="0.2">
      <c r="A75" s="11" t="s">
        <v>51</v>
      </c>
      <c r="G75" s="9"/>
    </row>
    <row r="76" spans="1:9" x14ac:dyDescent="0.2">
      <c r="A76" s="11" t="s">
        <v>1027</v>
      </c>
      <c r="G76" s="9"/>
    </row>
    <row r="77" spans="1:9" x14ac:dyDescent="0.2">
      <c r="A77" s="11" t="s">
        <v>52</v>
      </c>
      <c r="B77" s="11"/>
      <c r="C77" s="31" t="s">
        <v>54</v>
      </c>
      <c r="D77" s="11" t="s">
        <v>53</v>
      </c>
      <c r="G77" s="9"/>
    </row>
    <row r="78" spans="1:9" x14ac:dyDescent="0.2">
      <c r="A78" s="6" t="s">
        <v>61</v>
      </c>
      <c r="C78" s="32">
        <v>10.745799999999999</v>
      </c>
      <c r="D78" s="32">
        <v>11.115</v>
      </c>
      <c r="G78" s="9"/>
    </row>
    <row r="79" spans="1:9" x14ac:dyDescent="0.2">
      <c r="A79" s="6" t="s">
        <v>132</v>
      </c>
      <c r="C79" s="32">
        <v>10.745799999999999</v>
      </c>
      <c r="D79" s="32">
        <v>11.115</v>
      </c>
      <c r="G79" s="9"/>
    </row>
    <row r="80" spans="1:9" x14ac:dyDescent="0.2">
      <c r="A80" s="6" t="s">
        <v>62</v>
      </c>
      <c r="C80" s="32">
        <v>11.0609</v>
      </c>
      <c r="D80" s="32">
        <v>11.453900000000001</v>
      </c>
      <c r="G80" s="9"/>
    </row>
    <row r="81" spans="1:7" x14ac:dyDescent="0.2">
      <c r="A81" s="6" t="s">
        <v>133</v>
      </c>
      <c r="C81" s="32">
        <v>11.0609</v>
      </c>
      <c r="D81" s="32">
        <v>11.453900000000001</v>
      </c>
      <c r="G81" s="9"/>
    </row>
    <row r="82" spans="1:7" x14ac:dyDescent="0.2">
      <c r="G82" s="9"/>
    </row>
    <row r="83" spans="1:7" x14ac:dyDescent="0.2">
      <c r="A83" s="6" t="s">
        <v>58</v>
      </c>
      <c r="G83" s="9"/>
    </row>
    <row r="84" spans="1:7" x14ac:dyDescent="0.2">
      <c r="G84" s="9"/>
    </row>
    <row r="85" spans="1:7" x14ac:dyDescent="0.2">
      <c r="A85" s="11" t="s">
        <v>1028</v>
      </c>
      <c r="D85" s="31" t="s">
        <v>60</v>
      </c>
      <c r="G85" s="9"/>
    </row>
    <row r="86" spans="1:7" x14ac:dyDescent="0.2">
      <c r="G86" s="9"/>
    </row>
    <row r="87" spans="1:7" x14ac:dyDescent="0.2">
      <c r="A87" s="11" t="s">
        <v>1032</v>
      </c>
      <c r="D87" s="31" t="s">
        <v>60</v>
      </c>
      <c r="G87" s="9"/>
    </row>
    <row r="88" spans="1:7" x14ac:dyDescent="0.2">
      <c r="G88" s="9"/>
    </row>
    <row r="89" spans="1:7" x14ac:dyDescent="0.2">
      <c r="A89" s="11" t="s">
        <v>1076</v>
      </c>
      <c r="D89" s="31" t="s">
        <v>60</v>
      </c>
      <c r="G89" s="9"/>
    </row>
    <row r="90" spans="1:7" x14ac:dyDescent="0.2">
      <c r="A90" s="11"/>
      <c r="G90" s="9"/>
    </row>
    <row r="91" spans="1:7" x14ac:dyDescent="0.2">
      <c r="A91" s="11" t="s">
        <v>1060</v>
      </c>
      <c r="D91" s="31" t="s">
        <v>60</v>
      </c>
      <c r="G91" s="9"/>
    </row>
    <row r="92" spans="1:7" x14ac:dyDescent="0.2">
      <c r="G92" s="9"/>
    </row>
    <row r="93" spans="1:7" x14ac:dyDescent="0.2">
      <c r="A93" s="11" t="s">
        <v>1061</v>
      </c>
      <c r="D93" s="36">
        <v>0.95960339004706396</v>
      </c>
      <c r="G93" s="9"/>
    </row>
    <row r="94" spans="1:7" x14ac:dyDescent="0.2">
      <c r="G94" s="9"/>
    </row>
    <row r="95" spans="1:7" x14ac:dyDescent="0.2">
      <c r="A95" s="11" t="s">
        <v>385</v>
      </c>
      <c r="D95" s="31" t="s">
        <v>60</v>
      </c>
      <c r="G95" s="9"/>
    </row>
    <row r="96" spans="1:7" x14ac:dyDescent="0.2">
      <c r="G96" s="9"/>
    </row>
    <row r="97" spans="1:9" x14ac:dyDescent="0.2">
      <c r="A97" s="11" t="s">
        <v>1046</v>
      </c>
      <c r="D97" s="31" t="s">
        <v>60</v>
      </c>
      <c r="G97" s="9"/>
    </row>
    <row r="98" spans="1:9" x14ac:dyDescent="0.2">
      <c r="G98" s="9"/>
    </row>
    <row r="99" spans="1:9" x14ac:dyDescent="0.2">
      <c r="A99" s="11" t="s">
        <v>1047</v>
      </c>
      <c r="B99" s="11"/>
      <c r="D99" s="31" t="s">
        <v>60</v>
      </c>
      <c r="G99" s="9"/>
    </row>
    <row r="100" spans="1:9" x14ac:dyDescent="0.2">
      <c r="A100" s="11"/>
      <c r="B100" s="11"/>
      <c r="G100" s="9"/>
    </row>
    <row r="101" spans="1:9" x14ac:dyDescent="0.2">
      <c r="A101" s="11" t="s">
        <v>1048</v>
      </c>
      <c r="B101" s="11"/>
      <c r="D101" s="31" t="s">
        <v>60</v>
      </c>
      <c r="G101" s="9"/>
    </row>
    <row r="102" spans="1:9" x14ac:dyDescent="0.2">
      <c r="A102" s="11"/>
      <c r="B102" s="11"/>
      <c r="G102" s="9"/>
    </row>
    <row r="103" spans="1:9" x14ac:dyDescent="0.2">
      <c r="A103" s="11" t="s">
        <v>1049</v>
      </c>
      <c r="B103" s="11"/>
      <c r="D103" s="31" t="s">
        <v>60</v>
      </c>
      <c r="G103" s="9"/>
    </row>
    <row r="104" spans="1:9" x14ac:dyDescent="0.2">
      <c r="G104" s="9"/>
    </row>
    <row r="105" spans="1:9" x14ac:dyDescent="0.2">
      <c r="A105" s="77" t="s">
        <v>1078</v>
      </c>
      <c r="B105" s="78"/>
      <c r="C105" s="78"/>
      <c r="D105" s="78"/>
      <c r="G105" s="9"/>
    </row>
    <row r="106" spans="1:9" x14ac:dyDescent="0.2">
      <c r="G106" s="9"/>
    </row>
    <row r="107" spans="1:9" x14ac:dyDescent="0.2">
      <c r="A107" s="77" t="s">
        <v>2074</v>
      </c>
      <c r="B107" s="78"/>
      <c r="C107" s="78"/>
      <c r="D107" s="78"/>
      <c r="E107" s="10"/>
      <c r="F107" s="78"/>
      <c r="G107" s="78"/>
      <c r="H107" s="78"/>
      <c r="I107" s="78"/>
    </row>
    <row r="108" spans="1:9" x14ac:dyDescent="0.2">
      <c r="A108" s="102"/>
      <c r="B108" s="78"/>
      <c r="C108" s="78"/>
      <c r="D108" s="78"/>
      <c r="E108" s="10"/>
      <c r="F108" s="78"/>
      <c r="G108" s="78"/>
      <c r="H108" s="78"/>
      <c r="I108" s="78"/>
    </row>
    <row r="109" spans="1:9" x14ac:dyDescent="0.2">
      <c r="A109" s="78"/>
      <c r="B109" s="78"/>
      <c r="C109" s="78"/>
      <c r="D109" s="78"/>
      <c r="E109" s="10"/>
      <c r="F109" s="78"/>
      <c r="G109" s="78"/>
      <c r="H109" s="78"/>
      <c r="I109" s="78"/>
    </row>
    <row r="110" spans="1:9" x14ac:dyDescent="0.2">
      <c r="A110" s="78"/>
      <c r="B110" s="78"/>
      <c r="C110" s="78"/>
      <c r="D110" s="78"/>
      <c r="E110" s="10"/>
      <c r="F110" s="78"/>
      <c r="G110" s="78"/>
      <c r="H110" s="78"/>
      <c r="I110" s="78"/>
    </row>
    <row r="111" spans="1:9" x14ac:dyDescent="0.2">
      <c r="A111" s="78"/>
      <c r="B111" s="78"/>
      <c r="C111" s="78"/>
      <c r="D111" s="78"/>
      <c r="E111" s="10"/>
      <c r="F111" s="78"/>
      <c r="G111" s="78"/>
      <c r="H111" s="78"/>
      <c r="I111" s="78"/>
    </row>
    <row r="112" spans="1:9" x14ac:dyDescent="0.2">
      <c r="A112" s="78"/>
      <c r="B112" s="78"/>
      <c r="C112" s="78"/>
      <c r="D112" s="78"/>
      <c r="E112" s="10"/>
      <c r="F112" s="78"/>
      <c r="G112" s="78"/>
      <c r="H112" s="78"/>
      <c r="I112" s="78"/>
    </row>
    <row r="113" spans="1:9" x14ac:dyDescent="0.2">
      <c r="A113" s="78"/>
      <c r="B113" s="78"/>
      <c r="C113" s="78"/>
      <c r="D113" s="78"/>
      <c r="E113" s="10"/>
      <c r="F113" s="78"/>
      <c r="G113" s="78"/>
      <c r="H113" s="78"/>
      <c r="I113" s="78"/>
    </row>
    <row r="114" spans="1:9" x14ac:dyDescent="0.2">
      <c r="A114" s="78"/>
      <c r="B114" s="78"/>
      <c r="C114" s="78"/>
      <c r="D114" s="78"/>
      <c r="E114" s="10"/>
      <c r="F114" s="78"/>
      <c r="G114" s="78"/>
      <c r="H114" s="78"/>
      <c r="I114" s="78"/>
    </row>
    <row r="115" spans="1:9" x14ac:dyDescent="0.2">
      <c r="A115" s="78"/>
      <c r="B115" s="78"/>
      <c r="C115" s="78"/>
      <c r="D115" s="78"/>
      <c r="E115" s="10"/>
      <c r="F115" s="78"/>
      <c r="G115" s="78"/>
      <c r="H115" s="78"/>
      <c r="I115" s="78"/>
    </row>
    <row r="116" spans="1:9" x14ac:dyDescent="0.2">
      <c r="A116" s="78"/>
      <c r="B116" s="78"/>
      <c r="C116" s="78"/>
      <c r="D116" s="78"/>
      <c r="E116" s="10"/>
      <c r="F116" s="78"/>
      <c r="G116" s="78"/>
      <c r="H116" s="78"/>
      <c r="I116" s="78"/>
    </row>
    <row r="117" spans="1:9" x14ac:dyDescent="0.2">
      <c r="A117" s="78"/>
      <c r="B117" s="78"/>
      <c r="C117" s="78"/>
      <c r="D117" s="78"/>
      <c r="E117" s="10"/>
      <c r="F117" s="78"/>
      <c r="G117" s="78"/>
      <c r="H117" s="78"/>
      <c r="I117" s="78"/>
    </row>
    <row r="118" spans="1:9" x14ac:dyDescent="0.2">
      <c r="A118" s="78"/>
      <c r="B118" s="78"/>
      <c r="C118" s="78"/>
      <c r="D118" s="78"/>
      <c r="E118" s="10"/>
      <c r="F118" s="78"/>
      <c r="G118" s="78"/>
      <c r="H118" s="78"/>
      <c r="I118" s="78"/>
    </row>
    <row r="119" spans="1:9" x14ac:dyDescent="0.2">
      <c r="A119" s="78"/>
      <c r="B119" s="78"/>
      <c r="C119" s="78"/>
      <c r="D119" s="78"/>
      <c r="E119" s="10"/>
      <c r="G119" s="78"/>
      <c r="H119" s="78"/>
      <c r="I119" s="78"/>
    </row>
    <row r="120" spans="1:9" x14ac:dyDescent="0.2">
      <c r="A120" s="78"/>
      <c r="B120" s="78"/>
      <c r="C120" s="78"/>
      <c r="D120" s="78"/>
      <c r="E120" s="10"/>
      <c r="G120" s="78"/>
      <c r="H120" s="78"/>
      <c r="I120" s="78"/>
    </row>
    <row r="121" spans="1:9" x14ac:dyDescent="0.2">
      <c r="A121" s="78"/>
      <c r="B121" s="78"/>
      <c r="C121" s="78"/>
      <c r="D121" s="78"/>
      <c r="E121" s="10"/>
      <c r="G121" s="78"/>
      <c r="H121" s="78"/>
      <c r="I121" s="78"/>
    </row>
    <row r="122" spans="1:9" x14ac:dyDescent="0.2">
      <c r="A122" s="78"/>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8"/>
      <c r="B125" s="78"/>
      <c r="C125" s="78"/>
      <c r="D125" s="78"/>
      <c r="E125" s="10"/>
      <c r="G125" s="78"/>
      <c r="H125" s="78"/>
      <c r="I125" s="78"/>
    </row>
    <row r="126" spans="1:9" x14ac:dyDescent="0.2">
      <c r="A126" s="77" t="s">
        <v>1502</v>
      </c>
      <c r="B126" s="78"/>
      <c r="C126" s="78"/>
      <c r="D126" s="78"/>
      <c r="E126" s="10"/>
      <c r="G126" s="78"/>
      <c r="H126" s="78"/>
      <c r="I126" s="78"/>
    </row>
    <row r="127" spans="1:9" x14ac:dyDescent="0.2">
      <c r="A127" s="78"/>
      <c r="B127" s="78"/>
      <c r="C127" s="78"/>
      <c r="D127" s="78"/>
      <c r="E127" s="10"/>
      <c r="G127" s="78"/>
      <c r="H127" s="78"/>
      <c r="I127" s="78"/>
    </row>
    <row r="128" spans="1:9" x14ac:dyDescent="0.2">
      <c r="A128" s="77" t="s">
        <v>2075</v>
      </c>
      <c r="B128" s="78"/>
      <c r="C128" s="78"/>
      <c r="D128" s="78"/>
      <c r="E128" s="10"/>
      <c r="G128" s="78"/>
      <c r="H128" s="78"/>
      <c r="I128" s="78"/>
    </row>
    <row r="129" spans="1:9" x14ac:dyDescent="0.2">
      <c r="A129" s="78"/>
      <c r="B129" s="78"/>
      <c r="C129" s="78"/>
      <c r="D129" s="78"/>
      <c r="E129" s="10"/>
      <c r="G129" s="78"/>
      <c r="H129" s="78"/>
      <c r="I129" s="78"/>
    </row>
    <row r="130" spans="1:9" x14ac:dyDescent="0.2">
      <c r="A130" s="78"/>
      <c r="B130" s="78"/>
      <c r="C130" s="78"/>
      <c r="D130" s="78"/>
      <c r="E130" s="10"/>
      <c r="G130" s="78"/>
      <c r="H130" s="78"/>
      <c r="I130" s="78"/>
    </row>
    <row r="131" spans="1:9" x14ac:dyDescent="0.2">
      <c r="A131" s="78"/>
      <c r="B131" s="78"/>
      <c r="C131" s="78"/>
      <c r="D131" s="78"/>
      <c r="E131" s="10"/>
      <c r="G131" s="78"/>
      <c r="H131" s="78"/>
      <c r="I131" s="78"/>
    </row>
    <row r="132" spans="1:9" x14ac:dyDescent="0.2">
      <c r="A132" s="78"/>
      <c r="B132" s="78"/>
      <c r="C132" s="78"/>
      <c r="D132" s="78"/>
      <c r="E132" s="10"/>
      <c r="G132" s="78"/>
      <c r="H132" s="78"/>
      <c r="I132" s="78"/>
    </row>
    <row r="133" spans="1:9" x14ac:dyDescent="0.2">
      <c r="A133" s="78"/>
      <c r="B133" s="78"/>
      <c r="C133" s="78"/>
      <c r="D133" s="78"/>
      <c r="E133" s="10"/>
      <c r="G133" s="78"/>
      <c r="H133" s="78"/>
      <c r="I133" s="78"/>
    </row>
    <row r="134" spans="1:9" x14ac:dyDescent="0.2">
      <c r="A134" s="78"/>
      <c r="B134" s="78"/>
      <c r="C134" s="78"/>
      <c r="D134" s="78"/>
      <c r="E134" s="10"/>
      <c r="G134" s="78"/>
      <c r="H134" s="78"/>
      <c r="I134" s="78"/>
    </row>
    <row r="135" spans="1:9" x14ac:dyDescent="0.2">
      <c r="A135" s="78"/>
      <c r="B135" s="78"/>
      <c r="C135" s="78"/>
      <c r="D135" s="78"/>
      <c r="E135" s="10"/>
      <c r="G135" s="78"/>
      <c r="H135" s="78"/>
      <c r="I135" s="78"/>
    </row>
    <row r="136" spans="1:9" x14ac:dyDescent="0.2">
      <c r="A136" s="78"/>
      <c r="B136" s="78"/>
      <c r="C136" s="78"/>
      <c r="D136" s="78"/>
      <c r="E136" s="10"/>
      <c r="G136" s="78"/>
      <c r="H136" s="78"/>
      <c r="I136" s="78"/>
    </row>
    <row r="137" spans="1:9" x14ac:dyDescent="0.2">
      <c r="A137" s="78"/>
      <c r="B137" s="78"/>
      <c r="C137" s="78"/>
      <c r="D137" s="78"/>
      <c r="E137" s="10"/>
      <c r="G137" s="78"/>
      <c r="H137" s="78"/>
      <c r="I137" s="78"/>
    </row>
    <row r="138" spans="1:9" x14ac:dyDescent="0.2">
      <c r="A138" s="78"/>
      <c r="B138" s="78"/>
      <c r="C138" s="78"/>
      <c r="D138" s="78"/>
      <c r="E138" s="10"/>
      <c r="G138" s="78"/>
      <c r="H138" s="78"/>
      <c r="I138" s="78"/>
    </row>
    <row r="139" spans="1:9" x14ac:dyDescent="0.2">
      <c r="A139" s="78"/>
      <c r="B139" s="78"/>
      <c r="C139" s="78"/>
      <c r="D139" s="78"/>
      <c r="E139" s="10"/>
      <c r="G139" s="78"/>
      <c r="H139" s="78"/>
      <c r="I139" s="78"/>
    </row>
    <row r="140" spans="1:9" x14ac:dyDescent="0.2">
      <c r="A140" s="78"/>
      <c r="B140" s="78"/>
      <c r="C140" s="78"/>
      <c r="D140" s="78"/>
      <c r="E140" s="10"/>
      <c r="G140" s="78"/>
      <c r="H140" s="78"/>
      <c r="I140" s="78"/>
    </row>
    <row r="141" spans="1:9" x14ac:dyDescent="0.2">
      <c r="A141" s="78"/>
      <c r="B141" s="78"/>
      <c r="C141" s="78"/>
      <c r="D141" s="78"/>
      <c r="E141" s="10"/>
      <c r="G141" s="78"/>
      <c r="H141" s="78"/>
      <c r="I141" s="78"/>
    </row>
    <row r="142" spans="1:9" x14ac:dyDescent="0.2">
      <c r="A142" s="78"/>
      <c r="B142" s="78"/>
      <c r="C142" s="78"/>
      <c r="D142" s="78"/>
      <c r="E142" s="10"/>
      <c r="G142" s="78"/>
      <c r="H142" s="78"/>
      <c r="I142" s="78"/>
    </row>
    <row r="143" spans="1:9" x14ac:dyDescent="0.2">
      <c r="A143" s="78"/>
      <c r="B143" s="78"/>
      <c r="C143" s="78"/>
      <c r="D143" s="78"/>
      <c r="E143" s="10"/>
      <c r="G143" s="78"/>
      <c r="H143" s="78"/>
      <c r="I143" s="78"/>
    </row>
    <row r="144" spans="1:9" x14ac:dyDescent="0.2">
      <c r="A144" s="78"/>
      <c r="B144" s="78"/>
      <c r="C144" s="78"/>
      <c r="D144" s="78"/>
      <c r="E144" s="10"/>
      <c r="G144" s="78"/>
      <c r="H144" s="78"/>
      <c r="I144" s="78"/>
    </row>
    <row r="145" spans="1:9" x14ac:dyDescent="0.2">
      <c r="A145" s="78"/>
      <c r="B145" s="78"/>
      <c r="C145" s="78"/>
      <c r="D145" s="78"/>
      <c r="E145" s="10"/>
      <c r="G145" s="78"/>
      <c r="H145" s="78"/>
      <c r="I145" s="78"/>
    </row>
    <row r="146" spans="1:9" x14ac:dyDescent="0.2">
      <c r="A146" s="78"/>
      <c r="B146" s="78"/>
      <c r="C146" s="78"/>
      <c r="D146" s="78"/>
      <c r="E146" s="10"/>
      <c r="G146" s="78"/>
      <c r="H146" s="78"/>
      <c r="I146" s="78"/>
    </row>
    <row r="147" spans="1:9" x14ac:dyDescent="0.2">
      <c r="A147" s="78" t="s">
        <v>1487</v>
      </c>
      <c r="B147" s="78"/>
      <c r="C147" s="78"/>
      <c r="D147" s="78"/>
      <c r="E147" s="10"/>
      <c r="G147" s="78"/>
      <c r="H147" s="78"/>
      <c r="I147" s="78"/>
    </row>
    <row r="148" spans="1:9" x14ac:dyDescent="0.2">
      <c r="A148" s="78"/>
      <c r="B148" s="78"/>
      <c r="C148" s="78"/>
      <c r="D148" s="78"/>
      <c r="E148" s="10"/>
      <c r="G148" s="78"/>
      <c r="H148" s="78"/>
      <c r="I148" s="78"/>
    </row>
    <row r="149" spans="1:9" x14ac:dyDescent="0.2">
      <c r="A149" s="78"/>
      <c r="B149" s="78"/>
      <c r="C149" s="78"/>
      <c r="D149" s="78"/>
      <c r="E149" s="10"/>
      <c r="G149" s="78"/>
      <c r="H149" s="78"/>
      <c r="I149" s="78"/>
    </row>
    <row r="150" spans="1:9" x14ac:dyDescent="0.2">
      <c r="A150" s="78"/>
      <c r="B150" s="78"/>
      <c r="C150" s="78"/>
      <c r="D150" s="78"/>
      <c r="E150" s="10"/>
      <c r="G150" s="78"/>
      <c r="H150" s="78"/>
      <c r="I150" s="78"/>
    </row>
    <row r="151" spans="1:9" x14ac:dyDescent="0.2">
      <c r="A151" s="78"/>
      <c r="B151" s="78"/>
      <c r="C151" s="78"/>
      <c r="D151" s="78"/>
      <c r="E151" s="10"/>
      <c r="G151" s="78"/>
      <c r="H151" s="78"/>
      <c r="I151" s="78"/>
    </row>
    <row r="152" spans="1:9" x14ac:dyDescent="0.2">
      <c r="A152" s="78"/>
      <c r="B152" s="78"/>
      <c r="C152" s="78"/>
      <c r="D152" s="78"/>
      <c r="E152" s="10"/>
      <c r="G152" s="78"/>
      <c r="H152" s="78"/>
      <c r="I152" s="78"/>
    </row>
    <row r="153" spans="1:9" x14ac:dyDescent="0.2">
      <c r="A153" s="78"/>
      <c r="B153" s="78"/>
      <c r="C153" s="78"/>
      <c r="D153" s="78"/>
      <c r="E153" s="10"/>
      <c r="G153" s="78"/>
      <c r="H153" s="78"/>
      <c r="I153" s="78"/>
    </row>
    <row r="154" spans="1:9" x14ac:dyDescent="0.2">
      <c r="A154" s="78"/>
      <c r="B154" s="78"/>
      <c r="C154" s="78"/>
      <c r="D154" s="78"/>
      <c r="E154" s="10"/>
      <c r="G154" s="78"/>
      <c r="H154" s="78"/>
      <c r="I154" s="78"/>
    </row>
    <row r="155" spans="1:9" x14ac:dyDescent="0.2">
      <c r="A155" s="78"/>
      <c r="B155" s="78"/>
      <c r="C155" s="78"/>
      <c r="D155" s="78"/>
      <c r="E155" s="10"/>
      <c r="G155" s="78"/>
      <c r="H155" s="78"/>
      <c r="I155" s="78"/>
    </row>
    <row r="156" spans="1:9" x14ac:dyDescent="0.2">
      <c r="A156" s="78"/>
      <c r="B156" s="78"/>
      <c r="C156" s="78"/>
      <c r="D156" s="78"/>
      <c r="E156" s="10"/>
      <c r="G156" s="78"/>
      <c r="H156" s="78"/>
      <c r="I156" s="78"/>
    </row>
    <row r="157" spans="1:9" x14ac:dyDescent="0.2">
      <c r="A157" s="78"/>
      <c r="B157" s="78"/>
      <c r="C157" s="78"/>
      <c r="D157" s="78"/>
      <c r="E157" s="10"/>
      <c r="G157" s="78"/>
      <c r="H157" s="78"/>
      <c r="I157" s="78"/>
    </row>
    <row r="158" spans="1:9" x14ac:dyDescent="0.2">
      <c r="A158" s="78"/>
      <c r="B158" s="78"/>
      <c r="C158" s="78"/>
      <c r="D158" s="78"/>
      <c r="E158" s="10"/>
      <c r="G158" s="78"/>
      <c r="H158" s="78"/>
      <c r="I158" s="78"/>
    </row>
    <row r="159" spans="1:9" x14ac:dyDescent="0.2">
      <c r="A159" s="78"/>
      <c r="B159" s="78"/>
      <c r="C159" s="78"/>
      <c r="D159" s="78"/>
      <c r="E159" s="10"/>
      <c r="G159" s="78"/>
      <c r="H159" s="78"/>
      <c r="I159" s="78"/>
    </row>
  </sheetData>
  <mergeCells count="2">
    <mergeCell ref="A1:F1"/>
    <mergeCell ref="A73:D73"/>
  </mergeCells>
  <conditionalFormatting sqref="F2:F3">
    <cfRule type="cellIs" dxfId="60" priority="3" stopIfTrue="1" operator="between">
      <formula>0.009</formula>
      <formula>-0.009</formula>
    </cfRule>
  </conditionalFormatting>
  <conditionalFormatting sqref="F5:F106 H73">
    <cfRule type="cellIs" dxfId="59" priority="2" stopIfTrue="1" operator="between">
      <formula>0.009</formula>
      <formula>-0.009</formula>
    </cfRule>
  </conditionalFormatting>
  <conditionalFormatting sqref="F119:F65536">
    <cfRule type="cellIs" dxfId="58"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DAC2D-D67B-4770-89EF-5C81862900FC}">
  <dimension ref="A1:I136"/>
  <sheetViews>
    <sheetView workbookViewId="0">
      <selection sqref="A1:F1"/>
    </sheetView>
  </sheetViews>
  <sheetFormatPr defaultColWidth="9.140625" defaultRowHeight="11.25" x14ac:dyDescent="0.2"/>
  <cols>
    <col min="1" max="1" width="33.85546875" style="6" bestFit="1" customWidth="1"/>
    <col min="2" max="2" width="29.140625" style="6" bestFit="1" customWidth="1"/>
    <col min="3" max="3" width="32.140625" style="6" bestFit="1" customWidth="1"/>
    <col min="4" max="4" width="15.5703125" style="6" customWidth="1"/>
    <col min="5" max="5" width="24.28515625" style="9" customWidth="1"/>
    <col min="6" max="6" width="11.85546875" style="10" bestFit="1" customWidth="1"/>
    <col min="7" max="16384" width="9.140625" style="6"/>
  </cols>
  <sheetData>
    <row r="1" spans="1:6" s="1" customFormat="1" ht="15" x14ac:dyDescent="0.2">
      <c r="A1" s="145" t="s">
        <v>20</v>
      </c>
      <c r="B1" s="146"/>
      <c r="C1" s="146"/>
      <c r="D1" s="146"/>
      <c r="E1" s="146"/>
      <c r="F1" s="146"/>
    </row>
    <row r="2" spans="1:6" s="1" customFormat="1" ht="12" x14ac:dyDescent="0.2">
      <c r="E2" s="5"/>
      <c r="F2" s="8"/>
    </row>
    <row r="3" spans="1:6" s="1" customFormat="1" ht="12" x14ac:dyDescent="0.2">
      <c r="A3" s="7" t="s">
        <v>7</v>
      </c>
      <c r="B3" s="2"/>
      <c r="C3" s="3"/>
      <c r="D3" s="3"/>
      <c r="E3" s="4"/>
      <c r="F3" s="8"/>
    </row>
    <row r="4" spans="1:6" s="1" customFormat="1" ht="23.25" customHeight="1" x14ac:dyDescent="0.2">
      <c r="A4" s="14" t="s">
        <v>2</v>
      </c>
      <c r="B4" s="14" t="s">
        <v>0</v>
      </c>
      <c r="C4" s="15" t="s">
        <v>638</v>
      </c>
      <c r="D4" s="15" t="s">
        <v>1</v>
      </c>
      <c r="E4" s="56" t="s">
        <v>6</v>
      </c>
      <c r="F4" s="16" t="s">
        <v>3</v>
      </c>
    </row>
    <row r="5" spans="1:6" x14ac:dyDescent="0.2">
      <c r="A5" s="17" t="s">
        <v>139</v>
      </c>
      <c r="B5" s="18"/>
      <c r="C5" s="18"/>
      <c r="D5" s="18"/>
      <c r="E5" s="19"/>
      <c r="F5" s="20"/>
    </row>
    <row r="6" spans="1:6" x14ac:dyDescent="0.2">
      <c r="A6" s="21" t="s">
        <v>31</v>
      </c>
      <c r="B6" s="22"/>
      <c r="C6" s="22"/>
      <c r="D6" s="22"/>
      <c r="E6" s="23"/>
      <c r="F6" s="24"/>
    </row>
    <row r="7" spans="1:6" x14ac:dyDescent="0.2">
      <c r="A7" s="22" t="s">
        <v>144</v>
      </c>
      <c r="B7" s="22" t="s">
        <v>143</v>
      </c>
      <c r="C7" s="22" t="s">
        <v>142</v>
      </c>
      <c r="D7" s="25">
        <v>1227369</v>
      </c>
      <c r="E7" s="23">
        <v>17845.94526</v>
      </c>
      <c r="F7" s="24">
        <v>4.9269375674528098</v>
      </c>
    </row>
    <row r="8" spans="1:6" x14ac:dyDescent="0.2">
      <c r="A8" s="22" t="s">
        <v>162</v>
      </c>
      <c r="B8" s="22" t="s">
        <v>161</v>
      </c>
      <c r="C8" s="22" t="s">
        <v>163</v>
      </c>
      <c r="D8" s="25">
        <v>500500</v>
      </c>
      <c r="E8" s="23">
        <v>16426.41</v>
      </c>
      <c r="F8" s="24">
        <v>4.5350299660945197</v>
      </c>
    </row>
    <row r="9" spans="1:6" x14ac:dyDescent="0.2">
      <c r="A9" s="22" t="s">
        <v>165</v>
      </c>
      <c r="B9" s="22" t="s">
        <v>164</v>
      </c>
      <c r="C9" s="22" t="s">
        <v>166</v>
      </c>
      <c r="D9" s="25">
        <v>354769</v>
      </c>
      <c r="E9" s="23">
        <v>14350.05128</v>
      </c>
      <c r="F9" s="24">
        <v>3.96178547654619</v>
      </c>
    </row>
    <row r="10" spans="1:6" x14ac:dyDescent="0.2">
      <c r="A10" s="22" t="s">
        <v>371</v>
      </c>
      <c r="B10" s="22" t="s">
        <v>370</v>
      </c>
      <c r="C10" s="22" t="s">
        <v>238</v>
      </c>
      <c r="D10" s="25">
        <v>846320</v>
      </c>
      <c r="E10" s="23">
        <v>13313.459919999999</v>
      </c>
      <c r="F10" s="24">
        <v>3.6756016493925499</v>
      </c>
    </row>
    <row r="11" spans="1:6" x14ac:dyDescent="0.2">
      <c r="A11" s="22" t="s">
        <v>153</v>
      </c>
      <c r="B11" s="22" t="s">
        <v>152</v>
      </c>
      <c r="C11" s="22" t="s">
        <v>154</v>
      </c>
      <c r="D11" s="25">
        <v>3678272</v>
      </c>
      <c r="E11" s="23">
        <v>12068.41043</v>
      </c>
      <c r="F11" s="24">
        <v>3.3318663629592602</v>
      </c>
    </row>
    <row r="12" spans="1:6" x14ac:dyDescent="0.2">
      <c r="A12" s="22" t="s">
        <v>335</v>
      </c>
      <c r="B12" s="22" t="s">
        <v>334</v>
      </c>
      <c r="C12" s="22" t="s">
        <v>142</v>
      </c>
      <c r="D12" s="25">
        <v>2827755</v>
      </c>
      <c r="E12" s="23">
        <v>11859.60447</v>
      </c>
      <c r="F12" s="24">
        <v>3.2742188742079699</v>
      </c>
    </row>
    <row r="13" spans="1:6" x14ac:dyDescent="0.2">
      <c r="A13" s="22" t="s">
        <v>351</v>
      </c>
      <c r="B13" s="22" t="s">
        <v>350</v>
      </c>
      <c r="C13" s="22" t="s">
        <v>142</v>
      </c>
      <c r="D13" s="25">
        <v>1074712</v>
      </c>
      <c r="E13" s="23">
        <v>11673.52174</v>
      </c>
      <c r="F13" s="24">
        <v>3.2228448517208501</v>
      </c>
    </row>
    <row r="14" spans="1:6" x14ac:dyDescent="0.2">
      <c r="A14" s="22" t="s">
        <v>572</v>
      </c>
      <c r="B14" s="22" t="s">
        <v>571</v>
      </c>
      <c r="C14" s="22" t="s">
        <v>154</v>
      </c>
      <c r="D14" s="25">
        <v>10525598</v>
      </c>
      <c r="E14" s="23">
        <v>11645.521629999999</v>
      </c>
      <c r="F14" s="24">
        <v>3.2151145358512201</v>
      </c>
    </row>
    <row r="15" spans="1:6" x14ac:dyDescent="0.2">
      <c r="A15" s="22" t="s">
        <v>268</v>
      </c>
      <c r="B15" s="22" t="s">
        <v>267</v>
      </c>
      <c r="C15" s="22" t="s">
        <v>181</v>
      </c>
      <c r="D15" s="25">
        <v>121596</v>
      </c>
      <c r="E15" s="23">
        <v>10820.22006</v>
      </c>
      <c r="F15" s="24">
        <v>2.9872639372715701</v>
      </c>
    </row>
    <row r="16" spans="1:6" x14ac:dyDescent="0.2">
      <c r="A16" s="22" t="s">
        <v>197</v>
      </c>
      <c r="B16" s="22" t="s">
        <v>196</v>
      </c>
      <c r="C16" s="22" t="s">
        <v>198</v>
      </c>
      <c r="D16" s="25">
        <v>564163</v>
      </c>
      <c r="E16" s="23">
        <v>10578.05625</v>
      </c>
      <c r="F16" s="24">
        <v>2.9204069590850001</v>
      </c>
    </row>
    <row r="17" spans="1:6" x14ac:dyDescent="0.2">
      <c r="A17" s="22" t="s">
        <v>898</v>
      </c>
      <c r="B17" s="22" t="s">
        <v>897</v>
      </c>
      <c r="C17" s="22" t="s">
        <v>178</v>
      </c>
      <c r="D17" s="25">
        <v>206455</v>
      </c>
      <c r="E17" s="23">
        <v>10459.0103</v>
      </c>
      <c r="F17" s="24">
        <v>2.88754055975659</v>
      </c>
    </row>
    <row r="18" spans="1:6" x14ac:dyDescent="0.2">
      <c r="A18" s="22" t="s">
        <v>192</v>
      </c>
      <c r="B18" s="22" t="s">
        <v>191</v>
      </c>
      <c r="C18" s="22" t="s">
        <v>193</v>
      </c>
      <c r="D18" s="25">
        <v>1259662</v>
      </c>
      <c r="E18" s="23">
        <v>10329.2284</v>
      </c>
      <c r="F18" s="24">
        <v>2.8517101619060101</v>
      </c>
    </row>
    <row r="19" spans="1:6" x14ac:dyDescent="0.2">
      <c r="A19" s="22" t="s">
        <v>226</v>
      </c>
      <c r="B19" s="22" t="s">
        <v>225</v>
      </c>
      <c r="C19" s="22" t="s">
        <v>227</v>
      </c>
      <c r="D19" s="25">
        <v>195456</v>
      </c>
      <c r="E19" s="23">
        <v>10230.16704</v>
      </c>
      <c r="F19" s="24">
        <v>2.82436114066022</v>
      </c>
    </row>
    <row r="20" spans="1:6" x14ac:dyDescent="0.2">
      <c r="A20" s="22" t="s">
        <v>159</v>
      </c>
      <c r="B20" s="22" t="s">
        <v>158</v>
      </c>
      <c r="C20" s="22" t="s">
        <v>160</v>
      </c>
      <c r="D20" s="25">
        <v>558990</v>
      </c>
      <c r="E20" s="23">
        <v>10128.339809999999</v>
      </c>
      <c r="F20" s="24">
        <v>2.7962485135302302</v>
      </c>
    </row>
    <row r="21" spans="1:6" x14ac:dyDescent="0.2">
      <c r="A21" s="22" t="s">
        <v>148</v>
      </c>
      <c r="B21" s="22" t="s">
        <v>147</v>
      </c>
      <c r="C21" s="22" t="s">
        <v>142</v>
      </c>
      <c r="D21" s="25">
        <v>825009</v>
      </c>
      <c r="E21" s="23">
        <v>8745.0954000000002</v>
      </c>
      <c r="F21" s="24">
        <v>2.4143601490134099</v>
      </c>
    </row>
    <row r="22" spans="1:6" x14ac:dyDescent="0.2">
      <c r="A22" s="22" t="s">
        <v>600</v>
      </c>
      <c r="B22" s="22" t="s">
        <v>599</v>
      </c>
      <c r="C22" s="22" t="s">
        <v>154</v>
      </c>
      <c r="D22" s="25">
        <v>2849233</v>
      </c>
      <c r="E22" s="23">
        <v>8031.9878269999999</v>
      </c>
      <c r="F22" s="24">
        <v>2.2174842514433402</v>
      </c>
    </row>
    <row r="23" spans="1:6" x14ac:dyDescent="0.2">
      <c r="A23" s="22" t="s">
        <v>848</v>
      </c>
      <c r="B23" s="22" t="s">
        <v>847</v>
      </c>
      <c r="C23" s="22" t="s">
        <v>222</v>
      </c>
      <c r="D23" s="25">
        <v>1687518</v>
      </c>
      <c r="E23" s="23">
        <v>7949.8972979999999</v>
      </c>
      <c r="F23" s="24">
        <v>2.1948205647980199</v>
      </c>
    </row>
    <row r="24" spans="1:6" x14ac:dyDescent="0.2">
      <c r="A24" s="22" t="s">
        <v>906</v>
      </c>
      <c r="B24" s="22" t="s">
        <v>905</v>
      </c>
      <c r="C24" s="22" t="s">
        <v>250</v>
      </c>
      <c r="D24" s="25">
        <v>273443</v>
      </c>
      <c r="E24" s="23">
        <v>7851.0954160000001</v>
      </c>
      <c r="F24" s="24">
        <v>2.1675431806601302</v>
      </c>
    </row>
    <row r="25" spans="1:6" x14ac:dyDescent="0.2">
      <c r="A25" s="22" t="s">
        <v>156</v>
      </c>
      <c r="B25" s="22" t="s">
        <v>155</v>
      </c>
      <c r="C25" s="22" t="s">
        <v>157</v>
      </c>
      <c r="D25" s="25">
        <v>679009</v>
      </c>
      <c r="E25" s="23">
        <v>7698.6040419999999</v>
      </c>
      <c r="F25" s="24">
        <v>2.1254431143242098</v>
      </c>
    </row>
    <row r="26" spans="1:6" x14ac:dyDescent="0.2">
      <c r="A26" s="22" t="s">
        <v>283</v>
      </c>
      <c r="B26" s="22" t="s">
        <v>282</v>
      </c>
      <c r="C26" s="22" t="s">
        <v>284</v>
      </c>
      <c r="D26" s="25">
        <v>736949</v>
      </c>
      <c r="E26" s="23">
        <v>7483.3486210000001</v>
      </c>
      <c r="F26" s="24">
        <v>2.0660150478995201</v>
      </c>
    </row>
    <row r="27" spans="1:6" x14ac:dyDescent="0.2">
      <c r="A27" s="22" t="s">
        <v>438</v>
      </c>
      <c r="B27" s="22" t="s">
        <v>437</v>
      </c>
      <c r="C27" s="22" t="s">
        <v>157</v>
      </c>
      <c r="D27" s="25">
        <v>348022</v>
      </c>
      <c r="E27" s="23">
        <v>6909.2807659999999</v>
      </c>
      <c r="F27" s="24">
        <v>1.90752546161763</v>
      </c>
    </row>
    <row r="28" spans="1:6" x14ac:dyDescent="0.2">
      <c r="A28" s="22" t="s">
        <v>150</v>
      </c>
      <c r="B28" s="22" t="s">
        <v>149</v>
      </c>
      <c r="C28" s="22" t="s">
        <v>151</v>
      </c>
      <c r="D28" s="25">
        <v>540261</v>
      </c>
      <c r="E28" s="23">
        <v>6899.1329699999997</v>
      </c>
      <c r="F28" s="24">
        <v>1.90472384160755</v>
      </c>
    </row>
    <row r="29" spans="1:6" x14ac:dyDescent="0.2">
      <c r="A29" s="22" t="s">
        <v>812</v>
      </c>
      <c r="B29" s="22" t="s">
        <v>811</v>
      </c>
      <c r="C29" s="22" t="s">
        <v>233</v>
      </c>
      <c r="D29" s="25">
        <v>1772946</v>
      </c>
      <c r="E29" s="23">
        <v>6613.0885799999996</v>
      </c>
      <c r="F29" s="24">
        <v>1.8257522415876299</v>
      </c>
    </row>
    <row r="30" spans="1:6" x14ac:dyDescent="0.2">
      <c r="A30" s="22" t="s">
        <v>844</v>
      </c>
      <c r="B30" s="22" t="s">
        <v>843</v>
      </c>
      <c r="C30" s="22" t="s">
        <v>432</v>
      </c>
      <c r="D30" s="25">
        <v>1800770</v>
      </c>
      <c r="E30" s="23">
        <v>6122.6180000000004</v>
      </c>
      <c r="F30" s="24">
        <v>1.69034232683524</v>
      </c>
    </row>
    <row r="31" spans="1:6" x14ac:dyDescent="0.2">
      <c r="A31" s="22" t="s">
        <v>798</v>
      </c>
      <c r="B31" s="22" t="s">
        <v>797</v>
      </c>
      <c r="C31" s="22" t="s">
        <v>181</v>
      </c>
      <c r="D31" s="25">
        <v>783255</v>
      </c>
      <c r="E31" s="23">
        <v>5974.66914</v>
      </c>
      <c r="F31" s="24">
        <v>1.6494963651461401</v>
      </c>
    </row>
    <row r="32" spans="1:6" x14ac:dyDescent="0.2">
      <c r="A32" s="22" t="s">
        <v>582</v>
      </c>
      <c r="B32" s="22" t="s">
        <v>581</v>
      </c>
      <c r="C32" s="22" t="s">
        <v>238</v>
      </c>
      <c r="D32" s="25">
        <v>1390551</v>
      </c>
      <c r="E32" s="23">
        <v>5812.5031799999997</v>
      </c>
      <c r="F32" s="24">
        <v>1.60472532338592</v>
      </c>
    </row>
    <row r="33" spans="1:6" x14ac:dyDescent="0.2">
      <c r="A33" s="22" t="s">
        <v>908</v>
      </c>
      <c r="B33" s="22" t="s">
        <v>907</v>
      </c>
      <c r="C33" s="22" t="s">
        <v>184</v>
      </c>
      <c r="D33" s="25">
        <v>340179</v>
      </c>
      <c r="E33" s="23">
        <v>5775.5590620000003</v>
      </c>
      <c r="F33" s="24">
        <v>1.59452573125344</v>
      </c>
    </row>
    <row r="34" spans="1:6" x14ac:dyDescent="0.2">
      <c r="A34" s="22" t="s">
        <v>279</v>
      </c>
      <c r="B34" s="22" t="s">
        <v>278</v>
      </c>
      <c r="C34" s="22" t="s">
        <v>210</v>
      </c>
      <c r="D34" s="25">
        <v>491529</v>
      </c>
      <c r="E34" s="23">
        <v>5775.4657500000003</v>
      </c>
      <c r="F34" s="24">
        <v>1.5944999695248401</v>
      </c>
    </row>
    <row r="35" spans="1:6" x14ac:dyDescent="0.2">
      <c r="A35" s="22" t="s">
        <v>440</v>
      </c>
      <c r="B35" s="22" t="s">
        <v>439</v>
      </c>
      <c r="C35" s="22" t="s">
        <v>154</v>
      </c>
      <c r="D35" s="25">
        <v>439285</v>
      </c>
      <c r="E35" s="23">
        <v>5767.8120500000005</v>
      </c>
      <c r="F35" s="24">
        <v>1.5923869235914001</v>
      </c>
    </row>
    <row r="36" spans="1:6" x14ac:dyDescent="0.2">
      <c r="A36" s="22" t="s">
        <v>910</v>
      </c>
      <c r="B36" s="22" t="s">
        <v>909</v>
      </c>
      <c r="C36" s="22" t="s">
        <v>190</v>
      </c>
      <c r="D36" s="25">
        <v>459838</v>
      </c>
      <c r="E36" s="23">
        <v>5733.7200220000004</v>
      </c>
      <c r="F36" s="24">
        <v>1.5829747411008299</v>
      </c>
    </row>
    <row r="37" spans="1:6" x14ac:dyDescent="0.2">
      <c r="A37" s="22" t="s">
        <v>912</v>
      </c>
      <c r="B37" s="22" t="s">
        <v>911</v>
      </c>
      <c r="C37" s="22" t="s">
        <v>238</v>
      </c>
      <c r="D37" s="25">
        <v>3528964</v>
      </c>
      <c r="E37" s="23">
        <v>5510.1243899999999</v>
      </c>
      <c r="F37" s="24">
        <v>1.52124409567022</v>
      </c>
    </row>
    <row r="38" spans="1:6" x14ac:dyDescent="0.2">
      <c r="A38" s="22" t="s">
        <v>429</v>
      </c>
      <c r="B38" s="22" t="s">
        <v>428</v>
      </c>
      <c r="C38" s="22" t="s">
        <v>172</v>
      </c>
      <c r="D38" s="25">
        <v>240170</v>
      </c>
      <c r="E38" s="23">
        <v>5339.9397799999997</v>
      </c>
      <c r="F38" s="24">
        <v>1.47425925198751</v>
      </c>
    </row>
    <row r="39" spans="1:6" x14ac:dyDescent="0.2">
      <c r="A39" s="22" t="s">
        <v>570</v>
      </c>
      <c r="B39" s="22" t="s">
        <v>569</v>
      </c>
      <c r="C39" s="22" t="s">
        <v>193</v>
      </c>
      <c r="D39" s="25">
        <v>511930</v>
      </c>
      <c r="E39" s="23">
        <v>5311.2737500000003</v>
      </c>
      <c r="F39" s="24">
        <v>1.46634508784215</v>
      </c>
    </row>
    <row r="40" spans="1:6" x14ac:dyDescent="0.2">
      <c r="A40" s="22" t="s">
        <v>816</v>
      </c>
      <c r="B40" s="22" t="s">
        <v>815</v>
      </c>
      <c r="C40" s="22" t="s">
        <v>210</v>
      </c>
      <c r="D40" s="25">
        <v>2587070</v>
      </c>
      <c r="E40" s="23">
        <v>4968.7266419999996</v>
      </c>
      <c r="F40" s="24">
        <v>1.37177412561857</v>
      </c>
    </row>
    <row r="41" spans="1:6" x14ac:dyDescent="0.2">
      <c r="A41" s="22" t="s">
        <v>141</v>
      </c>
      <c r="B41" s="22" t="s">
        <v>140</v>
      </c>
      <c r="C41" s="22" t="s">
        <v>142</v>
      </c>
      <c r="D41" s="25">
        <v>699351</v>
      </c>
      <c r="E41" s="23">
        <v>4958.3985899999998</v>
      </c>
      <c r="F41" s="24">
        <v>1.36892274023909</v>
      </c>
    </row>
    <row r="42" spans="1:6" x14ac:dyDescent="0.2">
      <c r="A42" s="22" t="s">
        <v>914</v>
      </c>
      <c r="B42" s="22" t="s">
        <v>913</v>
      </c>
      <c r="C42" s="22" t="s">
        <v>233</v>
      </c>
      <c r="D42" s="25">
        <v>976245</v>
      </c>
      <c r="E42" s="23">
        <v>4569.8028450000002</v>
      </c>
      <c r="F42" s="24">
        <v>1.26163859548246</v>
      </c>
    </row>
    <row r="43" spans="1:6" x14ac:dyDescent="0.2">
      <c r="A43" s="22" t="s">
        <v>916</v>
      </c>
      <c r="B43" s="22" t="s">
        <v>915</v>
      </c>
      <c r="C43" s="22" t="s">
        <v>157</v>
      </c>
      <c r="D43" s="25">
        <v>78527</v>
      </c>
      <c r="E43" s="23">
        <v>4393.1930149999998</v>
      </c>
      <c r="F43" s="24">
        <v>1.2128798666210201</v>
      </c>
    </row>
    <row r="44" spans="1:6" x14ac:dyDescent="0.2">
      <c r="A44" s="22" t="s">
        <v>732</v>
      </c>
      <c r="B44" s="22" t="s">
        <v>731</v>
      </c>
      <c r="C44" s="22" t="s">
        <v>250</v>
      </c>
      <c r="D44" s="25">
        <v>529236</v>
      </c>
      <c r="E44" s="23">
        <v>4302.9532980000004</v>
      </c>
      <c r="F44" s="24">
        <v>1.1879663389100401</v>
      </c>
    </row>
    <row r="45" spans="1:6" x14ac:dyDescent="0.2">
      <c r="A45" s="22" t="s">
        <v>824</v>
      </c>
      <c r="B45" s="22" t="s">
        <v>823</v>
      </c>
      <c r="C45" s="22" t="s">
        <v>215</v>
      </c>
      <c r="D45" s="25">
        <v>225369</v>
      </c>
      <c r="E45" s="23">
        <v>4209.8929200000002</v>
      </c>
      <c r="F45" s="24">
        <v>1.16227407852654</v>
      </c>
    </row>
    <row r="46" spans="1:6" x14ac:dyDescent="0.2">
      <c r="A46" s="22" t="s">
        <v>353</v>
      </c>
      <c r="B46" s="22" t="s">
        <v>352</v>
      </c>
      <c r="C46" s="22" t="s">
        <v>215</v>
      </c>
      <c r="D46" s="25">
        <v>193212</v>
      </c>
      <c r="E46" s="23">
        <v>3892.6421639999999</v>
      </c>
      <c r="F46" s="24">
        <v>1.07468697427028</v>
      </c>
    </row>
    <row r="47" spans="1:6" x14ac:dyDescent="0.2">
      <c r="A47" s="22" t="s">
        <v>526</v>
      </c>
      <c r="B47" s="22" t="s">
        <v>525</v>
      </c>
      <c r="C47" s="22" t="s">
        <v>527</v>
      </c>
      <c r="D47" s="25">
        <v>8193553</v>
      </c>
      <c r="E47" s="23">
        <v>3855.066687</v>
      </c>
      <c r="F47" s="24">
        <v>1.0643130755190999</v>
      </c>
    </row>
    <row r="48" spans="1:6" x14ac:dyDescent="0.2">
      <c r="A48" s="22" t="s">
        <v>818</v>
      </c>
      <c r="B48" s="22" t="s">
        <v>817</v>
      </c>
      <c r="C48" s="22" t="s">
        <v>222</v>
      </c>
      <c r="D48" s="25">
        <v>122891</v>
      </c>
      <c r="E48" s="23">
        <v>3680.58545</v>
      </c>
      <c r="F48" s="24">
        <v>1.0161420120721101</v>
      </c>
    </row>
    <row r="49" spans="1:9" x14ac:dyDescent="0.2">
      <c r="A49" s="22" t="s">
        <v>266</v>
      </c>
      <c r="B49" s="22" t="s">
        <v>265</v>
      </c>
      <c r="C49" s="22" t="s">
        <v>157</v>
      </c>
      <c r="D49" s="25">
        <v>276733</v>
      </c>
      <c r="E49" s="23">
        <v>3631.290426</v>
      </c>
      <c r="F49" s="24">
        <v>1.00253256174064</v>
      </c>
    </row>
    <row r="50" spans="1:9" x14ac:dyDescent="0.2">
      <c r="A50" s="22" t="s">
        <v>189</v>
      </c>
      <c r="B50" s="22" t="s">
        <v>188</v>
      </c>
      <c r="C50" s="22" t="s">
        <v>190</v>
      </c>
      <c r="D50" s="25">
        <v>991841</v>
      </c>
      <c r="E50" s="23">
        <v>3441.6882700000001</v>
      </c>
      <c r="F50" s="24">
        <v>0.95018689040429505</v>
      </c>
    </row>
    <row r="51" spans="1:9" x14ac:dyDescent="0.2">
      <c r="A51" s="22" t="s">
        <v>878</v>
      </c>
      <c r="B51" s="22" t="s">
        <v>877</v>
      </c>
      <c r="C51" s="22" t="s">
        <v>172</v>
      </c>
      <c r="D51" s="25">
        <v>35924</v>
      </c>
      <c r="E51" s="23">
        <v>3393.0218</v>
      </c>
      <c r="F51" s="24">
        <v>0.93675097228255999</v>
      </c>
    </row>
    <row r="52" spans="1:9" x14ac:dyDescent="0.2">
      <c r="A52" s="22" t="s">
        <v>690</v>
      </c>
      <c r="B52" s="22" t="s">
        <v>689</v>
      </c>
      <c r="C52" s="22" t="s">
        <v>471</v>
      </c>
      <c r="D52" s="25">
        <v>494674</v>
      </c>
      <c r="E52" s="23">
        <v>3338.554826</v>
      </c>
      <c r="F52" s="24">
        <v>0.92171364159055302</v>
      </c>
    </row>
    <row r="53" spans="1:9" x14ac:dyDescent="0.2">
      <c r="A53" s="22" t="s">
        <v>146</v>
      </c>
      <c r="B53" s="22" t="s">
        <v>145</v>
      </c>
      <c r="C53" s="22" t="s">
        <v>142</v>
      </c>
      <c r="D53" s="25">
        <v>202157</v>
      </c>
      <c r="E53" s="23">
        <v>2628.0410000000002</v>
      </c>
      <c r="F53" s="24">
        <v>0.72555382990714401</v>
      </c>
    </row>
    <row r="54" spans="1:9" x14ac:dyDescent="0.2">
      <c r="A54" s="22" t="s">
        <v>918</v>
      </c>
      <c r="B54" s="22" t="s">
        <v>917</v>
      </c>
      <c r="C54" s="22" t="s">
        <v>233</v>
      </c>
      <c r="D54" s="25">
        <v>57106</v>
      </c>
      <c r="E54" s="23">
        <v>371.18900000000002</v>
      </c>
      <c r="F54" s="24">
        <v>0.10247846231067299</v>
      </c>
    </row>
    <row r="55" spans="1:9" x14ac:dyDescent="0.2">
      <c r="A55" s="21" t="s">
        <v>34</v>
      </c>
      <c r="B55" s="21"/>
      <c r="C55" s="21"/>
      <c r="D55" s="21"/>
      <c r="E55" s="26">
        <f>SUM(E7:E54)</f>
        <v>352668.2095670001</v>
      </c>
      <c r="F55" s="27">
        <f>SUM(F7:F54)</f>
        <v>97.365212391219217</v>
      </c>
      <c r="G55" s="11"/>
    </row>
    <row r="56" spans="1:9" x14ac:dyDescent="0.2">
      <c r="A56" s="22"/>
      <c r="B56" s="22"/>
      <c r="C56" s="22"/>
      <c r="D56" s="22"/>
      <c r="E56" s="23"/>
      <c r="F56" s="24"/>
    </row>
    <row r="57" spans="1:9" x14ac:dyDescent="0.2">
      <c r="A57" s="21" t="s">
        <v>46</v>
      </c>
      <c r="B57" s="21"/>
      <c r="C57" s="21"/>
      <c r="D57" s="21"/>
      <c r="E57" s="26">
        <f>E55</f>
        <v>352668.2095670001</v>
      </c>
      <c r="F57" s="27">
        <f>F55</f>
        <v>97.365212391219217</v>
      </c>
      <c r="G57" s="11"/>
    </row>
    <row r="58" spans="1:9" x14ac:dyDescent="0.2">
      <c r="A58" s="21"/>
      <c r="B58" s="21"/>
      <c r="C58" s="21"/>
      <c r="D58" s="21"/>
      <c r="E58" s="26"/>
      <c r="F58" s="27"/>
      <c r="G58" s="11"/>
    </row>
    <row r="59" spans="1:9" x14ac:dyDescent="0.2">
      <c r="A59" s="21" t="s">
        <v>48</v>
      </c>
      <c r="B59" s="21"/>
      <c r="C59" s="21"/>
      <c r="D59" s="21"/>
      <c r="E59" s="26">
        <f>E61-(E55)</f>
        <v>9543.5094912999193</v>
      </c>
      <c r="F59" s="27">
        <f>F61-(F55)</f>
        <v>2.6347876087807833</v>
      </c>
      <c r="G59" s="11"/>
    </row>
    <row r="60" spans="1:9" x14ac:dyDescent="0.2">
      <c r="A60" s="21"/>
      <c r="B60" s="21"/>
      <c r="C60" s="21"/>
      <c r="D60" s="21"/>
      <c r="E60" s="26"/>
      <c r="F60" s="27"/>
      <c r="G60" s="11"/>
    </row>
    <row r="61" spans="1:9" x14ac:dyDescent="0.2">
      <c r="A61" s="28" t="s">
        <v>47</v>
      </c>
      <c r="B61" s="28"/>
      <c r="C61" s="28"/>
      <c r="D61" s="28"/>
      <c r="E61" s="29">
        <v>362211.71905830002</v>
      </c>
      <c r="F61" s="30">
        <v>100</v>
      </c>
      <c r="G61" s="11"/>
    </row>
    <row r="63" spans="1:9" ht="23.25" customHeight="1" x14ac:dyDescent="0.2">
      <c r="A63" s="147" t="s">
        <v>1031</v>
      </c>
      <c r="B63" s="147"/>
      <c r="C63" s="147"/>
      <c r="D63" s="147"/>
      <c r="G63" s="10"/>
      <c r="H63" s="10"/>
      <c r="I63" s="9"/>
    </row>
    <row r="65" spans="1:4" x14ac:dyDescent="0.2">
      <c r="A65" s="11" t="s">
        <v>51</v>
      </c>
    </row>
    <row r="66" spans="1:4" x14ac:dyDescent="0.2">
      <c r="A66" s="11" t="s">
        <v>1027</v>
      </c>
    </row>
    <row r="67" spans="1:4" x14ac:dyDescent="0.2">
      <c r="A67" s="11" t="s">
        <v>52</v>
      </c>
      <c r="B67" s="11"/>
      <c r="C67" s="31" t="s">
        <v>54</v>
      </c>
      <c r="D67" s="11" t="s">
        <v>53</v>
      </c>
    </row>
    <row r="68" spans="1:4" x14ac:dyDescent="0.2">
      <c r="A68" s="6" t="s">
        <v>61</v>
      </c>
      <c r="C68" s="32">
        <v>192.8253</v>
      </c>
      <c r="D68" s="32">
        <v>195.6199</v>
      </c>
    </row>
    <row r="69" spans="1:4" x14ac:dyDescent="0.2">
      <c r="A69" s="6" t="s">
        <v>132</v>
      </c>
      <c r="C69" s="32">
        <v>20.005700000000001</v>
      </c>
      <c r="D69" s="32">
        <v>20.2957</v>
      </c>
    </row>
    <row r="70" spans="1:4" x14ac:dyDescent="0.2">
      <c r="A70" s="6" t="s">
        <v>62</v>
      </c>
      <c r="C70" s="32">
        <v>213.3466</v>
      </c>
      <c r="D70" s="32">
        <v>216.55959999999999</v>
      </c>
    </row>
    <row r="71" spans="1:4" x14ac:dyDescent="0.2">
      <c r="A71" s="6" t="s">
        <v>133</v>
      </c>
      <c r="C71" s="32">
        <v>23.087800000000001</v>
      </c>
      <c r="D71" s="32">
        <v>23.435500000000001</v>
      </c>
    </row>
    <row r="73" spans="1:4" x14ac:dyDescent="0.2">
      <c r="A73" s="6" t="s">
        <v>58</v>
      </c>
    </row>
    <row r="75" spans="1:4" x14ac:dyDescent="0.2">
      <c r="A75" s="11" t="s">
        <v>1028</v>
      </c>
      <c r="D75" s="31" t="s">
        <v>60</v>
      </c>
    </row>
    <row r="77" spans="1:4" x14ac:dyDescent="0.2">
      <c r="A77" s="11" t="s">
        <v>1032</v>
      </c>
      <c r="D77" s="31" t="s">
        <v>60</v>
      </c>
    </row>
    <row r="79" spans="1:4" x14ac:dyDescent="0.2">
      <c r="A79" s="11" t="s">
        <v>1076</v>
      </c>
      <c r="D79" s="31" t="s">
        <v>60</v>
      </c>
    </row>
    <row r="80" spans="1:4" x14ac:dyDescent="0.2">
      <c r="A80" s="11"/>
    </row>
    <row r="81" spans="1:4" x14ac:dyDescent="0.2">
      <c r="A81" s="11" t="s">
        <v>1060</v>
      </c>
      <c r="D81" s="31" t="s">
        <v>60</v>
      </c>
    </row>
    <row r="83" spans="1:4" x14ac:dyDescent="0.2">
      <c r="A83" s="11" t="s">
        <v>1061</v>
      </c>
      <c r="D83" s="36">
        <v>1.0218483614082801</v>
      </c>
    </row>
    <row r="85" spans="1:4" x14ac:dyDescent="0.2">
      <c r="A85" s="11" t="s">
        <v>385</v>
      </c>
      <c r="D85" s="31" t="s">
        <v>60</v>
      </c>
    </row>
    <row r="87" spans="1:4" x14ac:dyDescent="0.2">
      <c r="A87" s="11" t="s">
        <v>1046</v>
      </c>
      <c r="D87" s="31" t="s">
        <v>60</v>
      </c>
    </row>
    <row r="89" spans="1:4" x14ac:dyDescent="0.2">
      <c r="A89" s="11" t="s">
        <v>1047</v>
      </c>
      <c r="B89" s="11"/>
      <c r="D89" s="31" t="s">
        <v>60</v>
      </c>
    </row>
    <row r="90" spans="1:4" x14ac:dyDescent="0.2">
      <c r="A90" s="11"/>
      <c r="B90" s="11"/>
    </row>
    <row r="91" spans="1:4" x14ac:dyDescent="0.2">
      <c r="A91" s="11" t="s">
        <v>1048</v>
      </c>
      <c r="B91" s="11"/>
      <c r="D91" s="31" t="s">
        <v>60</v>
      </c>
    </row>
    <row r="92" spans="1:4" x14ac:dyDescent="0.2">
      <c r="A92" s="11"/>
      <c r="B92" s="11"/>
    </row>
    <row r="93" spans="1:4" x14ac:dyDescent="0.2">
      <c r="A93" s="11" t="s">
        <v>1049</v>
      </c>
      <c r="B93" s="11"/>
      <c r="D93" s="31" t="s">
        <v>60</v>
      </c>
    </row>
    <row r="95" spans="1:4" x14ac:dyDescent="0.2">
      <c r="A95" s="77" t="s">
        <v>1078</v>
      </c>
      <c r="B95" s="78"/>
      <c r="C95" s="78"/>
      <c r="D95" s="78"/>
    </row>
    <row r="97" spans="1:9" x14ac:dyDescent="0.2">
      <c r="A97" s="77" t="s">
        <v>2074</v>
      </c>
      <c r="B97" s="78"/>
      <c r="C97" s="78"/>
      <c r="D97" s="78"/>
      <c r="E97" s="10"/>
      <c r="G97" s="78"/>
      <c r="H97" s="78"/>
      <c r="I97" s="78"/>
    </row>
    <row r="98" spans="1:9" x14ac:dyDescent="0.2">
      <c r="A98" s="102"/>
      <c r="B98" s="78"/>
      <c r="C98" s="78"/>
      <c r="D98" s="78"/>
      <c r="E98" s="10"/>
      <c r="G98" s="78"/>
      <c r="H98" s="78"/>
      <c r="I98" s="78"/>
    </row>
    <row r="99" spans="1:9" x14ac:dyDescent="0.2">
      <c r="A99" s="78"/>
      <c r="B99" s="78"/>
      <c r="C99" s="78"/>
      <c r="D99" s="78"/>
      <c r="E99" s="10"/>
      <c r="G99" s="78"/>
      <c r="H99" s="78"/>
      <c r="I99" s="78"/>
    </row>
    <row r="100" spans="1:9" x14ac:dyDescent="0.2">
      <c r="A100" s="78"/>
      <c r="B100" s="78"/>
      <c r="C100" s="78"/>
      <c r="D100" s="78"/>
      <c r="E100" s="10"/>
      <c r="G100" s="78"/>
      <c r="H100" s="78"/>
      <c r="I100" s="78"/>
    </row>
    <row r="101" spans="1:9" x14ac:dyDescent="0.2">
      <c r="A101" s="78"/>
      <c r="B101" s="78"/>
      <c r="C101" s="78"/>
      <c r="D101" s="78"/>
      <c r="E101" s="10"/>
      <c r="G101" s="78"/>
      <c r="H101" s="78"/>
      <c r="I101" s="78"/>
    </row>
    <row r="102" spans="1:9" x14ac:dyDescent="0.2">
      <c r="A102" s="78"/>
      <c r="B102" s="78"/>
      <c r="C102" s="78"/>
      <c r="D102" s="78"/>
      <c r="E102" s="10"/>
      <c r="G102" s="78"/>
      <c r="H102" s="78"/>
      <c r="I102" s="78"/>
    </row>
    <row r="103" spans="1:9" x14ac:dyDescent="0.2">
      <c r="A103" s="78"/>
      <c r="B103" s="78"/>
      <c r="C103" s="78"/>
      <c r="D103" s="78"/>
      <c r="E103" s="10"/>
      <c r="G103" s="78"/>
      <c r="H103" s="78"/>
      <c r="I103" s="78"/>
    </row>
    <row r="104" spans="1:9" x14ac:dyDescent="0.2">
      <c r="A104" s="78"/>
      <c r="B104" s="78"/>
      <c r="C104" s="78"/>
      <c r="D104" s="78"/>
      <c r="E104" s="10"/>
      <c r="G104" s="78"/>
      <c r="H104" s="78"/>
      <c r="I104" s="78"/>
    </row>
    <row r="105" spans="1:9" x14ac:dyDescent="0.2">
      <c r="A105" s="78"/>
      <c r="B105" s="78"/>
      <c r="C105" s="78"/>
      <c r="D105" s="78"/>
      <c r="E105" s="10"/>
      <c r="G105" s="78"/>
      <c r="H105" s="78"/>
      <c r="I105" s="78"/>
    </row>
    <row r="106" spans="1:9" x14ac:dyDescent="0.2">
      <c r="A106" s="78"/>
      <c r="B106" s="78"/>
      <c r="C106" s="78"/>
      <c r="D106" s="78"/>
      <c r="E106" s="10"/>
      <c r="G106" s="78"/>
      <c r="H106" s="78"/>
      <c r="I106" s="78"/>
    </row>
    <row r="107" spans="1:9" x14ac:dyDescent="0.2">
      <c r="A107" s="78"/>
      <c r="B107" s="78"/>
      <c r="C107" s="78"/>
      <c r="D107" s="78"/>
      <c r="E107" s="10"/>
      <c r="G107" s="78"/>
      <c r="H107" s="78"/>
      <c r="I107" s="78"/>
    </row>
    <row r="108" spans="1:9" x14ac:dyDescent="0.2">
      <c r="A108" s="78"/>
      <c r="B108" s="78"/>
      <c r="C108" s="78"/>
      <c r="D108" s="78"/>
      <c r="E108" s="10"/>
      <c r="G108" s="78"/>
      <c r="H108" s="78"/>
      <c r="I108" s="78"/>
    </row>
    <row r="109" spans="1:9" x14ac:dyDescent="0.2">
      <c r="A109" s="78"/>
      <c r="B109" s="78"/>
      <c r="C109" s="78"/>
      <c r="D109" s="78"/>
      <c r="E109" s="10"/>
      <c r="G109" s="78"/>
      <c r="H109" s="78"/>
      <c r="I109" s="78"/>
    </row>
    <row r="110" spans="1:9" x14ac:dyDescent="0.2">
      <c r="A110" s="78"/>
      <c r="B110" s="78"/>
      <c r="C110" s="78"/>
      <c r="D110" s="78"/>
      <c r="E110" s="10"/>
      <c r="G110" s="78"/>
      <c r="H110" s="78"/>
      <c r="I110" s="78"/>
    </row>
    <row r="111" spans="1:9" x14ac:dyDescent="0.2">
      <c r="A111" s="78"/>
      <c r="B111" s="78"/>
      <c r="C111" s="78"/>
      <c r="D111" s="78"/>
      <c r="E111" s="10"/>
      <c r="G111" s="78"/>
      <c r="H111" s="78"/>
      <c r="I111" s="78"/>
    </row>
    <row r="112" spans="1:9" x14ac:dyDescent="0.2">
      <c r="A112" s="78"/>
      <c r="B112" s="78"/>
      <c r="C112" s="78"/>
      <c r="D112" s="78"/>
      <c r="E112" s="10"/>
      <c r="G112" s="78"/>
      <c r="H112" s="78"/>
      <c r="I112" s="78"/>
    </row>
    <row r="113" spans="1:9" x14ac:dyDescent="0.2">
      <c r="A113" s="78"/>
      <c r="B113" s="78"/>
      <c r="C113" s="78"/>
      <c r="D113" s="78"/>
      <c r="E113" s="10"/>
      <c r="G113" s="78"/>
      <c r="H113" s="78"/>
      <c r="I113" s="78"/>
    </row>
    <row r="114" spans="1:9" x14ac:dyDescent="0.2">
      <c r="A114" s="78"/>
      <c r="B114" s="78"/>
      <c r="C114" s="78"/>
      <c r="D114" s="78"/>
      <c r="E114" s="10"/>
      <c r="G114" s="78"/>
      <c r="H114" s="78"/>
      <c r="I114" s="78"/>
    </row>
    <row r="115" spans="1:9" x14ac:dyDescent="0.2">
      <c r="A115" s="77" t="s">
        <v>1503</v>
      </c>
      <c r="B115" s="78"/>
      <c r="C115" s="78"/>
      <c r="D115" s="78"/>
      <c r="E115" s="10"/>
      <c r="G115" s="78"/>
      <c r="H115" s="78"/>
      <c r="I115" s="78"/>
    </row>
    <row r="116" spans="1:9" x14ac:dyDescent="0.2">
      <c r="A116" s="78"/>
      <c r="B116" s="78"/>
      <c r="C116" s="78"/>
      <c r="D116" s="78"/>
      <c r="E116" s="10"/>
      <c r="G116" s="78"/>
      <c r="H116" s="78"/>
      <c r="I116" s="78"/>
    </row>
    <row r="117" spans="1:9" x14ac:dyDescent="0.2">
      <c r="A117" s="77" t="s">
        <v>2075</v>
      </c>
      <c r="B117" s="78"/>
      <c r="C117" s="78"/>
      <c r="D117" s="78"/>
      <c r="E117" s="10"/>
      <c r="G117" s="78"/>
      <c r="H117" s="78"/>
      <c r="I117" s="78"/>
    </row>
    <row r="118" spans="1:9" x14ac:dyDescent="0.2">
      <c r="A118" s="78"/>
      <c r="B118" s="78"/>
      <c r="C118" s="78"/>
      <c r="D118" s="78"/>
      <c r="E118" s="10"/>
      <c r="G118" s="78"/>
      <c r="H118" s="78"/>
      <c r="I118" s="78"/>
    </row>
    <row r="119" spans="1:9" x14ac:dyDescent="0.2">
      <c r="A119" s="78"/>
      <c r="B119" s="78"/>
      <c r="C119" s="78"/>
      <c r="D119" s="78"/>
      <c r="E119" s="10"/>
      <c r="G119" s="78"/>
      <c r="H119" s="78"/>
      <c r="I119" s="78"/>
    </row>
    <row r="120" spans="1:9" x14ac:dyDescent="0.2">
      <c r="A120" s="78"/>
      <c r="B120" s="78"/>
      <c r="C120" s="78"/>
      <c r="D120" s="78"/>
      <c r="E120" s="10"/>
      <c r="G120" s="78"/>
      <c r="H120" s="78"/>
      <c r="I120" s="78"/>
    </row>
    <row r="121" spans="1:9" x14ac:dyDescent="0.2">
      <c r="A121" s="78"/>
      <c r="B121" s="78"/>
      <c r="C121" s="78"/>
      <c r="D121" s="78"/>
      <c r="E121" s="10"/>
      <c r="G121" s="78"/>
      <c r="H121" s="78"/>
      <c r="I121" s="78"/>
    </row>
    <row r="122" spans="1:9" x14ac:dyDescent="0.2">
      <c r="A122" s="78"/>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8"/>
      <c r="B125" s="78"/>
      <c r="C125" s="78"/>
      <c r="D125" s="78"/>
      <c r="E125" s="10"/>
      <c r="G125" s="78"/>
      <c r="H125" s="78"/>
      <c r="I125" s="78"/>
    </row>
    <row r="126" spans="1:9" x14ac:dyDescent="0.2">
      <c r="A126" s="78"/>
      <c r="B126" s="78"/>
      <c r="C126" s="78"/>
      <c r="D126" s="78"/>
      <c r="E126" s="10"/>
      <c r="G126" s="78"/>
      <c r="H126" s="78"/>
      <c r="I126" s="78"/>
    </row>
    <row r="127" spans="1:9" x14ac:dyDescent="0.2">
      <c r="A127" s="78"/>
      <c r="B127" s="78"/>
      <c r="C127" s="78"/>
      <c r="D127" s="78"/>
      <c r="E127" s="10"/>
      <c r="G127" s="78"/>
      <c r="H127" s="78"/>
      <c r="I127" s="78"/>
    </row>
    <row r="128" spans="1:9" x14ac:dyDescent="0.2">
      <c r="A128" s="78"/>
      <c r="B128" s="78"/>
      <c r="C128" s="78"/>
      <c r="D128" s="78"/>
      <c r="E128" s="10"/>
      <c r="G128" s="78"/>
      <c r="H128" s="78"/>
      <c r="I128" s="78"/>
    </row>
    <row r="129" spans="1:9" x14ac:dyDescent="0.2">
      <c r="A129" s="78"/>
      <c r="B129" s="78"/>
      <c r="C129" s="78"/>
      <c r="D129" s="78"/>
      <c r="E129" s="10"/>
      <c r="G129" s="78"/>
      <c r="H129" s="78"/>
      <c r="I129" s="78"/>
    </row>
    <row r="130" spans="1:9" x14ac:dyDescent="0.2">
      <c r="A130" s="78"/>
      <c r="B130" s="78"/>
      <c r="C130" s="78"/>
      <c r="D130" s="78"/>
      <c r="E130" s="10"/>
      <c r="G130" s="78"/>
      <c r="H130" s="78"/>
      <c r="I130" s="78"/>
    </row>
    <row r="131" spans="1:9" x14ac:dyDescent="0.2">
      <c r="A131" s="78"/>
      <c r="B131" s="78"/>
      <c r="C131" s="78"/>
      <c r="D131" s="78"/>
      <c r="E131" s="10"/>
      <c r="G131" s="78"/>
      <c r="H131" s="78"/>
      <c r="I131" s="78"/>
    </row>
    <row r="132" spans="1:9" x14ac:dyDescent="0.2">
      <c r="A132" s="78"/>
      <c r="B132" s="78"/>
      <c r="C132" s="78"/>
      <c r="D132" s="78"/>
      <c r="E132" s="10"/>
      <c r="G132" s="78"/>
      <c r="H132" s="78"/>
      <c r="I132" s="78"/>
    </row>
    <row r="133" spans="1:9" x14ac:dyDescent="0.2">
      <c r="A133" s="78"/>
      <c r="B133" s="78"/>
      <c r="C133" s="78"/>
      <c r="D133" s="78"/>
      <c r="E133" s="10"/>
      <c r="G133" s="78"/>
      <c r="H133" s="78"/>
      <c r="I133" s="78"/>
    </row>
    <row r="134" spans="1:9" x14ac:dyDescent="0.2">
      <c r="A134" s="6" t="s">
        <v>1504</v>
      </c>
      <c r="B134" s="78"/>
      <c r="C134" s="78"/>
      <c r="D134" s="78"/>
      <c r="E134" s="10"/>
      <c r="G134" s="78"/>
      <c r="H134" s="78"/>
      <c r="I134" s="78"/>
    </row>
    <row r="136" spans="1:9" x14ac:dyDescent="0.2">
      <c r="A136" s="78" t="s">
        <v>1487</v>
      </c>
    </row>
  </sheetData>
  <mergeCells count="2">
    <mergeCell ref="A1:F1"/>
    <mergeCell ref="A63:D63"/>
  </mergeCells>
  <conditionalFormatting sqref="F2:F3 F5:F62">
    <cfRule type="cellIs" dxfId="57" priority="4" stopIfTrue="1" operator="between">
      <formula>0.009</formula>
      <formula>-0.009</formula>
    </cfRule>
  </conditionalFormatting>
  <conditionalFormatting sqref="F64:F131">
    <cfRule type="cellIs" dxfId="56" priority="1" stopIfTrue="1" operator="between">
      <formula>0.009</formula>
      <formula>-0.009</formula>
    </cfRule>
  </conditionalFormatting>
  <conditionalFormatting sqref="F135:F65536">
    <cfRule type="cellIs" dxfId="55" priority="2" stopIfTrue="1" operator="between">
      <formula>0.009</formula>
      <formula>-0.009</formula>
    </cfRule>
  </conditionalFormatting>
  <conditionalFormatting sqref="F63:H63">
    <cfRule type="cellIs" dxfId="54"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BAC35-8DB6-4EA7-AF4A-0D802608E3ED}">
  <dimension ref="A1:I130"/>
  <sheetViews>
    <sheetView workbookViewId="0">
      <selection sqref="A1:F1"/>
    </sheetView>
  </sheetViews>
  <sheetFormatPr defaultColWidth="9.140625" defaultRowHeight="11.25" x14ac:dyDescent="0.2"/>
  <cols>
    <col min="1" max="1" width="33.85546875" style="6" bestFit="1" customWidth="1"/>
    <col min="2" max="2" width="22.85546875" style="6" bestFit="1" customWidth="1"/>
    <col min="3" max="3" width="32.140625" style="6" bestFit="1" customWidth="1"/>
    <col min="4" max="4" width="15.5703125" style="6" customWidth="1"/>
    <col min="5" max="5" width="24.28515625" style="9" customWidth="1"/>
    <col min="6" max="6" width="11.85546875" style="10" bestFit="1" customWidth="1"/>
    <col min="7" max="16384" width="9.140625" style="6"/>
  </cols>
  <sheetData>
    <row r="1" spans="1:7" s="1" customFormat="1" ht="15" x14ac:dyDescent="0.2">
      <c r="A1" s="145" t="s">
        <v>21</v>
      </c>
      <c r="B1" s="146"/>
      <c r="C1" s="146"/>
      <c r="D1" s="146"/>
      <c r="E1" s="146"/>
      <c r="F1" s="146"/>
    </row>
    <row r="2" spans="1:7" s="1" customFormat="1" ht="12" x14ac:dyDescent="0.2">
      <c r="E2" s="5"/>
      <c r="F2" s="8"/>
    </row>
    <row r="3" spans="1:7" s="1" customFormat="1" ht="12" x14ac:dyDescent="0.2">
      <c r="A3" s="7" t="s">
        <v>7</v>
      </c>
      <c r="B3" s="2"/>
      <c r="C3" s="3"/>
      <c r="D3" s="3"/>
      <c r="E3" s="4"/>
      <c r="F3" s="8"/>
    </row>
    <row r="4" spans="1:7" s="1" customFormat="1" ht="23.25" customHeight="1" x14ac:dyDescent="0.2">
      <c r="A4" s="14" t="s">
        <v>2</v>
      </c>
      <c r="B4" s="14" t="s">
        <v>0</v>
      </c>
      <c r="C4" s="15" t="s">
        <v>4</v>
      </c>
      <c r="D4" s="15" t="s">
        <v>1</v>
      </c>
      <c r="E4" s="56" t="s">
        <v>6</v>
      </c>
      <c r="F4" s="16" t="s">
        <v>3</v>
      </c>
      <c r="G4" s="96" t="s">
        <v>5</v>
      </c>
    </row>
    <row r="5" spans="1:7" x14ac:dyDescent="0.2">
      <c r="A5" s="17" t="s">
        <v>139</v>
      </c>
      <c r="B5" s="18"/>
      <c r="C5" s="18"/>
      <c r="D5" s="18"/>
      <c r="E5" s="19"/>
      <c r="F5" s="20"/>
      <c r="G5" s="97"/>
    </row>
    <row r="6" spans="1:7" x14ac:dyDescent="0.2">
      <c r="A6" s="21" t="s">
        <v>31</v>
      </c>
      <c r="B6" s="22"/>
      <c r="C6" s="22"/>
      <c r="D6" s="22"/>
      <c r="E6" s="23"/>
      <c r="F6" s="24"/>
      <c r="G6" s="24"/>
    </row>
    <row r="7" spans="1:7" x14ac:dyDescent="0.2">
      <c r="A7" s="22" t="s">
        <v>144</v>
      </c>
      <c r="B7" s="22" t="s">
        <v>143</v>
      </c>
      <c r="C7" s="22" t="s">
        <v>142</v>
      </c>
      <c r="D7" s="25">
        <v>5037357</v>
      </c>
      <c r="E7" s="23">
        <v>73243.17078</v>
      </c>
      <c r="F7" s="24">
        <v>9.7782043746012093</v>
      </c>
      <c r="G7" s="24"/>
    </row>
    <row r="8" spans="1:7" x14ac:dyDescent="0.2">
      <c r="A8" s="22" t="s">
        <v>162</v>
      </c>
      <c r="B8" s="22" t="s">
        <v>161</v>
      </c>
      <c r="C8" s="22" t="s">
        <v>163</v>
      </c>
      <c r="D8" s="25">
        <v>1356561</v>
      </c>
      <c r="E8" s="23">
        <v>44522.332020000002</v>
      </c>
      <c r="F8" s="24">
        <v>5.9438778672357699</v>
      </c>
      <c r="G8" s="24"/>
    </row>
    <row r="9" spans="1:7" x14ac:dyDescent="0.2">
      <c r="A9" s="22" t="s">
        <v>335</v>
      </c>
      <c r="B9" s="22" t="s">
        <v>334</v>
      </c>
      <c r="C9" s="22" t="s">
        <v>142</v>
      </c>
      <c r="D9" s="25">
        <v>9327249</v>
      </c>
      <c r="E9" s="23">
        <v>39118.482309999999</v>
      </c>
      <c r="F9" s="24">
        <v>5.22244614450595</v>
      </c>
      <c r="G9" s="24"/>
    </row>
    <row r="10" spans="1:7" x14ac:dyDescent="0.2">
      <c r="A10" s="22" t="s">
        <v>141</v>
      </c>
      <c r="B10" s="22" t="s">
        <v>140</v>
      </c>
      <c r="C10" s="22" t="s">
        <v>142</v>
      </c>
      <c r="D10" s="25">
        <v>5432167</v>
      </c>
      <c r="E10" s="23">
        <v>38514.064030000001</v>
      </c>
      <c r="F10" s="24">
        <v>5.1417543147197096</v>
      </c>
      <c r="G10" s="24"/>
    </row>
    <row r="11" spans="1:7" x14ac:dyDescent="0.2">
      <c r="A11" s="22" t="s">
        <v>165</v>
      </c>
      <c r="B11" s="22" t="s">
        <v>164</v>
      </c>
      <c r="C11" s="22" t="s">
        <v>166</v>
      </c>
      <c r="D11" s="25">
        <v>928612</v>
      </c>
      <c r="E11" s="23">
        <v>37561.426789999998</v>
      </c>
      <c r="F11" s="24">
        <v>5.0145741076317902</v>
      </c>
      <c r="G11" s="24"/>
    </row>
    <row r="12" spans="1:7" x14ac:dyDescent="0.2">
      <c r="A12" s="22" t="s">
        <v>148</v>
      </c>
      <c r="B12" s="22" t="s">
        <v>147</v>
      </c>
      <c r="C12" s="22" t="s">
        <v>142</v>
      </c>
      <c r="D12" s="25">
        <v>3395893</v>
      </c>
      <c r="E12" s="23">
        <v>35996.465799999998</v>
      </c>
      <c r="F12" s="24">
        <v>4.80564666449225</v>
      </c>
      <c r="G12" s="24"/>
    </row>
    <row r="13" spans="1:7" x14ac:dyDescent="0.2">
      <c r="A13" s="22" t="s">
        <v>349</v>
      </c>
      <c r="B13" s="22" t="s">
        <v>348</v>
      </c>
      <c r="C13" s="22" t="s">
        <v>233</v>
      </c>
      <c r="D13" s="25">
        <v>1655891</v>
      </c>
      <c r="E13" s="23">
        <v>33465.557110000002</v>
      </c>
      <c r="F13" s="24">
        <v>4.4677620240442097</v>
      </c>
      <c r="G13" s="24"/>
    </row>
    <row r="14" spans="1:7" x14ac:dyDescent="0.2">
      <c r="A14" s="22" t="s">
        <v>156</v>
      </c>
      <c r="B14" s="22" t="s">
        <v>155</v>
      </c>
      <c r="C14" s="22" t="s">
        <v>157</v>
      </c>
      <c r="D14" s="25">
        <v>2799468</v>
      </c>
      <c r="E14" s="23">
        <v>31740.368180000001</v>
      </c>
      <c r="F14" s="24">
        <v>4.23744362353409</v>
      </c>
      <c r="G14" s="24"/>
    </row>
    <row r="15" spans="1:7" x14ac:dyDescent="0.2">
      <c r="A15" s="22" t="s">
        <v>153</v>
      </c>
      <c r="B15" s="22" t="s">
        <v>152</v>
      </c>
      <c r="C15" s="22" t="s">
        <v>154</v>
      </c>
      <c r="D15" s="25">
        <v>9180210</v>
      </c>
      <c r="E15" s="23">
        <v>30120.26901</v>
      </c>
      <c r="F15" s="24">
        <v>4.0211550518805597</v>
      </c>
      <c r="G15" s="24"/>
    </row>
    <row r="16" spans="1:7" x14ac:dyDescent="0.2">
      <c r="A16" s="22" t="s">
        <v>898</v>
      </c>
      <c r="B16" s="22" t="s">
        <v>897</v>
      </c>
      <c r="C16" s="22" t="s">
        <v>178</v>
      </c>
      <c r="D16" s="25">
        <v>590223</v>
      </c>
      <c r="E16" s="23">
        <v>29900.697179999999</v>
      </c>
      <c r="F16" s="24">
        <v>3.9918414898681398</v>
      </c>
      <c r="G16" s="24"/>
    </row>
    <row r="17" spans="1:7" x14ac:dyDescent="0.2">
      <c r="A17" s="22" t="s">
        <v>150</v>
      </c>
      <c r="B17" s="22" t="s">
        <v>149</v>
      </c>
      <c r="C17" s="22" t="s">
        <v>151</v>
      </c>
      <c r="D17" s="25">
        <v>2281924</v>
      </c>
      <c r="E17" s="23">
        <v>29140.16948</v>
      </c>
      <c r="F17" s="24">
        <v>3.8903085386871701</v>
      </c>
      <c r="G17" s="24"/>
    </row>
    <row r="18" spans="1:7" x14ac:dyDescent="0.2">
      <c r="A18" s="22" t="s">
        <v>159</v>
      </c>
      <c r="B18" s="22" t="s">
        <v>158</v>
      </c>
      <c r="C18" s="22" t="s">
        <v>160</v>
      </c>
      <c r="D18" s="25">
        <v>1540017</v>
      </c>
      <c r="E18" s="23">
        <v>27903.568019999999</v>
      </c>
      <c r="F18" s="24">
        <v>3.7252181735781802</v>
      </c>
      <c r="G18" s="24"/>
    </row>
    <row r="19" spans="1:7" x14ac:dyDescent="0.2">
      <c r="A19" s="22" t="s">
        <v>369</v>
      </c>
      <c r="B19" s="22" t="s">
        <v>368</v>
      </c>
      <c r="C19" s="22" t="s">
        <v>238</v>
      </c>
      <c r="D19" s="25">
        <v>1572114</v>
      </c>
      <c r="E19" s="23">
        <v>27362.64417</v>
      </c>
      <c r="F19" s="24">
        <v>3.6530030591850098</v>
      </c>
      <c r="G19" s="24"/>
    </row>
    <row r="20" spans="1:7" x14ac:dyDescent="0.2">
      <c r="A20" s="22" t="s">
        <v>226</v>
      </c>
      <c r="B20" s="22" t="s">
        <v>225</v>
      </c>
      <c r="C20" s="22" t="s">
        <v>227</v>
      </c>
      <c r="D20" s="25">
        <v>441136</v>
      </c>
      <c r="E20" s="23">
        <v>23089.058239999998</v>
      </c>
      <c r="F20" s="24">
        <v>3.0824652712801401</v>
      </c>
      <c r="G20" s="24"/>
    </row>
    <row r="21" spans="1:7" x14ac:dyDescent="0.2">
      <c r="A21" s="22" t="s">
        <v>268</v>
      </c>
      <c r="B21" s="22" t="s">
        <v>267</v>
      </c>
      <c r="C21" s="22" t="s">
        <v>181</v>
      </c>
      <c r="D21" s="25">
        <v>258846</v>
      </c>
      <c r="E21" s="23">
        <v>23033.41131</v>
      </c>
      <c r="F21" s="24">
        <v>3.0750362229666299</v>
      </c>
      <c r="G21" s="24"/>
    </row>
    <row r="22" spans="1:7" x14ac:dyDescent="0.2">
      <c r="A22" s="22" t="s">
        <v>283</v>
      </c>
      <c r="B22" s="22" t="s">
        <v>282</v>
      </c>
      <c r="C22" s="22" t="s">
        <v>284</v>
      </c>
      <c r="D22" s="25">
        <v>2125240</v>
      </c>
      <c r="E22" s="23">
        <v>21580.74958</v>
      </c>
      <c r="F22" s="24">
        <v>2.88110110066332</v>
      </c>
      <c r="G22" s="24"/>
    </row>
    <row r="23" spans="1:7" x14ac:dyDescent="0.2">
      <c r="A23" s="22" t="s">
        <v>848</v>
      </c>
      <c r="B23" s="22" t="s">
        <v>847</v>
      </c>
      <c r="C23" s="22" t="s">
        <v>222</v>
      </c>
      <c r="D23" s="25">
        <v>3381178</v>
      </c>
      <c r="E23" s="23">
        <v>15928.72956</v>
      </c>
      <c r="F23" s="24">
        <v>2.1265378247109199</v>
      </c>
      <c r="G23" s="24"/>
    </row>
    <row r="24" spans="1:7" x14ac:dyDescent="0.2">
      <c r="A24" s="22" t="s">
        <v>570</v>
      </c>
      <c r="B24" s="22" t="s">
        <v>569</v>
      </c>
      <c r="C24" s="22" t="s">
        <v>193</v>
      </c>
      <c r="D24" s="25">
        <v>1402210</v>
      </c>
      <c r="E24" s="23">
        <v>14547.928749999999</v>
      </c>
      <c r="F24" s="24">
        <v>1.94219637175348</v>
      </c>
      <c r="G24" s="24"/>
    </row>
    <row r="25" spans="1:7" x14ac:dyDescent="0.2">
      <c r="A25" s="22" t="s">
        <v>197</v>
      </c>
      <c r="B25" s="22" t="s">
        <v>196</v>
      </c>
      <c r="C25" s="22" t="s">
        <v>198</v>
      </c>
      <c r="D25" s="25">
        <v>732267</v>
      </c>
      <c r="E25" s="23">
        <v>13730.00625</v>
      </c>
      <c r="F25" s="24">
        <v>1.8330010258609899</v>
      </c>
      <c r="G25" s="24"/>
    </row>
    <row r="26" spans="1:7" x14ac:dyDescent="0.2">
      <c r="A26" s="22" t="s">
        <v>582</v>
      </c>
      <c r="B26" s="22" t="s">
        <v>581</v>
      </c>
      <c r="C26" s="22" t="s">
        <v>238</v>
      </c>
      <c r="D26" s="25">
        <v>3185348</v>
      </c>
      <c r="E26" s="23">
        <v>13314.754639999999</v>
      </c>
      <c r="F26" s="24">
        <v>1.7775635691504099</v>
      </c>
      <c r="G26" s="24"/>
    </row>
    <row r="27" spans="1:7" x14ac:dyDescent="0.2">
      <c r="A27" s="22" t="s">
        <v>572</v>
      </c>
      <c r="B27" s="22" t="s">
        <v>571</v>
      </c>
      <c r="C27" s="22" t="s">
        <v>154</v>
      </c>
      <c r="D27" s="25">
        <v>11623756</v>
      </c>
      <c r="E27" s="23">
        <v>12860.523639999999</v>
      </c>
      <c r="F27" s="24">
        <v>1.7169222355765199</v>
      </c>
      <c r="G27" s="24"/>
    </row>
    <row r="28" spans="1:7" x14ac:dyDescent="0.2">
      <c r="A28" s="22" t="s">
        <v>174</v>
      </c>
      <c r="B28" s="22" t="s">
        <v>173</v>
      </c>
      <c r="C28" s="22" t="s">
        <v>175</v>
      </c>
      <c r="D28" s="25">
        <v>108501</v>
      </c>
      <c r="E28" s="23">
        <v>12423.3645</v>
      </c>
      <c r="F28" s="24">
        <v>1.6585600515036201</v>
      </c>
      <c r="G28" s="24"/>
    </row>
    <row r="29" spans="1:7" x14ac:dyDescent="0.2">
      <c r="A29" s="22" t="s">
        <v>878</v>
      </c>
      <c r="B29" s="22" t="s">
        <v>877</v>
      </c>
      <c r="C29" s="22" t="s">
        <v>172</v>
      </c>
      <c r="D29" s="25">
        <v>124520</v>
      </c>
      <c r="E29" s="23">
        <v>11760.914000000001</v>
      </c>
      <c r="F29" s="24">
        <v>1.5701207293378301</v>
      </c>
      <c r="G29" s="24"/>
    </row>
    <row r="30" spans="1:7" x14ac:dyDescent="0.2">
      <c r="A30" s="22" t="s">
        <v>146</v>
      </c>
      <c r="B30" s="22" t="s">
        <v>145</v>
      </c>
      <c r="C30" s="22" t="s">
        <v>142</v>
      </c>
      <c r="D30" s="25">
        <v>894186</v>
      </c>
      <c r="E30" s="23">
        <v>11624.418</v>
      </c>
      <c r="F30" s="24">
        <v>1.5518980640694899</v>
      </c>
      <c r="G30" s="24"/>
    </row>
    <row r="31" spans="1:7" x14ac:dyDescent="0.2">
      <c r="A31" s="22" t="s">
        <v>816</v>
      </c>
      <c r="B31" s="22" t="s">
        <v>815</v>
      </c>
      <c r="C31" s="22" t="s">
        <v>210</v>
      </c>
      <c r="D31" s="25">
        <v>5377309</v>
      </c>
      <c r="E31" s="23">
        <v>10327.659669999999</v>
      </c>
      <c r="F31" s="24">
        <v>1.3787765588128</v>
      </c>
      <c r="G31" s="24"/>
    </row>
    <row r="32" spans="1:7" x14ac:dyDescent="0.2">
      <c r="A32" s="22" t="s">
        <v>192</v>
      </c>
      <c r="B32" s="22" t="s">
        <v>191</v>
      </c>
      <c r="C32" s="22" t="s">
        <v>193</v>
      </c>
      <c r="D32" s="25">
        <v>1097291</v>
      </c>
      <c r="E32" s="23">
        <v>8997.7862000000005</v>
      </c>
      <c r="F32" s="24">
        <v>1.2012340733696201</v>
      </c>
      <c r="G32" s="24"/>
    </row>
    <row r="33" spans="1:7" x14ac:dyDescent="0.2">
      <c r="A33" s="22" t="s">
        <v>920</v>
      </c>
      <c r="B33" s="22" t="s">
        <v>919</v>
      </c>
      <c r="C33" s="22" t="s">
        <v>230</v>
      </c>
      <c r="D33" s="25">
        <v>109061</v>
      </c>
      <c r="E33" s="23">
        <v>8330.6244850000003</v>
      </c>
      <c r="F33" s="24">
        <v>1.1121657884946501</v>
      </c>
      <c r="G33" s="24"/>
    </row>
    <row r="34" spans="1:7" x14ac:dyDescent="0.2">
      <c r="A34" s="22" t="s">
        <v>468</v>
      </c>
      <c r="B34" s="22" t="s">
        <v>467</v>
      </c>
      <c r="C34" s="22" t="s">
        <v>452</v>
      </c>
      <c r="D34" s="25">
        <v>544782</v>
      </c>
      <c r="E34" s="23">
        <v>8117.2518</v>
      </c>
      <c r="F34" s="24">
        <v>1.0836798327438499</v>
      </c>
      <c r="G34" s="24"/>
    </row>
    <row r="35" spans="1:7" x14ac:dyDescent="0.2">
      <c r="A35" s="22" t="s">
        <v>189</v>
      </c>
      <c r="B35" s="22" t="s">
        <v>188</v>
      </c>
      <c r="C35" s="22" t="s">
        <v>190</v>
      </c>
      <c r="D35" s="25">
        <v>2266761</v>
      </c>
      <c r="E35" s="23">
        <v>7865.6606700000002</v>
      </c>
      <c r="F35" s="24">
        <v>1.0500915887918501</v>
      </c>
      <c r="G35" s="24"/>
    </row>
    <row r="36" spans="1:7" x14ac:dyDescent="0.2">
      <c r="A36" s="22" t="s">
        <v>844</v>
      </c>
      <c r="B36" s="22" t="s">
        <v>843</v>
      </c>
      <c r="C36" s="22" t="s">
        <v>432</v>
      </c>
      <c r="D36" s="25">
        <v>2281068</v>
      </c>
      <c r="E36" s="23">
        <v>7755.6311999999998</v>
      </c>
      <c r="F36" s="24">
        <v>1.0354022923914901</v>
      </c>
      <c r="G36" s="24"/>
    </row>
    <row r="37" spans="1:7" x14ac:dyDescent="0.2">
      <c r="A37" s="22" t="s">
        <v>824</v>
      </c>
      <c r="B37" s="22" t="s">
        <v>823</v>
      </c>
      <c r="C37" s="22" t="s">
        <v>215</v>
      </c>
      <c r="D37" s="25">
        <v>383626</v>
      </c>
      <c r="E37" s="23">
        <v>7166.1336799999999</v>
      </c>
      <c r="F37" s="24">
        <v>0.95670243317602399</v>
      </c>
      <c r="G37" s="24"/>
    </row>
    <row r="38" spans="1:7" x14ac:dyDescent="0.2">
      <c r="A38" s="22" t="s">
        <v>270</v>
      </c>
      <c r="B38" s="22" t="s">
        <v>269</v>
      </c>
      <c r="C38" s="22" t="s">
        <v>154</v>
      </c>
      <c r="D38" s="25">
        <v>247117</v>
      </c>
      <c r="E38" s="23">
        <v>7116.7224829999996</v>
      </c>
      <c r="F38" s="24">
        <v>0.95010587574255501</v>
      </c>
      <c r="G38" s="24"/>
    </row>
    <row r="39" spans="1:7" x14ac:dyDescent="0.2">
      <c r="A39" s="22" t="s">
        <v>438</v>
      </c>
      <c r="B39" s="22" t="s">
        <v>437</v>
      </c>
      <c r="C39" s="22" t="s">
        <v>157</v>
      </c>
      <c r="D39" s="25">
        <v>353326</v>
      </c>
      <c r="E39" s="23">
        <v>7014.5810780000002</v>
      </c>
      <c r="F39" s="24">
        <v>0.93646966198279202</v>
      </c>
      <c r="G39" s="24"/>
    </row>
    <row r="40" spans="1:7" x14ac:dyDescent="0.2">
      <c r="A40" s="22" t="s">
        <v>600</v>
      </c>
      <c r="B40" s="22" t="s">
        <v>599</v>
      </c>
      <c r="C40" s="22" t="s">
        <v>154</v>
      </c>
      <c r="D40" s="25">
        <v>1971615</v>
      </c>
      <c r="E40" s="23">
        <v>5557.9826849999999</v>
      </c>
      <c r="F40" s="24">
        <v>0.74200898221168998</v>
      </c>
      <c r="G40" s="24"/>
    </row>
    <row r="41" spans="1:7" x14ac:dyDescent="0.2">
      <c r="A41" s="22" t="s">
        <v>266</v>
      </c>
      <c r="B41" s="22" t="s">
        <v>265</v>
      </c>
      <c r="C41" s="22" t="s">
        <v>157</v>
      </c>
      <c r="D41" s="25">
        <v>142328</v>
      </c>
      <c r="E41" s="23">
        <v>1867.6280159999999</v>
      </c>
      <c r="F41" s="24">
        <v>0.24933448732077099</v>
      </c>
      <c r="G41" s="24"/>
    </row>
    <row r="42" spans="1:7" x14ac:dyDescent="0.2">
      <c r="A42" s="22" t="s">
        <v>922</v>
      </c>
      <c r="B42" s="22" t="s">
        <v>921</v>
      </c>
      <c r="C42" s="22" t="s">
        <v>215</v>
      </c>
      <c r="D42" s="25">
        <v>195000</v>
      </c>
      <c r="E42" s="23">
        <v>1347.5474999999999</v>
      </c>
      <c r="F42" s="24">
        <v>0.17990202662117599</v>
      </c>
      <c r="G42" s="24"/>
    </row>
    <row r="43" spans="1:7" x14ac:dyDescent="0.2">
      <c r="A43" s="21" t="s">
        <v>34</v>
      </c>
      <c r="B43" s="21"/>
      <c r="C43" s="21"/>
      <c r="D43" s="21"/>
      <c r="E43" s="26">
        <f>SUM(E7:E42)</f>
        <v>733948.28281699982</v>
      </c>
      <c r="F43" s="27">
        <f>SUM(F7:F42)</f>
        <v>97.984511502496673</v>
      </c>
      <c r="G43" s="24"/>
    </row>
    <row r="44" spans="1:7" x14ac:dyDescent="0.2">
      <c r="A44" s="22"/>
      <c r="B44" s="22"/>
      <c r="C44" s="22"/>
      <c r="D44" s="22"/>
      <c r="E44" s="23"/>
      <c r="F44" s="24"/>
      <c r="G44" s="24"/>
    </row>
    <row r="45" spans="1:7" x14ac:dyDescent="0.2">
      <c r="A45" s="21" t="s">
        <v>35</v>
      </c>
      <c r="B45" s="22"/>
      <c r="C45" s="22"/>
      <c r="D45" s="22"/>
      <c r="E45" s="23"/>
      <c r="F45" s="24"/>
      <c r="G45" s="24"/>
    </row>
    <row r="46" spans="1:7" x14ac:dyDescent="0.2">
      <c r="A46" s="21" t="s">
        <v>42</v>
      </c>
      <c r="B46" s="22"/>
      <c r="C46" s="22"/>
      <c r="D46" s="22"/>
      <c r="E46" s="23"/>
      <c r="F46" s="24"/>
      <c r="G46" s="24"/>
    </row>
    <row r="47" spans="1:7" x14ac:dyDescent="0.2">
      <c r="A47" s="22" t="s">
        <v>777</v>
      </c>
      <c r="B47" s="22" t="s">
        <v>1197</v>
      </c>
      <c r="C47" s="22" t="s">
        <v>43</v>
      </c>
      <c r="D47" s="25">
        <v>1000000</v>
      </c>
      <c r="E47" s="23">
        <v>988.74300000000005</v>
      </c>
      <c r="F47" s="24">
        <v>0.13200044488784399</v>
      </c>
      <c r="G47" s="49">
        <v>5.2602000000000002</v>
      </c>
    </row>
    <row r="48" spans="1:7" x14ac:dyDescent="0.2">
      <c r="A48" s="21" t="s">
        <v>34</v>
      </c>
      <c r="B48" s="21"/>
      <c r="C48" s="21"/>
      <c r="D48" s="21"/>
      <c r="E48" s="26">
        <f>SUM(E46:E47)</f>
        <v>988.74300000000005</v>
      </c>
      <c r="F48" s="27">
        <f>SUM(F46:F47)</f>
        <v>0.13200044488784399</v>
      </c>
      <c r="G48" s="24"/>
    </row>
    <row r="49" spans="1:9" x14ac:dyDescent="0.2">
      <c r="A49" s="22"/>
      <c r="B49" s="22"/>
      <c r="C49" s="22"/>
      <c r="D49" s="22"/>
      <c r="E49" s="23"/>
      <c r="F49" s="24"/>
      <c r="G49" s="24"/>
    </row>
    <row r="50" spans="1:9" x14ac:dyDescent="0.2">
      <c r="A50" s="21" t="s">
        <v>46</v>
      </c>
      <c r="B50" s="21"/>
      <c r="C50" s="21"/>
      <c r="D50" s="21"/>
      <c r="E50" s="26">
        <f>E43+E48</f>
        <v>734937.02581699984</v>
      </c>
      <c r="F50" s="27">
        <f>F43+F48</f>
        <v>98.116511947384524</v>
      </c>
      <c r="G50" s="24"/>
    </row>
    <row r="51" spans="1:9" x14ac:dyDescent="0.2">
      <c r="A51" s="21"/>
      <c r="B51" s="21"/>
      <c r="C51" s="21"/>
      <c r="D51" s="21"/>
      <c r="E51" s="26"/>
      <c r="F51" s="27"/>
      <c r="G51" s="24"/>
    </row>
    <row r="52" spans="1:9" x14ac:dyDescent="0.2">
      <c r="A52" s="21" t="s">
        <v>48</v>
      </c>
      <c r="B52" s="21"/>
      <c r="C52" s="21"/>
      <c r="D52" s="21"/>
      <c r="E52" s="26">
        <f>E54-(E43+E48)</f>
        <v>14108.176901900209</v>
      </c>
      <c r="F52" s="27">
        <f>F54-(F43+F48)</f>
        <v>1.8834880526154762</v>
      </c>
      <c r="G52" s="24"/>
    </row>
    <row r="53" spans="1:9" x14ac:dyDescent="0.2">
      <c r="A53" s="21"/>
      <c r="B53" s="21"/>
      <c r="C53" s="21"/>
      <c r="D53" s="21"/>
      <c r="E53" s="26"/>
      <c r="F53" s="27"/>
      <c r="G53" s="24"/>
    </row>
    <row r="54" spans="1:9" x14ac:dyDescent="0.2">
      <c r="A54" s="28" t="s">
        <v>47</v>
      </c>
      <c r="B54" s="28"/>
      <c r="C54" s="28"/>
      <c r="D54" s="28"/>
      <c r="E54" s="29">
        <v>749045.20271890005</v>
      </c>
      <c r="F54" s="30">
        <v>100</v>
      </c>
      <c r="G54" s="99"/>
    </row>
    <row r="55" spans="1:9" x14ac:dyDescent="0.2">
      <c r="A55" s="6" t="s">
        <v>1196</v>
      </c>
      <c r="B55" s="11"/>
      <c r="C55" s="11"/>
      <c r="D55" s="11"/>
      <c r="E55" s="12"/>
      <c r="F55" s="13"/>
      <c r="G55" s="10"/>
    </row>
    <row r="56" spans="1:9" x14ac:dyDescent="0.2">
      <c r="F56" s="9"/>
      <c r="G56" s="9"/>
      <c r="H56" s="9"/>
    </row>
    <row r="57" spans="1:9" ht="23.25" customHeight="1" x14ac:dyDescent="0.2">
      <c r="A57" s="147" t="s">
        <v>1031</v>
      </c>
      <c r="B57" s="147"/>
      <c r="C57" s="147"/>
      <c r="D57" s="147"/>
      <c r="F57" s="9"/>
      <c r="G57" s="9"/>
      <c r="H57" s="9"/>
      <c r="I57" s="9"/>
    </row>
    <row r="58" spans="1:9" x14ac:dyDescent="0.2">
      <c r="F58" s="9"/>
      <c r="G58" s="9"/>
      <c r="H58" s="9"/>
    </row>
    <row r="59" spans="1:9" x14ac:dyDescent="0.2">
      <c r="A59" s="11" t="s">
        <v>51</v>
      </c>
      <c r="F59" s="9"/>
      <c r="G59" s="9"/>
      <c r="H59" s="9"/>
    </row>
    <row r="60" spans="1:9" x14ac:dyDescent="0.2">
      <c r="A60" s="11" t="s">
        <v>1027</v>
      </c>
      <c r="F60" s="9"/>
      <c r="G60" s="9"/>
      <c r="H60" s="9"/>
    </row>
    <row r="61" spans="1:9" x14ac:dyDescent="0.2">
      <c r="A61" s="11" t="s">
        <v>52</v>
      </c>
      <c r="B61" s="11"/>
      <c r="C61" s="31" t="s">
        <v>54</v>
      </c>
      <c r="D61" s="11" t="s">
        <v>53</v>
      </c>
      <c r="F61" s="9"/>
      <c r="G61" s="9"/>
      <c r="H61" s="9"/>
    </row>
    <row r="62" spans="1:9" x14ac:dyDescent="0.2">
      <c r="A62" s="6" t="s">
        <v>61</v>
      </c>
      <c r="C62" s="32">
        <v>1028.7632000000001</v>
      </c>
      <c r="D62" s="32">
        <v>1033.4164000000001</v>
      </c>
      <c r="F62" s="9"/>
      <c r="G62" s="9"/>
      <c r="H62" s="9"/>
    </row>
    <row r="63" spans="1:9" x14ac:dyDescent="0.2">
      <c r="A63" s="6" t="s">
        <v>132</v>
      </c>
      <c r="C63" s="32">
        <v>43.198999999999998</v>
      </c>
      <c r="D63" s="32">
        <v>43.394399999999997</v>
      </c>
    </row>
    <row r="64" spans="1:9" x14ac:dyDescent="0.2">
      <c r="A64" s="6" t="s">
        <v>62</v>
      </c>
      <c r="C64" s="32">
        <v>1147.4752000000001</v>
      </c>
      <c r="D64" s="32">
        <v>1153.3397</v>
      </c>
    </row>
    <row r="65" spans="1:4" x14ac:dyDescent="0.2">
      <c r="A65" s="6" t="s">
        <v>133</v>
      </c>
      <c r="C65" s="32">
        <v>50.4542</v>
      </c>
      <c r="D65" s="32">
        <v>50.712000000000003</v>
      </c>
    </row>
    <row r="67" spans="1:4" x14ac:dyDescent="0.2">
      <c r="A67" s="6" t="s">
        <v>58</v>
      </c>
    </row>
    <row r="69" spans="1:4" x14ac:dyDescent="0.2">
      <c r="A69" s="11" t="s">
        <v>1028</v>
      </c>
      <c r="D69" s="31" t="s">
        <v>60</v>
      </c>
    </row>
    <row r="71" spans="1:4" x14ac:dyDescent="0.2">
      <c r="A71" s="11" t="s">
        <v>1032</v>
      </c>
      <c r="D71" s="31" t="s">
        <v>60</v>
      </c>
    </row>
    <row r="73" spans="1:4" x14ac:dyDescent="0.2">
      <c r="A73" s="11" t="s">
        <v>1076</v>
      </c>
      <c r="D73" s="31" t="s">
        <v>60</v>
      </c>
    </row>
    <row r="74" spans="1:4" x14ac:dyDescent="0.2">
      <c r="A74" s="11"/>
    </row>
    <row r="75" spans="1:4" x14ac:dyDescent="0.2">
      <c r="A75" s="11" t="s">
        <v>1060</v>
      </c>
      <c r="D75" s="31" t="s">
        <v>60</v>
      </c>
    </row>
    <row r="77" spans="1:4" x14ac:dyDescent="0.2">
      <c r="A77" s="11" t="s">
        <v>1061</v>
      </c>
      <c r="D77" s="36">
        <v>0.87157145203771602</v>
      </c>
    </row>
    <row r="79" spans="1:4" x14ac:dyDescent="0.2">
      <c r="A79" s="11" t="s">
        <v>385</v>
      </c>
      <c r="D79" s="31" t="s">
        <v>60</v>
      </c>
    </row>
    <row r="81" spans="1:9" x14ac:dyDescent="0.2">
      <c r="A81" s="11" t="s">
        <v>1046</v>
      </c>
      <c r="D81" s="31" t="s">
        <v>60</v>
      </c>
    </row>
    <row r="83" spans="1:9" x14ac:dyDescent="0.2">
      <c r="A83" s="11" t="s">
        <v>1047</v>
      </c>
      <c r="B83" s="11"/>
      <c r="D83" s="31" t="s">
        <v>60</v>
      </c>
    </row>
    <row r="84" spans="1:9" x14ac:dyDescent="0.2">
      <c r="A84" s="11"/>
      <c r="B84" s="11"/>
    </row>
    <row r="85" spans="1:9" x14ac:dyDescent="0.2">
      <c r="A85" s="11" t="s">
        <v>1048</v>
      </c>
      <c r="B85" s="11"/>
      <c r="D85" s="31" t="s">
        <v>60</v>
      </c>
    </row>
    <row r="86" spans="1:9" x14ac:dyDescent="0.2">
      <c r="A86" s="11"/>
      <c r="B86" s="11"/>
    </row>
    <row r="87" spans="1:9" x14ac:dyDescent="0.2">
      <c r="A87" s="11" t="s">
        <v>1049</v>
      </c>
      <c r="B87" s="11"/>
      <c r="D87" s="31" t="s">
        <v>60</v>
      </c>
    </row>
    <row r="89" spans="1:9" x14ac:dyDescent="0.2">
      <c r="A89" s="77" t="s">
        <v>1078</v>
      </c>
      <c r="B89" s="78"/>
      <c r="C89" s="78"/>
      <c r="D89" s="78"/>
    </row>
    <row r="91" spans="1:9" x14ac:dyDescent="0.2">
      <c r="A91" s="77" t="s">
        <v>2074</v>
      </c>
      <c r="B91" s="78"/>
      <c r="C91" s="78"/>
      <c r="D91" s="78"/>
      <c r="E91" s="10"/>
      <c r="G91" s="78"/>
      <c r="H91" s="78"/>
      <c r="I91" s="78"/>
    </row>
    <row r="92" spans="1:9" x14ac:dyDescent="0.2">
      <c r="A92" s="102"/>
      <c r="B92" s="78"/>
      <c r="C92" s="78"/>
      <c r="D92" s="78"/>
      <c r="E92" s="10"/>
      <c r="G92" s="78"/>
      <c r="H92" s="78"/>
      <c r="I92" s="78"/>
    </row>
    <row r="93" spans="1:9" x14ac:dyDescent="0.2">
      <c r="A93" s="78"/>
      <c r="B93" s="78"/>
      <c r="C93" s="78"/>
      <c r="D93" s="78"/>
      <c r="E93" s="10"/>
      <c r="G93" s="78"/>
      <c r="H93" s="78"/>
      <c r="I93" s="78"/>
    </row>
    <row r="94" spans="1:9" x14ac:dyDescent="0.2">
      <c r="A94" s="78"/>
      <c r="B94" s="78"/>
      <c r="C94" s="78"/>
      <c r="D94" s="78"/>
      <c r="E94" s="10"/>
      <c r="G94" s="78"/>
      <c r="H94" s="78"/>
      <c r="I94" s="78"/>
    </row>
    <row r="95" spans="1:9" x14ac:dyDescent="0.2">
      <c r="A95" s="78"/>
      <c r="B95" s="78"/>
      <c r="C95" s="78"/>
      <c r="D95" s="78"/>
      <c r="E95" s="10"/>
      <c r="G95" s="78"/>
      <c r="H95" s="78"/>
      <c r="I95" s="78"/>
    </row>
    <row r="96" spans="1:9" x14ac:dyDescent="0.2">
      <c r="A96" s="78"/>
      <c r="B96" s="78"/>
      <c r="C96" s="78"/>
      <c r="D96" s="78"/>
      <c r="E96" s="10"/>
      <c r="G96" s="78"/>
      <c r="H96" s="78"/>
      <c r="I96" s="78"/>
    </row>
    <row r="97" spans="1:9" x14ac:dyDescent="0.2">
      <c r="A97" s="78"/>
      <c r="B97" s="78"/>
      <c r="C97" s="78"/>
      <c r="D97" s="78"/>
      <c r="E97" s="10"/>
      <c r="G97" s="78"/>
      <c r="H97" s="78"/>
      <c r="I97" s="78"/>
    </row>
    <row r="98" spans="1:9" x14ac:dyDescent="0.2">
      <c r="A98" s="78"/>
      <c r="B98" s="78"/>
      <c r="C98" s="78"/>
      <c r="D98" s="78"/>
      <c r="E98" s="10"/>
      <c r="G98" s="78"/>
      <c r="H98" s="78"/>
      <c r="I98" s="78"/>
    </row>
    <row r="99" spans="1:9" x14ac:dyDescent="0.2">
      <c r="A99" s="78"/>
      <c r="B99" s="78"/>
      <c r="C99" s="78"/>
      <c r="D99" s="78"/>
      <c r="E99" s="10"/>
      <c r="G99" s="78"/>
      <c r="H99" s="78"/>
      <c r="I99" s="78"/>
    </row>
    <row r="100" spans="1:9" x14ac:dyDescent="0.2">
      <c r="A100" s="78"/>
      <c r="B100" s="78"/>
      <c r="C100" s="78"/>
      <c r="D100" s="78"/>
      <c r="E100" s="10"/>
      <c r="G100" s="78"/>
      <c r="H100" s="78"/>
      <c r="I100" s="78"/>
    </row>
    <row r="101" spans="1:9" x14ac:dyDescent="0.2">
      <c r="A101" s="78"/>
      <c r="B101" s="78"/>
      <c r="C101" s="78"/>
      <c r="D101" s="78"/>
      <c r="E101" s="10"/>
      <c r="G101" s="78"/>
      <c r="H101" s="78"/>
      <c r="I101" s="78"/>
    </row>
    <row r="102" spans="1:9" x14ac:dyDescent="0.2">
      <c r="A102" s="78"/>
      <c r="B102" s="78"/>
      <c r="C102" s="78"/>
      <c r="D102" s="78"/>
      <c r="E102" s="10"/>
      <c r="G102" s="78"/>
      <c r="H102" s="78"/>
      <c r="I102" s="78"/>
    </row>
    <row r="103" spans="1:9" x14ac:dyDescent="0.2">
      <c r="A103" s="78"/>
      <c r="B103" s="78"/>
      <c r="C103" s="78"/>
      <c r="D103" s="78"/>
      <c r="E103" s="10"/>
      <c r="G103" s="78"/>
      <c r="H103" s="78"/>
      <c r="I103" s="78"/>
    </row>
    <row r="104" spans="1:9" x14ac:dyDescent="0.2">
      <c r="A104" s="78"/>
      <c r="B104" s="78"/>
      <c r="C104" s="78"/>
      <c r="D104" s="78"/>
      <c r="E104" s="10"/>
      <c r="G104" s="78"/>
      <c r="H104" s="78"/>
      <c r="I104" s="78"/>
    </row>
    <row r="105" spans="1:9" x14ac:dyDescent="0.2">
      <c r="A105" s="78"/>
      <c r="B105" s="78"/>
      <c r="C105" s="78"/>
      <c r="D105" s="78"/>
      <c r="E105" s="10"/>
      <c r="G105" s="78"/>
      <c r="H105" s="78"/>
      <c r="I105" s="78"/>
    </row>
    <row r="106" spans="1:9" x14ac:dyDescent="0.2">
      <c r="A106" s="78"/>
      <c r="B106" s="78"/>
      <c r="C106" s="78"/>
      <c r="D106" s="78"/>
      <c r="E106" s="10"/>
      <c r="G106" s="78"/>
      <c r="H106" s="78"/>
      <c r="I106" s="78"/>
    </row>
    <row r="107" spans="1:9" x14ac:dyDescent="0.2">
      <c r="A107" s="78"/>
      <c r="B107" s="78"/>
      <c r="C107" s="78"/>
      <c r="D107" s="78"/>
      <c r="E107" s="10"/>
      <c r="G107" s="78"/>
      <c r="H107" s="78"/>
      <c r="I107" s="78"/>
    </row>
    <row r="108" spans="1:9" x14ac:dyDescent="0.2">
      <c r="A108" s="78"/>
      <c r="B108" s="78"/>
      <c r="C108" s="78"/>
      <c r="D108" s="78"/>
      <c r="E108" s="10"/>
      <c r="G108" s="78"/>
      <c r="H108" s="78"/>
      <c r="I108" s="78"/>
    </row>
    <row r="109" spans="1:9" x14ac:dyDescent="0.2">
      <c r="A109" s="77" t="s">
        <v>1505</v>
      </c>
      <c r="B109" s="78"/>
      <c r="C109" s="78"/>
      <c r="D109" s="78"/>
      <c r="E109" s="10"/>
      <c r="G109" s="78"/>
      <c r="H109" s="78"/>
      <c r="I109" s="78"/>
    </row>
    <row r="110" spans="1:9" x14ac:dyDescent="0.2">
      <c r="A110" s="78"/>
      <c r="B110" s="78"/>
      <c r="C110" s="78"/>
      <c r="D110" s="78"/>
      <c r="E110" s="10"/>
      <c r="G110" s="78"/>
      <c r="H110" s="78"/>
      <c r="I110" s="78"/>
    </row>
    <row r="111" spans="1:9" x14ac:dyDescent="0.2">
      <c r="A111" s="77" t="s">
        <v>2075</v>
      </c>
      <c r="B111" s="78"/>
      <c r="C111" s="78"/>
      <c r="D111" s="78"/>
      <c r="E111" s="10"/>
      <c r="G111" s="78"/>
      <c r="H111" s="78"/>
      <c r="I111" s="78"/>
    </row>
    <row r="112" spans="1:9" x14ac:dyDescent="0.2">
      <c r="A112" s="78"/>
      <c r="B112" s="78"/>
      <c r="C112" s="78"/>
      <c r="D112" s="78"/>
      <c r="E112" s="10"/>
      <c r="G112" s="78"/>
      <c r="H112" s="78"/>
      <c r="I112" s="78"/>
    </row>
    <row r="113" spans="1:9" x14ac:dyDescent="0.2">
      <c r="A113" s="78"/>
      <c r="B113" s="78"/>
      <c r="C113" s="78"/>
      <c r="D113" s="78"/>
      <c r="E113" s="10"/>
      <c r="G113" s="78"/>
      <c r="H113" s="78"/>
      <c r="I113" s="78"/>
    </row>
    <row r="114" spans="1:9" x14ac:dyDescent="0.2">
      <c r="A114" s="78"/>
      <c r="B114" s="78"/>
      <c r="C114" s="78"/>
      <c r="D114" s="78"/>
      <c r="E114" s="10"/>
      <c r="G114" s="78"/>
      <c r="H114" s="78"/>
      <c r="I114" s="78"/>
    </row>
    <row r="115" spans="1:9" x14ac:dyDescent="0.2">
      <c r="A115" s="78"/>
      <c r="B115" s="78"/>
      <c r="C115" s="78"/>
      <c r="D115" s="78"/>
      <c r="E115" s="10"/>
      <c r="G115" s="78"/>
      <c r="H115" s="78"/>
      <c r="I115" s="78"/>
    </row>
    <row r="116" spans="1:9" x14ac:dyDescent="0.2">
      <c r="A116" s="78"/>
      <c r="B116" s="78"/>
      <c r="C116" s="78"/>
      <c r="D116" s="78"/>
      <c r="E116" s="10"/>
      <c r="G116" s="78"/>
      <c r="H116" s="78"/>
      <c r="I116" s="78"/>
    </row>
    <row r="117" spans="1:9" x14ac:dyDescent="0.2">
      <c r="A117" s="78"/>
      <c r="B117" s="78"/>
      <c r="C117" s="78"/>
      <c r="D117" s="78"/>
      <c r="E117" s="10"/>
      <c r="G117" s="78"/>
      <c r="H117" s="78"/>
      <c r="I117" s="78"/>
    </row>
    <row r="118" spans="1:9" x14ac:dyDescent="0.2">
      <c r="A118" s="78"/>
      <c r="B118" s="78"/>
      <c r="C118" s="78"/>
      <c r="D118" s="78"/>
      <c r="E118" s="10"/>
      <c r="G118" s="78"/>
      <c r="H118" s="78"/>
      <c r="I118" s="78"/>
    </row>
    <row r="119" spans="1:9" x14ac:dyDescent="0.2">
      <c r="A119" s="78"/>
      <c r="B119" s="78"/>
      <c r="C119" s="78"/>
      <c r="D119" s="78"/>
      <c r="E119" s="10"/>
      <c r="G119" s="78"/>
      <c r="H119" s="78"/>
      <c r="I119" s="78"/>
    </row>
    <row r="120" spans="1:9" x14ac:dyDescent="0.2">
      <c r="A120" s="78"/>
      <c r="B120" s="78"/>
      <c r="C120" s="78"/>
      <c r="D120" s="78"/>
      <c r="E120" s="10"/>
      <c r="G120" s="78"/>
      <c r="H120" s="78"/>
      <c r="I120" s="78"/>
    </row>
    <row r="121" spans="1:9" x14ac:dyDescent="0.2">
      <c r="A121" s="78"/>
      <c r="B121" s="78"/>
      <c r="C121" s="78"/>
      <c r="D121" s="78"/>
      <c r="E121" s="10"/>
      <c r="G121" s="78"/>
      <c r="H121" s="78"/>
      <c r="I121" s="78"/>
    </row>
    <row r="122" spans="1:9" x14ac:dyDescent="0.2">
      <c r="A122" s="78"/>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8"/>
      <c r="B125" s="78"/>
      <c r="C125" s="78"/>
      <c r="D125" s="78"/>
      <c r="E125" s="10"/>
      <c r="G125" s="78"/>
      <c r="H125" s="78"/>
      <c r="I125" s="78"/>
    </row>
    <row r="126" spans="1:9" x14ac:dyDescent="0.2">
      <c r="A126" s="78"/>
      <c r="B126" s="78"/>
      <c r="C126" s="78"/>
      <c r="D126" s="78"/>
      <c r="E126" s="10"/>
      <c r="G126" s="78"/>
      <c r="H126" s="78"/>
      <c r="I126" s="78"/>
    </row>
    <row r="127" spans="1:9" x14ac:dyDescent="0.2">
      <c r="A127" s="78"/>
      <c r="B127" s="78"/>
      <c r="C127" s="78"/>
      <c r="D127" s="78"/>
      <c r="E127" s="10"/>
      <c r="G127" s="78"/>
      <c r="H127" s="78"/>
      <c r="I127" s="78"/>
    </row>
    <row r="128" spans="1:9" x14ac:dyDescent="0.2">
      <c r="A128" s="78" t="s">
        <v>1506</v>
      </c>
      <c r="B128" s="78"/>
      <c r="C128" s="78"/>
      <c r="D128" s="78"/>
      <c r="E128" s="10"/>
      <c r="G128" s="78"/>
      <c r="H128" s="78"/>
      <c r="I128" s="78"/>
    </row>
    <row r="129" spans="1:9" x14ac:dyDescent="0.2">
      <c r="B129" s="78"/>
      <c r="C129" s="78"/>
      <c r="D129" s="78"/>
      <c r="E129" s="10"/>
      <c r="G129" s="78"/>
      <c r="H129" s="78"/>
      <c r="I129" s="78"/>
    </row>
    <row r="130" spans="1:9" x14ac:dyDescent="0.2">
      <c r="A130" s="78" t="s">
        <v>1487</v>
      </c>
    </row>
  </sheetData>
  <mergeCells count="2">
    <mergeCell ref="A1:F1"/>
    <mergeCell ref="A57:D57"/>
  </mergeCells>
  <conditionalFormatting sqref="F2:F3 F5:F55">
    <cfRule type="cellIs" dxfId="53" priority="4" stopIfTrue="1" operator="between">
      <formula>0.009</formula>
      <formula>-0.009</formula>
    </cfRule>
  </conditionalFormatting>
  <conditionalFormatting sqref="F63:F125">
    <cfRule type="cellIs" dxfId="52" priority="1" stopIfTrue="1" operator="between">
      <formula>0.009</formula>
      <formula>-0.009</formula>
    </cfRule>
  </conditionalFormatting>
  <conditionalFormatting sqref="F130:F65536">
    <cfRule type="cellIs" dxfId="51"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959622-1EE5-4747-A8CA-2C112B64C9D9}">
  <dimension ref="A1:I134"/>
  <sheetViews>
    <sheetView workbookViewId="0">
      <selection sqref="A1:F1"/>
    </sheetView>
  </sheetViews>
  <sheetFormatPr defaultColWidth="9.140625" defaultRowHeight="11.25" x14ac:dyDescent="0.2"/>
  <cols>
    <col min="1" max="1" width="33.85546875" style="6" bestFit="1" customWidth="1"/>
    <col min="2" max="2" width="22.42578125" style="6" bestFit="1" customWidth="1"/>
    <col min="3" max="3" width="22.28515625" style="6" bestFit="1" customWidth="1"/>
    <col min="4" max="4" width="21.7109375" style="6" customWidth="1"/>
    <col min="5" max="5" width="24.28515625" style="9" customWidth="1"/>
    <col min="6" max="6" width="11.85546875" style="10" bestFit="1" customWidth="1"/>
    <col min="7" max="16384" width="9.140625" style="6"/>
  </cols>
  <sheetData>
    <row r="1" spans="1:7" s="1" customFormat="1" ht="15" x14ac:dyDescent="0.2">
      <c r="A1" s="145" t="s">
        <v>22</v>
      </c>
      <c r="B1" s="146"/>
      <c r="C1" s="146"/>
      <c r="D1" s="146"/>
      <c r="E1" s="146"/>
      <c r="F1" s="146"/>
    </row>
    <row r="2" spans="1:7" s="1" customFormat="1" ht="12" x14ac:dyDescent="0.2">
      <c r="E2" s="5"/>
      <c r="F2" s="8"/>
    </row>
    <row r="3" spans="1:7" s="1" customFormat="1" ht="12" x14ac:dyDescent="0.2">
      <c r="A3" s="7" t="s">
        <v>7</v>
      </c>
      <c r="B3" s="2"/>
      <c r="C3" s="3"/>
      <c r="D3" s="3"/>
      <c r="E3" s="4"/>
      <c r="F3" s="8"/>
    </row>
    <row r="4" spans="1:7" s="1" customFormat="1" ht="23.25" customHeight="1" x14ac:dyDescent="0.2">
      <c r="A4" s="14" t="s">
        <v>2</v>
      </c>
      <c r="B4" s="14" t="s">
        <v>0</v>
      </c>
      <c r="C4" s="15" t="s">
        <v>4</v>
      </c>
      <c r="D4" s="15" t="s">
        <v>1</v>
      </c>
      <c r="E4" s="56" t="s">
        <v>6</v>
      </c>
      <c r="F4" s="16" t="s">
        <v>3</v>
      </c>
      <c r="G4" s="96" t="s">
        <v>5</v>
      </c>
    </row>
    <row r="5" spans="1:7" x14ac:dyDescent="0.2">
      <c r="A5" s="17" t="s">
        <v>139</v>
      </c>
      <c r="B5" s="18"/>
      <c r="C5" s="18"/>
      <c r="D5" s="18"/>
      <c r="E5" s="19"/>
      <c r="F5" s="20"/>
      <c r="G5" s="97"/>
    </row>
    <row r="6" spans="1:7" x14ac:dyDescent="0.2">
      <c r="A6" s="21" t="s">
        <v>31</v>
      </c>
      <c r="B6" s="22"/>
      <c r="C6" s="22"/>
      <c r="D6" s="22"/>
      <c r="E6" s="23"/>
      <c r="F6" s="24"/>
      <c r="G6" s="24"/>
    </row>
    <row r="7" spans="1:7" x14ac:dyDescent="0.2">
      <c r="A7" s="22" t="s">
        <v>144</v>
      </c>
      <c r="B7" s="22" t="s">
        <v>143</v>
      </c>
      <c r="C7" s="22" t="s">
        <v>142</v>
      </c>
      <c r="D7" s="25">
        <v>6750000</v>
      </c>
      <c r="E7" s="23">
        <v>98145</v>
      </c>
      <c r="F7" s="24">
        <v>8.5298350922032</v>
      </c>
      <c r="G7" s="24"/>
    </row>
    <row r="8" spans="1:7" x14ac:dyDescent="0.2">
      <c r="A8" s="22" t="s">
        <v>141</v>
      </c>
      <c r="B8" s="22" t="s">
        <v>140</v>
      </c>
      <c r="C8" s="22" t="s">
        <v>142</v>
      </c>
      <c r="D8" s="25">
        <v>12900000</v>
      </c>
      <c r="E8" s="23">
        <v>91461</v>
      </c>
      <c r="F8" s="24">
        <v>7.9489250330429098</v>
      </c>
      <c r="G8" s="24"/>
    </row>
    <row r="9" spans="1:7" x14ac:dyDescent="0.2">
      <c r="A9" s="22" t="s">
        <v>146</v>
      </c>
      <c r="B9" s="22" t="s">
        <v>145</v>
      </c>
      <c r="C9" s="22" t="s">
        <v>142</v>
      </c>
      <c r="D9" s="25">
        <v>6500000</v>
      </c>
      <c r="E9" s="23">
        <v>84500</v>
      </c>
      <c r="F9" s="24">
        <v>7.3439407538964803</v>
      </c>
      <c r="G9" s="24"/>
    </row>
    <row r="10" spans="1:7" x14ac:dyDescent="0.2">
      <c r="A10" s="22" t="s">
        <v>153</v>
      </c>
      <c r="B10" s="22" t="s">
        <v>152</v>
      </c>
      <c r="C10" s="22" t="s">
        <v>154</v>
      </c>
      <c r="D10" s="25">
        <v>23500000</v>
      </c>
      <c r="E10" s="23">
        <v>77103.5</v>
      </c>
      <c r="F10" s="24">
        <v>6.7011069339415101</v>
      </c>
      <c r="G10" s="24"/>
    </row>
    <row r="11" spans="1:7" x14ac:dyDescent="0.2">
      <c r="A11" s="22" t="s">
        <v>150</v>
      </c>
      <c r="B11" s="22" t="s">
        <v>149</v>
      </c>
      <c r="C11" s="22" t="s">
        <v>151</v>
      </c>
      <c r="D11" s="25">
        <v>5000000</v>
      </c>
      <c r="E11" s="23">
        <v>63850</v>
      </c>
      <c r="F11" s="24">
        <v>5.5492380726188202</v>
      </c>
      <c r="G11" s="24"/>
    </row>
    <row r="12" spans="1:7" x14ac:dyDescent="0.2">
      <c r="A12" s="22" t="s">
        <v>159</v>
      </c>
      <c r="B12" s="22" t="s">
        <v>158</v>
      </c>
      <c r="C12" s="22" t="s">
        <v>160</v>
      </c>
      <c r="D12" s="25">
        <v>3500000</v>
      </c>
      <c r="E12" s="23">
        <v>63416.5</v>
      </c>
      <c r="F12" s="24">
        <v>5.5115623528932103</v>
      </c>
      <c r="G12" s="24"/>
    </row>
    <row r="13" spans="1:7" x14ac:dyDescent="0.2">
      <c r="A13" s="22" t="s">
        <v>454</v>
      </c>
      <c r="B13" s="22" t="s">
        <v>453</v>
      </c>
      <c r="C13" s="22" t="s">
        <v>157</v>
      </c>
      <c r="D13" s="25">
        <v>2445000</v>
      </c>
      <c r="E13" s="23">
        <v>58662.885000000002</v>
      </c>
      <c r="F13" s="24">
        <v>5.0984230993212103</v>
      </c>
      <c r="G13" s="24"/>
    </row>
    <row r="14" spans="1:7" x14ac:dyDescent="0.2">
      <c r="A14" s="22" t="s">
        <v>365</v>
      </c>
      <c r="B14" s="22" t="s">
        <v>364</v>
      </c>
      <c r="C14" s="22" t="s">
        <v>178</v>
      </c>
      <c r="D14" s="25">
        <v>2950000</v>
      </c>
      <c r="E14" s="23">
        <v>58551.6</v>
      </c>
      <c r="F14" s="24">
        <v>5.0887512597141402</v>
      </c>
      <c r="G14" s="24"/>
    </row>
    <row r="15" spans="1:7" x14ac:dyDescent="0.2">
      <c r="A15" s="22" t="s">
        <v>197</v>
      </c>
      <c r="B15" s="22" t="s">
        <v>196</v>
      </c>
      <c r="C15" s="22" t="s">
        <v>198</v>
      </c>
      <c r="D15" s="25">
        <v>2426515</v>
      </c>
      <c r="E15" s="23">
        <v>45497.15625</v>
      </c>
      <c r="F15" s="24">
        <v>3.9541824848611902</v>
      </c>
      <c r="G15" s="24"/>
    </row>
    <row r="16" spans="1:7" x14ac:dyDescent="0.2">
      <c r="A16" s="22" t="s">
        <v>355</v>
      </c>
      <c r="B16" s="22" t="s">
        <v>354</v>
      </c>
      <c r="C16" s="22" t="s">
        <v>163</v>
      </c>
      <c r="D16" s="25">
        <v>308000</v>
      </c>
      <c r="E16" s="23">
        <v>41724.76</v>
      </c>
      <c r="F16" s="24">
        <v>3.6263214841485198</v>
      </c>
      <c r="G16" s="24"/>
    </row>
    <row r="17" spans="1:7" x14ac:dyDescent="0.2">
      <c r="A17" s="22" t="s">
        <v>226</v>
      </c>
      <c r="B17" s="22" t="s">
        <v>225</v>
      </c>
      <c r="C17" s="22" t="s">
        <v>227</v>
      </c>
      <c r="D17" s="25">
        <v>763992</v>
      </c>
      <c r="E17" s="23">
        <v>39987.341280000001</v>
      </c>
      <c r="F17" s="24">
        <v>3.47532148243975</v>
      </c>
      <c r="G17" s="24"/>
    </row>
    <row r="18" spans="1:7" x14ac:dyDescent="0.2">
      <c r="A18" s="22" t="s">
        <v>457</v>
      </c>
      <c r="B18" s="22" t="s">
        <v>456</v>
      </c>
      <c r="C18" s="22" t="s">
        <v>241</v>
      </c>
      <c r="D18" s="25">
        <v>4300000</v>
      </c>
      <c r="E18" s="23">
        <v>31729.7</v>
      </c>
      <c r="F18" s="24">
        <v>2.7576454075610499</v>
      </c>
      <c r="G18" s="24"/>
    </row>
    <row r="19" spans="1:7" x14ac:dyDescent="0.2">
      <c r="A19" s="22" t="s">
        <v>696</v>
      </c>
      <c r="B19" s="22" t="s">
        <v>695</v>
      </c>
      <c r="C19" s="22" t="s">
        <v>215</v>
      </c>
      <c r="D19" s="25">
        <v>2500000</v>
      </c>
      <c r="E19" s="23">
        <v>31397.5</v>
      </c>
      <c r="F19" s="24">
        <v>2.7287737256859699</v>
      </c>
      <c r="G19" s="24"/>
    </row>
    <row r="20" spans="1:7" x14ac:dyDescent="0.2">
      <c r="A20" s="22" t="s">
        <v>156</v>
      </c>
      <c r="B20" s="22" t="s">
        <v>155</v>
      </c>
      <c r="C20" s="22" t="s">
        <v>157</v>
      </c>
      <c r="D20" s="25">
        <v>2700000</v>
      </c>
      <c r="E20" s="23">
        <v>30612.6</v>
      </c>
      <c r="F20" s="24">
        <v>2.6605576416891301</v>
      </c>
      <c r="G20" s="24"/>
    </row>
    <row r="21" spans="1:7" x14ac:dyDescent="0.2">
      <c r="A21" s="22" t="s">
        <v>481</v>
      </c>
      <c r="B21" s="22" t="s">
        <v>480</v>
      </c>
      <c r="C21" s="22" t="s">
        <v>233</v>
      </c>
      <c r="D21" s="25">
        <v>2750000</v>
      </c>
      <c r="E21" s="23">
        <v>30522.25</v>
      </c>
      <c r="F21" s="24">
        <v>2.65270527426765</v>
      </c>
      <c r="G21" s="24"/>
    </row>
    <row r="22" spans="1:7" x14ac:dyDescent="0.2">
      <c r="A22" s="22" t="s">
        <v>245</v>
      </c>
      <c r="B22" s="22" t="s">
        <v>244</v>
      </c>
      <c r="C22" s="22" t="s">
        <v>169</v>
      </c>
      <c r="D22" s="25">
        <v>610000</v>
      </c>
      <c r="E22" s="23">
        <v>29289.759999999998</v>
      </c>
      <c r="F22" s="24">
        <v>2.54558890101594</v>
      </c>
      <c r="G22" s="24"/>
    </row>
    <row r="23" spans="1:7" x14ac:dyDescent="0.2">
      <c r="A23" s="22" t="s">
        <v>924</v>
      </c>
      <c r="B23" s="22" t="s">
        <v>923</v>
      </c>
      <c r="C23" s="22" t="s">
        <v>172</v>
      </c>
      <c r="D23" s="25">
        <v>500000</v>
      </c>
      <c r="E23" s="23">
        <v>28701.5</v>
      </c>
      <c r="F23" s="24">
        <v>2.4944629058930201</v>
      </c>
      <c r="G23" s="24"/>
    </row>
    <row r="24" spans="1:7" x14ac:dyDescent="0.2">
      <c r="A24" s="22" t="s">
        <v>279</v>
      </c>
      <c r="B24" s="22" t="s">
        <v>278</v>
      </c>
      <c r="C24" s="22" t="s">
        <v>210</v>
      </c>
      <c r="D24" s="25">
        <v>2200000</v>
      </c>
      <c r="E24" s="23">
        <v>25850</v>
      </c>
      <c r="F24" s="24">
        <v>2.2466374969020602</v>
      </c>
      <c r="G24" s="24"/>
    </row>
    <row r="25" spans="1:7" x14ac:dyDescent="0.2">
      <c r="A25" s="22" t="s">
        <v>692</v>
      </c>
      <c r="B25" s="22" t="s">
        <v>691</v>
      </c>
      <c r="C25" s="22" t="s">
        <v>227</v>
      </c>
      <c r="D25" s="25">
        <v>5300000</v>
      </c>
      <c r="E25" s="23">
        <v>24178.6</v>
      </c>
      <c r="F25" s="24">
        <v>2.1013752178953999</v>
      </c>
      <c r="G25" s="24"/>
    </row>
    <row r="26" spans="1:7" x14ac:dyDescent="0.2">
      <c r="A26" s="22" t="s">
        <v>189</v>
      </c>
      <c r="B26" s="22" t="s">
        <v>188</v>
      </c>
      <c r="C26" s="22" t="s">
        <v>190</v>
      </c>
      <c r="D26" s="25">
        <v>6500000</v>
      </c>
      <c r="E26" s="23">
        <v>22555</v>
      </c>
      <c r="F26" s="24">
        <v>1.96026726277083</v>
      </c>
      <c r="G26" s="24"/>
    </row>
    <row r="27" spans="1:7" x14ac:dyDescent="0.2">
      <c r="A27" s="22" t="s">
        <v>186</v>
      </c>
      <c r="B27" s="22" t="s">
        <v>185</v>
      </c>
      <c r="C27" s="22" t="s">
        <v>187</v>
      </c>
      <c r="D27" s="25">
        <v>400000</v>
      </c>
      <c r="E27" s="23">
        <v>21000</v>
      </c>
      <c r="F27" s="24">
        <v>1.82512137079084</v>
      </c>
      <c r="G27" s="24"/>
    </row>
    <row r="28" spans="1:7" x14ac:dyDescent="0.2">
      <c r="A28" s="22" t="s">
        <v>429</v>
      </c>
      <c r="B28" s="22" t="s">
        <v>428</v>
      </c>
      <c r="C28" s="22" t="s">
        <v>172</v>
      </c>
      <c r="D28" s="25">
        <v>906742</v>
      </c>
      <c r="E28" s="23">
        <v>20160.501629999999</v>
      </c>
      <c r="F28" s="24">
        <v>1.75216011289412</v>
      </c>
      <c r="G28" s="24"/>
    </row>
    <row r="29" spans="1:7" x14ac:dyDescent="0.2">
      <c r="A29" s="22" t="s">
        <v>926</v>
      </c>
      <c r="B29" s="22" t="s">
        <v>925</v>
      </c>
      <c r="C29" s="22" t="s">
        <v>250</v>
      </c>
      <c r="D29" s="25">
        <v>1500000</v>
      </c>
      <c r="E29" s="23">
        <v>19140</v>
      </c>
      <c r="F29" s="24">
        <v>1.6634677636636499</v>
      </c>
      <c r="G29" s="24"/>
    </row>
    <row r="30" spans="1:7" x14ac:dyDescent="0.2">
      <c r="A30" s="22" t="s">
        <v>810</v>
      </c>
      <c r="B30" s="22" t="s">
        <v>809</v>
      </c>
      <c r="C30" s="22" t="s">
        <v>184</v>
      </c>
      <c r="D30" s="25">
        <v>1291053</v>
      </c>
      <c r="E30" s="23">
        <v>16061.99037</v>
      </c>
      <c r="F30" s="24">
        <v>1.3959562800820799</v>
      </c>
      <c r="G30" s="24"/>
    </row>
    <row r="31" spans="1:7" x14ac:dyDescent="0.2">
      <c r="A31" s="22" t="s">
        <v>268</v>
      </c>
      <c r="B31" s="22" t="s">
        <v>267</v>
      </c>
      <c r="C31" s="22" t="s">
        <v>181</v>
      </c>
      <c r="D31" s="25">
        <v>175000</v>
      </c>
      <c r="E31" s="23">
        <v>15572.375</v>
      </c>
      <c r="F31" s="24">
        <v>1.3534035431651901</v>
      </c>
      <c r="G31" s="24"/>
    </row>
    <row r="32" spans="1:7" x14ac:dyDescent="0.2">
      <c r="A32" s="22" t="s">
        <v>681</v>
      </c>
      <c r="B32" s="22" t="s">
        <v>680</v>
      </c>
      <c r="C32" s="22" t="s">
        <v>471</v>
      </c>
      <c r="D32" s="25">
        <v>804249</v>
      </c>
      <c r="E32" s="23">
        <v>14069.532010000001</v>
      </c>
      <c r="F32" s="24">
        <v>1.2227906451655599</v>
      </c>
      <c r="G32" s="24"/>
    </row>
    <row r="33" spans="1:7" x14ac:dyDescent="0.2">
      <c r="A33" s="22" t="s">
        <v>341</v>
      </c>
      <c r="B33" s="22" t="s">
        <v>340</v>
      </c>
      <c r="C33" s="22" t="s">
        <v>238</v>
      </c>
      <c r="D33" s="25">
        <v>2300000</v>
      </c>
      <c r="E33" s="23">
        <v>12497.05</v>
      </c>
      <c r="F33" s="24">
        <v>1.0861253822305601</v>
      </c>
      <c r="G33" s="24"/>
    </row>
    <row r="34" spans="1:7" x14ac:dyDescent="0.2">
      <c r="A34" s="22" t="s">
        <v>168</v>
      </c>
      <c r="B34" s="22" t="s">
        <v>167</v>
      </c>
      <c r="C34" s="22" t="s">
        <v>169</v>
      </c>
      <c r="D34" s="25">
        <v>1701595</v>
      </c>
      <c r="E34" s="23">
        <v>7052.2604780000001</v>
      </c>
      <c r="F34" s="24">
        <v>0.61291577670387798</v>
      </c>
      <c r="G34" s="24"/>
    </row>
    <row r="35" spans="1:7" x14ac:dyDescent="0.2">
      <c r="A35" s="21" t="s">
        <v>34</v>
      </c>
      <c r="B35" s="21"/>
      <c r="C35" s="21"/>
      <c r="D35" s="21"/>
      <c r="E35" s="26">
        <f>SUM(E7:E34)</f>
        <v>1103290.3620179999</v>
      </c>
      <c r="F35" s="27">
        <f>SUM(F7:F34)</f>
        <v>95.887562757457829</v>
      </c>
      <c r="G35" s="24"/>
    </row>
    <row r="36" spans="1:7" x14ac:dyDescent="0.2">
      <c r="A36" s="22"/>
      <c r="B36" s="22"/>
      <c r="C36" s="22"/>
      <c r="D36" s="22"/>
      <c r="E36" s="23"/>
      <c r="F36" s="24"/>
      <c r="G36" s="24"/>
    </row>
    <row r="37" spans="1:7" x14ac:dyDescent="0.2">
      <c r="A37" s="21" t="s">
        <v>35</v>
      </c>
      <c r="B37" s="22"/>
      <c r="C37" s="22"/>
      <c r="D37" s="22"/>
      <c r="E37" s="23"/>
      <c r="F37" s="24"/>
      <c r="G37" s="24"/>
    </row>
    <row r="38" spans="1:7" x14ac:dyDescent="0.2">
      <c r="A38" s="21" t="s">
        <v>42</v>
      </c>
      <c r="B38" s="22"/>
      <c r="C38" s="22"/>
      <c r="D38" s="22"/>
      <c r="E38" s="23"/>
      <c r="F38" s="24"/>
      <c r="G38" s="24"/>
    </row>
    <row r="39" spans="1:7" x14ac:dyDescent="0.2">
      <c r="A39" s="22" t="s">
        <v>802</v>
      </c>
      <c r="B39" s="22" t="s">
        <v>1198</v>
      </c>
      <c r="C39" s="22" t="s">
        <v>43</v>
      </c>
      <c r="D39" s="25">
        <v>2500000</v>
      </c>
      <c r="E39" s="23">
        <v>2476.8625000000002</v>
      </c>
      <c r="F39" s="24">
        <v>0.21526546101240099</v>
      </c>
      <c r="G39" s="49">
        <v>5.2458999999999998</v>
      </c>
    </row>
    <row r="40" spans="1:7" x14ac:dyDescent="0.2">
      <c r="A40" s="21" t="s">
        <v>34</v>
      </c>
      <c r="B40" s="21"/>
      <c r="C40" s="21"/>
      <c r="D40" s="21"/>
      <c r="E40" s="26">
        <f>SUM(E38:E39)</f>
        <v>2476.8625000000002</v>
      </c>
      <c r="F40" s="27">
        <f>SUM(F38:F39)</f>
        <v>0.21526546101240099</v>
      </c>
      <c r="G40" s="24"/>
    </row>
    <row r="41" spans="1:7" x14ac:dyDescent="0.2">
      <c r="A41" s="22"/>
      <c r="B41" s="22"/>
      <c r="C41" s="22"/>
      <c r="D41" s="22"/>
      <c r="E41" s="23"/>
      <c r="F41" s="24"/>
      <c r="G41" s="24"/>
    </row>
    <row r="42" spans="1:7" x14ac:dyDescent="0.2">
      <c r="A42" s="21" t="s">
        <v>46</v>
      </c>
      <c r="B42" s="21"/>
      <c r="C42" s="21"/>
      <c r="D42" s="21"/>
      <c r="E42" s="26">
        <f>E35+E40</f>
        <v>1105767.2245179999</v>
      </c>
      <c r="F42" s="27">
        <f>F35+F40</f>
        <v>96.102828218470236</v>
      </c>
      <c r="G42" s="24"/>
    </row>
    <row r="43" spans="1:7" x14ac:dyDescent="0.2">
      <c r="A43" s="21"/>
      <c r="B43" s="21"/>
      <c r="C43" s="21"/>
      <c r="D43" s="21"/>
      <c r="E43" s="26"/>
      <c r="F43" s="27"/>
      <c r="G43" s="24"/>
    </row>
    <row r="44" spans="1:7" x14ac:dyDescent="0.2">
      <c r="A44" s="21" t="s">
        <v>48</v>
      </c>
      <c r="B44" s="21"/>
      <c r="C44" s="21"/>
      <c r="D44" s="21"/>
      <c r="E44" s="26">
        <f>E46-(E35+E40)</f>
        <v>44841.186302400194</v>
      </c>
      <c r="F44" s="27">
        <f>F46-(F35+F40)</f>
        <v>3.8971717815297637</v>
      </c>
      <c r="G44" s="24"/>
    </row>
    <row r="45" spans="1:7" x14ac:dyDescent="0.2">
      <c r="A45" s="21"/>
      <c r="B45" s="21"/>
      <c r="C45" s="21"/>
      <c r="D45" s="21"/>
      <c r="E45" s="26"/>
      <c r="F45" s="27"/>
      <c r="G45" s="24"/>
    </row>
    <row r="46" spans="1:7" x14ac:dyDescent="0.2">
      <c r="A46" s="28" t="s">
        <v>47</v>
      </c>
      <c r="B46" s="28"/>
      <c r="C46" s="28"/>
      <c r="D46" s="28"/>
      <c r="E46" s="29">
        <v>1150608.4108204001</v>
      </c>
      <c r="F46" s="30">
        <v>100</v>
      </c>
      <c r="G46" s="99"/>
    </row>
    <row r="47" spans="1:7" x14ac:dyDescent="0.2">
      <c r="A47" s="6" t="s">
        <v>1196</v>
      </c>
      <c r="B47" s="11"/>
      <c r="C47" s="11"/>
      <c r="D47" s="11"/>
      <c r="E47" s="12"/>
      <c r="F47" s="13"/>
      <c r="G47" s="10"/>
    </row>
    <row r="49" spans="1:9" ht="23.25" customHeight="1" x14ac:dyDescent="0.2">
      <c r="A49" s="147" t="s">
        <v>1031</v>
      </c>
      <c r="B49" s="147"/>
      <c r="C49" s="147"/>
      <c r="D49" s="147"/>
      <c r="G49" s="10"/>
      <c r="H49" s="10"/>
      <c r="I49" s="9"/>
    </row>
    <row r="51" spans="1:9" x14ac:dyDescent="0.2">
      <c r="A51" s="11" t="s">
        <v>51</v>
      </c>
    </row>
    <row r="52" spans="1:9" x14ac:dyDescent="0.2">
      <c r="A52" s="11" t="s">
        <v>1027</v>
      </c>
    </row>
    <row r="53" spans="1:9" x14ac:dyDescent="0.2">
      <c r="A53" s="11" t="s">
        <v>52</v>
      </c>
      <c r="B53" s="11"/>
      <c r="C53" s="31" t="s">
        <v>54</v>
      </c>
      <c r="D53" s="11" t="s">
        <v>53</v>
      </c>
    </row>
    <row r="54" spans="1:9" x14ac:dyDescent="0.2">
      <c r="A54" s="6" t="s">
        <v>61</v>
      </c>
      <c r="C54" s="32">
        <v>101.9624</v>
      </c>
      <c r="D54" s="32">
        <v>102.86490000000001</v>
      </c>
    </row>
    <row r="55" spans="1:9" x14ac:dyDescent="0.2">
      <c r="A55" s="6" t="s">
        <v>132</v>
      </c>
      <c r="C55" s="32">
        <v>33.866300000000003</v>
      </c>
      <c r="D55" s="32">
        <v>31.716100000000001</v>
      </c>
    </row>
    <row r="56" spans="1:9" x14ac:dyDescent="0.2">
      <c r="A56" s="6" t="s">
        <v>62</v>
      </c>
      <c r="C56" s="32">
        <v>115.7799</v>
      </c>
      <c r="D56" s="32">
        <v>116.8785</v>
      </c>
    </row>
    <row r="57" spans="1:9" x14ac:dyDescent="0.2">
      <c r="A57" s="6" t="s">
        <v>133</v>
      </c>
      <c r="C57" s="32">
        <v>40.362099999999998</v>
      </c>
      <c r="D57" s="32">
        <v>37.595100000000002</v>
      </c>
    </row>
    <row r="59" spans="1:9" x14ac:dyDescent="0.2">
      <c r="A59" s="11" t="s">
        <v>1028</v>
      </c>
    </row>
    <row r="60" spans="1:9" x14ac:dyDescent="0.2">
      <c r="A60" s="148" t="s">
        <v>55</v>
      </c>
      <c r="B60" s="149"/>
      <c r="C60" s="33" t="s">
        <v>56</v>
      </c>
    </row>
    <row r="61" spans="1:9" x14ac:dyDescent="0.2">
      <c r="A61" s="143" t="s">
        <v>132</v>
      </c>
      <c r="B61" s="144"/>
      <c r="C61" s="34">
        <v>2.4500000000000002</v>
      </c>
    </row>
    <row r="62" spans="1:9" x14ac:dyDescent="0.2">
      <c r="A62" s="143" t="s">
        <v>133</v>
      </c>
      <c r="B62" s="144"/>
      <c r="C62" s="34">
        <v>3.15</v>
      </c>
    </row>
    <row r="63" spans="1:9" x14ac:dyDescent="0.2">
      <c r="A63" s="6" t="s">
        <v>57</v>
      </c>
    </row>
    <row r="64" spans="1:9" x14ac:dyDescent="0.2">
      <c r="A64" s="6" t="s">
        <v>58</v>
      </c>
    </row>
    <row r="66" spans="1:4" x14ac:dyDescent="0.2">
      <c r="A66" s="11" t="s">
        <v>1032</v>
      </c>
      <c r="D66" s="31" t="s">
        <v>60</v>
      </c>
    </row>
    <row r="68" spans="1:4" x14ac:dyDescent="0.2">
      <c r="A68" s="11" t="s">
        <v>1076</v>
      </c>
      <c r="D68" s="31" t="s">
        <v>60</v>
      </c>
    </row>
    <row r="70" spans="1:4" x14ac:dyDescent="0.2">
      <c r="A70" s="11" t="s">
        <v>1060</v>
      </c>
      <c r="D70" s="31" t="s">
        <v>60</v>
      </c>
    </row>
    <row r="72" spans="1:4" x14ac:dyDescent="0.2">
      <c r="A72" s="11" t="s">
        <v>1061</v>
      </c>
      <c r="D72" s="36">
        <v>0.33393339642286701</v>
      </c>
    </row>
    <row r="74" spans="1:4" x14ac:dyDescent="0.2">
      <c r="A74" s="11" t="s">
        <v>385</v>
      </c>
      <c r="D74" s="31" t="s">
        <v>60</v>
      </c>
    </row>
    <row r="76" spans="1:4" x14ac:dyDescent="0.2">
      <c r="A76" s="11" t="s">
        <v>1046</v>
      </c>
      <c r="D76" s="31" t="s">
        <v>60</v>
      </c>
    </row>
    <row r="78" spans="1:4" x14ac:dyDescent="0.2">
      <c r="A78" s="11" t="s">
        <v>1047</v>
      </c>
      <c r="B78" s="11"/>
      <c r="D78" s="31" t="s">
        <v>60</v>
      </c>
    </row>
    <row r="79" spans="1:4" x14ac:dyDescent="0.2">
      <c r="A79" s="11"/>
      <c r="B79" s="11"/>
    </row>
    <row r="80" spans="1:4" x14ac:dyDescent="0.2">
      <c r="A80" s="11" t="s">
        <v>1048</v>
      </c>
      <c r="B80" s="11"/>
      <c r="D80" s="31" t="s">
        <v>60</v>
      </c>
    </row>
    <row r="81" spans="1:9" x14ac:dyDescent="0.2">
      <c r="A81" s="11"/>
      <c r="B81" s="11"/>
    </row>
    <row r="82" spans="1:9" x14ac:dyDescent="0.2">
      <c r="A82" s="11" t="s">
        <v>1049</v>
      </c>
      <c r="B82" s="11"/>
      <c r="D82" s="31" t="s">
        <v>60</v>
      </c>
    </row>
    <row r="84" spans="1:9" x14ac:dyDescent="0.2">
      <c r="A84" s="77" t="s">
        <v>1078</v>
      </c>
      <c r="B84" s="78"/>
      <c r="C84" s="78"/>
      <c r="D84" s="78"/>
    </row>
    <row r="86" spans="1:9" x14ac:dyDescent="0.2">
      <c r="A86" s="77" t="s">
        <v>2074</v>
      </c>
      <c r="B86" s="78"/>
      <c r="C86" s="78"/>
      <c r="D86" s="78"/>
      <c r="E86" s="10"/>
      <c r="G86" s="10"/>
      <c r="H86" s="78"/>
      <c r="I86" s="78"/>
    </row>
    <row r="87" spans="1:9" x14ac:dyDescent="0.2">
      <c r="A87" s="102"/>
      <c r="B87" s="78"/>
      <c r="C87" s="78"/>
      <c r="D87" s="78"/>
      <c r="E87" s="10"/>
      <c r="G87" s="10"/>
      <c r="H87" s="78"/>
      <c r="I87" s="78"/>
    </row>
    <row r="88" spans="1:9" x14ac:dyDescent="0.2">
      <c r="A88" s="78"/>
      <c r="B88" s="78"/>
      <c r="C88" s="78"/>
      <c r="D88" s="78"/>
      <c r="E88" s="10"/>
      <c r="G88" s="10"/>
      <c r="H88" s="78"/>
      <c r="I88" s="78"/>
    </row>
    <row r="89" spans="1:9" x14ac:dyDescent="0.2">
      <c r="A89" s="78"/>
      <c r="B89" s="78"/>
      <c r="C89" s="78"/>
      <c r="D89" s="78"/>
      <c r="E89" s="10"/>
      <c r="G89" s="10"/>
      <c r="H89" s="78"/>
      <c r="I89" s="78"/>
    </row>
    <row r="90" spans="1:9" x14ac:dyDescent="0.2">
      <c r="A90" s="78"/>
      <c r="B90" s="78"/>
      <c r="C90" s="78"/>
      <c r="D90" s="78"/>
      <c r="E90" s="10"/>
      <c r="G90" s="10"/>
      <c r="H90" s="78"/>
      <c r="I90" s="78"/>
    </row>
    <row r="91" spans="1:9" x14ac:dyDescent="0.2">
      <c r="A91" s="78"/>
      <c r="B91" s="78"/>
      <c r="C91" s="78"/>
      <c r="D91" s="78"/>
      <c r="E91" s="10"/>
      <c r="G91" s="10"/>
      <c r="H91" s="78"/>
      <c r="I91" s="78"/>
    </row>
    <row r="92" spans="1:9" x14ac:dyDescent="0.2">
      <c r="A92" s="78"/>
      <c r="B92" s="78"/>
      <c r="C92" s="78"/>
      <c r="D92" s="78"/>
      <c r="E92" s="10"/>
      <c r="G92" s="10"/>
      <c r="H92" s="78"/>
      <c r="I92" s="78"/>
    </row>
    <row r="93" spans="1:9" x14ac:dyDescent="0.2">
      <c r="A93" s="78"/>
      <c r="B93" s="78"/>
      <c r="C93" s="78"/>
      <c r="D93" s="78"/>
      <c r="E93" s="10"/>
      <c r="G93" s="10"/>
      <c r="H93" s="78"/>
      <c r="I93" s="78"/>
    </row>
    <row r="94" spans="1:9" x14ac:dyDescent="0.2">
      <c r="A94" s="78"/>
      <c r="B94" s="78"/>
      <c r="C94" s="78"/>
      <c r="D94" s="78"/>
      <c r="E94" s="10"/>
      <c r="G94" s="10"/>
      <c r="H94" s="78"/>
      <c r="I94" s="78"/>
    </row>
    <row r="95" spans="1:9" x14ac:dyDescent="0.2">
      <c r="A95" s="78"/>
      <c r="B95" s="78"/>
      <c r="C95" s="78"/>
      <c r="D95" s="78"/>
      <c r="E95" s="10"/>
      <c r="G95" s="10"/>
      <c r="H95" s="78"/>
      <c r="I95" s="78"/>
    </row>
    <row r="96" spans="1:9" x14ac:dyDescent="0.2">
      <c r="A96" s="78"/>
      <c r="B96" s="78"/>
      <c r="C96" s="78"/>
      <c r="D96" s="78"/>
      <c r="E96" s="10"/>
      <c r="G96" s="10"/>
      <c r="H96" s="78"/>
      <c r="I96" s="78"/>
    </row>
    <row r="97" spans="1:9" x14ac:dyDescent="0.2">
      <c r="A97" s="78"/>
      <c r="B97" s="78"/>
      <c r="C97" s="78"/>
      <c r="D97" s="78"/>
      <c r="E97" s="10"/>
      <c r="G97" s="10"/>
      <c r="H97" s="78"/>
      <c r="I97" s="78"/>
    </row>
    <row r="98" spans="1:9" x14ac:dyDescent="0.2">
      <c r="A98" s="78"/>
      <c r="B98" s="78"/>
      <c r="C98" s="78"/>
      <c r="D98" s="78"/>
      <c r="E98" s="10"/>
      <c r="G98" s="10"/>
      <c r="H98" s="78"/>
      <c r="I98" s="78"/>
    </row>
    <row r="99" spans="1:9" x14ac:dyDescent="0.2">
      <c r="A99" s="78"/>
      <c r="B99" s="78"/>
      <c r="C99" s="78"/>
      <c r="D99" s="78"/>
      <c r="E99" s="10"/>
      <c r="G99" s="10"/>
      <c r="H99" s="78"/>
      <c r="I99" s="78"/>
    </row>
    <row r="100" spans="1:9" x14ac:dyDescent="0.2">
      <c r="A100" s="78"/>
      <c r="B100" s="78"/>
      <c r="C100" s="78"/>
      <c r="D100" s="78"/>
      <c r="E100" s="10"/>
      <c r="G100" s="10"/>
      <c r="H100" s="78"/>
      <c r="I100" s="78"/>
    </row>
    <row r="101" spans="1:9" x14ac:dyDescent="0.2">
      <c r="A101" s="78"/>
      <c r="B101" s="78"/>
      <c r="C101" s="78"/>
      <c r="D101" s="78"/>
      <c r="E101" s="10"/>
      <c r="G101" s="10"/>
      <c r="H101" s="78"/>
      <c r="I101" s="78"/>
    </row>
    <row r="102" spans="1:9" x14ac:dyDescent="0.2">
      <c r="A102" s="78"/>
      <c r="B102" s="78"/>
      <c r="C102" s="78"/>
      <c r="D102" s="78"/>
      <c r="E102" s="10"/>
      <c r="G102" s="10"/>
      <c r="H102" s="78"/>
      <c r="I102" s="78"/>
    </row>
    <row r="103" spans="1:9" x14ac:dyDescent="0.2">
      <c r="A103" s="78"/>
      <c r="B103" s="78"/>
      <c r="C103" s="78"/>
      <c r="D103" s="78"/>
      <c r="E103" s="10"/>
      <c r="G103" s="10"/>
      <c r="H103" s="78"/>
      <c r="I103" s="78"/>
    </row>
    <row r="104" spans="1:9" x14ac:dyDescent="0.2">
      <c r="A104" s="77" t="s">
        <v>1498</v>
      </c>
      <c r="B104" s="78"/>
      <c r="C104" s="78"/>
      <c r="D104" s="78"/>
      <c r="E104" s="10"/>
      <c r="G104" s="10"/>
      <c r="H104" s="78"/>
      <c r="I104" s="78"/>
    </row>
    <row r="105" spans="1:9" x14ac:dyDescent="0.2">
      <c r="A105" s="78"/>
      <c r="B105" s="78"/>
      <c r="C105" s="78"/>
      <c r="D105" s="78"/>
      <c r="E105" s="10"/>
      <c r="G105" s="10"/>
      <c r="H105" s="78"/>
      <c r="I105" s="78"/>
    </row>
    <row r="106" spans="1:9" x14ac:dyDescent="0.2">
      <c r="A106" s="77" t="s">
        <v>2075</v>
      </c>
      <c r="B106" s="78"/>
      <c r="C106" s="78"/>
      <c r="D106" s="78"/>
      <c r="E106" s="10"/>
      <c r="G106" s="10"/>
      <c r="H106" s="78"/>
      <c r="I106" s="78"/>
    </row>
    <row r="107" spans="1:9" x14ac:dyDescent="0.2">
      <c r="A107" s="78"/>
      <c r="B107" s="78"/>
      <c r="C107" s="78"/>
      <c r="D107" s="78"/>
      <c r="E107" s="10"/>
      <c r="G107" s="10"/>
      <c r="H107" s="78"/>
      <c r="I107" s="78"/>
    </row>
    <row r="108" spans="1:9" x14ac:dyDescent="0.2">
      <c r="A108" s="78"/>
      <c r="B108" s="78"/>
      <c r="C108" s="78"/>
      <c r="D108" s="78"/>
      <c r="E108" s="10"/>
      <c r="G108" s="10"/>
      <c r="H108" s="78"/>
      <c r="I108" s="78"/>
    </row>
    <row r="109" spans="1:9" x14ac:dyDescent="0.2">
      <c r="A109" s="78"/>
      <c r="B109" s="78"/>
      <c r="C109" s="78"/>
      <c r="D109" s="78"/>
      <c r="E109" s="10"/>
      <c r="G109" s="10"/>
      <c r="H109" s="78"/>
      <c r="I109" s="78"/>
    </row>
    <row r="110" spans="1:9" x14ac:dyDescent="0.2">
      <c r="A110" s="78"/>
      <c r="B110" s="78"/>
      <c r="C110" s="78"/>
      <c r="D110" s="78"/>
      <c r="E110" s="10"/>
      <c r="G110" s="10"/>
      <c r="H110" s="78"/>
      <c r="I110" s="78"/>
    </row>
    <row r="111" spans="1:9" x14ac:dyDescent="0.2">
      <c r="A111" s="78"/>
      <c r="B111" s="78"/>
      <c r="C111" s="78"/>
      <c r="D111" s="78"/>
      <c r="E111" s="10"/>
      <c r="G111" s="10"/>
      <c r="H111" s="78"/>
      <c r="I111" s="78"/>
    </row>
    <row r="112" spans="1:9" x14ac:dyDescent="0.2">
      <c r="A112" s="78"/>
      <c r="B112" s="78"/>
      <c r="C112" s="78"/>
      <c r="D112" s="78"/>
      <c r="E112" s="10"/>
      <c r="G112" s="10"/>
      <c r="H112" s="78"/>
      <c r="I112" s="78"/>
    </row>
    <row r="113" spans="1:9" x14ac:dyDescent="0.2">
      <c r="A113" s="78"/>
      <c r="B113" s="78"/>
      <c r="C113" s="78"/>
      <c r="D113" s="78"/>
      <c r="E113" s="10"/>
      <c r="G113" s="10"/>
      <c r="H113" s="78"/>
      <c r="I113" s="78"/>
    </row>
    <row r="114" spans="1:9" x14ac:dyDescent="0.2">
      <c r="A114" s="78"/>
      <c r="B114" s="78"/>
      <c r="C114" s="78"/>
      <c r="D114" s="78"/>
      <c r="E114" s="10"/>
      <c r="G114" s="10"/>
      <c r="H114" s="78"/>
      <c r="I114" s="78"/>
    </row>
    <row r="115" spans="1:9" x14ac:dyDescent="0.2">
      <c r="A115" s="78"/>
      <c r="B115" s="78"/>
      <c r="C115" s="78"/>
      <c r="D115" s="78"/>
      <c r="E115" s="10"/>
      <c r="G115" s="10"/>
      <c r="H115" s="78"/>
      <c r="I115" s="78"/>
    </row>
    <row r="116" spans="1:9" x14ac:dyDescent="0.2">
      <c r="A116" s="78"/>
      <c r="B116" s="78"/>
      <c r="C116" s="78"/>
      <c r="D116" s="78"/>
      <c r="E116" s="10"/>
      <c r="G116" s="10"/>
      <c r="H116" s="78"/>
      <c r="I116" s="78"/>
    </row>
    <row r="117" spans="1:9" x14ac:dyDescent="0.2">
      <c r="A117" s="78"/>
      <c r="B117" s="78"/>
      <c r="C117" s="78"/>
      <c r="D117" s="78"/>
      <c r="E117" s="10"/>
      <c r="G117" s="10"/>
      <c r="H117" s="78"/>
      <c r="I117" s="78"/>
    </row>
    <row r="118" spans="1:9" x14ac:dyDescent="0.2">
      <c r="A118" s="78"/>
      <c r="B118" s="78"/>
      <c r="C118" s="78"/>
      <c r="D118" s="78"/>
      <c r="E118" s="10"/>
      <c r="G118" s="10"/>
      <c r="H118" s="78"/>
      <c r="I118" s="78"/>
    </row>
    <row r="119" spans="1:9" x14ac:dyDescent="0.2">
      <c r="A119" s="78"/>
      <c r="B119" s="78"/>
      <c r="C119" s="78"/>
      <c r="D119" s="78"/>
      <c r="E119" s="10"/>
      <c r="G119" s="10"/>
      <c r="H119" s="78"/>
      <c r="I119" s="78"/>
    </row>
    <row r="120" spans="1:9" x14ac:dyDescent="0.2">
      <c r="A120" s="78"/>
      <c r="B120" s="78"/>
      <c r="C120" s="78"/>
      <c r="D120" s="78"/>
      <c r="E120" s="10"/>
      <c r="G120" s="10"/>
      <c r="H120" s="78"/>
      <c r="I120" s="78"/>
    </row>
    <row r="121" spans="1:9" x14ac:dyDescent="0.2">
      <c r="A121" s="78"/>
      <c r="B121" s="78"/>
      <c r="C121" s="78"/>
      <c r="D121" s="78"/>
      <c r="E121" s="10"/>
      <c r="G121" s="10"/>
      <c r="H121" s="78"/>
      <c r="I121" s="78"/>
    </row>
    <row r="122" spans="1:9" x14ac:dyDescent="0.2">
      <c r="A122" s="78"/>
      <c r="B122" s="78"/>
      <c r="C122" s="78"/>
      <c r="D122" s="78"/>
      <c r="E122" s="10"/>
      <c r="G122" s="10"/>
      <c r="H122" s="78"/>
      <c r="I122" s="78"/>
    </row>
    <row r="123" spans="1:9" x14ac:dyDescent="0.2">
      <c r="A123" s="78"/>
      <c r="B123" s="78"/>
      <c r="C123" s="78"/>
      <c r="D123" s="78"/>
      <c r="E123" s="10"/>
      <c r="G123" s="10"/>
      <c r="H123" s="78"/>
      <c r="I123" s="78"/>
    </row>
    <row r="124" spans="1:9" x14ac:dyDescent="0.2">
      <c r="A124" s="78"/>
      <c r="B124" s="78"/>
      <c r="C124" s="78"/>
      <c r="D124" s="78"/>
      <c r="E124" s="10"/>
      <c r="G124" s="10"/>
      <c r="H124" s="78"/>
      <c r="I124" s="78"/>
    </row>
    <row r="125" spans="1:9" x14ac:dyDescent="0.2">
      <c r="A125" s="78" t="s">
        <v>1487</v>
      </c>
      <c r="B125" s="78"/>
      <c r="C125" s="78"/>
      <c r="D125" s="78"/>
      <c r="E125" s="10"/>
      <c r="G125" s="10"/>
      <c r="H125" s="78"/>
      <c r="I125" s="78"/>
    </row>
    <row r="126" spans="1:9" x14ac:dyDescent="0.2">
      <c r="A126" s="78"/>
      <c r="B126" s="78"/>
      <c r="C126" s="78"/>
      <c r="D126" s="78"/>
      <c r="E126" s="10"/>
      <c r="G126" s="10"/>
      <c r="H126" s="78"/>
      <c r="I126" s="78"/>
    </row>
    <row r="127" spans="1:9" x14ac:dyDescent="0.2">
      <c r="A127" s="78"/>
      <c r="B127" s="78"/>
      <c r="C127" s="78"/>
      <c r="D127" s="78"/>
      <c r="E127" s="10"/>
      <c r="G127" s="10"/>
      <c r="H127" s="78"/>
      <c r="I127" s="78"/>
    </row>
    <row r="128" spans="1:9" x14ac:dyDescent="0.2">
      <c r="A128" s="78"/>
      <c r="B128" s="78"/>
      <c r="C128" s="78"/>
      <c r="D128" s="78"/>
      <c r="E128" s="10"/>
      <c r="G128" s="10"/>
      <c r="H128" s="78"/>
      <c r="I128" s="78"/>
    </row>
    <row r="129" spans="1:9" x14ac:dyDescent="0.2">
      <c r="A129" s="78"/>
      <c r="B129" s="78"/>
      <c r="C129" s="78"/>
      <c r="D129" s="78"/>
      <c r="E129" s="10"/>
      <c r="G129" s="10"/>
      <c r="H129" s="78"/>
      <c r="I129" s="78"/>
    </row>
    <row r="130" spans="1:9" x14ac:dyDescent="0.2">
      <c r="A130" s="78"/>
      <c r="B130" s="78"/>
      <c r="C130" s="78"/>
      <c r="D130" s="78"/>
      <c r="E130" s="10"/>
      <c r="G130" s="10"/>
      <c r="H130" s="78"/>
      <c r="I130" s="78"/>
    </row>
    <row r="131" spans="1:9" x14ac:dyDescent="0.2">
      <c r="A131" s="78"/>
      <c r="B131" s="78"/>
      <c r="C131" s="78"/>
      <c r="D131" s="78"/>
      <c r="E131" s="10"/>
      <c r="G131" s="10"/>
      <c r="H131" s="78"/>
      <c r="I131" s="78"/>
    </row>
    <row r="132" spans="1:9" x14ac:dyDescent="0.2">
      <c r="A132" s="78"/>
      <c r="B132" s="78"/>
      <c r="C132" s="78"/>
      <c r="D132" s="78"/>
      <c r="E132" s="10"/>
      <c r="G132" s="10"/>
      <c r="H132" s="78"/>
      <c r="I132" s="78"/>
    </row>
    <row r="133" spans="1:9" x14ac:dyDescent="0.2">
      <c r="A133" s="78"/>
      <c r="B133" s="78"/>
      <c r="C133" s="78"/>
      <c r="D133" s="78"/>
      <c r="E133" s="10"/>
      <c r="G133" s="10"/>
      <c r="H133" s="78"/>
      <c r="I133" s="78"/>
    </row>
    <row r="134" spans="1:9" x14ac:dyDescent="0.2">
      <c r="A134" s="78"/>
      <c r="B134" s="78"/>
      <c r="C134" s="78"/>
      <c r="D134" s="78"/>
      <c r="E134" s="10"/>
      <c r="G134" s="10"/>
      <c r="H134" s="78"/>
      <c r="I134" s="78"/>
    </row>
  </sheetData>
  <mergeCells count="5">
    <mergeCell ref="A1:F1"/>
    <mergeCell ref="A60:B60"/>
    <mergeCell ref="A61:B61"/>
    <mergeCell ref="A62:B62"/>
    <mergeCell ref="A49:D49"/>
  </mergeCells>
  <conditionalFormatting sqref="F2:F3 F5:F48 F50:F85">
    <cfRule type="cellIs" dxfId="50" priority="4" stopIfTrue="1" operator="between">
      <formula>0.009</formula>
      <formula>-0.009</formula>
    </cfRule>
  </conditionalFormatting>
  <conditionalFormatting sqref="F135:F65536">
    <cfRule type="cellIs" dxfId="49" priority="2" stopIfTrue="1" operator="between">
      <formula>0.009</formula>
      <formula>-0.009</formula>
    </cfRule>
  </conditionalFormatting>
  <conditionalFormatting sqref="F86:G120">
    <cfRule type="cellIs" dxfId="48" priority="1" stopIfTrue="1" operator="between">
      <formula>0.009</formula>
      <formula>-0.009</formula>
    </cfRule>
  </conditionalFormatting>
  <conditionalFormatting sqref="F49:H49">
    <cfRule type="cellIs" dxfId="47" priority="3" stopIfTrue="1" operator="between">
      <formula>0.009</formula>
      <formula>-0.009</formula>
    </cfRule>
  </conditionalFormatting>
  <hyperlinks>
    <hyperlink ref="A87" r:id="rId1" tooltip="https://www.franklintempletonindia.com/downloadsServlet/pdf/product-labels-jg9o5k7l" display="https://www.franklintempletonindia.com/downloadsServlet/pdf/product-labels-jg9o5k7l" xr:uid="{17BAC83B-0B0F-4C1C-90B8-D7AAF8C53455}"/>
  </hyperlinks>
  <pageMargins left="0.7" right="0.7" top="0.75" bottom="0.75" header="0.3" footer="0.3"/>
  <pageSetup paperSize="9" orientation="portrait" r:id="rId2"/>
  <headerFooter>
    <oddFooter>&amp;C_x000D_&amp;1#&amp;"Aptos"&amp;10&amp;K000000 RESTRICTED</oddFooter>
    <evenFooter>&amp;LPUBLIC</evenFooter>
    <firstFooter>&amp;LPUBLIC</firstFooter>
  </headerFooter>
  <drawing r:id="rId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0C6F23-42FA-4658-9CBB-500017182BC6}">
  <dimension ref="A1:J178"/>
  <sheetViews>
    <sheetView workbookViewId="0">
      <selection sqref="A1:F1"/>
    </sheetView>
  </sheetViews>
  <sheetFormatPr defaultColWidth="9.140625" defaultRowHeight="11.25" x14ac:dyDescent="0.2"/>
  <cols>
    <col min="1" max="1" width="33.85546875" style="6" bestFit="1" customWidth="1"/>
    <col min="2" max="2" width="22.42578125" style="6" bestFit="1" customWidth="1"/>
    <col min="3" max="3" width="32.140625" style="6" bestFit="1" customWidth="1"/>
    <col min="4" max="4" width="13.85546875" style="6" bestFit="1" customWidth="1"/>
    <col min="5" max="5" width="24.28515625" style="9" customWidth="1"/>
    <col min="6" max="6" width="27.5703125" style="10" bestFit="1" customWidth="1"/>
    <col min="7" max="7" width="34.85546875" style="6" customWidth="1"/>
    <col min="8" max="8" width="28" style="6" customWidth="1"/>
    <col min="9" max="9" width="6.5703125" style="6" customWidth="1"/>
    <col min="10" max="16384" width="9.140625" style="6"/>
  </cols>
  <sheetData>
    <row r="1" spans="1:10" s="1" customFormat="1" ht="15" x14ac:dyDescent="0.2">
      <c r="A1" s="145" t="s">
        <v>9</v>
      </c>
      <c r="B1" s="146"/>
      <c r="C1" s="146"/>
      <c r="D1" s="146"/>
      <c r="E1" s="146"/>
      <c r="F1" s="146"/>
    </row>
    <row r="2" spans="1:10" s="1" customFormat="1" ht="12" x14ac:dyDescent="0.2">
      <c r="E2" s="5"/>
      <c r="F2" s="8"/>
    </row>
    <row r="3" spans="1:10" s="1" customFormat="1" ht="12" x14ac:dyDescent="0.2">
      <c r="A3" s="7" t="s">
        <v>7</v>
      </c>
      <c r="B3" s="2"/>
      <c r="C3" s="3"/>
      <c r="D3" s="3"/>
      <c r="E3" s="4"/>
      <c r="F3" s="8"/>
    </row>
    <row r="4" spans="1:10" s="1" customFormat="1" ht="23.25" customHeight="1" x14ac:dyDescent="0.2">
      <c r="A4" s="38" t="s">
        <v>2</v>
      </c>
      <c r="B4" s="38" t="s">
        <v>0</v>
      </c>
      <c r="C4" s="39" t="s">
        <v>4</v>
      </c>
      <c r="D4" s="39" t="s">
        <v>1</v>
      </c>
      <c r="E4" s="41" t="s">
        <v>6</v>
      </c>
      <c r="F4" s="40" t="s">
        <v>329</v>
      </c>
      <c r="G4" s="42" t="s">
        <v>330</v>
      </c>
      <c r="H4" s="42" t="s">
        <v>331</v>
      </c>
      <c r="I4" s="43" t="s">
        <v>5</v>
      </c>
      <c r="J4" s="37"/>
    </row>
    <row r="5" spans="1:10" x14ac:dyDescent="0.2">
      <c r="A5" s="44" t="s">
        <v>139</v>
      </c>
      <c r="B5" s="45"/>
      <c r="C5" s="45"/>
      <c r="D5" s="45"/>
      <c r="E5" s="46"/>
      <c r="F5" s="47"/>
      <c r="G5" s="45"/>
      <c r="H5" s="45"/>
      <c r="I5" s="45"/>
    </row>
    <row r="6" spans="1:10" x14ac:dyDescent="0.2">
      <c r="A6" s="44" t="s">
        <v>31</v>
      </c>
      <c r="B6" s="45"/>
      <c r="C6" s="45"/>
      <c r="D6" s="45"/>
      <c r="E6" s="46"/>
      <c r="F6" s="47"/>
      <c r="G6" s="45"/>
      <c r="H6" s="45"/>
      <c r="I6" s="45"/>
    </row>
    <row r="7" spans="1:10" x14ac:dyDescent="0.2">
      <c r="A7" s="45" t="s">
        <v>144</v>
      </c>
      <c r="B7" s="45" t="s">
        <v>143</v>
      </c>
      <c r="C7" s="45" t="s">
        <v>142</v>
      </c>
      <c r="D7" s="48">
        <v>8891035</v>
      </c>
      <c r="E7" s="46">
        <v>129275.6489</v>
      </c>
      <c r="F7" s="47">
        <v>6.6689128075273203</v>
      </c>
      <c r="G7" s="46"/>
      <c r="H7" s="46"/>
      <c r="I7" s="49"/>
    </row>
    <row r="8" spans="1:10" x14ac:dyDescent="0.2">
      <c r="A8" s="45" t="s">
        <v>141</v>
      </c>
      <c r="B8" s="45" t="s">
        <v>1207</v>
      </c>
      <c r="C8" s="45" t="s">
        <v>142</v>
      </c>
      <c r="D8" s="48">
        <v>16978298</v>
      </c>
      <c r="E8" s="46">
        <v>120376.13282</v>
      </c>
      <c r="F8" s="47">
        <v>6.2098155431026996</v>
      </c>
      <c r="G8" s="46">
        <v>-13431.322125000001</v>
      </c>
      <c r="H8" s="46">
        <v>-0.69287848797204898</v>
      </c>
      <c r="I8" s="49"/>
    </row>
    <row r="9" spans="1:10" x14ac:dyDescent="0.2">
      <c r="A9" s="45" t="s">
        <v>146</v>
      </c>
      <c r="B9" s="45" t="s">
        <v>145</v>
      </c>
      <c r="C9" s="45" t="s">
        <v>142</v>
      </c>
      <c r="D9" s="48">
        <v>7818423</v>
      </c>
      <c r="E9" s="46">
        <v>101639.499</v>
      </c>
      <c r="F9" s="47">
        <v>5.2432531756702696</v>
      </c>
      <c r="G9" s="46"/>
      <c r="H9" s="46"/>
      <c r="I9" s="49"/>
    </row>
    <row r="10" spans="1:10" x14ac:dyDescent="0.2">
      <c r="A10" s="45" t="s">
        <v>165</v>
      </c>
      <c r="B10" s="45" t="s">
        <v>164</v>
      </c>
      <c r="C10" s="45" t="s">
        <v>166</v>
      </c>
      <c r="D10" s="48">
        <v>1849010</v>
      </c>
      <c r="E10" s="46">
        <v>74790.605490000002</v>
      </c>
      <c r="F10" s="47">
        <v>3.8582055559497102</v>
      </c>
      <c r="G10" s="46"/>
      <c r="H10" s="46"/>
      <c r="I10" s="49"/>
    </row>
    <row r="11" spans="1:10" x14ac:dyDescent="0.2">
      <c r="A11" s="45" t="s">
        <v>148</v>
      </c>
      <c r="B11" s="45" t="s">
        <v>1208</v>
      </c>
      <c r="C11" s="45" t="s">
        <v>142</v>
      </c>
      <c r="D11" s="48">
        <v>6506362</v>
      </c>
      <c r="E11" s="46">
        <v>68967.4372</v>
      </c>
      <c r="F11" s="47">
        <v>3.55780712886768</v>
      </c>
      <c r="G11" s="46"/>
      <c r="H11" s="46"/>
      <c r="I11" s="49"/>
    </row>
    <row r="12" spans="1:10" x14ac:dyDescent="0.2">
      <c r="A12" s="45" t="s">
        <v>162</v>
      </c>
      <c r="B12" s="45" t="s">
        <v>161</v>
      </c>
      <c r="C12" s="45" t="s">
        <v>163</v>
      </c>
      <c r="D12" s="48">
        <v>1902271</v>
      </c>
      <c r="E12" s="46">
        <v>62432.534220000001</v>
      </c>
      <c r="F12" s="47">
        <v>3.22069261000743</v>
      </c>
      <c r="G12" s="46"/>
      <c r="H12" s="46"/>
      <c r="I12" s="49"/>
    </row>
    <row r="13" spans="1:10" x14ac:dyDescent="0.2">
      <c r="A13" s="45" t="s">
        <v>335</v>
      </c>
      <c r="B13" s="45" t="s">
        <v>1209</v>
      </c>
      <c r="C13" s="45" t="s">
        <v>142</v>
      </c>
      <c r="D13" s="48">
        <v>14862470</v>
      </c>
      <c r="E13" s="46">
        <v>62333.199180000003</v>
      </c>
      <c r="F13" s="47">
        <v>3.2155682364217699</v>
      </c>
      <c r="G13" s="46"/>
      <c r="H13" s="46"/>
      <c r="I13" s="49"/>
    </row>
    <row r="14" spans="1:10" x14ac:dyDescent="0.2">
      <c r="A14" s="45" t="s">
        <v>159</v>
      </c>
      <c r="B14" s="45" t="s">
        <v>158</v>
      </c>
      <c r="C14" s="45" t="s">
        <v>160</v>
      </c>
      <c r="D14" s="48">
        <v>3383167</v>
      </c>
      <c r="E14" s="46">
        <v>61299.602870000002</v>
      </c>
      <c r="F14" s="47">
        <v>3.1622483441742899</v>
      </c>
      <c r="G14" s="46"/>
      <c r="H14" s="46"/>
      <c r="I14" s="49"/>
    </row>
    <row r="15" spans="1:10" x14ac:dyDescent="0.2">
      <c r="A15" s="45" t="s">
        <v>153</v>
      </c>
      <c r="B15" s="45" t="s">
        <v>152</v>
      </c>
      <c r="C15" s="45" t="s">
        <v>154</v>
      </c>
      <c r="D15" s="48">
        <v>18182409</v>
      </c>
      <c r="E15" s="46">
        <v>59656.483930000002</v>
      </c>
      <c r="F15" s="47">
        <v>3.0774851498952698</v>
      </c>
      <c r="G15" s="46"/>
      <c r="H15" s="46"/>
      <c r="I15" s="49"/>
    </row>
    <row r="16" spans="1:10" x14ac:dyDescent="0.2">
      <c r="A16" s="45" t="s">
        <v>150</v>
      </c>
      <c r="B16" s="45" t="s">
        <v>1206</v>
      </c>
      <c r="C16" s="45" t="s">
        <v>151</v>
      </c>
      <c r="D16" s="48">
        <v>4493052</v>
      </c>
      <c r="E16" s="46">
        <v>57376.274039999997</v>
      </c>
      <c r="F16" s="47">
        <v>2.9598564930781301</v>
      </c>
      <c r="G16" s="46"/>
      <c r="H16" s="46"/>
      <c r="I16" s="49"/>
    </row>
    <row r="17" spans="1:9" x14ac:dyDescent="0.2">
      <c r="A17" s="45" t="s">
        <v>156</v>
      </c>
      <c r="B17" s="45" t="s">
        <v>155</v>
      </c>
      <c r="C17" s="45" t="s">
        <v>157</v>
      </c>
      <c r="D17" s="48">
        <v>4646580</v>
      </c>
      <c r="E17" s="46">
        <v>52682.924039999998</v>
      </c>
      <c r="F17" s="47">
        <v>2.7177417391276801</v>
      </c>
      <c r="G17" s="46"/>
      <c r="H17" s="46"/>
      <c r="I17" s="49"/>
    </row>
    <row r="18" spans="1:9" x14ac:dyDescent="0.2">
      <c r="A18" s="45" t="s">
        <v>268</v>
      </c>
      <c r="B18" s="45" t="s">
        <v>267</v>
      </c>
      <c r="C18" s="45" t="s">
        <v>181</v>
      </c>
      <c r="D18" s="48">
        <v>562115</v>
      </c>
      <c r="E18" s="46">
        <v>50019.80328</v>
      </c>
      <c r="F18" s="47">
        <v>2.5803599483923301</v>
      </c>
      <c r="G18" s="46"/>
      <c r="H18" s="46"/>
      <c r="I18" s="49"/>
    </row>
    <row r="19" spans="1:9" x14ac:dyDescent="0.2">
      <c r="A19" s="45" t="s">
        <v>171</v>
      </c>
      <c r="B19" s="45" t="s">
        <v>170</v>
      </c>
      <c r="C19" s="45" t="s">
        <v>172</v>
      </c>
      <c r="D19" s="48">
        <v>2228896</v>
      </c>
      <c r="E19" s="46">
        <v>46793.442620000002</v>
      </c>
      <c r="F19" s="47">
        <v>2.4139224320444499</v>
      </c>
      <c r="G19" s="46"/>
      <c r="H19" s="46"/>
      <c r="I19" s="49"/>
    </row>
    <row r="20" spans="1:9" x14ac:dyDescent="0.2">
      <c r="A20" s="45" t="s">
        <v>266</v>
      </c>
      <c r="B20" s="45" t="s">
        <v>265</v>
      </c>
      <c r="C20" s="45" t="s">
        <v>157</v>
      </c>
      <c r="D20" s="48">
        <v>3384801</v>
      </c>
      <c r="E20" s="46">
        <v>44415.358719999997</v>
      </c>
      <c r="F20" s="47">
        <v>2.2912447714561699</v>
      </c>
      <c r="G20" s="46"/>
      <c r="H20" s="46"/>
      <c r="I20" s="49"/>
    </row>
    <row r="21" spans="1:9" x14ac:dyDescent="0.2">
      <c r="A21" s="45" t="s">
        <v>192</v>
      </c>
      <c r="B21" s="45" t="s">
        <v>191</v>
      </c>
      <c r="C21" s="45" t="s">
        <v>193</v>
      </c>
      <c r="D21" s="48">
        <v>4800948</v>
      </c>
      <c r="E21" s="46">
        <v>39367.7736</v>
      </c>
      <c r="F21" s="47">
        <v>2.0308561728277299</v>
      </c>
      <c r="G21" s="46"/>
      <c r="H21" s="46"/>
      <c r="I21" s="49"/>
    </row>
    <row r="22" spans="1:9" x14ac:dyDescent="0.2">
      <c r="A22" s="45" t="s">
        <v>168</v>
      </c>
      <c r="B22" s="45" t="s">
        <v>167</v>
      </c>
      <c r="C22" s="45" t="s">
        <v>169</v>
      </c>
      <c r="D22" s="48">
        <v>9480843</v>
      </c>
      <c r="E22" s="46">
        <v>39293.353810000001</v>
      </c>
      <c r="F22" s="47">
        <v>2.0270170964441498</v>
      </c>
      <c r="G22" s="46"/>
      <c r="H22" s="46"/>
      <c r="I22" s="49"/>
    </row>
    <row r="23" spans="1:9" x14ac:dyDescent="0.2">
      <c r="A23" s="45" t="s">
        <v>177</v>
      </c>
      <c r="B23" s="45" t="s">
        <v>176</v>
      </c>
      <c r="C23" s="45" t="s">
        <v>178</v>
      </c>
      <c r="D23" s="48">
        <v>2590000</v>
      </c>
      <c r="E23" s="46">
        <v>36498.28</v>
      </c>
      <c r="F23" s="47">
        <v>1.8828282744339699</v>
      </c>
      <c r="G23" s="46"/>
      <c r="H23" s="46"/>
      <c r="I23" s="49"/>
    </row>
    <row r="24" spans="1:9" x14ac:dyDescent="0.2">
      <c r="A24" s="45" t="s">
        <v>204</v>
      </c>
      <c r="B24" s="45" t="s">
        <v>203</v>
      </c>
      <c r="C24" s="45" t="s">
        <v>205</v>
      </c>
      <c r="D24" s="48">
        <v>19680899</v>
      </c>
      <c r="E24" s="46">
        <v>36281.737309999997</v>
      </c>
      <c r="F24" s="47">
        <v>1.8716575370908899</v>
      </c>
      <c r="G24" s="46"/>
      <c r="H24" s="46"/>
      <c r="I24" s="49"/>
    </row>
    <row r="25" spans="1:9" x14ac:dyDescent="0.2">
      <c r="A25" s="45" t="s">
        <v>226</v>
      </c>
      <c r="B25" s="45" t="s">
        <v>225</v>
      </c>
      <c r="C25" s="45" t="s">
        <v>227</v>
      </c>
      <c r="D25" s="48">
        <v>661219</v>
      </c>
      <c r="E25" s="46">
        <v>34608.20246</v>
      </c>
      <c r="F25" s="47">
        <v>1.7853252843428</v>
      </c>
      <c r="G25" s="46"/>
      <c r="H25" s="46"/>
      <c r="I25" s="49"/>
    </row>
    <row r="26" spans="1:9" x14ac:dyDescent="0.2">
      <c r="A26" s="45" t="s">
        <v>245</v>
      </c>
      <c r="B26" s="45" t="s">
        <v>244</v>
      </c>
      <c r="C26" s="45" t="s">
        <v>169</v>
      </c>
      <c r="D26" s="48">
        <v>712329</v>
      </c>
      <c r="E26" s="46">
        <v>34203.189259999999</v>
      </c>
      <c r="F26" s="47">
        <v>1.7644319626717799</v>
      </c>
      <c r="G26" s="46"/>
      <c r="H26" s="46"/>
      <c r="I26" s="49"/>
    </row>
    <row r="27" spans="1:9" x14ac:dyDescent="0.2">
      <c r="A27" s="45" t="s">
        <v>189</v>
      </c>
      <c r="B27" s="45" t="s">
        <v>188</v>
      </c>
      <c r="C27" s="45" t="s">
        <v>190</v>
      </c>
      <c r="D27" s="48">
        <v>9639965</v>
      </c>
      <c r="E27" s="46">
        <v>33450.678549999997</v>
      </c>
      <c r="F27" s="47">
        <v>1.7256123678414901</v>
      </c>
      <c r="G27" s="46"/>
      <c r="H27" s="46"/>
      <c r="I27" s="49"/>
    </row>
    <row r="28" spans="1:9" x14ac:dyDescent="0.2">
      <c r="A28" s="45" t="s">
        <v>333</v>
      </c>
      <c r="B28" s="45" t="s">
        <v>332</v>
      </c>
      <c r="C28" s="45" t="s">
        <v>190</v>
      </c>
      <c r="D28" s="48">
        <v>9724772</v>
      </c>
      <c r="E28" s="46">
        <v>31838.90353</v>
      </c>
      <c r="F28" s="47">
        <v>1.6424661050674001</v>
      </c>
      <c r="G28" s="46"/>
      <c r="H28" s="46"/>
      <c r="I28" s="49"/>
    </row>
    <row r="29" spans="1:9" x14ac:dyDescent="0.2">
      <c r="A29" s="45" t="s">
        <v>543</v>
      </c>
      <c r="B29" s="45" t="s">
        <v>542</v>
      </c>
      <c r="C29" s="45" t="s">
        <v>175</v>
      </c>
      <c r="D29" s="48">
        <v>908986</v>
      </c>
      <c r="E29" s="46">
        <v>30641.91806</v>
      </c>
      <c r="F29" s="47">
        <v>1.58071749425608</v>
      </c>
      <c r="G29" s="46"/>
      <c r="H29" s="46"/>
      <c r="I29" s="49"/>
    </row>
    <row r="30" spans="1:9" x14ac:dyDescent="0.2">
      <c r="A30" s="45" t="s">
        <v>186</v>
      </c>
      <c r="B30" s="45" t="s">
        <v>185</v>
      </c>
      <c r="C30" s="45" t="s">
        <v>187</v>
      </c>
      <c r="D30" s="48">
        <v>577839</v>
      </c>
      <c r="E30" s="46">
        <v>30336.547500000001</v>
      </c>
      <c r="F30" s="47">
        <v>1.5649644142603201</v>
      </c>
      <c r="G30" s="46"/>
      <c r="H30" s="46"/>
      <c r="I30" s="49"/>
    </row>
    <row r="31" spans="1:9" x14ac:dyDescent="0.2">
      <c r="A31" s="45" t="s">
        <v>221</v>
      </c>
      <c r="B31" s="45" t="s">
        <v>220</v>
      </c>
      <c r="C31" s="45" t="s">
        <v>222</v>
      </c>
      <c r="D31" s="48">
        <v>16332916</v>
      </c>
      <c r="E31" s="46">
        <v>28687.13366</v>
      </c>
      <c r="F31" s="47">
        <v>1.4798764864403</v>
      </c>
      <c r="G31" s="46"/>
      <c r="H31" s="46"/>
      <c r="I31" s="49"/>
    </row>
    <row r="32" spans="1:9" x14ac:dyDescent="0.2">
      <c r="A32" s="45" t="s">
        <v>806</v>
      </c>
      <c r="B32" s="45" t="s">
        <v>805</v>
      </c>
      <c r="C32" s="45" t="s">
        <v>250</v>
      </c>
      <c r="D32" s="48">
        <v>1023601</v>
      </c>
      <c r="E32" s="46">
        <v>28456.107800000002</v>
      </c>
      <c r="F32" s="47">
        <v>1.4679586091777701</v>
      </c>
      <c r="G32" s="46"/>
      <c r="H32" s="46"/>
      <c r="I32" s="49"/>
    </row>
    <row r="33" spans="1:9" x14ac:dyDescent="0.2">
      <c r="A33" s="45" t="s">
        <v>174</v>
      </c>
      <c r="B33" s="45" t="s">
        <v>173</v>
      </c>
      <c r="C33" s="45" t="s">
        <v>175</v>
      </c>
      <c r="D33" s="48">
        <v>232916</v>
      </c>
      <c r="E33" s="46">
        <v>26668.882000000001</v>
      </c>
      <c r="F33" s="47">
        <v>1.3757614078565601</v>
      </c>
      <c r="G33" s="46"/>
      <c r="H33" s="46"/>
      <c r="I33" s="49"/>
    </row>
    <row r="34" spans="1:9" x14ac:dyDescent="0.2">
      <c r="A34" s="45" t="s">
        <v>270</v>
      </c>
      <c r="B34" s="45" t="s">
        <v>269</v>
      </c>
      <c r="C34" s="45" t="s">
        <v>154</v>
      </c>
      <c r="D34" s="48">
        <v>907161</v>
      </c>
      <c r="E34" s="46">
        <v>26125.32964</v>
      </c>
      <c r="F34" s="47">
        <v>1.34772129878722</v>
      </c>
      <c r="G34" s="46"/>
      <c r="H34" s="46"/>
      <c r="I34" s="49"/>
    </row>
    <row r="35" spans="1:9" x14ac:dyDescent="0.2">
      <c r="A35" s="45" t="s">
        <v>197</v>
      </c>
      <c r="B35" s="45" t="s">
        <v>196</v>
      </c>
      <c r="C35" s="45" t="s">
        <v>198</v>
      </c>
      <c r="D35" s="48">
        <v>1391449</v>
      </c>
      <c r="E35" s="46">
        <v>26089.668750000001</v>
      </c>
      <c r="F35" s="47">
        <v>1.34588166875579</v>
      </c>
      <c r="G35" s="46"/>
      <c r="H35" s="46"/>
      <c r="I35" s="49"/>
    </row>
    <row r="36" spans="1:9" x14ac:dyDescent="0.2">
      <c r="A36" s="45" t="s">
        <v>283</v>
      </c>
      <c r="B36" s="45" t="s">
        <v>282</v>
      </c>
      <c r="C36" s="45" t="s">
        <v>284</v>
      </c>
      <c r="D36" s="48">
        <v>2250065</v>
      </c>
      <c r="E36" s="46">
        <v>22848.285039999999</v>
      </c>
      <c r="F36" s="47">
        <v>1.1786691618245699</v>
      </c>
      <c r="G36" s="46"/>
      <c r="H36" s="46"/>
      <c r="I36" s="49"/>
    </row>
    <row r="37" spans="1:9" x14ac:dyDescent="0.2">
      <c r="A37" s="45" t="s">
        <v>295</v>
      </c>
      <c r="B37" s="45" t="s">
        <v>294</v>
      </c>
      <c r="C37" s="45" t="s">
        <v>151</v>
      </c>
      <c r="D37" s="48">
        <v>6999253</v>
      </c>
      <c r="E37" s="46">
        <v>22681.07935</v>
      </c>
      <c r="F37" s="47">
        <v>1.17004356081603</v>
      </c>
      <c r="G37" s="46"/>
      <c r="H37" s="46"/>
      <c r="I37" s="49"/>
    </row>
    <row r="38" spans="1:9" x14ac:dyDescent="0.2">
      <c r="A38" s="45" t="s">
        <v>281</v>
      </c>
      <c r="B38" s="45" t="s">
        <v>280</v>
      </c>
      <c r="C38" s="45" t="s">
        <v>233</v>
      </c>
      <c r="D38" s="48">
        <v>5944926</v>
      </c>
      <c r="E38" s="46">
        <v>21871.382750000001</v>
      </c>
      <c r="F38" s="47">
        <v>1.12827393078982</v>
      </c>
      <c r="G38" s="46"/>
      <c r="H38" s="46"/>
      <c r="I38" s="49"/>
    </row>
    <row r="39" spans="1:9" x14ac:dyDescent="0.2">
      <c r="A39" s="45" t="s">
        <v>200</v>
      </c>
      <c r="B39" s="45" t="s">
        <v>199</v>
      </c>
      <c r="C39" s="45" t="s">
        <v>198</v>
      </c>
      <c r="D39" s="48">
        <v>13056138</v>
      </c>
      <c r="E39" s="46">
        <v>21415.98316</v>
      </c>
      <c r="F39" s="47">
        <v>1.1047813381466101</v>
      </c>
      <c r="G39" s="46"/>
      <c r="H39" s="46"/>
      <c r="I39" s="49"/>
    </row>
    <row r="40" spans="1:9" x14ac:dyDescent="0.2">
      <c r="A40" s="45" t="s">
        <v>217</v>
      </c>
      <c r="B40" s="45" t="s">
        <v>216</v>
      </c>
      <c r="C40" s="45" t="s">
        <v>184</v>
      </c>
      <c r="D40" s="48">
        <v>805707</v>
      </c>
      <c r="E40" s="46">
        <v>21380.240949999999</v>
      </c>
      <c r="F40" s="47">
        <v>1.10293751307927</v>
      </c>
      <c r="G40" s="46"/>
      <c r="H40" s="46"/>
      <c r="I40" s="49"/>
    </row>
    <row r="41" spans="1:9" x14ac:dyDescent="0.2">
      <c r="A41" s="45" t="s">
        <v>304</v>
      </c>
      <c r="B41" s="45" t="s">
        <v>303</v>
      </c>
      <c r="C41" s="45" t="s">
        <v>215</v>
      </c>
      <c r="D41" s="48">
        <v>1290284</v>
      </c>
      <c r="E41" s="46">
        <v>21070.33772</v>
      </c>
      <c r="F41" s="47">
        <v>1.08695060729132</v>
      </c>
      <c r="G41" s="46"/>
      <c r="H41" s="46"/>
      <c r="I41" s="49"/>
    </row>
    <row r="42" spans="1:9" x14ac:dyDescent="0.2">
      <c r="A42" s="45" t="s">
        <v>279</v>
      </c>
      <c r="B42" s="45" t="s">
        <v>278</v>
      </c>
      <c r="C42" s="45" t="s">
        <v>210</v>
      </c>
      <c r="D42" s="48">
        <v>1779164</v>
      </c>
      <c r="E42" s="46">
        <v>20905.177</v>
      </c>
      <c r="F42" s="47">
        <v>1.0784304996741401</v>
      </c>
      <c r="G42" s="46"/>
      <c r="H42" s="46"/>
      <c r="I42" s="49"/>
    </row>
    <row r="43" spans="1:9" x14ac:dyDescent="0.2">
      <c r="A43" s="45" t="s">
        <v>262</v>
      </c>
      <c r="B43" s="45" t="s">
        <v>261</v>
      </c>
      <c r="C43" s="45" t="s">
        <v>250</v>
      </c>
      <c r="D43" s="48">
        <v>4613449</v>
      </c>
      <c r="E43" s="46">
        <v>20310.709220000001</v>
      </c>
      <c r="F43" s="47">
        <v>1.0477638286851501</v>
      </c>
      <c r="G43" s="46"/>
      <c r="H43" s="46"/>
      <c r="I43" s="49"/>
    </row>
    <row r="44" spans="1:9" x14ac:dyDescent="0.2">
      <c r="A44" s="45" t="s">
        <v>810</v>
      </c>
      <c r="B44" s="45" t="s">
        <v>809</v>
      </c>
      <c r="C44" s="45" t="s">
        <v>184</v>
      </c>
      <c r="D44" s="48">
        <v>1620387</v>
      </c>
      <c r="E44" s="46">
        <v>20159.234670000002</v>
      </c>
      <c r="F44" s="47">
        <v>1.03994974633395</v>
      </c>
      <c r="G44" s="46"/>
      <c r="H44" s="46"/>
      <c r="I44" s="49"/>
    </row>
    <row r="45" spans="1:9" x14ac:dyDescent="0.2">
      <c r="A45" s="45" t="s">
        <v>468</v>
      </c>
      <c r="B45" s="45" t="s">
        <v>467</v>
      </c>
      <c r="C45" s="45" t="s">
        <v>452</v>
      </c>
      <c r="D45" s="48">
        <v>1274428</v>
      </c>
      <c r="E45" s="46">
        <v>18988.977200000001</v>
      </c>
      <c r="F45" s="47">
        <v>0.97957994663699</v>
      </c>
      <c r="G45" s="46"/>
      <c r="H45" s="46"/>
      <c r="I45" s="49"/>
    </row>
    <row r="46" spans="1:9" x14ac:dyDescent="0.2">
      <c r="A46" s="45" t="s">
        <v>224</v>
      </c>
      <c r="B46" s="45" t="s">
        <v>223</v>
      </c>
      <c r="C46" s="45" t="s">
        <v>178</v>
      </c>
      <c r="D46" s="48">
        <v>1410283</v>
      </c>
      <c r="E46" s="46">
        <v>18294.191080000001</v>
      </c>
      <c r="F46" s="47">
        <v>0.94373817679412897</v>
      </c>
      <c r="G46" s="46"/>
      <c r="H46" s="46"/>
      <c r="I46" s="49"/>
    </row>
    <row r="47" spans="1:9" x14ac:dyDescent="0.2">
      <c r="A47" s="45" t="s">
        <v>524</v>
      </c>
      <c r="B47" s="45" t="s">
        <v>523</v>
      </c>
      <c r="C47" s="45" t="s">
        <v>184</v>
      </c>
      <c r="D47" s="48">
        <v>3038976</v>
      </c>
      <c r="E47" s="46">
        <v>18264.245760000002</v>
      </c>
      <c r="F47" s="47">
        <v>0.94219339454184303</v>
      </c>
      <c r="G47" s="46"/>
      <c r="H47" s="46"/>
      <c r="I47" s="49"/>
    </row>
    <row r="48" spans="1:9" x14ac:dyDescent="0.2">
      <c r="A48" s="45" t="s">
        <v>302</v>
      </c>
      <c r="B48" s="45" t="s">
        <v>301</v>
      </c>
      <c r="C48" s="45" t="s">
        <v>230</v>
      </c>
      <c r="D48" s="48">
        <v>350219</v>
      </c>
      <c r="E48" s="46">
        <v>15567.93499</v>
      </c>
      <c r="F48" s="47">
        <v>0.80309943848646703</v>
      </c>
      <c r="G48" s="46"/>
      <c r="H48" s="46"/>
      <c r="I48" s="49"/>
    </row>
    <row r="49" spans="1:9" x14ac:dyDescent="0.2">
      <c r="A49" s="45" t="s">
        <v>275</v>
      </c>
      <c r="B49" s="45" t="s">
        <v>274</v>
      </c>
      <c r="C49" s="45" t="s">
        <v>184</v>
      </c>
      <c r="D49" s="48">
        <v>2609393</v>
      </c>
      <c r="E49" s="46">
        <v>15160.573329999999</v>
      </c>
      <c r="F49" s="47">
        <v>0.78208496735609201</v>
      </c>
      <c r="G49" s="46"/>
      <c r="H49" s="46"/>
      <c r="I49" s="49"/>
    </row>
    <row r="50" spans="1:9" x14ac:dyDescent="0.2">
      <c r="A50" s="45" t="s">
        <v>736</v>
      </c>
      <c r="B50" s="45" t="s">
        <v>735</v>
      </c>
      <c r="C50" s="45" t="s">
        <v>184</v>
      </c>
      <c r="D50" s="48">
        <v>359920</v>
      </c>
      <c r="E50" s="46">
        <v>11777.66216</v>
      </c>
      <c r="F50" s="47">
        <v>0.60757151629005501</v>
      </c>
      <c r="G50" s="46"/>
      <c r="H50" s="46"/>
      <c r="I50" s="49"/>
    </row>
    <row r="51" spans="1:9" x14ac:dyDescent="0.2">
      <c r="A51" s="45" t="s">
        <v>300</v>
      </c>
      <c r="B51" s="45" t="s">
        <v>299</v>
      </c>
      <c r="C51" s="45" t="s">
        <v>154</v>
      </c>
      <c r="D51" s="48">
        <v>1711985</v>
      </c>
      <c r="E51" s="46">
        <v>11508.819159999999</v>
      </c>
      <c r="F51" s="47">
        <v>0.59370277502927105</v>
      </c>
      <c r="G51" s="46"/>
      <c r="H51" s="46"/>
      <c r="I51" s="49"/>
    </row>
    <row r="52" spans="1:9" x14ac:dyDescent="0.2">
      <c r="A52" s="45" t="s">
        <v>243</v>
      </c>
      <c r="B52" s="45" t="s">
        <v>242</v>
      </c>
      <c r="C52" s="45" t="s">
        <v>190</v>
      </c>
      <c r="D52" s="48">
        <v>7038760</v>
      </c>
      <c r="E52" s="46">
        <v>10287.851619999999</v>
      </c>
      <c r="F52" s="47">
        <v>0.53071700675531197</v>
      </c>
      <c r="G52" s="46"/>
      <c r="H52" s="46"/>
      <c r="I52" s="49"/>
    </row>
    <row r="53" spans="1:9" x14ac:dyDescent="0.2">
      <c r="A53" s="45" t="s">
        <v>642</v>
      </c>
      <c r="B53" s="45" t="s">
        <v>641</v>
      </c>
      <c r="C53" s="45" t="s">
        <v>157</v>
      </c>
      <c r="D53" s="48">
        <v>1370355</v>
      </c>
      <c r="E53" s="46">
        <v>9331.4323729999996</v>
      </c>
      <c r="F53" s="47">
        <v>0.48137842969183298</v>
      </c>
      <c r="G53" s="46"/>
      <c r="H53" s="46"/>
      <c r="I53" s="49"/>
    </row>
    <row r="54" spans="1:9" x14ac:dyDescent="0.2">
      <c r="A54" s="45" t="s">
        <v>256</v>
      </c>
      <c r="B54" s="45" t="s">
        <v>255</v>
      </c>
      <c r="C54" s="45" t="s">
        <v>241</v>
      </c>
      <c r="D54" s="48">
        <v>7682853</v>
      </c>
      <c r="E54" s="46">
        <v>8163.0313130000004</v>
      </c>
      <c r="F54" s="47">
        <v>0.42110439618541501</v>
      </c>
      <c r="G54" s="46"/>
      <c r="H54" s="46"/>
      <c r="I54" s="49"/>
    </row>
    <row r="55" spans="1:9" x14ac:dyDescent="0.2">
      <c r="A55" s="45" t="s">
        <v>272</v>
      </c>
      <c r="B55" s="45" t="s">
        <v>271</v>
      </c>
      <c r="C55" s="45" t="s">
        <v>273</v>
      </c>
      <c r="D55" s="48">
        <v>528807</v>
      </c>
      <c r="E55" s="46">
        <v>7598.9565899999998</v>
      </c>
      <c r="F55" s="47">
        <v>0.39200560475310903</v>
      </c>
      <c r="G55" s="46"/>
      <c r="H55" s="46"/>
      <c r="I55" s="49"/>
    </row>
    <row r="56" spans="1:9" x14ac:dyDescent="0.2">
      <c r="A56" s="45" t="s">
        <v>710</v>
      </c>
      <c r="B56" s="45" t="s">
        <v>709</v>
      </c>
      <c r="C56" s="45" t="s">
        <v>233</v>
      </c>
      <c r="D56" s="48">
        <v>7261902</v>
      </c>
      <c r="E56" s="46">
        <v>7176.2115560000002</v>
      </c>
      <c r="F56" s="47">
        <v>0.37019755508907698</v>
      </c>
      <c r="G56" s="46"/>
      <c r="H56" s="46"/>
      <c r="I56" s="49"/>
    </row>
    <row r="57" spans="1:9" x14ac:dyDescent="0.2">
      <c r="A57" s="45" t="s">
        <v>816</v>
      </c>
      <c r="B57" s="45" t="s">
        <v>815</v>
      </c>
      <c r="C57" s="45" t="s">
        <v>210</v>
      </c>
      <c r="D57" s="48">
        <v>3114152</v>
      </c>
      <c r="E57" s="46">
        <v>5981.0403310000002</v>
      </c>
      <c r="F57" s="47">
        <v>0.308542535312258</v>
      </c>
      <c r="G57" s="46"/>
      <c r="H57" s="46"/>
      <c r="I57" s="49"/>
    </row>
    <row r="58" spans="1:9" x14ac:dyDescent="0.2">
      <c r="A58" s="45" t="s">
        <v>292</v>
      </c>
      <c r="B58" s="45" t="s">
        <v>291</v>
      </c>
      <c r="C58" s="45" t="s">
        <v>293</v>
      </c>
      <c r="D58" s="48">
        <v>2546324</v>
      </c>
      <c r="E58" s="46">
        <v>5902.3790319999998</v>
      </c>
      <c r="F58" s="47">
        <v>0.30448465319121298</v>
      </c>
      <c r="G58" s="46"/>
      <c r="H58" s="46"/>
      <c r="I58" s="49"/>
    </row>
    <row r="59" spans="1:9" x14ac:dyDescent="0.2">
      <c r="A59" s="45" t="s">
        <v>421</v>
      </c>
      <c r="B59" s="45" t="s">
        <v>420</v>
      </c>
      <c r="C59" s="45" t="s">
        <v>198</v>
      </c>
      <c r="D59" s="48">
        <v>342439</v>
      </c>
      <c r="E59" s="46">
        <v>5880.0200690000001</v>
      </c>
      <c r="F59" s="47">
        <v>0.30333122657156297</v>
      </c>
      <c r="G59" s="46"/>
      <c r="H59" s="46"/>
      <c r="I59" s="49"/>
    </row>
    <row r="60" spans="1:9" x14ac:dyDescent="0.2">
      <c r="A60" s="45" t="s">
        <v>308</v>
      </c>
      <c r="B60" s="45" t="s">
        <v>307</v>
      </c>
      <c r="C60" s="45" t="s">
        <v>181</v>
      </c>
      <c r="D60" s="48">
        <v>1244864</v>
      </c>
      <c r="E60" s="46">
        <v>4988.7924800000001</v>
      </c>
      <c r="F60" s="47">
        <v>0.25735567639427198</v>
      </c>
      <c r="G60" s="46"/>
      <c r="H60" s="46"/>
      <c r="I60" s="49"/>
    </row>
    <row r="61" spans="1:9" x14ac:dyDescent="0.2">
      <c r="A61" s="45" t="s">
        <v>195</v>
      </c>
      <c r="B61" s="45" t="s">
        <v>194</v>
      </c>
      <c r="C61" s="45" t="s">
        <v>181</v>
      </c>
      <c r="D61" s="48">
        <v>457741</v>
      </c>
      <c r="E61" s="46">
        <v>2665.6547139999998</v>
      </c>
      <c r="F61" s="47">
        <v>0.13751250923050001</v>
      </c>
      <c r="G61" s="46"/>
      <c r="H61" s="46"/>
      <c r="I61" s="49"/>
    </row>
    <row r="62" spans="1:9" x14ac:dyDescent="0.2">
      <c r="A62" s="45" t="s">
        <v>631</v>
      </c>
      <c r="B62" s="45" t="s">
        <v>630</v>
      </c>
      <c r="C62" s="45" t="s">
        <v>409</v>
      </c>
      <c r="D62" s="48">
        <v>183533</v>
      </c>
      <c r="E62" s="46">
        <v>2355.6460550000002</v>
      </c>
      <c r="F62" s="47">
        <v>0.12152016470126301</v>
      </c>
      <c r="G62" s="46"/>
      <c r="H62" s="46"/>
      <c r="I62" s="49"/>
    </row>
    <row r="63" spans="1:9" x14ac:dyDescent="0.2">
      <c r="A63" s="45" t="s">
        <v>341</v>
      </c>
      <c r="B63" s="45" t="s">
        <v>340</v>
      </c>
      <c r="C63" s="45" t="s">
        <v>238</v>
      </c>
      <c r="D63" s="48">
        <v>12908</v>
      </c>
      <c r="E63" s="46">
        <v>70.135617999999994</v>
      </c>
      <c r="F63" s="47">
        <v>3.6180697998727499E-3</v>
      </c>
      <c r="G63" s="46"/>
      <c r="H63" s="46"/>
      <c r="I63" s="49"/>
    </row>
    <row r="64" spans="1:9" x14ac:dyDescent="0.2">
      <c r="A64" s="44" t="s">
        <v>34</v>
      </c>
      <c r="B64" s="44"/>
      <c r="C64" s="44"/>
      <c r="D64" s="44"/>
      <c r="E64" s="50">
        <f>SUM(E7:E63)</f>
        <v>1847212.6375310007</v>
      </c>
      <c r="F64" s="51">
        <f>SUM(F7:F63)</f>
        <v>95.291728345420807</v>
      </c>
      <c r="G64" s="50">
        <f>SUM(G7:G63)</f>
        <v>-13431.322125000001</v>
      </c>
      <c r="H64" s="50">
        <f>SUM(H7:H63)</f>
        <v>-0.69287848797204898</v>
      </c>
      <c r="I64" s="44"/>
    </row>
    <row r="65" spans="1:9" x14ac:dyDescent="0.2">
      <c r="A65" s="45"/>
      <c r="B65" s="45"/>
      <c r="C65" s="45"/>
      <c r="D65" s="45"/>
      <c r="E65" s="46"/>
      <c r="F65" s="47"/>
      <c r="G65" s="45"/>
      <c r="H65" s="45"/>
      <c r="I65" s="45"/>
    </row>
    <row r="66" spans="1:9" x14ac:dyDescent="0.2">
      <c r="A66" s="44" t="s">
        <v>35</v>
      </c>
      <c r="B66" s="45"/>
      <c r="C66" s="45"/>
      <c r="D66" s="45"/>
      <c r="E66" s="46"/>
      <c r="F66" s="47"/>
      <c r="G66" s="45"/>
      <c r="H66" s="45"/>
      <c r="I66" s="45"/>
    </row>
    <row r="67" spans="1:9" x14ac:dyDescent="0.2">
      <c r="A67" s="44" t="s">
        <v>42</v>
      </c>
      <c r="B67" s="45"/>
      <c r="C67" s="45"/>
      <c r="D67" s="45"/>
      <c r="E67" s="46"/>
      <c r="F67" s="47"/>
      <c r="G67" s="45"/>
      <c r="H67" s="45"/>
      <c r="I67" s="45"/>
    </row>
    <row r="68" spans="1:9" x14ac:dyDescent="0.2">
      <c r="A68" s="45" t="s">
        <v>802</v>
      </c>
      <c r="B68" s="45" t="s">
        <v>1198</v>
      </c>
      <c r="C68" s="45" t="s">
        <v>43</v>
      </c>
      <c r="D68" s="48">
        <v>5000000</v>
      </c>
      <c r="E68" s="46">
        <v>4953.7250000000004</v>
      </c>
      <c r="F68" s="47">
        <v>0.25554665846638203</v>
      </c>
      <c r="G68" s="49"/>
      <c r="H68" s="49"/>
      <c r="I68" s="49">
        <v>5.2458999999999998</v>
      </c>
    </row>
    <row r="69" spans="1:9" x14ac:dyDescent="0.2">
      <c r="A69" s="44" t="s">
        <v>34</v>
      </c>
      <c r="B69" s="44"/>
      <c r="C69" s="44"/>
      <c r="D69" s="44"/>
      <c r="E69" s="50">
        <f>SUM(E67:E68)</f>
        <v>4953.7250000000004</v>
      </c>
      <c r="F69" s="51">
        <f>SUM(F67:F68)</f>
        <v>0.25554665846638203</v>
      </c>
      <c r="G69" s="44"/>
      <c r="H69" s="44"/>
      <c r="I69" s="44"/>
    </row>
    <row r="70" spans="1:9" x14ac:dyDescent="0.2">
      <c r="A70" s="45"/>
      <c r="B70" s="45"/>
      <c r="C70" s="45"/>
      <c r="D70" s="45"/>
      <c r="E70" s="46"/>
      <c r="F70" s="47"/>
      <c r="G70" s="45"/>
      <c r="H70" s="45"/>
      <c r="I70" s="45"/>
    </row>
    <row r="71" spans="1:9" x14ac:dyDescent="0.2">
      <c r="A71" s="44" t="s">
        <v>46</v>
      </c>
      <c r="B71" s="44"/>
      <c r="C71" s="44"/>
      <c r="D71" s="44"/>
      <c r="E71" s="50">
        <f>E64+E69</f>
        <v>1852166.3625310007</v>
      </c>
      <c r="F71" s="51">
        <f>F64+F69</f>
        <v>95.547275003887194</v>
      </c>
      <c r="G71" s="44"/>
      <c r="H71" s="44"/>
      <c r="I71" s="44"/>
    </row>
    <row r="72" spans="1:9" x14ac:dyDescent="0.2">
      <c r="A72" s="44"/>
      <c r="B72" s="44"/>
      <c r="C72" s="44"/>
      <c r="D72" s="44"/>
      <c r="E72" s="50"/>
      <c r="F72" s="51"/>
      <c r="G72" s="44"/>
      <c r="H72" s="44"/>
      <c r="I72" s="44"/>
    </row>
    <row r="73" spans="1:9" x14ac:dyDescent="0.2">
      <c r="A73" s="44" t="s">
        <v>382</v>
      </c>
      <c r="B73" s="44"/>
      <c r="C73" s="44"/>
      <c r="D73" s="44"/>
      <c r="E73" s="79">
        <v>2574.2958898000002</v>
      </c>
      <c r="F73" s="79">
        <f>E73/E77*100</f>
        <v>0.13279960283264261</v>
      </c>
      <c r="G73" s="44"/>
      <c r="H73" s="44"/>
      <c r="I73" s="44"/>
    </row>
    <row r="74" spans="1:9" x14ac:dyDescent="0.2">
      <c r="A74" s="44"/>
      <c r="B74" s="44"/>
      <c r="C74" s="44"/>
      <c r="D74" s="44"/>
      <c r="E74" s="50"/>
      <c r="F74" s="51"/>
      <c r="G74" s="44"/>
      <c r="H74" s="44"/>
      <c r="I74" s="44"/>
    </row>
    <row r="75" spans="1:9" x14ac:dyDescent="0.2">
      <c r="A75" s="44" t="s">
        <v>48</v>
      </c>
      <c r="B75" s="44"/>
      <c r="C75" s="44"/>
      <c r="D75" s="44"/>
      <c r="E75" s="50">
        <f>E77-(E64+E69+E73)</f>
        <v>83740.959663699381</v>
      </c>
      <c r="F75" s="51">
        <f>F77-(F64+F69+F73)</f>
        <v>4.3199253932801582</v>
      </c>
      <c r="G75" s="44"/>
      <c r="H75" s="44"/>
      <c r="I75" s="44"/>
    </row>
    <row r="76" spans="1:9" x14ac:dyDescent="0.2">
      <c r="A76" s="45"/>
      <c r="B76" s="45"/>
      <c r="C76" s="45"/>
      <c r="D76" s="45"/>
      <c r="E76" s="46"/>
      <c r="F76" s="47"/>
      <c r="G76" s="45"/>
      <c r="H76" s="45"/>
      <c r="I76" s="45"/>
    </row>
    <row r="77" spans="1:9" x14ac:dyDescent="0.2">
      <c r="A77" s="52" t="s">
        <v>47</v>
      </c>
      <c r="B77" s="52"/>
      <c r="C77" s="52"/>
      <c r="D77" s="52"/>
      <c r="E77" s="53">
        <v>1938481.6180845001</v>
      </c>
      <c r="F77" s="54">
        <v>100</v>
      </c>
      <c r="G77" s="52"/>
      <c r="H77" s="52"/>
      <c r="I77" s="52"/>
    </row>
    <row r="78" spans="1:9" x14ac:dyDescent="0.2">
      <c r="A78" s="6" t="s">
        <v>1196</v>
      </c>
      <c r="F78" s="13" t="s">
        <v>138</v>
      </c>
    </row>
    <row r="79" spans="1:9" x14ac:dyDescent="0.2">
      <c r="A79" s="6" t="s">
        <v>1202</v>
      </c>
      <c r="F79" s="13"/>
    </row>
    <row r="80" spans="1:9" x14ac:dyDescent="0.2">
      <c r="A80" s="6" t="s">
        <v>1203</v>
      </c>
      <c r="F80" s="13"/>
    </row>
    <row r="81" spans="1:9" x14ac:dyDescent="0.2">
      <c r="A81" s="6" t="s">
        <v>1204</v>
      </c>
      <c r="F81" s="13"/>
    </row>
    <row r="82" spans="1:9" x14ac:dyDescent="0.2">
      <c r="A82" s="6" t="s">
        <v>1205</v>
      </c>
      <c r="F82" s="13"/>
    </row>
    <row r="83" spans="1:9" x14ac:dyDescent="0.2">
      <c r="F83" s="13"/>
    </row>
    <row r="84" spans="1:9" x14ac:dyDescent="0.2">
      <c r="F84" s="13"/>
    </row>
    <row r="85" spans="1:9" ht="23.25" customHeight="1" x14ac:dyDescent="0.2">
      <c r="A85" s="147" t="s">
        <v>1031</v>
      </c>
      <c r="B85" s="147"/>
      <c r="C85" s="147"/>
      <c r="D85" s="147"/>
      <c r="G85" s="10"/>
      <c r="H85" s="10"/>
      <c r="I85" s="9"/>
    </row>
    <row r="87" spans="1:9" x14ac:dyDescent="0.2">
      <c r="A87" s="11" t="s">
        <v>51</v>
      </c>
    </row>
    <row r="88" spans="1:9" x14ac:dyDescent="0.2">
      <c r="A88" s="11" t="s">
        <v>1027</v>
      </c>
    </row>
    <row r="89" spans="1:9" x14ac:dyDescent="0.2">
      <c r="A89" s="11" t="s">
        <v>52</v>
      </c>
      <c r="B89" s="11"/>
      <c r="C89" s="31" t="s">
        <v>54</v>
      </c>
      <c r="D89" s="11" t="s">
        <v>53</v>
      </c>
    </row>
    <row r="90" spans="1:9" x14ac:dyDescent="0.2">
      <c r="A90" s="6" t="s">
        <v>61</v>
      </c>
      <c r="C90" s="32">
        <v>1611.8444999999999</v>
      </c>
      <c r="D90" s="32">
        <v>1611.7320999999999</v>
      </c>
    </row>
    <row r="91" spans="1:9" x14ac:dyDescent="0.2">
      <c r="A91" s="6" t="s">
        <v>132</v>
      </c>
      <c r="C91" s="32">
        <v>62.366799999999998</v>
      </c>
      <c r="D91" s="32">
        <v>62.362499999999997</v>
      </c>
    </row>
    <row r="92" spans="1:9" x14ac:dyDescent="0.2">
      <c r="A92" s="6" t="s">
        <v>62</v>
      </c>
      <c r="C92" s="32">
        <v>1809.0617</v>
      </c>
      <c r="D92" s="32">
        <v>1810.1159</v>
      </c>
    </row>
    <row r="93" spans="1:9" x14ac:dyDescent="0.2">
      <c r="A93" s="6" t="s">
        <v>133</v>
      </c>
      <c r="C93" s="32">
        <v>69.949399999999997</v>
      </c>
      <c r="D93" s="32">
        <v>69.990200000000002</v>
      </c>
    </row>
    <row r="95" spans="1:9" x14ac:dyDescent="0.2">
      <c r="A95" s="6" t="s">
        <v>58</v>
      </c>
    </row>
    <row r="97" spans="1:7" x14ac:dyDescent="0.2">
      <c r="A97" s="11" t="s">
        <v>1028</v>
      </c>
      <c r="D97" s="31" t="s">
        <v>60</v>
      </c>
    </row>
    <row r="99" spans="1:7" x14ac:dyDescent="0.2">
      <c r="A99" s="11" t="s">
        <v>1032</v>
      </c>
      <c r="B99" s="11"/>
      <c r="C99" s="11"/>
      <c r="D99" s="31" t="s">
        <v>60</v>
      </c>
    </row>
    <row r="101" spans="1:7" x14ac:dyDescent="0.2">
      <c r="A101" s="11" t="s">
        <v>1052</v>
      </c>
      <c r="D101" s="35"/>
    </row>
    <row r="102" spans="1:7" x14ac:dyDescent="0.2">
      <c r="A102" s="11"/>
      <c r="D102" s="35"/>
    </row>
    <row r="103" spans="1:7" x14ac:dyDescent="0.2">
      <c r="A103" s="9" t="s">
        <v>1069</v>
      </c>
      <c r="G103" s="9"/>
    </row>
    <row r="104" spans="1:7" x14ac:dyDescent="0.2">
      <c r="G104" s="9"/>
    </row>
    <row r="105" spans="1:7" ht="22.5" x14ac:dyDescent="0.2">
      <c r="A105" s="57" t="s">
        <v>1033</v>
      </c>
      <c r="B105" s="59" t="s">
        <v>1053</v>
      </c>
      <c r="C105" s="59" t="s">
        <v>1054</v>
      </c>
      <c r="D105" s="70" t="s">
        <v>1055</v>
      </c>
      <c r="E105" s="60" t="s">
        <v>1038</v>
      </c>
      <c r="G105" s="9"/>
    </row>
    <row r="106" spans="1:7" x14ac:dyDescent="0.2">
      <c r="A106" s="61" t="s">
        <v>1106</v>
      </c>
      <c r="B106" s="71" t="s">
        <v>1056</v>
      </c>
      <c r="C106" s="72">
        <v>717.81586200000004</v>
      </c>
      <c r="D106" s="65">
        <v>715.25</v>
      </c>
      <c r="E106" s="80">
        <v>2365.034714375</v>
      </c>
      <c r="G106" s="9"/>
    </row>
    <row r="107" spans="1:7" x14ac:dyDescent="0.2">
      <c r="G107" s="9"/>
    </row>
    <row r="108" spans="1:7" x14ac:dyDescent="0.2">
      <c r="A108" s="9" t="s">
        <v>1311</v>
      </c>
      <c r="C108" s="35"/>
      <c r="D108" s="35"/>
      <c r="G108" s="9"/>
    </row>
    <row r="109" spans="1:7" x14ac:dyDescent="0.2">
      <c r="A109" s="9" t="s">
        <v>1310</v>
      </c>
      <c r="G109" s="9"/>
    </row>
    <row r="110" spans="1:7" x14ac:dyDescent="0.2">
      <c r="A110" s="9" t="s">
        <v>1074</v>
      </c>
      <c r="D110" s="31" t="s">
        <v>60</v>
      </c>
      <c r="G110" s="9"/>
    </row>
    <row r="112" spans="1:7" x14ac:dyDescent="0.2">
      <c r="A112" s="11" t="s">
        <v>1060</v>
      </c>
      <c r="D112" s="35">
        <f>ABS(+H64)</f>
        <v>0.69287848797204898</v>
      </c>
    </row>
    <row r="114" spans="1:9" x14ac:dyDescent="0.2">
      <c r="A114" s="11" t="s">
        <v>1061</v>
      </c>
      <c r="D114" s="36">
        <v>0.31277961119304498</v>
      </c>
    </row>
    <row r="116" spans="1:9" x14ac:dyDescent="0.2">
      <c r="A116" s="11" t="s">
        <v>385</v>
      </c>
      <c r="D116" s="31" t="s">
        <v>60</v>
      </c>
    </row>
    <row r="118" spans="1:9" x14ac:dyDescent="0.2">
      <c r="A118" s="11" t="s">
        <v>1046</v>
      </c>
      <c r="D118" s="31" t="s">
        <v>60</v>
      </c>
    </row>
    <row r="119" spans="1:9" x14ac:dyDescent="0.2">
      <c r="A119" s="11"/>
    </row>
    <row r="120" spans="1:9" x14ac:dyDescent="0.2">
      <c r="A120" s="11" t="s">
        <v>1047</v>
      </c>
      <c r="D120" s="31" t="s">
        <v>60</v>
      </c>
    </row>
    <row r="121" spans="1:9" x14ac:dyDescent="0.2">
      <c r="A121" s="11"/>
    </row>
    <row r="122" spans="1:9" x14ac:dyDescent="0.2">
      <c r="A122" s="11" t="s">
        <v>1048</v>
      </c>
      <c r="D122" s="31" t="s">
        <v>60</v>
      </c>
    </row>
    <row r="123" spans="1:9" x14ac:dyDescent="0.2">
      <c r="A123" s="11"/>
    </row>
    <row r="124" spans="1:9" x14ac:dyDescent="0.2">
      <c r="A124" s="11" t="s">
        <v>1049</v>
      </c>
      <c r="D124" s="31" t="s">
        <v>60</v>
      </c>
    </row>
    <row r="126" spans="1:9" x14ac:dyDescent="0.2">
      <c r="A126" s="77" t="s">
        <v>1078</v>
      </c>
      <c r="B126" s="78"/>
      <c r="C126" s="78"/>
      <c r="D126" s="78"/>
    </row>
    <row r="128" spans="1:9" x14ac:dyDescent="0.2">
      <c r="A128" s="77" t="s">
        <v>2074</v>
      </c>
      <c r="B128" s="78"/>
      <c r="C128" s="78"/>
      <c r="D128" s="78"/>
      <c r="E128" s="10"/>
      <c r="G128" s="77"/>
      <c r="H128" s="78"/>
      <c r="I128" s="78"/>
    </row>
    <row r="129" spans="1:9" x14ac:dyDescent="0.2">
      <c r="A129" s="102"/>
      <c r="B129" s="78"/>
      <c r="C129" s="78"/>
      <c r="D129" s="78"/>
      <c r="E129" s="10"/>
      <c r="G129" s="77"/>
      <c r="H129" s="78"/>
      <c r="I129" s="78"/>
    </row>
    <row r="130" spans="1:9" x14ac:dyDescent="0.2">
      <c r="A130" s="78"/>
      <c r="B130" s="78"/>
      <c r="C130" s="78"/>
      <c r="D130" s="78"/>
      <c r="E130" s="10"/>
      <c r="G130" s="77"/>
      <c r="H130" s="78"/>
      <c r="I130" s="78"/>
    </row>
    <row r="131" spans="1:9" x14ac:dyDescent="0.2">
      <c r="A131" s="78"/>
      <c r="B131" s="78"/>
      <c r="C131" s="78"/>
      <c r="D131" s="78"/>
      <c r="E131" s="10"/>
      <c r="G131" s="77"/>
      <c r="H131" s="78"/>
      <c r="I131" s="78"/>
    </row>
    <row r="132" spans="1:9" x14ac:dyDescent="0.2">
      <c r="A132" s="78"/>
      <c r="B132" s="78"/>
      <c r="C132" s="78"/>
      <c r="D132" s="78"/>
      <c r="E132" s="10"/>
      <c r="G132" s="78"/>
      <c r="H132" s="78"/>
      <c r="I132" s="78"/>
    </row>
    <row r="133" spans="1:9" x14ac:dyDescent="0.2">
      <c r="A133" s="78"/>
      <c r="B133" s="78"/>
      <c r="C133" s="78"/>
      <c r="D133" s="78"/>
      <c r="E133" s="10"/>
      <c r="G133" s="78"/>
      <c r="H133" s="78"/>
      <c r="I133" s="78"/>
    </row>
    <row r="134" spans="1:9" x14ac:dyDescent="0.2">
      <c r="A134" s="78"/>
      <c r="B134" s="78"/>
      <c r="C134" s="78"/>
      <c r="D134" s="78"/>
      <c r="E134" s="10"/>
      <c r="G134" s="78"/>
      <c r="H134" s="78"/>
      <c r="I134" s="78"/>
    </row>
    <row r="135" spans="1:9" x14ac:dyDescent="0.2">
      <c r="A135" s="78"/>
      <c r="B135" s="78"/>
      <c r="C135" s="78"/>
      <c r="D135" s="78"/>
      <c r="E135" s="10"/>
      <c r="G135" s="78"/>
      <c r="H135" s="78"/>
      <c r="I135" s="78"/>
    </row>
    <row r="136" spans="1:9" x14ac:dyDescent="0.2">
      <c r="A136" s="78"/>
      <c r="B136" s="78"/>
      <c r="C136" s="78"/>
      <c r="D136" s="78"/>
      <c r="E136" s="10"/>
      <c r="G136" s="78"/>
      <c r="H136" s="78"/>
      <c r="I136" s="78"/>
    </row>
    <row r="137" spans="1:9" x14ac:dyDescent="0.2">
      <c r="A137" s="78"/>
      <c r="B137" s="78"/>
      <c r="C137" s="78"/>
      <c r="D137" s="78"/>
      <c r="E137" s="10"/>
      <c r="G137" s="78"/>
      <c r="H137" s="78"/>
      <c r="I137" s="78"/>
    </row>
    <row r="138" spans="1:9" x14ac:dyDescent="0.2">
      <c r="A138" s="78"/>
      <c r="B138" s="78"/>
      <c r="C138" s="78"/>
      <c r="D138" s="78"/>
      <c r="E138" s="10"/>
      <c r="G138" s="78"/>
      <c r="H138" s="78"/>
      <c r="I138" s="78"/>
    </row>
    <row r="139" spans="1:9" x14ac:dyDescent="0.2">
      <c r="A139" s="78"/>
      <c r="B139" s="78"/>
      <c r="C139" s="78"/>
      <c r="D139" s="78"/>
      <c r="E139" s="10"/>
      <c r="G139" s="78"/>
      <c r="H139" s="78"/>
      <c r="I139" s="78"/>
    </row>
    <row r="140" spans="1:9" x14ac:dyDescent="0.2">
      <c r="A140" s="78"/>
      <c r="B140" s="78"/>
      <c r="C140" s="78"/>
      <c r="D140" s="78"/>
      <c r="E140" s="10"/>
      <c r="G140" s="78"/>
      <c r="H140" s="78"/>
      <c r="I140" s="78"/>
    </row>
    <row r="141" spans="1:9" x14ac:dyDescent="0.2">
      <c r="A141" s="78"/>
      <c r="B141" s="78"/>
      <c r="C141" s="78"/>
      <c r="D141" s="78"/>
      <c r="E141" s="10"/>
      <c r="G141" s="78"/>
      <c r="H141" s="78"/>
      <c r="I141" s="78"/>
    </row>
    <row r="142" spans="1:9" x14ac:dyDescent="0.2">
      <c r="A142" s="78"/>
      <c r="B142" s="78"/>
      <c r="C142" s="78"/>
      <c r="D142" s="78"/>
      <c r="E142" s="10"/>
      <c r="G142" s="78"/>
      <c r="H142" s="78"/>
      <c r="I142" s="78"/>
    </row>
    <row r="143" spans="1:9" x14ac:dyDescent="0.2">
      <c r="A143" s="78"/>
      <c r="B143" s="78"/>
      <c r="C143" s="78"/>
      <c r="D143" s="78"/>
      <c r="E143" s="10"/>
      <c r="G143" s="78"/>
      <c r="H143" s="78"/>
      <c r="I143" s="78"/>
    </row>
    <row r="144" spans="1:9" x14ac:dyDescent="0.2">
      <c r="A144" s="78"/>
      <c r="B144" s="78"/>
      <c r="C144" s="78"/>
      <c r="D144" s="78"/>
      <c r="E144" s="10"/>
      <c r="G144" s="78"/>
      <c r="H144" s="78"/>
      <c r="I144" s="78"/>
    </row>
    <row r="145" spans="1:9" x14ac:dyDescent="0.2">
      <c r="A145" s="78"/>
      <c r="B145" s="78"/>
      <c r="C145" s="78"/>
      <c r="D145" s="78"/>
      <c r="E145" s="10"/>
      <c r="G145" s="78"/>
      <c r="H145" s="78"/>
      <c r="I145" s="78"/>
    </row>
    <row r="146" spans="1:9" x14ac:dyDescent="0.2">
      <c r="A146" s="78"/>
      <c r="B146" s="78"/>
      <c r="C146" s="78"/>
      <c r="D146" s="78"/>
      <c r="E146" s="10"/>
      <c r="G146" s="78"/>
      <c r="H146" s="78"/>
      <c r="I146" s="78"/>
    </row>
    <row r="147" spans="1:9" x14ac:dyDescent="0.2">
      <c r="A147" s="77" t="s">
        <v>1498</v>
      </c>
      <c r="B147" s="78"/>
      <c r="C147" s="78"/>
      <c r="D147" s="78"/>
      <c r="E147" s="10"/>
      <c r="G147" s="78"/>
      <c r="H147" s="78"/>
      <c r="I147" s="78"/>
    </row>
    <row r="148" spans="1:9" x14ac:dyDescent="0.2">
      <c r="A148" s="78"/>
      <c r="B148" s="78"/>
      <c r="C148" s="78"/>
      <c r="D148" s="78"/>
      <c r="E148" s="10"/>
      <c r="G148" s="78"/>
      <c r="H148" s="78"/>
      <c r="I148" s="78"/>
    </row>
    <row r="149" spans="1:9" x14ac:dyDescent="0.2">
      <c r="A149" s="77" t="s">
        <v>2075</v>
      </c>
      <c r="B149" s="78"/>
      <c r="C149" s="78"/>
      <c r="D149" s="78"/>
      <c r="E149" s="10"/>
      <c r="G149" s="78"/>
      <c r="H149" s="78"/>
      <c r="I149" s="78"/>
    </row>
    <row r="150" spans="1:9" x14ac:dyDescent="0.2">
      <c r="A150" s="78"/>
      <c r="B150" s="78"/>
      <c r="C150" s="78"/>
      <c r="D150" s="78"/>
      <c r="E150" s="10"/>
      <c r="G150" s="78"/>
      <c r="H150" s="78"/>
      <c r="I150" s="78"/>
    </row>
    <row r="151" spans="1:9" x14ac:dyDescent="0.2">
      <c r="A151" s="78"/>
      <c r="B151" s="78"/>
      <c r="C151" s="78"/>
      <c r="D151" s="78"/>
      <c r="E151" s="10"/>
      <c r="G151" s="78"/>
      <c r="H151" s="78"/>
      <c r="I151" s="78"/>
    </row>
    <row r="152" spans="1:9" x14ac:dyDescent="0.2">
      <c r="A152" s="78"/>
      <c r="B152" s="78"/>
      <c r="C152" s="78"/>
      <c r="D152" s="78"/>
      <c r="E152" s="10"/>
      <c r="G152" s="78"/>
      <c r="H152" s="78"/>
      <c r="I152" s="78"/>
    </row>
    <row r="153" spans="1:9" x14ac:dyDescent="0.2">
      <c r="A153" s="78"/>
      <c r="B153" s="78"/>
      <c r="C153" s="78"/>
      <c r="D153" s="78"/>
      <c r="E153" s="10"/>
      <c r="G153" s="78"/>
      <c r="H153" s="78"/>
      <c r="I153" s="78"/>
    </row>
    <row r="154" spans="1:9" x14ac:dyDescent="0.2">
      <c r="A154" s="78"/>
      <c r="B154" s="78"/>
      <c r="C154" s="78"/>
      <c r="D154" s="78"/>
      <c r="E154" s="10"/>
      <c r="G154" s="78"/>
      <c r="H154" s="78"/>
      <c r="I154" s="78"/>
    </row>
    <row r="155" spans="1:9" x14ac:dyDescent="0.2">
      <c r="A155" s="78"/>
      <c r="B155" s="78"/>
      <c r="C155" s="78"/>
      <c r="D155" s="78"/>
      <c r="E155" s="10"/>
      <c r="G155" s="78"/>
      <c r="H155" s="78"/>
      <c r="I155" s="78"/>
    </row>
    <row r="156" spans="1:9" x14ac:dyDescent="0.2">
      <c r="A156" s="78"/>
      <c r="B156" s="78"/>
      <c r="C156" s="78"/>
      <c r="D156" s="78"/>
      <c r="E156" s="10"/>
      <c r="G156" s="78"/>
      <c r="H156" s="78"/>
      <c r="I156" s="78"/>
    </row>
    <row r="157" spans="1:9" x14ac:dyDescent="0.2">
      <c r="A157" s="78"/>
      <c r="B157" s="78"/>
      <c r="C157" s="78"/>
      <c r="D157" s="78"/>
      <c r="E157" s="10"/>
      <c r="G157" s="78"/>
      <c r="H157" s="78"/>
      <c r="I157" s="78"/>
    </row>
    <row r="158" spans="1:9" x14ac:dyDescent="0.2">
      <c r="A158" s="78"/>
      <c r="B158" s="78"/>
      <c r="C158" s="78"/>
      <c r="D158" s="78"/>
      <c r="E158" s="10"/>
      <c r="G158" s="78"/>
      <c r="H158" s="78"/>
      <c r="I158" s="78"/>
    </row>
    <row r="159" spans="1:9" x14ac:dyDescent="0.2">
      <c r="A159" s="78"/>
      <c r="B159" s="78"/>
      <c r="C159" s="78"/>
      <c r="D159" s="78"/>
      <c r="E159" s="10"/>
      <c r="G159" s="78"/>
      <c r="H159" s="78"/>
      <c r="I159" s="78"/>
    </row>
    <row r="160" spans="1:9" x14ac:dyDescent="0.2">
      <c r="A160" s="78"/>
      <c r="B160" s="78"/>
      <c r="C160" s="78"/>
      <c r="D160" s="78"/>
      <c r="E160" s="10"/>
      <c r="G160" s="78"/>
      <c r="H160" s="78"/>
      <c r="I160" s="78"/>
    </row>
    <row r="161" spans="1:9" x14ac:dyDescent="0.2">
      <c r="A161" s="78"/>
      <c r="B161" s="78"/>
      <c r="C161" s="78"/>
      <c r="D161" s="78"/>
      <c r="E161" s="10"/>
      <c r="G161" s="78"/>
      <c r="H161" s="78"/>
      <c r="I161" s="78"/>
    </row>
    <row r="162" spans="1:9" x14ac:dyDescent="0.2">
      <c r="A162" s="78"/>
      <c r="B162" s="78"/>
      <c r="C162" s="78"/>
      <c r="D162" s="78"/>
      <c r="E162" s="10"/>
      <c r="G162" s="78"/>
      <c r="H162" s="78"/>
      <c r="I162" s="78"/>
    </row>
    <row r="163" spans="1:9" x14ac:dyDescent="0.2">
      <c r="A163" s="78"/>
      <c r="B163" s="78"/>
      <c r="C163" s="78"/>
      <c r="D163" s="78"/>
      <c r="E163" s="10"/>
      <c r="G163" s="78"/>
      <c r="H163" s="78"/>
      <c r="I163" s="78"/>
    </row>
    <row r="164" spans="1:9" x14ac:dyDescent="0.2">
      <c r="A164" s="78"/>
      <c r="B164" s="78"/>
      <c r="C164" s="78"/>
      <c r="D164" s="78"/>
      <c r="E164" s="10"/>
      <c r="G164" s="78"/>
      <c r="H164" s="78"/>
      <c r="I164" s="78"/>
    </row>
    <row r="165" spans="1:9" x14ac:dyDescent="0.2">
      <c r="A165" s="78"/>
      <c r="B165" s="78"/>
      <c r="C165" s="78"/>
      <c r="D165" s="78"/>
      <c r="E165" s="10"/>
      <c r="G165" s="78"/>
      <c r="H165" s="78"/>
      <c r="I165" s="78"/>
    </row>
    <row r="166" spans="1:9" x14ac:dyDescent="0.2">
      <c r="A166" s="78"/>
      <c r="B166" s="78"/>
      <c r="C166" s="78"/>
      <c r="D166" s="78"/>
      <c r="E166" s="10"/>
      <c r="G166" s="78"/>
      <c r="H166" s="78"/>
      <c r="I166" s="78"/>
    </row>
    <row r="167" spans="1:9" x14ac:dyDescent="0.2">
      <c r="A167" s="78"/>
      <c r="B167" s="78"/>
      <c r="C167" s="78"/>
      <c r="D167" s="78"/>
      <c r="E167" s="10"/>
      <c r="G167" s="78"/>
      <c r="H167" s="78"/>
      <c r="I167" s="78"/>
    </row>
    <row r="168" spans="1:9" x14ac:dyDescent="0.2">
      <c r="A168" s="78"/>
      <c r="B168" s="78"/>
      <c r="C168" s="78"/>
      <c r="D168" s="78"/>
      <c r="E168" s="10"/>
      <c r="G168" s="78"/>
      <c r="H168" s="78"/>
      <c r="I168" s="78"/>
    </row>
    <row r="169" spans="1:9" x14ac:dyDescent="0.2">
      <c r="A169" s="77" t="s">
        <v>1507</v>
      </c>
      <c r="B169" s="78"/>
      <c r="C169" s="78"/>
      <c r="D169" s="78"/>
      <c r="E169" s="10"/>
      <c r="G169" s="78"/>
      <c r="H169" s="78"/>
      <c r="I169" s="78"/>
    </row>
    <row r="170" spans="1:9" x14ac:dyDescent="0.2">
      <c r="A170" s="78"/>
      <c r="B170" s="78"/>
      <c r="C170" s="78"/>
      <c r="D170" s="78"/>
      <c r="E170" s="10"/>
      <c r="G170" s="78"/>
      <c r="H170" s="78"/>
      <c r="I170" s="78"/>
    </row>
    <row r="171" spans="1:9" x14ac:dyDescent="0.2">
      <c r="A171" s="78" t="s">
        <v>1487</v>
      </c>
      <c r="B171" s="78"/>
      <c r="C171" s="78"/>
      <c r="D171" s="78"/>
      <c r="E171" s="10"/>
      <c r="G171" s="78"/>
      <c r="H171" s="78"/>
      <c r="I171" s="78"/>
    </row>
    <row r="172" spans="1:9" x14ac:dyDescent="0.2">
      <c r="A172" s="78"/>
      <c r="B172" s="78"/>
      <c r="C172" s="78"/>
      <c r="D172" s="78"/>
      <c r="E172" s="10"/>
      <c r="G172" s="78"/>
      <c r="H172" s="78"/>
      <c r="I172" s="78"/>
    </row>
    <row r="173" spans="1:9" x14ac:dyDescent="0.2">
      <c r="A173" s="78"/>
      <c r="B173" s="78"/>
      <c r="C173" s="78"/>
      <c r="D173" s="78"/>
      <c r="E173" s="10"/>
      <c r="G173" s="78"/>
      <c r="H173" s="78"/>
      <c r="I173" s="78"/>
    </row>
    <row r="174" spans="1:9" x14ac:dyDescent="0.2">
      <c r="A174" s="78"/>
      <c r="B174" s="78"/>
      <c r="C174" s="78"/>
      <c r="D174" s="78"/>
      <c r="E174" s="10"/>
      <c r="G174" s="78"/>
      <c r="H174" s="78"/>
      <c r="I174" s="78"/>
    </row>
    <row r="175" spans="1:9" x14ac:dyDescent="0.2">
      <c r="A175" s="78"/>
      <c r="B175" s="78"/>
      <c r="C175" s="78"/>
      <c r="D175" s="78"/>
      <c r="E175" s="10"/>
      <c r="G175" s="78"/>
      <c r="H175" s="78"/>
      <c r="I175" s="78"/>
    </row>
    <row r="176" spans="1:9" x14ac:dyDescent="0.2">
      <c r="A176" s="78"/>
      <c r="B176" s="78"/>
      <c r="C176" s="78"/>
      <c r="D176" s="78"/>
      <c r="E176" s="10"/>
      <c r="G176" s="78"/>
      <c r="H176" s="78"/>
      <c r="I176" s="78"/>
    </row>
    <row r="177" spans="1:9" x14ac:dyDescent="0.2">
      <c r="A177" s="78"/>
      <c r="B177" s="78"/>
      <c r="C177" s="78"/>
      <c r="D177" s="78"/>
      <c r="E177" s="10"/>
      <c r="G177" s="78"/>
      <c r="H177" s="78"/>
      <c r="I177" s="78"/>
    </row>
    <row r="178" spans="1:9" x14ac:dyDescent="0.2">
      <c r="A178" s="78"/>
      <c r="B178" s="78"/>
      <c r="C178" s="78"/>
      <c r="D178" s="78"/>
      <c r="E178" s="10"/>
      <c r="G178" s="78"/>
      <c r="H178" s="78"/>
      <c r="I178" s="78"/>
    </row>
  </sheetData>
  <mergeCells count="2">
    <mergeCell ref="A1:F1"/>
    <mergeCell ref="A85:D85"/>
  </mergeCells>
  <conditionalFormatting sqref="F2:F3 F86:F162">
    <cfRule type="cellIs" dxfId="46" priority="6" stopIfTrue="1" operator="between">
      <formula>0.009</formula>
      <formula>-0.009</formula>
    </cfRule>
  </conditionalFormatting>
  <conditionalFormatting sqref="F5:F84">
    <cfRule type="cellIs" dxfId="45" priority="3" stopIfTrue="1" operator="between">
      <formula>0.009</formula>
      <formula>-0.009</formula>
    </cfRule>
  </conditionalFormatting>
  <conditionalFormatting sqref="F179:F65532">
    <cfRule type="cellIs" dxfId="44" priority="2" stopIfTrue="1" operator="between">
      <formula>0.009</formula>
      <formula>-0.009</formula>
    </cfRule>
  </conditionalFormatting>
  <conditionalFormatting sqref="F85:H85">
    <cfRule type="cellIs" dxfId="43" priority="4"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C3F04E-20FE-4678-A7DD-F799AD6A925B}">
  <dimension ref="A1:I168"/>
  <sheetViews>
    <sheetView workbookViewId="0">
      <selection sqref="A1:F1"/>
    </sheetView>
  </sheetViews>
  <sheetFormatPr defaultColWidth="9.140625" defaultRowHeight="11.25" x14ac:dyDescent="0.2"/>
  <cols>
    <col min="1" max="1" width="35.42578125" style="6" bestFit="1" customWidth="1"/>
    <col min="2" max="2" width="31.140625" style="6" bestFit="1" customWidth="1"/>
    <col min="3" max="3" width="32.140625" style="6" bestFit="1" customWidth="1"/>
    <col min="4" max="4" width="15.5703125" style="6" customWidth="1"/>
    <col min="5" max="5" width="24.28515625" style="9" customWidth="1"/>
    <col min="6" max="6" width="11.85546875" style="10" bestFit="1" customWidth="1"/>
    <col min="7" max="16384" width="9.140625" style="6"/>
  </cols>
  <sheetData>
    <row r="1" spans="1:6" s="1" customFormat="1" ht="15" x14ac:dyDescent="0.2">
      <c r="A1" s="145" t="s">
        <v>23</v>
      </c>
      <c r="B1" s="146"/>
      <c r="C1" s="146"/>
      <c r="D1" s="146"/>
      <c r="E1" s="146"/>
      <c r="F1" s="146"/>
    </row>
    <row r="2" spans="1:6" s="1" customFormat="1" ht="12" x14ac:dyDescent="0.2">
      <c r="E2" s="5"/>
      <c r="F2" s="8"/>
    </row>
    <row r="3" spans="1:6" s="1" customFormat="1" ht="12" x14ac:dyDescent="0.2">
      <c r="A3" s="7" t="s">
        <v>7</v>
      </c>
      <c r="B3" s="2"/>
      <c r="C3" s="3"/>
      <c r="D3" s="3"/>
      <c r="E3" s="4"/>
      <c r="F3" s="8"/>
    </row>
    <row r="4" spans="1:6" s="1" customFormat="1" ht="23.25" customHeight="1" x14ac:dyDescent="0.2">
      <c r="A4" s="14" t="s">
        <v>2</v>
      </c>
      <c r="B4" s="14" t="s">
        <v>0</v>
      </c>
      <c r="C4" s="15" t="s">
        <v>638</v>
      </c>
      <c r="D4" s="15" t="s">
        <v>1</v>
      </c>
      <c r="E4" s="16" t="s">
        <v>6</v>
      </c>
      <c r="F4" s="16" t="s">
        <v>3</v>
      </c>
    </row>
    <row r="5" spans="1:6" x14ac:dyDescent="0.2">
      <c r="A5" s="17" t="s">
        <v>139</v>
      </c>
      <c r="B5" s="18"/>
      <c r="C5" s="18"/>
      <c r="D5" s="18"/>
      <c r="E5" s="19"/>
      <c r="F5" s="20"/>
    </row>
    <row r="6" spans="1:6" x14ac:dyDescent="0.2">
      <c r="A6" s="21" t="s">
        <v>31</v>
      </c>
      <c r="B6" s="22"/>
      <c r="C6" s="22"/>
      <c r="D6" s="22"/>
      <c r="E6" s="23"/>
      <c r="F6" s="24"/>
    </row>
    <row r="7" spans="1:6" x14ac:dyDescent="0.2">
      <c r="A7" s="22" t="s">
        <v>148</v>
      </c>
      <c r="B7" s="22" t="s">
        <v>147</v>
      </c>
      <c r="C7" s="22" t="s">
        <v>142</v>
      </c>
      <c r="D7" s="25">
        <v>1300000</v>
      </c>
      <c r="E7" s="23">
        <v>13780</v>
      </c>
      <c r="F7" s="24">
        <v>6.0443653331042704</v>
      </c>
    </row>
    <row r="8" spans="1:6" x14ac:dyDescent="0.2">
      <c r="A8" s="22" t="s">
        <v>144</v>
      </c>
      <c r="B8" s="22" t="s">
        <v>143</v>
      </c>
      <c r="C8" s="22" t="s">
        <v>142</v>
      </c>
      <c r="D8" s="25">
        <v>700000</v>
      </c>
      <c r="E8" s="23">
        <v>10178</v>
      </c>
      <c r="F8" s="24">
        <v>4.4644085892841296</v>
      </c>
    </row>
    <row r="9" spans="1:6" x14ac:dyDescent="0.2">
      <c r="A9" s="22" t="s">
        <v>141</v>
      </c>
      <c r="B9" s="22" t="s">
        <v>140</v>
      </c>
      <c r="C9" s="22" t="s">
        <v>142</v>
      </c>
      <c r="D9" s="25">
        <v>1430000</v>
      </c>
      <c r="E9" s="23">
        <v>10138.700000000001</v>
      </c>
      <c r="F9" s="24">
        <v>4.4471703049886999</v>
      </c>
    </row>
    <row r="10" spans="1:6" x14ac:dyDescent="0.2">
      <c r="A10" s="22" t="s">
        <v>156</v>
      </c>
      <c r="B10" s="22" t="s">
        <v>155</v>
      </c>
      <c r="C10" s="22" t="s">
        <v>157</v>
      </c>
      <c r="D10" s="25">
        <v>833600</v>
      </c>
      <c r="E10" s="23">
        <v>9451.3567999999996</v>
      </c>
      <c r="F10" s="24">
        <v>4.1456787657996603</v>
      </c>
    </row>
    <row r="11" spans="1:6" x14ac:dyDescent="0.2">
      <c r="A11" s="22" t="s">
        <v>333</v>
      </c>
      <c r="B11" s="22" t="s">
        <v>332</v>
      </c>
      <c r="C11" s="22" t="s">
        <v>190</v>
      </c>
      <c r="D11" s="25">
        <v>2650000</v>
      </c>
      <c r="E11" s="23">
        <v>8676.1</v>
      </c>
      <c r="F11" s="24">
        <v>3.8056254039583401</v>
      </c>
    </row>
    <row r="12" spans="1:6" x14ac:dyDescent="0.2">
      <c r="A12" s="22" t="s">
        <v>363</v>
      </c>
      <c r="B12" s="22" t="s">
        <v>362</v>
      </c>
      <c r="C12" s="22" t="s">
        <v>298</v>
      </c>
      <c r="D12" s="25">
        <v>2900000</v>
      </c>
      <c r="E12" s="23">
        <v>7409.5</v>
      </c>
      <c r="F12" s="24">
        <v>3.2500526078110399</v>
      </c>
    </row>
    <row r="13" spans="1:6" x14ac:dyDescent="0.2">
      <c r="A13" s="22" t="s">
        <v>461</v>
      </c>
      <c r="B13" s="22" t="s">
        <v>460</v>
      </c>
      <c r="C13" s="22" t="s">
        <v>462</v>
      </c>
      <c r="D13" s="25">
        <v>1496000</v>
      </c>
      <c r="E13" s="23">
        <v>6010.18</v>
      </c>
      <c r="F13" s="24">
        <v>2.6362644149286401</v>
      </c>
    </row>
    <row r="14" spans="1:6" x14ac:dyDescent="0.2">
      <c r="A14" s="22" t="s">
        <v>168</v>
      </c>
      <c r="B14" s="22" t="s">
        <v>167</v>
      </c>
      <c r="C14" s="22" t="s">
        <v>169</v>
      </c>
      <c r="D14" s="25">
        <v>1450000</v>
      </c>
      <c r="E14" s="23">
        <v>6009.5249999999996</v>
      </c>
      <c r="F14" s="24">
        <v>2.6359771101903799</v>
      </c>
    </row>
    <row r="15" spans="1:6" x14ac:dyDescent="0.2">
      <c r="A15" s="22" t="s">
        <v>295</v>
      </c>
      <c r="B15" s="22" t="s">
        <v>294</v>
      </c>
      <c r="C15" s="22" t="s">
        <v>151</v>
      </c>
      <c r="D15" s="25">
        <v>1790000</v>
      </c>
      <c r="E15" s="23">
        <v>5800.4949999999999</v>
      </c>
      <c r="F15" s="24">
        <v>2.54428961486536</v>
      </c>
    </row>
    <row r="16" spans="1:6" x14ac:dyDescent="0.2">
      <c r="A16" s="22" t="s">
        <v>292</v>
      </c>
      <c r="B16" s="22" t="s">
        <v>291</v>
      </c>
      <c r="C16" s="22" t="s">
        <v>293</v>
      </c>
      <c r="D16" s="25">
        <v>2310000</v>
      </c>
      <c r="E16" s="23">
        <v>5354.58</v>
      </c>
      <c r="F16" s="24">
        <v>2.3486964967585999</v>
      </c>
    </row>
    <row r="17" spans="1:6" x14ac:dyDescent="0.2">
      <c r="A17" s="22" t="s">
        <v>481</v>
      </c>
      <c r="B17" s="22" t="s">
        <v>480</v>
      </c>
      <c r="C17" s="22" t="s">
        <v>233</v>
      </c>
      <c r="D17" s="25">
        <v>470000</v>
      </c>
      <c r="E17" s="23">
        <v>5216.53</v>
      </c>
      <c r="F17" s="24">
        <v>2.2881431851305098</v>
      </c>
    </row>
    <row r="18" spans="1:6" x14ac:dyDescent="0.2">
      <c r="A18" s="22" t="s">
        <v>564</v>
      </c>
      <c r="B18" s="22" t="s">
        <v>563</v>
      </c>
      <c r="C18" s="22" t="s">
        <v>210</v>
      </c>
      <c r="D18" s="25">
        <v>180000</v>
      </c>
      <c r="E18" s="23">
        <v>4719.78</v>
      </c>
      <c r="F18" s="24">
        <v>2.0702521489026799</v>
      </c>
    </row>
    <row r="19" spans="1:6" x14ac:dyDescent="0.2">
      <c r="A19" s="22" t="s">
        <v>598</v>
      </c>
      <c r="B19" s="22" t="s">
        <v>597</v>
      </c>
      <c r="C19" s="22" t="s">
        <v>190</v>
      </c>
      <c r="D19" s="25">
        <v>6000000</v>
      </c>
      <c r="E19" s="23">
        <v>4603.2</v>
      </c>
      <c r="F19" s="24">
        <v>2.01911629182479</v>
      </c>
    </row>
    <row r="20" spans="1:6" x14ac:dyDescent="0.2">
      <c r="A20" s="22" t="s">
        <v>266</v>
      </c>
      <c r="B20" s="22" t="s">
        <v>265</v>
      </c>
      <c r="C20" s="22" t="s">
        <v>157</v>
      </c>
      <c r="D20" s="25">
        <v>350000</v>
      </c>
      <c r="E20" s="23">
        <v>4592.7</v>
      </c>
      <c r="F20" s="24">
        <v>2.0145106433489102</v>
      </c>
    </row>
    <row r="21" spans="1:6" x14ac:dyDescent="0.2">
      <c r="A21" s="22" t="s">
        <v>454</v>
      </c>
      <c r="B21" s="22" t="s">
        <v>453</v>
      </c>
      <c r="C21" s="22" t="s">
        <v>157</v>
      </c>
      <c r="D21" s="25">
        <v>190000</v>
      </c>
      <c r="E21" s="23">
        <v>4558.67</v>
      </c>
      <c r="F21" s="24">
        <v>1.99958395595518</v>
      </c>
    </row>
    <row r="22" spans="1:6" x14ac:dyDescent="0.2">
      <c r="A22" s="22" t="s">
        <v>204</v>
      </c>
      <c r="B22" s="22" t="s">
        <v>203</v>
      </c>
      <c r="C22" s="22" t="s">
        <v>205</v>
      </c>
      <c r="D22" s="25">
        <v>2350000</v>
      </c>
      <c r="E22" s="23">
        <v>4332.2250000000004</v>
      </c>
      <c r="F22" s="24">
        <v>1.9002576636580299</v>
      </c>
    </row>
    <row r="23" spans="1:6" x14ac:dyDescent="0.2">
      <c r="A23" s="22" t="s">
        <v>245</v>
      </c>
      <c r="B23" s="22" t="s">
        <v>244</v>
      </c>
      <c r="C23" s="22" t="s">
        <v>169</v>
      </c>
      <c r="D23" s="25">
        <v>90000</v>
      </c>
      <c r="E23" s="23">
        <v>4321.4399999999996</v>
      </c>
      <c r="F23" s="24">
        <v>1.89552700472352</v>
      </c>
    </row>
    <row r="24" spans="1:6" x14ac:dyDescent="0.2">
      <c r="A24" s="22" t="s">
        <v>186</v>
      </c>
      <c r="B24" s="22" t="s">
        <v>185</v>
      </c>
      <c r="C24" s="22" t="s">
        <v>187</v>
      </c>
      <c r="D24" s="25">
        <v>80000</v>
      </c>
      <c r="E24" s="23">
        <v>4200</v>
      </c>
      <c r="F24" s="24">
        <v>1.84225939035108</v>
      </c>
    </row>
    <row r="25" spans="1:6" x14ac:dyDescent="0.2">
      <c r="A25" s="22" t="s">
        <v>243</v>
      </c>
      <c r="B25" s="22" t="s">
        <v>242</v>
      </c>
      <c r="C25" s="22" t="s">
        <v>190</v>
      </c>
      <c r="D25" s="25">
        <v>2800000</v>
      </c>
      <c r="E25" s="23">
        <v>4092.48</v>
      </c>
      <c r="F25" s="24">
        <v>1.7950975499580999</v>
      </c>
    </row>
    <row r="26" spans="1:6" x14ac:dyDescent="0.2">
      <c r="A26" s="22" t="s">
        <v>297</v>
      </c>
      <c r="B26" s="22" t="s">
        <v>296</v>
      </c>
      <c r="C26" s="22" t="s">
        <v>298</v>
      </c>
      <c r="D26" s="25">
        <v>200000</v>
      </c>
      <c r="E26" s="23">
        <v>3934.8</v>
      </c>
      <c r="F26" s="24">
        <v>1.7259338688460599</v>
      </c>
    </row>
    <row r="27" spans="1:6" x14ac:dyDescent="0.2">
      <c r="A27" s="22" t="s">
        <v>347</v>
      </c>
      <c r="B27" s="22" t="s">
        <v>346</v>
      </c>
      <c r="C27" s="22" t="s">
        <v>160</v>
      </c>
      <c r="D27" s="25">
        <v>1000000</v>
      </c>
      <c r="E27" s="23">
        <v>3888</v>
      </c>
      <c r="F27" s="24">
        <v>1.70540583563929</v>
      </c>
    </row>
    <row r="28" spans="1:6" x14ac:dyDescent="0.2">
      <c r="A28" s="22" t="s">
        <v>928</v>
      </c>
      <c r="B28" s="22" t="s">
        <v>927</v>
      </c>
      <c r="C28" s="22" t="s">
        <v>178</v>
      </c>
      <c r="D28" s="25">
        <v>105000</v>
      </c>
      <c r="E28" s="23">
        <v>3781.9949999999999</v>
      </c>
      <c r="F28" s="24">
        <v>1.6589085245263899</v>
      </c>
    </row>
    <row r="29" spans="1:6" x14ac:dyDescent="0.2">
      <c r="A29" s="22" t="s">
        <v>623</v>
      </c>
      <c r="B29" s="22" t="s">
        <v>622</v>
      </c>
      <c r="C29" s="22" t="s">
        <v>184</v>
      </c>
      <c r="D29" s="25">
        <v>115000</v>
      </c>
      <c r="E29" s="23">
        <v>3639.1750000000002</v>
      </c>
      <c r="F29" s="24">
        <v>1.5962629325906901</v>
      </c>
    </row>
    <row r="30" spans="1:6" x14ac:dyDescent="0.2">
      <c r="A30" s="22" t="s">
        <v>930</v>
      </c>
      <c r="B30" s="22" t="s">
        <v>929</v>
      </c>
      <c r="C30" s="22" t="s">
        <v>181</v>
      </c>
      <c r="D30" s="25">
        <v>182950</v>
      </c>
      <c r="E30" s="23">
        <v>3539.3507</v>
      </c>
      <c r="F30" s="24">
        <v>1.5524766816239699</v>
      </c>
    </row>
    <row r="31" spans="1:6" x14ac:dyDescent="0.2">
      <c r="A31" s="22" t="s">
        <v>221</v>
      </c>
      <c r="B31" s="22" t="s">
        <v>220</v>
      </c>
      <c r="C31" s="22" t="s">
        <v>222</v>
      </c>
      <c r="D31" s="25">
        <v>2000000</v>
      </c>
      <c r="E31" s="23">
        <v>3512.8</v>
      </c>
      <c r="F31" s="24">
        <v>1.5408306634345901</v>
      </c>
    </row>
    <row r="32" spans="1:6" x14ac:dyDescent="0.2">
      <c r="A32" s="22" t="s">
        <v>209</v>
      </c>
      <c r="B32" s="22" t="s">
        <v>208</v>
      </c>
      <c r="C32" s="22" t="s">
        <v>210</v>
      </c>
      <c r="D32" s="25">
        <v>1200000</v>
      </c>
      <c r="E32" s="23">
        <v>3442.8</v>
      </c>
      <c r="F32" s="24">
        <v>1.5101263402620699</v>
      </c>
    </row>
    <row r="33" spans="1:7" x14ac:dyDescent="0.2">
      <c r="A33" s="22" t="s">
        <v>932</v>
      </c>
      <c r="B33" s="22" t="s">
        <v>931</v>
      </c>
      <c r="C33" s="22" t="s">
        <v>609</v>
      </c>
      <c r="D33" s="25">
        <v>275000</v>
      </c>
      <c r="E33" s="23">
        <v>2940.5749999999998</v>
      </c>
      <c r="F33" s="24">
        <v>1.28983378732896</v>
      </c>
    </row>
    <row r="34" spans="1:7" x14ac:dyDescent="0.2">
      <c r="A34" s="22" t="s">
        <v>361</v>
      </c>
      <c r="B34" s="22" t="s">
        <v>360</v>
      </c>
      <c r="C34" s="22" t="s">
        <v>151</v>
      </c>
      <c r="D34" s="25">
        <v>800000</v>
      </c>
      <c r="E34" s="23">
        <v>2926</v>
      </c>
      <c r="F34" s="24">
        <v>1.28344070861125</v>
      </c>
    </row>
    <row r="35" spans="1:7" x14ac:dyDescent="0.2">
      <c r="A35" s="22" t="s">
        <v>510</v>
      </c>
      <c r="B35" s="22" t="s">
        <v>509</v>
      </c>
      <c r="C35" s="22" t="s">
        <v>190</v>
      </c>
      <c r="D35" s="25">
        <v>1050000</v>
      </c>
      <c r="E35" s="23">
        <v>2767.2750000000001</v>
      </c>
      <c r="F35" s="24">
        <v>1.2138186558175701</v>
      </c>
    </row>
    <row r="36" spans="1:7" x14ac:dyDescent="0.2">
      <c r="A36" s="22" t="s">
        <v>355</v>
      </c>
      <c r="B36" s="22" t="s">
        <v>354</v>
      </c>
      <c r="C36" s="22" t="s">
        <v>163</v>
      </c>
      <c r="D36" s="25">
        <v>20000</v>
      </c>
      <c r="E36" s="23">
        <v>2709.4</v>
      </c>
      <c r="F36" s="24">
        <v>1.1884327600517199</v>
      </c>
    </row>
    <row r="37" spans="1:7" x14ac:dyDescent="0.2">
      <c r="A37" s="22" t="s">
        <v>934</v>
      </c>
      <c r="B37" s="22" t="s">
        <v>933</v>
      </c>
      <c r="C37" s="22" t="s">
        <v>484</v>
      </c>
      <c r="D37" s="25">
        <v>579157</v>
      </c>
      <c r="E37" s="23">
        <v>2371.9374939999998</v>
      </c>
      <c r="F37" s="24">
        <v>1.0404105051541199</v>
      </c>
    </row>
    <row r="38" spans="1:7" x14ac:dyDescent="0.2">
      <c r="A38" s="22" t="s">
        <v>718</v>
      </c>
      <c r="B38" s="22" t="s">
        <v>717</v>
      </c>
      <c r="C38" s="22" t="s">
        <v>250</v>
      </c>
      <c r="D38" s="25">
        <v>6000000</v>
      </c>
      <c r="E38" s="23">
        <v>2207.4</v>
      </c>
      <c r="F38" s="24">
        <v>0.968238899585948</v>
      </c>
    </row>
    <row r="39" spans="1:7" x14ac:dyDescent="0.2">
      <c r="A39" s="22" t="s">
        <v>568</v>
      </c>
      <c r="B39" s="22" t="s">
        <v>567</v>
      </c>
      <c r="C39" s="22" t="s">
        <v>163</v>
      </c>
      <c r="D39" s="25">
        <v>40000</v>
      </c>
      <c r="E39" s="23">
        <v>2180</v>
      </c>
      <c r="F39" s="24">
        <v>0.95622035022984797</v>
      </c>
    </row>
    <row r="40" spans="1:7" x14ac:dyDescent="0.2">
      <c r="A40" s="22" t="s">
        <v>608</v>
      </c>
      <c r="B40" s="22" t="s">
        <v>607</v>
      </c>
      <c r="C40" s="22" t="s">
        <v>609</v>
      </c>
      <c r="D40" s="25">
        <v>1033638</v>
      </c>
      <c r="E40" s="23">
        <v>1834.7074500000001</v>
      </c>
      <c r="F40" s="24">
        <v>0.80476357816894994</v>
      </c>
    </row>
    <row r="41" spans="1:7" x14ac:dyDescent="0.2">
      <c r="A41" s="22" t="s">
        <v>306</v>
      </c>
      <c r="B41" s="22" t="s">
        <v>305</v>
      </c>
      <c r="C41" s="22" t="s">
        <v>184</v>
      </c>
      <c r="D41" s="25">
        <v>700000</v>
      </c>
      <c r="E41" s="23">
        <v>1651.3</v>
      </c>
      <c r="F41" s="24">
        <v>0.72431498363970104</v>
      </c>
    </row>
    <row r="42" spans="1:7" x14ac:dyDescent="0.2">
      <c r="A42" s="22" t="s">
        <v>846</v>
      </c>
      <c r="B42" s="22" t="s">
        <v>845</v>
      </c>
      <c r="C42" s="22" t="s">
        <v>506</v>
      </c>
      <c r="D42" s="25">
        <v>614</v>
      </c>
      <c r="E42" s="23">
        <v>48.994129999999998</v>
      </c>
      <c r="F42" s="24">
        <v>2.1490451443948001E-2</v>
      </c>
    </row>
    <row r="43" spans="1:7" x14ac:dyDescent="0.2">
      <c r="A43" s="21" t="s">
        <v>34</v>
      </c>
      <c r="B43" s="21"/>
      <c r="C43" s="21"/>
      <c r="D43" s="21"/>
      <c r="E43" s="26">
        <f>SUM(E7:E42)</f>
        <v>170821.97157399994</v>
      </c>
      <c r="F43" s="27">
        <f>SUM(F7:F42)</f>
        <v>74.928186002497</v>
      </c>
      <c r="G43" s="11"/>
    </row>
    <row r="44" spans="1:7" x14ac:dyDescent="0.2">
      <c r="A44" s="22"/>
      <c r="B44" s="22"/>
      <c r="C44" s="22"/>
      <c r="D44" s="22"/>
      <c r="E44" s="23"/>
      <c r="F44" s="24"/>
    </row>
    <row r="45" spans="1:7" x14ac:dyDescent="0.2">
      <c r="A45" s="21" t="s">
        <v>309</v>
      </c>
      <c r="B45" s="22"/>
      <c r="C45" s="22"/>
      <c r="D45" s="22"/>
      <c r="E45" s="23"/>
      <c r="F45" s="24"/>
    </row>
    <row r="46" spans="1:7" x14ac:dyDescent="0.2">
      <c r="A46" s="22" t="s">
        <v>936</v>
      </c>
      <c r="B46" s="22" t="s">
        <v>935</v>
      </c>
      <c r="C46" s="22" t="s">
        <v>215</v>
      </c>
      <c r="D46" s="25">
        <v>2166455</v>
      </c>
      <c r="E46" s="23">
        <v>9499.4718840000005</v>
      </c>
      <c r="F46" s="24">
        <v>4.1667836384940697</v>
      </c>
    </row>
    <row r="47" spans="1:7" x14ac:dyDescent="0.2">
      <c r="A47" s="22" t="s">
        <v>311</v>
      </c>
      <c r="B47" s="22" t="s">
        <v>310</v>
      </c>
      <c r="C47" s="22" t="s">
        <v>215</v>
      </c>
      <c r="D47" s="25">
        <v>6000000</v>
      </c>
      <c r="E47" s="23">
        <v>6628.2</v>
      </c>
      <c r="F47" s="24">
        <v>2.90734849788692</v>
      </c>
    </row>
    <row r="48" spans="1:7" x14ac:dyDescent="0.2">
      <c r="A48" s="22" t="s">
        <v>637</v>
      </c>
      <c r="B48" s="22" t="s">
        <v>636</v>
      </c>
      <c r="C48" s="22" t="s">
        <v>215</v>
      </c>
      <c r="D48" s="25">
        <v>1100000</v>
      </c>
      <c r="E48" s="23">
        <v>3758.81</v>
      </c>
      <c r="F48" s="24">
        <v>1.64873881405847</v>
      </c>
    </row>
    <row r="49" spans="1:7" x14ac:dyDescent="0.2">
      <c r="A49" s="22" t="s">
        <v>938</v>
      </c>
      <c r="B49" s="22" t="s">
        <v>937</v>
      </c>
      <c r="C49" s="22" t="s">
        <v>215</v>
      </c>
      <c r="D49" s="25">
        <v>2220483</v>
      </c>
      <c r="E49" s="23">
        <v>3725.7484260000001</v>
      </c>
      <c r="F49" s="24">
        <v>1.6342369104486401</v>
      </c>
    </row>
    <row r="50" spans="1:7" x14ac:dyDescent="0.2">
      <c r="A50" s="21" t="s">
        <v>34</v>
      </c>
      <c r="B50" s="21"/>
      <c r="C50" s="21"/>
      <c r="D50" s="21"/>
      <c r="E50" s="26">
        <f>SUM(E45:E49)</f>
        <v>23612.230309999999</v>
      </c>
      <c r="F50" s="27">
        <f>SUM(F45:F49)</f>
        <v>10.3571078608881</v>
      </c>
      <c r="G50" s="11"/>
    </row>
    <row r="51" spans="1:7" x14ac:dyDescent="0.2">
      <c r="A51" s="22"/>
      <c r="B51" s="22"/>
      <c r="C51" s="22"/>
      <c r="D51" s="22"/>
      <c r="E51" s="23"/>
      <c r="F51" s="24"/>
    </row>
    <row r="52" spans="1:7" x14ac:dyDescent="0.2">
      <c r="A52" s="21" t="s">
        <v>650</v>
      </c>
      <c r="B52" s="22"/>
      <c r="C52" s="22"/>
      <c r="D52" s="22"/>
      <c r="E52" s="23"/>
      <c r="F52" s="24"/>
    </row>
    <row r="53" spans="1:7" x14ac:dyDescent="0.2">
      <c r="A53" s="22" t="s">
        <v>940</v>
      </c>
      <c r="B53" s="22" t="s">
        <v>939</v>
      </c>
      <c r="C53" s="22" t="s">
        <v>659</v>
      </c>
      <c r="D53" s="25">
        <v>80000</v>
      </c>
      <c r="E53" s="23">
        <v>9431.8920629999993</v>
      </c>
      <c r="F53" s="24">
        <v>4.1371408861522898</v>
      </c>
    </row>
    <row r="54" spans="1:7" x14ac:dyDescent="0.2">
      <c r="A54" s="22" t="s">
        <v>942</v>
      </c>
      <c r="B54" s="22" t="s">
        <v>941</v>
      </c>
      <c r="C54" s="22" t="s">
        <v>187</v>
      </c>
      <c r="D54" s="25">
        <v>77244</v>
      </c>
      <c r="E54" s="23">
        <v>4767.5759589999998</v>
      </c>
      <c r="F54" s="24">
        <v>2.0912170427809098</v>
      </c>
    </row>
    <row r="55" spans="1:7" x14ac:dyDescent="0.2">
      <c r="A55" s="22" t="s">
        <v>944</v>
      </c>
      <c r="B55" s="22" t="s">
        <v>943</v>
      </c>
      <c r="C55" s="22" t="s">
        <v>163</v>
      </c>
      <c r="D55" s="25">
        <v>7500</v>
      </c>
      <c r="E55" s="23">
        <v>2104.9721829999999</v>
      </c>
      <c r="F55" s="24">
        <v>0.92331065965703996</v>
      </c>
    </row>
    <row r="56" spans="1:7" x14ac:dyDescent="0.2">
      <c r="A56" s="22" t="s">
        <v>946</v>
      </c>
      <c r="B56" s="22" t="s">
        <v>945</v>
      </c>
      <c r="C56" s="22" t="s">
        <v>273</v>
      </c>
      <c r="D56" s="25">
        <v>250000</v>
      </c>
      <c r="E56" s="23">
        <v>1877.3670509999999</v>
      </c>
      <c r="F56" s="24">
        <v>0.823475494962017</v>
      </c>
    </row>
    <row r="57" spans="1:7" x14ac:dyDescent="0.2">
      <c r="A57" s="22" t="s">
        <v>652</v>
      </c>
      <c r="B57" s="22" t="s">
        <v>651</v>
      </c>
      <c r="C57" s="22" t="s">
        <v>527</v>
      </c>
      <c r="D57" s="25">
        <v>25300</v>
      </c>
      <c r="E57" s="23">
        <v>1555.0395799999999</v>
      </c>
      <c r="F57" s="24">
        <v>0.68209196871966804</v>
      </c>
    </row>
    <row r="58" spans="1:7" x14ac:dyDescent="0.2">
      <c r="A58" s="21" t="s">
        <v>34</v>
      </c>
      <c r="B58" s="21"/>
      <c r="C58" s="21"/>
      <c r="D58" s="21"/>
      <c r="E58" s="26">
        <f>SUM(E52:E57)</f>
        <v>19736.846836000001</v>
      </c>
      <c r="F58" s="27">
        <f>SUM(F52:F57)</f>
        <v>8.6572360522719247</v>
      </c>
      <c r="G58" s="11"/>
    </row>
    <row r="59" spans="1:7" x14ac:dyDescent="0.2">
      <c r="A59" s="22"/>
      <c r="B59" s="22"/>
      <c r="C59" s="22"/>
      <c r="D59" s="22"/>
      <c r="E59" s="23"/>
      <c r="F59" s="24"/>
    </row>
    <row r="60" spans="1:7" x14ac:dyDescent="0.2">
      <c r="A60" s="21" t="s">
        <v>2080</v>
      </c>
      <c r="B60" s="22"/>
      <c r="C60" s="22"/>
      <c r="D60" s="22"/>
      <c r="E60" s="23"/>
      <c r="F60" s="24"/>
    </row>
    <row r="61" spans="1:7" x14ac:dyDescent="0.2">
      <c r="A61" s="22" t="s">
        <v>947</v>
      </c>
      <c r="B61" s="22" t="s">
        <v>2079</v>
      </c>
      <c r="C61" s="22" t="s">
        <v>2080</v>
      </c>
      <c r="D61" s="25">
        <v>1981000</v>
      </c>
      <c r="E61" s="23">
        <v>3248.9744219999998</v>
      </c>
      <c r="F61" s="24">
        <v>1.4251080090333299</v>
      </c>
    </row>
    <row r="62" spans="1:7" x14ac:dyDescent="0.2">
      <c r="A62" s="21" t="s">
        <v>34</v>
      </c>
      <c r="B62" s="21"/>
      <c r="C62" s="21"/>
      <c r="D62" s="21"/>
      <c r="E62" s="26">
        <f>SUM(E61:E61)</f>
        <v>3248.9744219999998</v>
      </c>
      <c r="F62" s="27">
        <f>SUM(F61:F61)</f>
        <v>1.4251080090333299</v>
      </c>
      <c r="G62" s="11"/>
    </row>
    <row r="63" spans="1:7" x14ac:dyDescent="0.2">
      <c r="A63" s="22"/>
      <c r="B63" s="22"/>
      <c r="C63" s="22"/>
      <c r="D63" s="22"/>
      <c r="E63" s="23"/>
      <c r="F63" s="24"/>
    </row>
    <row r="64" spans="1:7" x14ac:dyDescent="0.2">
      <c r="A64" s="21" t="s">
        <v>46</v>
      </c>
      <c r="B64" s="21"/>
      <c r="C64" s="21"/>
      <c r="D64" s="21"/>
      <c r="E64" s="26">
        <f>E43+E50+E58+E62</f>
        <v>217420.02314199993</v>
      </c>
      <c r="F64" s="27">
        <f>F43+F50+F58+F62</f>
        <v>95.367637924690356</v>
      </c>
      <c r="G64" s="11"/>
    </row>
    <row r="65" spans="1:9" x14ac:dyDescent="0.2">
      <c r="A65" s="21"/>
      <c r="B65" s="21"/>
      <c r="C65" s="21"/>
      <c r="D65" s="21"/>
      <c r="E65" s="26"/>
      <c r="F65" s="27"/>
      <c r="G65" s="11"/>
    </row>
    <row r="66" spans="1:9" x14ac:dyDescent="0.2">
      <c r="A66" s="21" t="s">
        <v>48</v>
      </c>
      <c r="B66" s="21"/>
      <c r="C66" s="21"/>
      <c r="D66" s="21"/>
      <c r="E66" s="26">
        <f>E68-(E43+E50+E58+E62)</f>
        <v>10560.901911100082</v>
      </c>
      <c r="F66" s="27">
        <f>F68-(F43+F50+F58+F62)</f>
        <v>4.6323620753096435</v>
      </c>
      <c r="G66" s="11"/>
    </row>
    <row r="67" spans="1:9" x14ac:dyDescent="0.2">
      <c r="A67" s="21"/>
      <c r="B67" s="21"/>
      <c r="C67" s="21"/>
      <c r="D67" s="21"/>
      <c r="E67" s="26"/>
      <c r="F67" s="27"/>
      <c r="G67" s="11"/>
    </row>
    <row r="68" spans="1:9" x14ac:dyDescent="0.2">
      <c r="A68" s="28" t="s">
        <v>47</v>
      </c>
      <c r="B68" s="28"/>
      <c r="C68" s="28"/>
      <c r="D68" s="28"/>
      <c r="E68" s="29">
        <v>227980.92505310001</v>
      </c>
      <c r="F68" s="30">
        <v>100</v>
      </c>
      <c r="G68" s="11"/>
    </row>
    <row r="70" spans="1:9" ht="23.25" customHeight="1" x14ac:dyDescent="0.2">
      <c r="A70" s="147" t="s">
        <v>1031</v>
      </c>
      <c r="B70" s="147"/>
      <c r="C70" s="147"/>
      <c r="D70" s="147"/>
      <c r="G70" s="10"/>
      <c r="H70" s="10"/>
      <c r="I70" s="9"/>
    </row>
    <row r="72" spans="1:9" x14ac:dyDescent="0.2">
      <c r="A72" s="11" t="s">
        <v>51</v>
      </c>
    </row>
    <row r="73" spans="1:9" x14ac:dyDescent="0.2">
      <c r="A73" s="11" t="s">
        <v>1027</v>
      </c>
    </row>
    <row r="74" spans="1:9" x14ac:dyDescent="0.2">
      <c r="A74" s="11" t="s">
        <v>52</v>
      </c>
      <c r="B74" s="11"/>
      <c r="C74" s="31" t="s">
        <v>54</v>
      </c>
      <c r="D74" s="11" t="s">
        <v>53</v>
      </c>
    </row>
    <row r="75" spans="1:9" x14ac:dyDescent="0.2">
      <c r="A75" s="6" t="s">
        <v>61</v>
      </c>
      <c r="C75" s="32">
        <v>136.47540000000001</v>
      </c>
      <c r="D75" s="32">
        <v>135.89850000000001</v>
      </c>
    </row>
    <row r="76" spans="1:9" x14ac:dyDescent="0.2">
      <c r="A76" s="6" t="s">
        <v>132</v>
      </c>
      <c r="C76" s="32">
        <v>23.683199999999999</v>
      </c>
      <c r="D76" s="32">
        <v>23.583100000000002</v>
      </c>
    </row>
    <row r="77" spans="1:9" x14ac:dyDescent="0.2">
      <c r="A77" s="6" t="s">
        <v>62</v>
      </c>
      <c r="C77" s="32">
        <v>150.63849999999999</v>
      </c>
      <c r="D77" s="32">
        <v>150.1003</v>
      </c>
    </row>
    <row r="78" spans="1:9" x14ac:dyDescent="0.2">
      <c r="A78" s="6" t="s">
        <v>133</v>
      </c>
      <c r="C78" s="32">
        <v>26.968900000000001</v>
      </c>
      <c r="D78" s="32">
        <v>26.872499999999999</v>
      </c>
    </row>
    <row r="80" spans="1:9" x14ac:dyDescent="0.2">
      <c r="A80" s="6" t="s">
        <v>58</v>
      </c>
    </row>
    <row r="82" spans="1:4" x14ac:dyDescent="0.2">
      <c r="A82" s="11" t="s">
        <v>1028</v>
      </c>
      <c r="D82" s="31" t="s">
        <v>60</v>
      </c>
    </row>
    <row r="84" spans="1:4" x14ac:dyDescent="0.2">
      <c r="A84" s="11" t="s">
        <v>1166</v>
      </c>
      <c r="D84" s="31" t="s">
        <v>60</v>
      </c>
    </row>
    <row r="86" spans="1:4" x14ac:dyDescent="0.2">
      <c r="A86" s="11" t="s">
        <v>383</v>
      </c>
      <c r="D86" s="31" t="s">
        <v>60</v>
      </c>
    </row>
    <row r="88" spans="1:4" x14ac:dyDescent="0.2">
      <c r="A88" s="11" t="s">
        <v>1030</v>
      </c>
      <c r="D88" s="36">
        <v>0.40564252851965599</v>
      </c>
    </row>
    <row r="90" spans="1:4" x14ac:dyDescent="0.2">
      <c r="A90" s="11" t="s">
        <v>778</v>
      </c>
      <c r="D90" s="31" t="s">
        <v>60</v>
      </c>
    </row>
    <row r="92" spans="1:4" x14ac:dyDescent="0.2">
      <c r="A92" s="83" t="s">
        <v>1167</v>
      </c>
      <c r="B92" s="84"/>
      <c r="C92" s="84"/>
    </row>
    <row r="93" spans="1:4" x14ac:dyDescent="0.2">
      <c r="A93" s="84"/>
      <c r="B93" s="84"/>
      <c r="C93" s="84"/>
    </row>
    <row r="94" spans="1:4" x14ac:dyDescent="0.2">
      <c r="A94" s="85" t="s">
        <v>1168</v>
      </c>
      <c r="B94" s="86" t="s">
        <v>1169</v>
      </c>
      <c r="C94" s="86" t="s">
        <v>1170</v>
      </c>
    </row>
    <row r="95" spans="1:4" x14ac:dyDescent="0.2">
      <c r="A95" s="87" t="s">
        <v>1175</v>
      </c>
      <c r="B95" s="88">
        <v>22985.821255499999</v>
      </c>
      <c r="C95" s="89">
        <v>0.10082344060208667</v>
      </c>
    </row>
    <row r="97" spans="1:9" x14ac:dyDescent="0.2">
      <c r="A97" s="11" t="s">
        <v>1046</v>
      </c>
      <c r="D97" s="31" t="s">
        <v>60</v>
      </c>
    </row>
    <row r="99" spans="1:9" x14ac:dyDescent="0.2">
      <c r="A99" s="11" t="s">
        <v>1047</v>
      </c>
      <c r="B99" s="11"/>
      <c r="D99" s="31" t="s">
        <v>60</v>
      </c>
    </row>
    <row r="100" spans="1:9" x14ac:dyDescent="0.2">
      <c r="A100" s="11"/>
      <c r="B100" s="11"/>
    </row>
    <row r="101" spans="1:9" x14ac:dyDescent="0.2">
      <c r="A101" s="11" t="s">
        <v>1048</v>
      </c>
      <c r="B101" s="11"/>
      <c r="D101" s="31" t="s">
        <v>60</v>
      </c>
    </row>
    <row r="102" spans="1:9" x14ac:dyDescent="0.2">
      <c r="A102" s="11"/>
      <c r="B102" s="11"/>
    </row>
    <row r="103" spans="1:9" x14ac:dyDescent="0.2">
      <c r="A103" s="11" t="s">
        <v>1049</v>
      </c>
      <c r="B103" s="11"/>
      <c r="D103" s="31" t="s">
        <v>60</v>
      </c>
    </row>
    <row r="105" spans="1:9" x14ac:dyDescent="0.2">
      <c r="A105" s="77" t="s">
        <v>1078</v>
      </c>
      <c r="B105" s="78"/>
      <c r="C105" s="78"/>
      <c r="D105" s="78"/>
    </row>
    <row r="107" spans="1:9" x14ac:dyDescent="0.2">
      <c r="A107" s="77" t="s">
        <v>2074</v>
      </c>
      <c r="B107" s="78"/>
      <c r="C107" s="78"/>
      <c r="D107" s="78"/>
      <c r="E107" s="10"/>
      <c r="G107" s="78"/>
      <c r="H107" s="78"/>
      <c r="I107" s="78"/>
    </row>
    <row r="108" spans="1:9" x14ac:dyDescent="0.2">
      <c r="A108" s="102"/>
      <c r="B108" s="78"/>
      <c r="C108" s="78"/>
      <c r="D108" s="78"/>
      <c r="E108" s="10"/>
      <c r="G108" s="78"/>
      <c r="H108" s="78"/>
      <c r="I108" s="78"/>
    </row>
    <row r="109" spans="1:9" x14ac:dyDescent="0.2">
      <c r="A109" s="78"/>
      <c r="B109" s="78"/>
      <c r="C109" s="78"/>
      <c r="D109" s="78"/>
      <c r="E109" s="10"/>
      <c r="G109" s="78"/>
      <c r="H109" s="78"/>
      <c r="I109" s="78"/>
    </row>
    <row r="110" spans="1:9" x14ac:dyDescent="0.2">
      <c r="A110" s="78"/>
      <c r="B110" s="78"/>
      <c r="C110" s="78"/>
      <c r="D110" s="78"/>
      <c r="E110" s="10"/>
      <c r="G110" s="78"/>
      <c r="H110" s="78"/>
      <c r="I110" s="78"/>
    </row>
    <row r="111" spans="1:9" x14ac:dyDescent="0.2">
      <c r="A111" s="78"/>
      <c r="B111" s="78"/>
      <c r="C111" s="78"/>
      <c r="D111" s="78"/>
      <c r="E111" s="10"/>
      <c r="G111" s="78"/>
      <c r="H111" s="78"/>
      <c r="I111" s="78"/>
    </row>
    <row r="112" spans="1:9" x14ac:dyDescent="0.2">
      <c r="A112" s="78"/>
      <c r="B112" s="78"/>
      <c r="C112" s="78"/>
      <c r="D112" s="78"/>
      <c r="E112" s="10"/>
      <c r="G112" s="78"/>
      <c r="H112" s="78"/>
      <c r="I112" s="78"/>
    </row>
    <row r="113" spans="1:9" x14ac:dyDescent="0.2">
      <c r="A113" s="78"/>
      <c r="B113" s="78"/>
      <c r="C113" s="78"/>
      <c r="D113" s="78"/>
      <c r="E113" s="10"/>
      <c r="G113" s="78"/>
      <c r="H113" s="78"/>
      <c r="I113" s="78"/>
    </row>
    <row r="114" spans="1:9" x14ac:dyDescent="0.2">
      <c r="A114" s="78"/>
      <c r="B114" s="78"/>
      <c r="C114" s="78"/>
      <c r="D114" s="78"/>
      <c r="E114" s="10"/>
      <c r="G114" s="78"/>
      <c r="H114" s="78"/>
      <c r="I114" s="78"/>
    </row>
    <row r="115" spans="1:9" x14ac:dyDescent="0.2">
      <c r="A115" s="78"/>
      <c r="B115" s="78"/>
      <c r="C115" s="78"/>
      <c r="D115" s="78"/>
      <c r="E115" s="10"/>
      <c r="G115" s="78"/>
      <c r="H115" s="78"/>
      <c r="I115" s="78"/>
    </row>
    <row r="116" spans="1:9" x14ac:dyDescent="0.2">
      <c r="A116" s="78"/>
      <c r="B116" s="78"/>
      <c r="C116" s="78"/>
      <c r="D116" s="78"/>
      <c r="E116" s="10"/>
      <c r="G116" s="78"/>
      <c r="H116" s="78"/>
      <c r="I116" s="78"/>
    </row>
    <row r="117" spans="1:9" x14ac:dyDescent="0.2">
      <c r="A117" s="78"/>
      <c r="B117" s="78"/>
      <c r="C117" s="78"/>
      <c r="D117" s="78"/>
      <c r="E117" s="10"/>
      <c r="G117" s="78"/>
      <c r="H117" s="78"/>
      <c r="I117" s="78"/>
    </row>
    <row r="118" spans="1:9" x14ac:dyDescent="0.2">
      <c r="A118" s="78"/>
      <c r="B118" s="78"/>
      <c r="C118" s="78"/>
      <c r="D118" s="78"/>
      <c r="E118" s="10"/>
      <c r="G118" s="78"/>
      <c r="H118" s="78"/>
      <c r="I118" s="78"/>
    </row>
    <row r="119" spans="1:9" x14ac:dyDescent="0.2">
      <c r="A119" s="78"/>
      <c r="B119" s="78"/>
      <c r="C119" s="78"/>
      <c r="D119" s="78"/>
      <c r="E119" s="10"/>
      <c r="G119" s="78"/>
      <c r="H119" s="78"/>
      <c r="I119" s="78"/>
    </row>
    <row r="120" spans="1:9" x14ac:dyDescent="0.2">
      <c r="A120" s="78"/>
      <c r="B120" s="78"/>
      <c r="C120" s="78"/>
      <c r="D120" s="78"/>
      <c r="E120" s="10"/>
      <c r="G120" s="78"/>
      <c r="H120" s="78"/>
      <c r="I120" s="78"/>
    </row>
    <row r="121" spans="1:9" x14ac:dyDescent="0.2">
      <c r="A121" s="78"/>
      <c r="B121" s="78"/>
      <c r="C121" s="78"/>
      <c r="D121" s="78"/>
      <c r="E121" s="10"/>
      <c r="G121" s="78"/>
      <c r="H121" s="78"/>
      <c r="I121" s="78"/>
    </row>
    <row r="122" spans="1:9" x14ac:dyDescent="0.2">
      <c r="A122" s="78"/>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7" t="s">
        <v>1508</v>
      </c>
      <c r="B125" s="78"/>
      <c r="C125" s="78"/>
      <c r="D125" s="78"/>
      <c r="E125" s="10"/>
      <c r="G125" s="78"/>
      <c r="H125" s="78"/>
      <c r="I125" s="78"/>
    </row>
    <row r="126" spans="1:9" x14ac:dyDescent="0.2">
      <c r="A126" s="78"/>
      <c r="B126" s="78"/>
      <c r="C126" s="78"/>
      <c r="D126" s="78"/>
      <c r="E126" s="10"/>
      <c r="G126" s="78"/>
      <c r="H126" s="78"/>
      <c r="I126" s="78"/>
    </row>
    <row r="127" spans="1:9" x14ac:dyDescent="0.2">
      <c r="A127" s="77" t="s">
        <v>2075</v>
      </c>
      <c r="B127" s="78"/>
      <c r="C127" s="78"/>
      <c r="D127" s="78"/>
      <c r="E127" s="10"/>
      <c r="G127" s="78"/>
      <c r="H127" s="78"/>
      <c r="I127" s="78"/>
    </row>
    <row r="128" spans="1:9" x14ac:dyDescent="0.2">
      <c r="A128" s="78"/>
      <c r="B128" s="78"/>
      <c r="C128" s="78"/>
      <c r="D128" s="78"/>
      <c r="E128" s="10"/>
      <c r="G128" s="78"/>
      <c r="H128" s="78"/>
      <c r="I128" s="78"/>
    </row>
    <row r="129" spans="1:9" x14ac:dyDescent="0.2">
      <c r="A129" s="78"/>
      <c r="B129" s="78"/>
      <c r="C129" s="78"/>
      <c r="D129" s="78"/>
      <c r="E129" s="10"/>
      <c r="G129" s="78"/>
      <c r="H129" s="78"/>
      <c r="I129" s="78"/>
    </row>
    <row r="130" spans="1:9" x14ac:dyDescent="0.2">
      <c r="A130" s="78"/>
      <c r="B130" s="78"/>
      <c r="C130" s="78"/>
      <c r="D130" s="78"/>
      <c r="E130" s="10"/>
      <c r="G130" s="78"/>
      <c r="H130" s="78"/>
      <c r="I130" s="78"/>
    </row>
    <row r="131" spans="1:9" x14ac:dyDescent="0.2">
      <c r="A131" s="78"/>
      <c r="B131" s="78"/>
      <c r="C131" s="78"/>
      <c r="D131" s="78"/>
      <c r="E131" s="10"/>
      <c r="G131" s="78"/>
      <c r="H131" s="78"/>
      <c r="I131" s="78"/>
    </row>
    <row r="132" spans="1:9" x14ac:dyDescent="0.2">
      <c r="A132" s="78"/>
      <c r="B132" s="78"/>
      <c r="C132" s="78"/>
      <c r="D132" s="78"/>
      <c r="E132" s="10"/>
      <c r="G132" s="78"/>
      <c r="H132" s="78"/>
      <c r="I132" s="78"/>
    </row>
    <row r="133" spans="1:9" x14ac:dyDescent="0.2">
      <c r="A133" s="78"/>
      <c r="B133" s="78"/>
      <c r="C133" s="78"/>
      <c r="D133" s="78"/>
      <c r="E133" s="10"/>
      <c r="G133" s="78"/>
      <c r="H133" s="78"/>
      <c r="I133" s="78"/>
    </row>
    <row r="134" spans="1:9" x14ac:dyDescent="0.2">
      <c r="A134" s="78"/>
      <c r="B134" s="78"/>
      <c r="C134" s="78"/>
      <c r="D134" s="78"/>
      <c r="E134" s="10"/>
      <c r="G134" s="78"/>
      <c r="H134" s="78"/>
      <c r="I134" s="78"/>
    </row>
    <row r="135" spans="1:9" x14ac:dyDescent="0.2">
      <c r="A135" s="78"/>
      <c r="B135" s="78"/>
      <c r="C135" s="78"/>
      <c r="D135" s="78"/>
      <c r="E135" s="10"/>
      <c r="G135" s="78"/>
      <c r="H135" s="78"/>
      <c r="I135" s="78"/>
    </row>
    <row r="136" spans="1:9" x14ac:dyDescent="0.2">
      <c r="A136" s="78"/>
      <c r="B136" s="78"/>
      <c r="C136" s="78"/>
      <c r="D136" s="78"/>
      <c r="E136" s="10"/>
      <c r="G136" s="78"/>
      <c r="H136" s="78"/>
      <c r="I136" s="78"/>
    </row>
    <row r="137" spans="1:9" x14ac:dyDescent="0.2">
      <c r="A137" s="78"/>
      <c r="B137" s="78"/>
      <c r="C137" s="78"/>
      <c r="D137" s="78"/>
      <c r="E137" s="10"/>
      <c r="G137" s="78"/>
      <c r="H137" s="78"/>
      <c r="I137" s="78"/>
    </row>
    <row r="138" spans="1:9" x14ac:dyDescent="0.2">
      <c r="A138" s="78"/>
      <c r="B138" s="78"/>
      <c r="C138" s="78"/>
      <c r="D138" s="78"/>
      <c r="E138" s="10"/>
      <c r="G138" s="78"/>
      <c r="H138" s="78"/>
      <c r="I138" s="78"/>
    </row>
    <row r="139" spans="1:9" x14ac:dyDescent="0.2">
      <c r="A139" s="78"/>
      <c r="B139" s="78"/>
      <c r="C139" s="78"/>
      <c r="D139" s="78"/>
      <c r="E139" s="10"/>
      <c r="G139" s="78"/>
      <c r="H139" s="78"/>
      <c r="I139" s="78"/>
    </row>
    <row r="140" spans="1:9" x14ac:dyDescent="0.2">
      <c r="A140" s="78"/>
      <c r="B140" s="78"/>
      <c r="C140" s="78"/>
      <c r="D140" s="78"/>
      <c r="E140" s="10"/>
      <c r="G140" s="78"/>
      <c r="H140" s="78"/>
      <c r="I140" s="78"/>
    </row>
    <row r="141" spans="1:9" x14ac:dyDescent="0.2">
      <c r="A141" s="78"/>
      <c r="B141" s="78"/>
      <c r="C141" s="78"/>
      <c r="D141" s="78"/>
      <c r="E141" s="10"/>
      <c r="G141" s="78"/>
      <c r="H141" s="78"/>
      <c r="I141" s="78"/>
    </row>
    <row r="142" spans="1:9" x14ac:dyDescent="0.2">
      <c r="A142" s="78"/>
      <c r="B142" s="78"/>
      <c r="C142" s="78"/>
      <c r="D142" s="78"/>
      <c r="E142" s="10"/>
      <c r="G142" s="78"/>
      <c r="H142" s="78"/>
      <c r="I142" s="78"/>
    </row>
    <row r="143" spans="1:9" x14ac:dyDescent="0.2">
      <c r="A143" s="78"/>
      <c r="B143" s="78"/>
      <c r="C143" s="78"/>
      <c r="D143" s="78"/>
      <c r="E143" s="10"/>
      <c r="G143" s="78"/>
      <c r="H143" s="78"/>
      <c r="I143" s="78"/>
    </row>
    <row r="144" spans="1:9" x14ac:dyDescent="0.2">
      <c r="A144" s="78"/>
      <c r="B144" s="78"/>
      <c r="C144" s="78"/>
      <c r="D144" s="78"/>
      <c r="E144" s="10"/>
      <c r="G144" s="78"/>
      <c r="H144" s="78"/>
      <c r="I144" s="78"/>
    </row>
    <row r="145" spans="1:9" x14ac:dyDescent="0.2">
      <c r="A145" s="78"/>
      <c r="B145" s="78"/>
      <c r="C145" s="78"/>
      <c r="D145" s="78"/>
      <c r="E145" s="10"/>
      <c r="G145" s="78"/>
      <c r="H145" s="78"/>
      <c r="I145" s="78"/>
    </row>
    <row r="146" spans="1:9" x14ac:dyDescent="0.2">
      <c r="A146" s="78"/>
      <c r="B146" s="78"/>
      <c r="C146" s="78"/>
      <c r="D146" s="78"/>
      <c r="E146" s="10"/>
      <c r="G146" s="78"/>
      <c r="H146" s="78"/>
      <c r="I146" s="78"/>
    </row>
    <row r="147" spans="1:9" x14ac:dyDescent="0.2">
      <c r="A147" s="77" t="s">
        <v>1509</v>
      </c>
      <c r="B147" s="78"/>
      <c r="C147" s="78"/>
      <c r="D147" s="78"/>
      <c r="E147" s="10"/>
      <c r="G147" s="78"/>
      <c r="H147" s="78"/>
      <c r="I147" s="78"/>
    </row>
    <row r="148" spans="1:9" x14ac:dyDescent="0.2">
      <c r="A148" s="78"/>
      <c r="B148" s="78"/>
      <c r="C148" s="78"/>
      <c r="D148" s="78"/>
      <c r="E148" s="10"/>
      <c r="G148" s="78"/>
      <c r="H148" s="78"/>
      <c r="I148" s="78"/>
    </row>
    <row r="149" spans="1:9" x14ac:dyDescent="0.2">
      <c r="A149" s="77" t="s">
        <v>2076</v>
      </c>
      <c r="B149" s="78"/>
      <c r="C149" s="78"/>
      <c r="D149" s="78"/>
      <c r="E149" s="10"/>
      <c r="G149" s="78"/>
      <c r="H149" s="78"/>
      <c r="I149" s="78"/>
    </row>
    <row r="150" spans="1:9" x14ac:dyDescent="0.2">
      <c r="A150" s="78"/>
      <c r="B150" s="78"/>
      <c r="C150" s="78"/>
      <c r="D150" s="78"/>
      <c r="E150" s="10"/>
      <c r="G150" s="78"/>
      <c r="H150" s="78"/>
      <c r="I150" s="78"/>
    </row>
    <row r="151" spans="1:9" x14ac:dyDescent="0.2">
      <c r="A151" s="78"/>
      <c r="B151" s="78"/>
      <c r="C151" s="78"/>
      <c r="D151" s="78"/>
      <c r="E151" s="10"/>
      <c r="G151" s="78"/>
      <c r="H151" s="78"/>
      <c r="I151" s="78"/>
    </row>
    <row r="152" spans="1:9" x14ac:dyDescent="0.2">
      <c r="A152" s="78"/>
      <c r="B152" s="78"/>
      <c r="C152" s="78"/>
      <c r="D152" s="78"/>
      <c r="E152" s="10"/>
      <c r="G152" s="78"/>
      <c r="H152" s="78"/>
      <c r="I152" s="78"/>
    </row>
    <row r="153" spans="1:9" x14ac:dyDescent="0.2">
      <c r="A153" s="78"/>
      <c r="B153" s="78"/>
      <c r="C153" s="78"/>
      <c r="D153" s="78"/>
      <c r="E153" s="10"/>
      <c r="G153" s="78"/>
      <c r="H153" s="78"/>
      <c r="I153" s="78"/>
    </row>
    <row r="154" spans="1:9" x14ac:dyDescent="0.2">
      <c r="A154" s="78"/>
      <c r="B154" s="78"/>
      <c r="C154" s="78"/>
      <c r="D154" s="78"/>
      <c r="E154" s="10"/>
      <c r="G154" s="78"/>
      <c r="H154" s="78"/>
      <c r="I154" s="78"/>
    </row>
    <row r="155" spans="1:9" x14ac:dyDescent="0.2">
      <c r="A155" s="78"/>
      <c r="B155" s="78"/>
      <c r="C155" s="78"/>
      <c r="D155" s="78"/>
      <c r="E155" s="10"/>
      <c r="G155" s="78"/>
      <c r="H155" s="78"/>
      <c r="I155" s="78"/>
    </row>
    <row r="156" spans="1:9" x14ac:dyDescent="0.2">
      <c r="A156" s="78"/>
      <c r="B156" s="78"/>
      <c r="C156" s="78"/>
      <c r="D156" s="78"/>
      <c r="E156" s="10"/>
      <c r="G156" s="78"/>
      <c r="H156" s="78"/>
      <c r="I156" s="78"/>
    </row>
    <row r="157" spans="1:9" x14ac:dyDescent="0.2">
      <c r="A157" s="78"/>
      <c r="B157" s="78"/>
      <c r="C157" s="78"/>
      <c r="D157" s="78"/>
      <c r="E157" s="10"/>
      <c r="G157" s="78"/>
      <c r="H157" s="78"/>
      <c r="I157" s="78"/>
    </row>
    <row r="158" spans="1:9" x14ac:dyDescent="0.2">
      <c r="A158" s="78"/>
      <c r="B158" s="78"/>
      <c r="C158" s="78"/>
      <c r="D158" s="78"/>
      <c r="E158" s="10"/>
      <c r="G158" s="78"/>
      <c r="H158" s="78"/>
      <c r="I158" s="78"/>
    </row>
    <row r="159" spans="1:9" x14ac:dyDescent="0.2">
      <c r="A159" s="78"/>
      <c r="B159" s="78"/>
      <c r="C159" s="78"/>
      <c r="D159" s="78"/>
      <c r="E159" s="10"/>
      <c r="G159" s="78"/>
      <c r="H159" s="78"/>
      <c r="I159" s="78"/>
    </row>
    <row r="160" spans="1:9" x14ac:dyDescent="0.2">
      <c r="A160" s="78"/>
      <c r="B160" s="78"/>
      <c r="C160" s="78"/>
      <c r="D160" s="78"/>
      <c r="E160" s="10"/>
      <c r="G160" s="78"/>
      <c r="H160" s="78"/>
      <c r="I160" s="78"/>
    </row>
    <row r="161" spans="1:9" x14ac:dyDescent="0.2">
      <c r="A161" s="78"/>
      <c r="B161" s="78"/>
      <c r="C161" s="78"/>
      <c r="D161" s="78"/>
      <c r="E161" s="10"/>
      <c r="G161" s="78"/>
      <c r="H161" s="78"/>
      <c r="I161" s="78"/>
    </row>
    <row r="162" spans="1:9" x14ac:dyDescent="0.2">
      <c r="A162" s="78"/>
      <c r="B162" s="78"/>
      <c r="C162" s="78"/>
      <c r="D162" s="78"/>
      <c r="E162" s="10"/>
      <c r="G162" s="78"/>
      <c r="H162" s="78"/>
      <c r="I162" s="78"/>
    </row>
    <row r="163" spans="1:9" x14ac:dyDescent="0.2">
      <c r="A163" s="78"/>
      <c r="B163" s="78"/>
      <c r="C163" s="78"/>
      <c r="D163" s="78"/>
      <c r="E163" s="10"/>
      <c r="G163" s="78"/>
      <c r="H163" s="78"/>
      <c r="I163" s="78"/>
    </row>
    <row r="164" spans="1:9" x14ac:dyDescent="0.2">
      <c r="A164" s="78"/>
      <c r="B164" s="78"/>
      <c r="C164" s="78"/>
      <c r="D164" s="78"/>
      <c r="E164" s="10"/>
      <c r="G164" s="78"/>
      <c r="H164" s="78"/>
      <c r="I164" s="78"/>
    </row>
    <row r="165" spans="1:9" x14ac:dyDescent="0.2">
      <c r="A165" s="78"/>
      <c r="B165" s="78"/>
      <c r="C165" s="78"/>
      <c r="D165" s="78"/>
      <c r="E165" s="10"/>
      <c r="G165" s="78"/>
      <c r="H165" s="78"/>
      <c r="I165" s="78"/>
    </row>
    <row r="166" spans="1:9" x14ac:dyDescent="0.2">
      <c r="A166" s="6" t="s">
        <v>1510</v>
      </c>
      <c r="B166" s="78"/>
      <c r="C166" s="78"/>
      <c r="D166" s="78"/>
      <c r="E166" s="10"/>
      <c r="G166" s="78"/>
      <c r="H166" s="78"/>
      <c r="I166" s="78"/>
    </row>
    <row r="168" spans="1:9" x14ac:dyDescent="0.2">
      <c r="A168" s="78" t="s">
        <v>1487</v>
      </c>
    </row>
  </sheetData>
  <mergeCells count="2">
    <mergeCell ref="A1:F1"/>
    <mergeCell ref="A70:D70"/>
  </mergeCells>
  <conditionalFormatting sqref="F2:F3">
    <cfRule type="cellIs" dxfId="42" priority="5" stopIfTrue="1" operator="between">
      <formula>0.009</formula>
      <formula>-0.009</formula>
    </cfRule>
  </conditionalFormatting>
  <conditionalFormatting sqref="F5:F69">
    <cfRule type="cellIs" dxfId="41" priority="1" stopIfTrue="1" operator="between">
      <formula>0.009</formula>
      <formula>-0.009</formula>
    </cfRule>
  </conditionalFormatting>
  <conditionalFormatting sqref="F71:F163">
    <cfRule type="cellIs" dxfId="40" priority="2" stopIfTrue="1" operator="between">
      <formula>0.009</formula>
      <formula>-0.009</formula>
    </cfRule>
  </conditionalFormatting>
  <conditionalFormatting sqref="F167:F65536">
    <cfRule type="cellIs" dxfId="39" priority="3" stopIfTrue="1" operator="between">
      <formula>0.009</formula>
      <formula>-0.009</formula>
    </cfRule>
  </conditionalFormatting>
  <conditionalFormatting sqref="F70:H70">
    <cfRule type="cellIs" dxfId="38" priority="4" stopIfTrue="1" operator="between">
      <formula>0.009</formula>
      <formula>-0.009</formula>
    </cfRule>
  </conditionalFormatting>
  <hyperlinks>
    <hyperlink ref="A108" r:id="rId1" tooltip="https://www.franklintempletonindia.com/downloadsServlet/pdf/product-labels-jg9o5k7l" display="https://www.franklintempletonindia.com/downloadsServlet/pdf/product-labels-jg9o5k7l" xr:uid="{039680A2-312F-422E-897B-0F79057418FA}"/>
  </hyperlinks>
  <pageMargins left="0.7" right="0.7" top="0.75" bottom="0.75" header="0.3" footer="0.3"/>
  <pageSetup paperSize="9" orientation="portrait" r:id="rId2"/>
  <headerFooter>
    <oddFooter>&amp;C_x000D_&amp;1#&amp;"Aptos"&amp;10&amp;K000000 RESTRICTED</oddFooter>
    <evenFooter>&amp;LPUBLIC</evenFooter>
    <firstFooter>&amp;LPUBLIC</firstFooter>
  </headerFooter>
  <drawing r:id="rId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85C3D2-4711-4130-931F-62F01AAC9D1B}">
  <dimension ref="A1:I134"/>
  <sheetViews>
    <sheetView workbookViewId="0">
      <selection sqref="A1:F1"/>
    </sheetView>
  </sheetViews>
  <sheetFormatPr defaultColWidth="9.140625" defaultRowHeight="11.25" x14ac:dyDescent="0.2"/>
  <cols>
    <col min="1" max="1" width="33.85546875" style="6" bestFit="1" customWidth="1"/>
    <col min="2" max="2" width="23.42578125" style="6" bestFit="1" customWidth="1"/>
    <col min="3" max="3" width="22.140625" style="6" bestFit="1" customWidth="1"/>
    <col min="4" max="4" width="19.7109375" style="6" customWidth="1"/>
    <col min="5" max="5" width="24.28515625" style="9" customWidth="1"/>
    <col min="6" max="6" width="11.85546875" style="10" bestFit="1" customWidth="1"/>
    <col min="7" max="16384" width="9.140625" style="6"/>
  </cols>
  <sheetData>
    <row r="1" spans="1:6" s="1" customFormat="1" ht="15" x14ac:dyDescent="0.2">
      <c r="A1" s="145" t="s">
        <v>24</v>
      </c>
      <c r="B1" s="146"/>
      <c r="C1" s="146"/>
      <c r="D1" s="146"/>
      <c r="E1" s="146"/>
      <c r="F1" s="146"/>
    </row>
    <row r="2" spans="1:6" s="1" customFormat="1" ht="12" x14ac:dyDescent="0.2">
      <c r="E2" s="5"/>
      <c r="F2" s="8"/>
    </row>
    <row r="3" spans="1:6" s="1" customFormat="1" ht="12" x14ac:dyDescent="0.2">
      <c r="A3" s="7" t="s">
        <v>7</v>
      </c>
      <c r="B3" s="2"/>
      <c r="C3" s="3"/>
      <c r="D3" s="3"/>
      <c r="E3" s="4"/>
      <c r="F3" s="8"/>
    </row>
    <row r="4" spans="1:6" s="1" customFormat="1" ht="23.25" customHeight="1" x14ac:dyDescent="0.2">
      <c r="A4" s="14" t="s">
        <v>2</v>
      </c>
      <c r="B4" s="14" t="s">
        <v>0</v>
      </c>
      <c r="C4" s="15" t="s">
        <v>638</v>
      </c>
      <c r="D4" s="15" t="s">
        <v>1</v>
      </c>
      <c r="E4" s="56" t="s">
        <v>6</v>
      </c>
      <c r="F4" s="16" t="s">
        <v>3</v>
      </c>
    </row>
    <row r="5" spans="1:6" x14ac:dyDescent="0.2">
      <c r="A5" s="17" t="s">
        <v>139</v>
      </c>
      <c r="B5" s="18"/>
      <c r="C5" s="18"/>
      <c r="D5" s="18"/>
      <c r="E5" s="19"/>
      <c r="F5" s="20"/>
    </row>
    <row r="6" spans="1:6" x14ac:dyDescent="0.2">
      <c r="A6" s="21" t="s">
        <v>31</v>
      </c>
      <c r="B6" s="22"/>
      <c r="C6" s="22"/>
      <c r="D6" s="22"/>
      <c r="E6" s="23"/>
      <c r="F6" s="24"/>
    </row>
    <row r="7" spans="1:6" x14ac:dyDescent="0.2">
      <c r="A7" s="22" t="s">
        <v>165</v>
      </c>
      <c r="B7" s="22" t="s">
        <v>164</v>
      </c>
      <c r="C7" s="22" t="s">
        <v>166</v>
      </c>
      <c r="D7" s="25">
        <v>725000</v>
      </c>
      <c r="E7" s="23">
        <v>29325.525000000001</v>
      </c>
      <c r="F7" s="24">
        <v>9.3046326778455093</v>
      </c>
    </row>
    <row r="8" spans="1:6" x14ac:dyDescent="0.2">
      <c r="A8" s="22" t="s">
        <v>226</v>
      </c>
      <c r="B8" s="22" t="s">
        <v>225</v>
      </c>
      <c r="C8" s="22" t="s">
        <v>227</v>
      </c>
      <c r="D8" s="25">
        <v>425597</v>
      </c>
      <c r="E8" s="23">
        <v>22275.74698</v>
      </c>
      <c r="F8" s="24">
        <v>7.0678237908281796</v>
      </c>
    </row>
    <row r="9" spans="1:6" x14ac:dyDescent="0.2">
      <c r="A9" s="22" t="s">
        <v>150</v>
      </c>
      <c r="B9" s="22" t="s">
        <v>149</v>
      </c>
      <c r="C9" s="22" t="s">
        <v>151</v>
      </c>
      <c r="D9" s="25">
        <v>1175000</v>
      </c>
      <c r="E9" s="23">
        <v>15004.75</v>
      </c>
      <c r="F9" s="24">
        <v>4.7608248163639804</v>
      </c>
    </row>
    <row r="10" spans="1:6" x14ac:dyDescent="0.2">
      <c r="A10" s="22" t="s">
        <v>333</v>
      </c>
      <c r="B10" s="22" t="s">
        <v>332</v>
      </c>
      <c r="C10" s="22" t="s">
        <v>190</v>
      </c>
      <c r="D10" s="25">
        <v>4200000</v>
      </c>
      <c r="E10" s="23">
        <v>13750.8</v>
      </c>
      <c r="F10" s="24">
        <v>4.3629617211121703</v>
      </c>
    </row>
    <row r="11" spans="1:6" x14ac:dyDescent="0.2">
      <c r="A11" s="22" t="s">
        <v>146</v>
      </c>
      <c r="B11" s="22" t="s">
        <v>145</v>
      </c>
      <c r="C11" s="22" t="s">
        <v>142</v>
      </c>
      <c r="D11" s="25">
        <v>1000000</v>
      </c>
      <c r="E11" s="23">
        <v>13000</v>
      </c>
      <c r="F11" s="24">
        <v>4.1247420058802602</v>
      </c>
    </row>
    <row r="12" spans="1:6" x14ac:dyDescent="0.2">
      <c r="A12" s="22" t="s">
        <v>159</v>
      </c>
      <c r="B12" s="22" t="s">
        <v>158</v>
      </c>
      <c r="C12" s="22" t="s">
        <v>160</v>
      </c>
      <c r="D12" s="25">
        <v>710000</v>
      </c>
      <c r="E12" s="23">
        <v>12864.49</v>
      </c>
      <c r="F12" s="24">
        <v>4.0817463297866503</v>
      </c>
    </row>
    <row r="13" spans="1:6" x14ac:dyDescent="0.2">
      <c r="A13" s="22" t="s">
        <v>141</v>
      </c>
      <c r="B13" s="22" t="s">
        <v>140</v>
      </c>
      <c r="C13" s="22" t="s">
        <v>142</v>
      </c>
      <c r="D13" s="25">
        <v>1725000</v>
      </c>
      <c r="E13" s="23">
        <v>12230.25</v>
      </c>
      <c r="F13" s="24">
        <v>3.8805096859551602</v>
      </c>
    </row>
    <row r="14" spans="1:6" x14ac:dyDescent="0.2">
      <c r="A14" s="22" t="s">
        <v>189</v>
      </c>
      <c r="B14" s="22" t="s">
        <v>188</v>
      </c>
      <c r="C14" s="22" t="s">
        <v>190</v>
      </c>
      <c r="D14" s="25">
        <v>3100000</v>
      </c>
      <c r="E14" s="23">
        <v>10757</v>
      </c>
      <c r="F14" s="24">
        <v>3.41306536594261</v>
      </c>
    </row>
    <row r="15" spans="1:6" x14ac:dyDescent="0.2">
      <c r="A15" s="22" t="s">
        <v>592</v>
      </c>
      <c r="B15" s="22" t="s">
        <v>591</v>
      </c>
      <c r="C15" s="22" t="s">
        <v>233</v>
      </c>
      <c r="D15" s="25">
        <v>3100000</v>
      </c>
      <c r="E15" s="23">
        <v>10022.299999999999</v>
      </c>
      <c r="F15" s="24">
        <v>3.1799539850410499</v>
      </c>
    </row>
    <row r="16" spans="1:6" x14ac:dyDescent="0.2">
      <c r="A16" s="22" t="s">
        <v>245</v>
      </c>
      <c r="B16" s="22" t="s">
        <v>244</v>
      </c>
      <c r="C16" s="22" t="s">
        <v>169</v>
      </c>
      <c r="D16" s="25">
        <v>202000</v>
      </c>
      <c r="E16" s="23">
        <v>9699.232</v>
      </c>
      <c r="F16" s="24">
        <v>3.0774484350136899</v>
      </c>
    </row>
    <row r="17" spans="1:6" x14ac:dyDescent="0.2">
      <c r="A17" s="22" t="s">
        <v>692</v>
      </c>
      <c r="B17" s="22" t="s">
        <v>691</v>
      </c>
      <c r="C17" s="22" t="s">
        <v>227</v>
      </c>
      <c r="D17" s="25">
        <v>2100000</v>
      </c>
      <c r="E17" s="23">
        <v>9580.2000000000007</v>
      </c>
      <c r="F17" s="24">
        <v>3.0396810280564601</v>
      </c>
    </row>
    <row r="18" spans="1:6" x14ac:dyDescent="0.2">
      <c r="A18" s="22" t="s">
        <v>292</v>
      </c>
      <c r="B18" s="22" t="s">
        <v>291</v>
      </c>
      <c r="C18" s="22" t="s">
        <v>293</v>
      </c>
      <c r="D18" s="25">
        <v>4100000</v>
      </c>
      <c r="E18" s="23">
        <v>9503.7999999999993</v>
      </c>
      <c r="F18" s="24">
        <v>3.01544023657575</v>
      </c>
    </row>
    <row r="19" spans="1:6" x14ac:dyDescent="0.2">
      <c r="A19" s="22" t="s">
        <v>510</v>
      </c>
      <c r="B19" s="22" t="s">
        <v>509</v>
      </c>
      <c r="C19" s="22" t="s">
        <v>190</v>
      </c>
      <c r="D19" s="25">
        <v>3350000</v>
      </c>
      <c r="E19" s="23">
        <v>8828.9249999999993</v>
      </c>
      <c r="F19" s="24">
        <v>2.80131060109741</v>
      </c>
    </row>
    <row r="20" spans="1:6" x14ac:dyDescent="0.2">
      <c r="A20" s="22" t="s">
        <v>924</v>
      </c>
      <c r="B20" s="22" t="s">
        <v>923</v>
      </c>
      <c r="C20" s="22" t="s">
        <v>172</v>
      </c>
      <c r="D20" s="25">
        <v>140000</v>
      </c>
      <c r="E20" s="23">
        <v>8036.42</v>
      </c>
      <c r="F20" s="24">
        <v>2.5498583962227901</v>
      </c>
    </row>
    <row r="21" spans="1:6" x14ac:dyDescent="0.2">
      <c r="A21" s="22" t="s">
        <v>429</v>
      </c>
      <c r="B21" s="22" t="s">
        <v>428</v>
      </c>
      <c r="C21" s="22" t="s">
        <v>172</v>
      </c>
      <c r="D21" s="25">
        <v>335000</v>
      </c>
      <c r="E21" s="23">
        <v>7448.39</v>
      </c>
      <c r="F21" s="24">
        <v>2.36328362378296</v>
      </c>
    </row>
    <row r="22" spans="1:6" x14ac:dyDescent="0.2">
      <c r="A22" s="22" t="s">
        <v>598</v>
      </c>
      <c r="B22" s="22" t="s">
        <v>597</v>
      </c>
      <c r="C22" s="22" t="s">
        <v>190</v>
      </c>
      <c r="D22" s="25">
        <v>9000000</v>
      </c>
      <c r="E22" s="23">
        <v>6904.8</v>
      </c>
      <c r="F22" s="24">
        <v>2.1908091232463098</v>
      </c>
    </row>
    <row r="23" spans="1:6" x14ac:dyDescent="0.2">
      <c r="A23" s="22" t="s">
        <v>696</v>
      </c>
      <c r="B23" s="22" t="s">
        <v>695</v>
      </c>
      <c r="C23" s="22" t="s">
        <v>215</v>
      </c>
      <c r="D23" s="25">
        <v>547553</v>
      </c>
      <c r="E23" s="23">
        <v>6876.7181270000001</v>
      </c>
      <c r="F23" s="24">
        <v>2.1818990862334702</v>
      </c>
    </row>
    <row r="24" spans="1:6" x14ac:dyDescent="0.2">
      <c r="A24" s="22" t="s">
        <v>168</v>
      </c>
      <c r="B24" s="22" t="s">
        <v>167</v>
      </c>
      <c r="C24" s="22" t="s">
        <v>169</v>
      </c>
      <c r="D24" s="25">
        <v>1550000</v>
      </c>
      <c r="E24" s="23">
        <v>6423.9750000000004</v>
      </c>
      <c r="F24" s="24">
        <v>2.0382491944018901</v>
      </c>
    </row>
    <row r="25" spans="1:6" x14ac:dyDescent="0.2">
      <c r="A25" s="22" t="s">
        <v>860</v>
      </c>
      <c r="B25" s="22" t="s">
        <v>859</v>
      </c>
      <c r="C25" s="22" t="s">
        <v>166</v>
      </c>
      <c r="D25" s="25">
        <v>450000</v>
      </c>
      <c r="E25" s="23">
        <v>6304.05</v>
      </c>
      <c r="F25" s="24">
        <v>2.0001984493976499</v>
      </c>
    </row>
    <row r="26" spans="1:6" x14ac:dyDescent="0.2">
      <c r="A26" s="22" t="s">
        <v>481</v>
      </c>
      <c r="B26" s="22" t="s">
        <v>480</v>
      </c>
      <c r="C26" s="22" t="s">
        <v>233</v>
      </c>
      <c r="D26" s="25">
        <v>565000</v>
      </c>
      <c r="E26" s="23">
        <v>6270.9350000000004</v>
      </c>
      <c r="F26" s="24">
        <v>1.9896914623572901</v>
      </c>
    </row>
    <row r="27" spans="1:6" x14ac:dyDescent="0.2">
      <c r="A27" s="22" t="s">
        <v>229</v>
      </c>
      <c r="B27" s="22" t="s">
        <v>228</v>
      </c>
      <c r="C27" s="22" t="s">
        <v>230</v>
      </c>
      <c r="D27" s="25">
        <v>12000000</v>
      </c>
      <c r="E27" s="23">
        <v>5702.4</v>
      </c>
      <c r="F27" s="24">
        <v>1.80930221648704</v>
      </c>
    </row>
    <row r="28" spans="1:6" x14ac:dyDescent="0.2">
      <c r="A28" s="22" t="s">
        <v>755</v>
      </c>
      <c r="B28" s="22" t="s">
        <v>754</v>
      </c>
      <c r="C28" s="22" t="s">
        <v>172</v>
      </c>
      <c r="D28" s="25">
        <v>735928</v>
      </c>
      <c r="E28" s="23">
        <v>5258.9414880000004</v>
      </c>
      <c r="F28" s="24">
        <v>1.6685982201553899</v>
      </c>
    </row>
    <row r="29" spans="1:6" x14ac:dyDescent="0.2">
      <c r="A29" s="22" t="s">
        <v>171</v>
      </c>
      <c r="B29" s="22" t="s">
        <v>170</v>
      </c>
      <c r="C29" s="22" t="s">
        <v>172</v>
      </c>
      <c r="D29" s="25">
        <v>245000</v>
      </c>
      <c r="E29" s="23">
        <v>5143.53</v>
      </c>
      <c r="F29" s="24">
        <v>1.63197955765425</v>
      </c>
    </row>
    <row r="30" spans="1:6" x14ac:dyDescent="0.2">
      <c r="A30" s="22" t="s">
        <v>810</v>
      </c>
      <c r="B30" s="22" t="s">
        <v>809</v>
      </c>
      <c r="C30" s="22" t="s">
        <v>184</v>
      </c>
      <c r="D30" s="25">
        <v>391053</v>
      </c>
      <c r="E30" s="23">
        <v>4865.090373</v>
      </c>
      <c r="F30" s="24">
        <v>1.5436340479935999</v>
      </c>
    </row>
    <row r="31" spans="1:6" x14ac:dyDescent="0.2">
      <c r="A31" s="22" t="s">
        <v>608</v>
      </c>
      <c r="B31" s="22" t="s">
        <v>607</v>
      </c>
      <c r="C31" s="22" t="s">
        <v>609</v>
      </c>
      <c r="D31" s="25">
        <v>2700000</v>
      </c>
      <c r="E31" s="23">
        <v>4792.5</v>
      </c>
      <c r="F31" s="24">
        <v>1.5206020048600899</v>
      </c>
    </row>
    <row r="32" spans="1:6" x14ac:dyDescent="0.2">
      <c r="A32" s="22" t="s">
        <v>808</v>
      </c>
      <c r="B32" s="22" t="s">
        <v>807</v>
      </c>
      <c r="C32" s="22" t="s">
        <v>175</v>
      </c>
      <c r="D32" s="25">
        <v>20000</v>
      </c>
      <c r="E32" s="23">
        <v>4640</v>
      </c>
      <c r="F32" s="24">
        <v>1.4722156082526501</v>
      </c>
    </row>
    <row r="33" spans="1:6" x14ac:dyDescent="0.2">
      <c r="A33" s="22" t="s">
        <v>615</v>
      </c>
      <c r="B33" s="22" t="s">
        <v>614</v>
      </c>
      <c r="C33" s="22" t="s">
        <v>166</v>
      </c>
      <c r="D33" s="25">
        <v>3100000</v>
      </c>
      <c r="E33" s="23">
        <v>4599.47</v>
      </c>
      <c r="F33" s="24">
        <v>1.4593559318297</v>
      </c>
    </row>
    <row r="34" spans="1:6" x14ac:dyDescent="0.2">
      <c r="A34" s="22" t="s">
        <v>295</v>
      </c>
      <c r="B34" s="22" t="s">
        <v>294</v>
      </c>
      <c r="C34" s="22" t="s">
        <v>151</v>
      </c>
      <c r="D34" s="25">
        <v>1350000</v>
      </c>
      <c r="E34" s="23">
        <v>4374.6750000000002</v>
      </c>
      <c r="F34" s="24">
        <v>1.3880312103518599</v>
      </c>
    </row>
    <row r="35" spans="1:6" x14ac:dyDescent="0.2">
      <c r="A35" s="22" t="s">
        <v>243</v>
      </c>
      <c r="B35" s="22" t="s">
        <v>242</v>
      </c>
      <c r="C35" s="22" t="s">
        <v>190</v>
      </c>
      <c r="D35" s="25">
        <v>2777016</v>
      </c>
      <c r="E35" s="23">
        <v>4058.8865860000001</v>
      </c>
      <c r="F35" s="24">
        <v>1.2878353844906201</v>
      </c>
    </row>
    <row r="36" spans="1:6" x14ac:dyDescent="0.2">
      <c r="A36" s="22" t="s">
        <v>746</v>
      </c>
      <c r="B36" s="22" t="s">
        <v>745</v>
      </c>
      <c r="C36" s="22" t="s">
        <v>747</v>
      </c>
      <c r="D36" s="25">
        <v>950000</v>
      </c>
      <c r="E36" s="23">
        <v>3456.5749999999998</v>
      </c>
      <c r="F36" s="24">
        <v>1.0967292383827301</v>
      </c>
    </row>
    <row r="37" spans="1:6" x14ac:dyDescent="0.2">
      <c r="A37" s="22" t="s">
        <v>949</v>
      </c>
      <c r="B37" s="22" t="s">
        <v>948</v>
      </c>
      <c r="C37" s="22" t="s">
        <v>227</v>
      </c>
      <c r="D37" s="25">
        <v>1336327</v>
      </c>
      <c r="E37" s="23">
        <v>3454.1380300000001</v>
      </c>
      <c r="F37" s="24">
        <v>1.09595601741919</v>
      </c>
    </row>
    <row r="38" spans="1:6" x14ac:dyDescent="0.2">
      <c r="A38" s="22" t="s">
        <v>621</v>
      </c>
      <c r="B38" s="22" t="s">
        <v>620</v>
      </c>
      <c r="C38" s="22" t="s">
        <v>166</v>
      </c>
      <c r="D38" s="25">
        <v>825000</v>
      </c>
      <c r="E38" s="23">
        <v>3436.125</v>
      </c>
      <c r="F38" s="24">
        <v>1.0902407019196401</v>
      </c>
    </row>
    <row r="39" spans="1:6" x14ac:dyDescent="0.2">
      <c r="A39" s="22" t="s">
        <v>780</v>
      </c>
      <c r="B39" s="22" t="s">
        <v>779</v>
      </c>
      <c r="C39" s="22" t="s">
        <v>172</v>
      </c>
      <c r="D39" s="25">
        <v>100000</v>
      </c>
      <c r="E39" s="23">
        <v>2983.3</v>
      </c>
      <c r="F39" s="24">
        <v>0.94656483278019798</v>
      </c>
    </row>
    <row r="40" spans="1:6" x14ac:dyDescent="0.2">
      <c r="A40" s="22" t="s">
        <v>272</v>
      </c>
      <c r="B40" s="22" t="s">
        <v>271</v>
      </c>
      <c r="C40" s="22" t="s">
        <v>273</v>
      </c>
      <c r="D40" s="25">
        <v>200000</v>
      </c>
      <c r="E40" s="23">
        <v>2874</v>
      </c>
      <c r="F40" s="24">
        <v>0.91188527114614304</v>
      </c>
    </row>
    <row r="41" spans="1:6" x14ac:dyDescent="0.2">
      <c r="A41" s="22" t="s">
        <v>207</v>
      </c>
      <c r="B41" s="22" t="s">
        <v>206</v>
      </c>
      <c r="C41" s="22" t="s">
        <v>184</v>
      </c>
      <c r="D41" s="25">
        <v>35000</v>
      </c>
      <c r="E41" s="23">
        <v>2667</v>
      </c>
      <c r="F41" s="24">
        <v>0.84620668689866496</v>
      </c>
    </row>
    <row r="42" spans="1:6" x14ac:dyDescent="0.2">
      <c r="A42" s="22" t="s">
        <v>744</v>
      </c>
      <c r="B42" s="22" t="s">
        <v>743</v>
      </c>
      <c r="C42" s="22" t="s">
        <v>172</v>
      </c>
      <c r="D42" s="25">
        <v>50000</v>
      </c>
      <c r="E42" s="23">
        <v>2128.75</v>
      </c>
      <c r="F42" s="24">
        <v>0.67542650346289201</v>
      </c>
    </row>
    <row r="43" spans="1:6" x14ac:dyDescent="0.2">
      <c r="A43" s="22" t="s">
        <v>820</v>
      </c>
      <c r="B43" s="22" t="s">
        <v>819</v>
      </c>
      <c r="C43" s="22" t="s">
        <v>273</v>
      </c>
      <c r="D43" s="25">
        <v>212063</v>
      </c>
      <c r="E43" s="23">
        <v>1856.5055339999999</v>
      </c>
      <c r="F43" s="24">
        <v>0.58904664309530397</v>
      </c>
    </row>
    <row r="44" spans="1:6" x14ac:dyDescent="0.2">
      <c r="A44" s="22" t="s">
        <v>951</v>
      </c>
      <c r="B44" s="22" t="s">
        <v>950</v>
      </c>
      <c r="C44" s="22" t="s">
        <v>184</v>
      </c>
      <c r="D44" s="25">
        <v>317957</v>
      </c>
      <c r="E44" s="23">
        <v>1771.974361</v>
      </c>
      <c r="F44" s="24">
        <v>0.56222592924304104</v>
      </c>
    </row>
    <row r="45" spans="1:6" x14ac:dyDescent="0.2">
      <c r="A45" s="22" t="s">
        <v>302</v>
      </c>
      <c r="B45" s="22" t="s">
        <v>301</v>
      </c>
      <c r="C45" s="22" t="s">
        <v>230</v>
      </c>
      <c r="D45" s="25">
        <v>38000</v>
      </c>
      <c r="E45" s="23">
        <v>1689.1759999999999</v>
      </c>
      <c r="F45" s="24">
        <v>0.53595501557882996</v>
      </c>
    </row>
    <row r="46" spans="1:6" x14ac:dyDescent="0.2">
      <c r="A46" s="22" t="s">
        <v>633</v>
      </c>
      <c r="B46" s="22" t="s">
        <v>632</v>
      </c>
      <c r="C46" s="22" t="s">
        <v>175</v>
      </c>
      <c r="D46" s="25">
        <v>293904</v>
      </c>
      <c r="E46" s="23">
        <v>1560.3363360000001</v>
      </c>
      <c r="F46" s="24">
        <v>0.495075756030807</v>
      </c>
    </row>
    <row r="47" spans="1:6" x14ac:dyDescent="0.2">
      <c r="A47" s="22" t="s">
        <v>635</v>
      </c>
      <c r="B47" s="22" t="s">
        <v>634</v>
      </c>
      <c r="C47" s="22" t="s">
        <v>227</v>
      </c>
      <c r="D47" s="25">
        <v>1987818</v>
      </c>
      <c r="E47" s="23">
        <v>1069.247302</v>
      </c>
      <c r="F47" s="24">
        <v>0.33925917394104099</v>
      </c>
    </row>
    <row r="48" spans="1:6" x14ac:dyDescent="0.2">
      <c r="A48" s="22" t="s">
        <v>844</v>
      </c>
      <c r="B48" s="22" t="s">
        <v>843</v>
      </c>
      <c r="C48" s="22" t="s">
        <v>432</v>
      </c>
      <c r="D48" s="25">
        <v>132427</v>
      </c>
      <c r="E48" s="23">
        <v>450.2518</v>
      </c>
      <c r="F48" s="24">
        <v>0.142859424052554</v>
      </c>
    </row>
    <row r="49" spans="1:9" x14ac:dyDescent="0.2">
      <c r="A49" s="21" t="s">
        <v>34</v>
      </c>
      <c r="B49" s="21"/>
      <c r="C49" s="21"/>
      <c r="D49" s="21"/>
      <c r="E49" s="26">
        <f>SUM(E7:E48)</f>
        <v>297941.179917</v>
      </c>
      <c r="F49" s="27">
        <f>SUM(F7:F48)</f>
        <v>94.533115391167485</v>
      </c>
      <c r="G49" s="11"/>
    </row>
    <row r="50" spans="1:9" x14ac:dyDescent="0.2">
      <c r="A50" s="22"/>
      <c r="B50" s="22"/>
      <c r="C50" s="22"/>
      <c r="D50" s="22"/>
      <c r="E50" s="23"/>
      <c r="F50" s="24"/>
    </row>
    <row r="51" spans="1:9" x14ac:dyDescent="0.2">
      <c r="A51" s="21" t="s">
        <v>46</v>
      </c>
      <c r="B51" s="21"/>
      <c r="C51" s="21"/>
      <c r="D51" s="21"/>
      <c r="E51" s="26">
        <f>E49</f>
        <v>297941.179917</v>
      </c>
      <c r="F51" s="27">
        <f>F49</f>
        <v>94.533115391167485</v>
      </c>
      <c r="G51" s="11"/>
    </row>
    <row r="52" spans="1:9" x14ac:dyDescent="0.2">
      <c r="A52" s="21"/>
      <c r="B52" s="21"/>
      <c r="C52" s="21"/>
      <c r="D52" s="21"/>
      <c r="E52" s="26"/>
      <c r="F52" s="27"/>
      <c r="G52" s="11"/>
    </row>
    <row r="53" spans="1:9" x14ac:dyDescent="0.2">
      <c r="A53" s="21" t="s">
        <v>48</v>
      </c>
      <c r="B53" s="21"/>
      <c r="C53" s="21"/>
      <c r="D53" s="21"/>
      <c r="E53" s="26">
        <f>E55-(E49)</f>
        <v>17230.047312900017</v>
      </c>
      <c r="F53" s="27">
        <f>F55-(F49)</f>
        <v>5.4668846088325154</v>
      </c>
      <c r="G53" s="11"/>
    </row>
    <row r="54" spans="1:9" x14ac:dyDescent="0.2">
      <c r="A54" s="21"/>
      <c r="B54" s="21"/>
      <c r="C54" s="21"/>
      <c r="D54" s="21"/>
      <c r="E54" s="26"/>
      <c r="F54" s="27"/>
      <c r="G54" s="11"/>
    </row>
    <row r="55" spans="1:9" x14ac:dyDescent="0.2">
      <c r="A55" s="28" t="s">
        <v>47</v>
      </c>
      <c r="B55" s="28"/>
      <c r="C55" s="28"/>
      <c r="D55" s="28"/>
      <c r="E55" s="29">
        <v>315171.22722990002</v>
      </c>
      <c r="F55" s="30">
        <v>100</v>
      </c>
      <c r="G55" s="11"/>
    </row>
    <row r="57" spans="1:9" ht="23.25" customHeight="1" x14ac:dyDescent="0.2">
      <c r="A57" s="147" t="s">
        <v>1031</v>
      </c>
      <c r="B57" s="147"/>
      <c r="C57" s="147"/>
      <c r="D57" s="147"/>
      <c r="G57" s="10"/>
      <c r="H57" s="10"/>
      <c r="I57" s="9"/>
    </row>
    <row r="59" spans="1:9" x14ac:dyDescent="0.2">
      <c r="A59" s="11" t="s">
        <v>51</v>
      </c>
    </row>
    <row r="60" spans="1:9" x14ac:dyDescent="0.2">
      <c r="A60" s="11" t="s">
        <v>1027</v>
      </c>
    </row>
    <row r="61" spans="1:9" x14ac:dyDescent="0.2">
      <c r="A61" s="11" t="s">
        <v>52</v>
      </c>
      <c r="B61" s="11"/>
      <c r="C61" s="31" t="s">
        <v>54</v>
      </c>
      <c r="D61" s="11" t="s">
        <v>53</v>
      </c>
    </row>
    <row r="62" spans="1:9" x14ac:dyDescent="0.2">
      <c r="A62" s="6" t="s">
        <v>61</v>
      </c>
      <c r="C62" s="32">
        <v>144.39420000000001</v>
      </c>
      <c r="D62" s="32">
        <v>142.2638</v>
      </c>
    </row>
    <row r="63" spans="1:9" x14ac:dyDescent="0.2">
      <c r="A63" s="6" t="s">
        <v>132</v>
      </c>
      <c r="C63" s="32">
        <v>41.105200000000004</v>
      </c>
      <c r="D63" s="32">
        <v>40.498699999999999</v>
      </c>
    </row>
    <row r="64" spans="1:9" x14ac:dyDescent="0.2">
      <c r="A64" s="6" t="s">
        <v>62</v>
      </c>
      <c r="C64" s="32">
        <v>167.76320000000001</v>
      </c>
      <c r="D64" s="32">
        <v>165.42330000000001</v>
      </c>
    </row>
    <row r="65" spans="1:4" x14ac:dyDescent="0.2">
      <c r="A65" s="6" t="s">
        <v>133</v>
      </c>
      <c r="C65" s="32">
        <v>50.1492</v>
      </c>
      <c r="D65" s="32">
        <v>49.449800000000003</v>
      </c>
    </row>
    <row r="67" spans="1:4" x14ac:dyDescent="0.2">
      <c r="A67" s="6" t="s">
        <v>58</v>
      </c>
    </row>
    <row r="69" spans="1:4" x14ac:dyDescent="0.2">
      <c r="A69" s="11" t="s">
        <v>1028</v>
      </c>
      <c r="D69" s="31" t="s">
        <v>60</v>
      </c>
    </row>
    <row r="71" spans="1:4" x14ac:dyDescent="0.2">
      <c r="A71" s="11" t="s">
        <v>1032</v>
      </c>
      <c r="D71" s="31" t="s">
        <v>60</v>
      </c>
    </row>
    <row r="73" spans="1:4" x14ac:dyDescent="0.2">
      <c r="A73" s="11" t="s">
        <v>1076</v>
      </c>
      <c r="D73" s="31" t="s">
        <v>60</v>
      </c>
    </row>
    <row r="74" spans="1:4" x14ac:dyDescent="0.2">
      <c r="A74" s="11"/>
    </row>
    <row r="75" spans="1:4" x14ac:dyDescent="0.2">
      <c r="A75" s="11" t="s">
        <v>1060</v>
      </c>
      <c r="D75" s="31" t="s">
        <v>60</v>
      </c>
    </row>
    <row r="77" spans="1:4" x14ac:dyDescent="0.2">
      <c r="A77" s="11" t="s">
        <v>1061</v>
      </c>
      <c r="D77" s="36">
        <v>0.37952142436733999</v>
      </c>
    </row>
    <row r="79" spans="1:4" x14ac:dyDescent="0.2">
      <c r="A79" s="11" t="s">
        <v>385</v>
      </c>
      <c r="D79" s="31" t="s">
        <v>60</v>
      </c>
    </row>
    <row r="81" spans="1:9" x14ac:dyDescent="0.2">
      <c r="A81" s="11" t="s">
        <v>1046</v>
      </c>
      <c r="D81" s="31" t="s">
        <v>60</v>
      </c>
    </row>
    <row r="83" spans="1:9" x14ac:dyDescent="0.2">
      <c r="A83" s="11" t="s">
        <v>1047</v>
      </c>
      <c r="B83" s="11"/>
      <c r="D83" s="31" t="s">
        <v>60</v>
      </c>
    </row>
    <row r="84" spans="1:9" x14ac:dyDescent="0.2">
      <c r="A84" s="11"/>
      <c r="B84" s="11"/>
    </row>
    <row r="85" spans="1:9" x14ac:dyDescent="0.2">
      <c r="A85" s="11" t="s">
        <v>1048</v>
      </c>
      <c r="B85" s="11"/>
      <c r="D85" s="31" t="s">
        <v>60</v>
      </c>
    </row>
    <row r="86" spans="1:9" x14ac:dyDescent="0.2">
      <c r="A86" s="11"/>
      <c r="B86" s="11"/>
    </row>
    <row r="87" spans="1:9" x14ac:dyDescent="0.2">
      <c r="A87" s="11" t="s">
        <v>1049</v>
      </c>
      <c r="B87" s="11"/>
      <c r="D87" s="31" t="s">
        <v>60</v>
      </c>
    </row>
    <row r="89" spans="1:9" x14ac:dyDescent="0.2">
      <c r="A89" s="77" t="s">
        <v>1078</v>
      </c>
      <c r="B89" s="78"/>
      <c r="C89" s="78"/>
      <c r="D89" s="78"/>
    </row>
    <row r="91" spans="1:9" x14ac:dyDescent="0.2">
      <c r="A91" s="77" t="s">
        <v>2074</v>
      </c>
      <c r="B91" s="78"/>
      <c r="C91" s="78"/>
      <c r="D91" s="78"/>
      <c r="E91" s="10"/>
      <c r="G91" s="78"/>
      <c r="H91" s="78"/>
      <c r="I91" s="78"/>
    </row>
    <row r="92" spans="1:9" x14ac:dyDescent="0.2">
      <c r="A92" s="102"/>
      <c r="B92" s="78"/>
      <c r="C92" s="78"/>
      <c r="D92" s="78"/>
      <c r="E92" s="10"/>
      <c r="G92" s="78"/>
      <c r="H92" s="78"/>
      <c r="I92" s="78"/>
    </row>
    <row r="93" spans="1:9" x14ac:dyDescent="0.2">
      <c r="A93" s="78"/>
      <c r="B93" s="78"/>
      <c r="C93" s="78"/>
      <c r="D93" s="78"/>
      <c r="E93" s="10"/>
      <c r="G93" s="78"/>
      <c r="H93" s="78"/>
      <c r="I93" s="78"/>
    </row>
    <row r="94" spans="1:9" x14ac:dyDescent="0.2">
      <c r="A94" s="78"/>
      <c r="B94" s="78"/>
      <c r="C94" s="78"/>
      <c r="D94" s="78"/>
      <c r="E94" s="10"/>
      <c r="G94" s="78"/>
      <c r="H94" s="78"/>
      <c r="I94" s="78"/>
    </row>
    <row r="95" spans="1:9" x14ac:dyDescent="0.2">
      <c r="A95" s="78"/>
      <c r="B95" s="78"/>
      <c r="C95" s="78"/>
      <c r="D95" s="78"/>
      <c r="E95" s="10"/>
      <c r="G95" s="78"/>
      <c r="H95" s="78"/>
      <c r="I95" s="78"/>
    </row>
    <row r="96" spans="1:9" x14ac:dyDescent="0.2">
      <c r="A96" s="78"/>
      <c r="B96" s="78"/>
      <c r="C96" s="78"/>
      <c r="D96" s="78"/>
      <c r="E96" s="10"/>
      <c r="G96" s="78"/>
      <c r="H96" s="78"/>
      <c r="I96" s="78"/>
    </row>
    <row r="97" spans="1:9" x14ac:dyDescent="0.2">
      <c r="A97" s="78"/>
      <c r="B97" s="78"/>
      <c r="C97" s="78"/>
      <c r="D97" s="78"/>
      <c r="E97" s="10"/>
      <c r="G97" s="78"/>
      <c r="H97" s="78"/>
      <c r="I97" s="78"/>
    </row>
    <row r="98" spans="1:9" x14ac:dyDescent="0.2">
      <c r="A98" s="78"/>
      <c r="B98" s="78"/>
      <c r="C98" s="78"/>
      <c r="D98" s="78"/>
      <c r="E98" s="10"/>
      <c r="G98" s="78"/>
      <c r="H98" s="78"/>
      <c r="I98" s="78"/>
    </row>
    <row r="99" spans="1:9" x14ac:dyDescent="0.2">
      <c r="A99" s="78"/>
      <c r="B99" s="78"/>
      <c r="C99" s="78"/>
      <c r="D99" s="78"/>
      <c r="E99" s="10"/>
      <c r="G99" s="78"/>
      <c r="H99" s="78"/>
      <c r="I99" s="78"/>
    </row>
    <row r="100" spans="1:9" x14ac:dyDescent="0.2">
      <c r="A100" s="78"/>
      <c r="B100" s="78"/>
      <c r="C100" s="78"/>
      <c r="D100" s="78"/>
      <c r="E100" s="10"/>
      <c r="G100" s="78"/>
      <c r="H100" s="78"/>
      <c r="I100" s="78"/>
    </row>
    <row r="101" spans="1:9" x14ac:dyDescent="0.2">
      <c r="A101" s="78"/>
      <c r="B101" s="78"/>
      <c r="C101" s="78"/>
      <c r="D101" s="78"/>
      <c r="E101" s="10"/>
      <c r="G101" s="78"/>
      <c r="H101" s="78"/>
      <c r="I101" s="78"/>
    </row>
    <row r="102" spans="1:9" x14ac:dyDescent="0.2">
      <c r="A102" s="78"/>
      <c r="B102" s="78"/>
      <c r="C102" s="78"/>
      <c r="D102" s="78"/>
      <c r="E102" s="10"/>
      <c r="G102" s="78"/>
      <c r="H102" s="78"/>
      <c r="I102" s="78"/>
    </row>
    <row r="103" spans="1:9" x14ac:dyDescent="0.2">
      <c r="A103" s="78"/>
      <c r="B103" s="78"/>
      <c r="C103" s="78"/>
      <c r="D103" s="78"/>
      <c r="E103" s="10"/>
      <c r="G103" s="78"/>
      <c r="H103" s="78"/>
      <c r="I103" s="78"/>
    </row>
    <row r="104" spans="1:9" x14ac:dyDescent="0.2">
      <c r="A104" s="78"/>
      <c r="B104" s="78"/>
      <c r="C104" s="78"/>
      <c r="D104" s="78"/>
      <c r="E104" s="10"/>
      <c r="G104" s="78"/>
      <c r="H104" s="78"/>
      <c r="I104" s="78"/>
    </row>
    <row r="105" spans="1:9" x14ac:dyDescent="0.2">
      <c r="A105" s="78"/>
      <c r="B105" s="78"/>
      <c r="C105" s="78"/>
      <c r="D105" s="78"/>
      <c r="E105" s="10"/>
      <c r="G105" s="78"/>
      <c r="H105" s="78"/>
      <c r="I105" s="78"/>
    </row>
    <row r="106" spans="1:9" x14ac:dyDescent="0.2">
      <c r="A106" s="78"/>
      <c r="B106" s="78"/>
      <c r="C106" s="78"/>
      <c r="D106" s="78"/>
      <c r="E106" s="10"/>
      <c r="G106" s="78"/>
      <c r="H106" s="78"/>
      <c r="I106" s="78"/>
    </row>
    <row r="107" spans="1:9" x14ac:dyDescent="0.2">
      <c r="A107" s="78"/>
      <c r="B107" s="78"/>
      <c r="C107" s="78"/>
      <c r="D107" s="78"/>
      <c r="E107" s="10"/>
      <c r="G107" s="78"/>
      <c r="H107" s="78"/>
      <c r="I107" s="78"/>
    </row>
    <row r="108" spans="1:9" x14ac:dyDescent="0.2">
      <c r="A108" s="78"/>
      <c r="B108" s="78"/>
      <c r="C108" s="78"/>
      <c r="D108" s="78"/>
      <c r="E108" s="10"/>
      <c r="G108" s="78"/>
      <c r="H108" s="78"/>
      <c r="I108" s="78"/>
    </row>
    <row r="109" spans="1:9" x14ac:dyDescent="0.2">
      <c r="A109" s="77" t="s">
        <v>1511</v>
      </c>
      <c r="B109" s="78"/>
      <c r="C109" s="78"/>
      <c r="D109" s="78"/>
      <c r="E109" s="10"/>
      <c r="G109" s="78"/>
      <c r="H109" s="78"/>
      <c r="I109" s="78"/>
    </row>
    <row r="110" spans="1:9" x14ac:dyDescent="0.2">
      <c r="A110" s="78"/>
      <c r="B110" s="78"/>
      <c r="C110" s="78"/>
      <c r="D110" s="78"/>
      <c r="E110" s="10"/>
      <c r="G110" s="78"/>
      <c r="H110" s="78"/>
      <c r="I110" s="78"/>
    </row>
    <row r="111" spans="1:9" x14ac:dyDescent="0.2">
      <c r="A111" s="77" t="s">
        <v>2075</v>
      </c>
      <c r="B111" s="78"/>
      <c r="C111" s="78"/>
      <c r="D111" s="78"/>
      <c r="E111" s="10"/>
      <c r="G111" s="78"/>
      <c r="H111" s="78"/>
      <c r="I111" s="78"/>
    </row>
    <row r="112" spans="1:9" x14ac:dyDescent="0.2">
      <c r="A112" s="78"/>
      <c r="B112" s="78"/>
      <c r="C112" s="78"/>
      <c r="D112" s="78"/>
      <c r="E112" s="10"/>
      <c r="G112" s="78"/>
      <c r="H112" s="78"/>
      <c r="I112" s="78"/>
    </row>
    <row r="113" spans="1:9" x14ac:dyDescent="0.2">
      <c r="A113" s="78"/>
      <c r="B113" s="78"/>
      <c r="C113" s="78"/>
      <c r="D113" s="78"/>
      <c r="E113" s="10"/>
      <c r="G113" s="78"/>
      <c r="H113" s="78"/>
      <c r="I113" s="78"/>
    </row>
    <row r="114" spans="1:9" x14ac:dyDescent="0.2">
      <c r="A114" s="78"/>
      <c r="B114" s="78"/>
      <c r="C114" s="78"/>
      <c r="D114" s="78"/>
      <c r="E114" s="10"/>
      <c r="G114" s="78"/>
      <c r="H114" s="78"/>
      <c r="I114" s="78"/>
    </row>
    <row r="115" spans="1:9" x14ac:dyDescent="0.2">
      <c r="A115" s="78"/>
      <c r="B115" s="78"/>
      <c r="C115" s="78"/>
      <c r="D115" s="78"/>
      <c r="E115" s="10"/>
      <c r="G115" s="78"/>
      <c r="H115" s="78"/>
      <c r="I115" s="78"/>
    </row>
    <row r="116" spans="1:9" x14ac:dyDescent="0.2">
      <c r="A116" s="78"/>
      <c r="B116" s="78"/>
      <c r="C116" s="78"/>
      <c r="D116" s="78"/>
      <c r="E116" s="10"/>
      <c r="G116" s="78"/>
      <c r="H116" s="78"/>
      <c r="I116" s="78"/>
    </row>
    <row r="117" spans="1:9" x14ac:dyDescent="0.2">
      <c r="A117" s="78"/>
      <c r="B117" s="78"/>
      <c r="C117" s="78"/>
      <c r="D117" s="78"/>
      <c r="E117" s="10"/>
      <c r="G117" s="78"/>
      <c r="H117" s="78"/>
      <c r="I117" s="78"/>
    </row>
    <row r="118" spans="1:9" x14ac:dyDescent="0.2">
      <c r="A118" s="78"/>
      <c r="B118" s="78"/>
      <c r="C118" s="78"/>
      <c r="D118" s="78"/>
      <c r="E118" s="10"/>
      <c r="G118" s="78"/>
      <c r="H118" s="78"/>
      <c r="I118" s="78"/>
    </row>
    <row r="119" spans="1:9" x14ac:dyDescent="0.2">
      <c r="A119" s="78"/>
      <c r="B119" s="78"/>
      <c r="C119" s="78"/>
      <c r="D119" s="78"/>
      <c r="E119" s="10"/>
      <c r="G119" s="78"/>
      <c r="H119" s="78"/>
      <c r="I119" s="78"/>
    </row>
    <row r="120" spans="1:9" x14ac:dyDescent="0.2">
      <c r="A120" s="78"/>
      <c r="B120" s="78"/>
      <c r="C120" s="78"/>
      <c r="D120" s="78"/>
      <c r="E120" s="10"/>
      <c r="G120" s="78"/>
      <c r="H120" s="78"/>
      <c r="I120" s="78"/>
    </row>
    <row r="121" spans="1:9" x14ac:dyDescent="0.2">
      <c r="A121" s="78"/>
      <c r="B121" s="78"/>
      <c r="C121" s="78"/>
      <c r="D121" s="78"/>
      <c r="E121" s="10"/>
      <c r="G121" s="78"/>
      <c r="H121" s="78"/>
      <c r="I121" s="78"/>
    </row>
    <row r="122" spans="1:9" x14ac:dyDescent="0.2">
      <c r="A122" s="78"/>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8"/>
      <c r="B125" s="78"/>
      <c r="C125" s="78"/>
      <c r="D125" s="78"/>
      <c r="E125" s="10"/>
      <c r="G125" s="78"/>
      <c r="H125" s="78"/>
      <c r="I125" s="78"/>
    </row>
    <row r="126" spans="1:9" x14ac:dyDescent="0.2">
      <c r="A126" s="78"/>
      <c r="B126" s="78"/>
      <c r="C126" s="78"/>
      <c r="D126" s="78"/>
      <c r="E126" s="10"/>
      <c r="G126" s="78"/>
      <c r="H126" s="78"/>
      <c r="I126" s="78"/>
    </row>
    <row r="127" spans="1:9" x14ac:dyDescent="0.2">
      <c r="A127" s="78"/>
      <c r="B127" s="78"/>
      <c r="C127" s="78"/>
      <c r="D127" s="78"/>
      <c r="E127" s="10"/>
      <c r="G127" s="78"/>
      <c r="H127" s="78"/>
      <c r="I127" s="78"/>
    </row>
    <row r="128" spans="1:9" x14ac:dyDescent="0.2">
      <c r="A128" s="78"/>
      <c r="B128" s="78"/>
      <c r="C128" s="78"/>
      <c r="D128" s="78"/>
      <c r="E128" s="10"/>
      <c r="G128" s="78"/>
      <c r="H128" s="78"/>
      <c r="I128" s="78"/>
    </row>
    <row r="129" spans="1:9" x14ac:dyDescent="0.2">
      <c r="A129" s="78" t="s">
        <v>1487</v>
      </c>
      <c r="B129" s="78"/>
      <c r="C129" s="78"/>
      <c r="D129" s="78"/>
      <c r="E129" s="10"/>
      <c r="G129" s="78"/>
      <c r="H129" s="78"/>
      <c r="I129" s="78"/>
    </row>
    <row r="130" spans="1:9" x14ac:dyDescent="0.2">
      <c r="A130" s="78"/>
      <c r="B130" s="78"/>
      <c r="C130" s="78"/>
      <c r="D130" s="78"/>
      <c r="E130" s="10"/>
      <c r="G130" s="78"/>
      <c r="H130" s="78"/>
      <c r="I130" s="78"/>
    </row>
    <row r="131" spans="1:9" x14ac:dyDescent="0.2">
      <c r="A131" s="78"/>
      <c r="B131" s="78"/>
      <c r="C131" s="78"/>
      <c r="D131" s="78"/>
      <c r="E131" s="10"/>
      <c r="G131" s="78"/>
      <c r="H131" s="78"/>
      <c r="I131" s="78"/>
    </row>
    <row r="132" spans="1:9" x14ac:dyDescent="0.2">
      <c r="A132" s="78"/>
      <c r="B132" s="78"/>
      <c r="C132" s="78"/>
      <c r="D132" s="78"/>
      <c r="E132" s="10"/>
      <c r="G132" s="78"/>
      <c r="H132" s="78"/>
      <c r="I132" s="78"/>
    </row>
    <row r="133" spans="1:9" x14ac:dyDescent="0.2">
      <c r="A133" s="78"/>
      <c r="B133" s="78"/>
      <c r="C133" s="78"/>
      <c r="D133" s="78"/>
      <c r="E133" s="10"/>
      <c r="G133" s="78"/>
      <c r="H133" s="78"/>
      <c r="I133" s="78"/>
    </row>
    <row r="134" spans="1:9" x14ac:dyDescent="0.2">
      <c r="A134" s="78"/>
      <c r="B134" s="78"/>
      <c r="C134" s="78"/>
      <c r="D134" s="78"/>
      <c r="E134" s="10"/>
      <c r="G134" s="78"/>
      <c r="H134" s="78"/>
      <c r="I134" s="78"/>
    </row>
  </sheetData>
  <mergeCells count="2">
    <mergeCell ref="A1:F1"/>
    <mergeCell ref="A57:D57"/>
  </mergeCells>
  <conditionalFormatting sqref="F2:F3 F5:F56">
    <cfRule type="cellIs" dxfId="37" priority="4" stopIfTrue="1" operator="between">
      <formula>0.009</formula>
      <formula>-0.009</formula>
    </cfRule>
  </conditionalFormatting>
  <conditionalFormatting sqref="F58:F125">
    <cfRule type="cellIs" dxfId="36" priority="1" stopIfTrue="1" operator="between">
      <formula>0.009</formula>
      <formula>-0.009</formula>
    </cfRule>
  </conditionalFormatting>
  <conditionalFormatting sqref="F135:F65536">
    <cfRule type="cellIs" dxfId="35" priority="2" stopIfTrue="1" operator="between">
      <formula>0.009</formula>
      <formula>-0.009</formula>
    </cfRule>
  </conditionalFormatting>
  <conditionalFormatting sqref="F57:H57">
    <cfRule type="cellIs" dxfId="34"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8F0578-483A-40D7-90DA-E9DE4DC1226D}">
  <dimension ref="A1:I163"/>
  <sheetViews>
    <sheetView workbookViewId="0">
      <selection sqref="A1:F1"/>
    </sheetView>
  </sheetViews>
  <sheetFormatPr defaultColWidth="9.140625" defaultRowHeight="11.25" x14ac:dyDescent="0.2"/>
  <cols>
    <col min="1" max="1" width="33.85546875" style="6" bestFit="1" customWidth="1"/>
    <col min="2" max="2" width="29.85546875" style="6" bestFit="1" customWidth="1"/>
    <col min="3" max="3" width="32.140625" style="6" bestFit="1" customWidth="1"/>
    <col min="4" max="4" width="15.5703125" style="6" customWidth="1"/>
    <col min="5" max="5" width="24.28515625" style="9" customWidth="1"/>
    <col min="6" max="6" width="11.85546875" style="10" bestFit="1" customWidth="1"/>
    <col min="7" max="16384" width="9.140625" style="6"/>
  </cols>
  <sheetData>
    <row r="1" spans="1:6" s="1" customFormat="1" ht="15" x14ac:dyDescent="0.2">
      <c r="A1" s="145" t="s">
        <v>25</v>
      </c>
      <c r="B1" s="146"/>
      <c r="C1" s="146"/>
      <c r="D1" s="146"/>
      <c r="E1" s="146"/>
      <c r="F1" s="146"/>
    </row>
    <row r="2" spans="1:6" s="1" customFormat="1" ht="12" x14ac:dyDescent="0.2">
      <c r="E2" s="5"/>
      <c r="F2" s="8"/>
    </row>
    <row r="3" spans="1:6" s="1" customFormat="1" ht="12" x14ac:dyDescent="0.2">
      <c r="A3" s="7" t="s">
        <v>7</v>
      </c>
      <c r="B3" s="2"/>
      <c r="C3" s="3"/>
      <c r="D3" s="3"/>
      <c r="E3" s="4"/>
      <c r="F3" s="8"/>
    </row>
    <row r="4" spans="1:6" s="1" customFormat="1" ht="23.25" customHeight="1" x14ac:dyDescent="0.2">
      <c r="A4" s="14" t="s">
        <v>2</v>
      </c>
      <c r="B4" s="14" t="s">
        <v>0</v>
      </c>
      <c r="C4" s="15" t="s">
        <v>638</v>
      </c>
      <c r="D4" s="15" t="s">
        <v>1</v>
      </c>
      <c r="E4" s="16" t="s">
        <v>6</v>
      </c>
      <c r="F4" s="16" t="s">
        <v>3</v>
      </c>
    </row>
    <row r="5" spans="1:6" x14ac:dyDescent="0.2">
      <c r="A5" s="17" t="s">
        <v>139</v>
      </c>
      <c r="B5" s="18"/>
      <c r="C5" s="18"/>
      <c r="D5" s="18"/>
      <c r="E5" s="19"/>
      <c r="F5" s="20"/>
    </row>
    <row r="6" spans="1:6" x14ac:dyDescent="0.2">
      <c r="A6" s="21" t="s">
        <v>31</v>
      </c>
      <c r="B6" s="22"/>
      <c r="C6" s="22"/>
      <c r="D6" s="22"/>
      <c r="E6" s="23"/>
      <c r="F6" s="24"/>
    </row>
    <row r="7" spans="1:6" x14ac:dyDescent="0.2">
      <c r="A7" s="22" t="s">
        <v>144</v>
      </c>
      <c r="B7" s="22" t="s">
        <v>143</v>
      </c>
      <c r="C7" s="22" t="s">
        <v>142</v>
      </c>
      <c r="D7" s="25">
        <v>226594</v>
      </c>
      <c r="E7" s="23">
        <v>3294.6767599999998</v>
      </c>
      <c r="F7" s="24">
        <v>3.3080018179424302</v>
      </c>
    </row>
    <row r="8" spans="1:6" x14ac:dyDescent="0.2">
      <c r="A8" s="22" t="s">
        <v>518</v>
      </c>
      <c r="B8" s="22" t="s">
        <v>517</v>
      </c>
      <c r="C8" s="22" t="s">
        <v>178</v>
      </c>
      <c r="D8" s="25">
        <v>28750</v>
      </c>
      <c r="E8" s="23">
        <v>2721.7624999999998</v>
      </c>
      <c r="F8" s="24">
        <v>2.7327704518143801</v>
      </c>
    </row>
    <row r="9" spans="1:6" x14ac:dyDescent="0.2">
      <c r="A9" s="22" t="s">
        <v>898</v>
      </c>
      <c r="B9" s="22" t="s">
        <v>897</v>
      </c>
      <c r="C9" s="22" t="s">
        <v>178</v>
      </c>
      <c r="D9" s="25">
        <v>45546</v>
      </c>
      <c r="E9" s="23">
        <v>2307.3603600000001</v>
      </c>
      <c r="F9" s="24">
        <v>2.3166922953401698</v>
      </c>
    </row>
    <row r="10" spans="1:6" x14ac:dyDescent="0.2">
      <c r="A10" s="22" t="s">
        <v>824</v>
      </c>
      <c r="B10" s="22" t="s">
        <v>823</v>
      </c>
      <c r="C10" s="22" t="s">
        <v>215</v>
      </c>
      <c r="D10" s="25">
        <v>114827</v>
      </c>
      <c r="E10" s="23">
        <v>2144.9683599999998</v>
      </c>
      <c r="F10" s="24">
        <v>2.1536435138204602</v>
      </c>
    </row>
    <row r="11" spans="1:6" x14ac:dyDescent="0.2">
      <c r="A11" s="22" t="s">
        <v>165</v>
      </c>
      <c r="B11" s="22" t="s">
        <v>164</v>
      </c>
      <c r="C11" s="22" t="s">
        <v>166</v>
      </c>
      <c r="D11" s="25">
        <v>46108</v>
      </c>
      <c r="E11" s="23">
        <v>1865.0224920000001</v>
      </c>
      <c r="F11" s="24">
        <v>1.8725654270373799</v>
      </c>
    </row>
    <row r="12" spans="1:6" x14ac:dyDescent="0.2">
      <c r="A12" s="22" t="s">
        <v>153</v>
      </c>
      <c r="B12" s="22" t="s">
        <v>152</v>
      </c>
      <c r="C12" s="22" t="s">
        <v>154</v>
      </c>
      <c r="D12" s="25">
        <v>559915</v>
      </c>
      <c r="E12" s="23">
        <v>1837.081115</v>
      </c>
      <c r="F12" s="24">
        <v>1.8445110433618701</v>
      </c>
    </row>
    <row r="13" spans="1:6" x14ac:dyDescent="0.2">
      <c r="A13" s="22" t="s">
        <v>920</v>
      </c>
      <c r="B13" s="22" t="s">
        <v>919</v>
      </c>
      <c r="C13" s="22" t="s">
        <v>230</v>
      </c>
      <c r="D13" s="25">
        <v>22968</v>
      </c>
      <c r="E13" s="23">
        <v>1754.41068</v>
      </c>
      <c r="F13" s="24">
        <v>1.7615062543670099</v>
      </c>
    </row>
    <row r="14" spans="1:6" x14ac:dyDescent="0.2">
      <c r="A14" s="22" t="s">
        <v>168</v>
      </c>
      <c r="B14" s="22" t="s">
        <v>167</v>
      </c>
      <c r="C14" s="22" t="s">
        <v>169</v>
      </c>
      <c r="D14" s="25">
        <v>411149</v>
      </c>
      <c r="E14" s="23">
        <v>1704.0070310000001</v>
      </c>
      <c r="F14" s="24">
        <v>1.7108987518201</v>
      </c>
    </row>
    <row r="15" spans="1:6" x14ac:dyDescent="0.2">
      <c r="A15" s="22" t="s">
        <v>457</v>
      </c>
      <c r="B15" s="22" t="s">
        <v>456</v>
      </c>
      <c r="C15" s="22" t="s">
        <v>241</v>
      </c>
      <c r="D15" s="25">
        <v>230521</v>
      </c>
      <c r="E15" s="23">
        <v>1701.014459</v>
      </c>
      <c r="F15" s="24">
        <v>1.7078940766008199</v>
      </c>
    </row>
    <row r="16" spans="1:6" x14ac:dyDescent="0.2">
      <c r="A16" s="22" t="s">
        <v>279</v>
      </c>
      <c r="B16" s="22" t="s">
        <v>278</v>
      </c>
      <c r="C16" s="22" t="s">
        <v>210</v>
      </c>
      <c r="D16" s="25">
        <v>138009</v>
      </c>
      <c r="E16" s="23">
        <v>1621.6057499999999</v>
      </c>
      <c r="F16" s="24">
        <v>1.6281642053971599</v>
      </c>
    </row>
    <row r="17" spans="1:6" x14ac:dyDescent="0.2">
      <c r="A17" s="22" t="s">
        <v>848</v>
      </c>
      <c r="B17" s="22" t="s">
        <v>847</v>
      </c>
      <c r="C17" s="22" t="s">
        <v>222</v>
      </c>
      <c r="D17" s="25">
        <v>324062</v>
      </c>
      <c r="E17" s="23">
        <v>1526.656082</v>
      </c>
      <c r="F17" s="24">
        <v>1.5328305210216999</v>
      </c>
    </row>
    <row r="18" spans="1:6" x14ac:dyDescent="0.2">
      <c r="A18" s="22" t="s">
        <v>570</v>
      </c>
      <c r="B18" s="22" t="s">
        <v>569</v>
      </c>
      <c r="C18" s="22" t="s">
        <v>193</v>
      </c>
      <c r="D18" s="25">
        <v>147051</v>
      </c>
      <c r="E18" s="23">
        <v>1525.654125</v>
      </c>
      <c r="F18" s="24">
        <v>1.53182451168635</v>
      </c>
    </row>
    <row r="19" spans="1:6" x14ac:dyDescent="0.2">
      <c r="A19" s="22" t="s">
        <v>953</v>
      </c>
      <c r="B19" s="22" t="s">
        <v>952</v>
      </c>
      <c r="C19" s="22" t="s">
        <v>215</v>
      </c>
      <c r="D19" s="25">
        <v>127059</v>
      </c>
      <c r="E19" s="23">
        <v>1522.9291740000001</v>
      </c>
      <c r="F19" s="24">
        <v>1.5290885398389</v>
      </c>
    </row>
    <row r="20" spans="1:6" x14ac:dyDescent="0.2">
      <c r="A20" s="22" t="s">
        <v>150</v>
      </c>
      <c r="B20" s="22" t="s">
        <v>149</v>
      </c>
      <c r="C20" s="22" t="s">
        <v>151</v>
      </c>
      <c r="D20" s="25">
        <v>116002</v>
      </c>
      <c r="E20" s="23">
        <v>1481.34554</v>
      </c>
      <c r="F20" s="24">
        <v>1.4873367241407101</v>
      </c>
    </row>
    <row r="21" spans="1:6" x14ac:dyDescent="0.2">
      <c r="A21" s="22" t="s">
        <v>141</v>
      </c>
      <c r="B21" s="22" t="s">
        <v>140</v>
      </c>
      <c r="C21" s="22" t="s">
        <v>142</v>
      </c>
      <c r="D21" s="25">
        <v>207275</v>
      </c>
      <c r="E21" s="23">
        <v>1469.5797500000001</v>
      </c>
      <c r="F21" s="24">
        <v>1.4755233483394601</v>
      </c>
    </row>
    <row r="22" spans="1:6" x14ac:dyDescent="0.2">
      <c r="A22" s="22" t="s">
        <v>283</v>
      </c>
      <c r="B22" s="22" t="s">
        <v>282</v>
      </c>
      <c r="C22" s="22" t="s">
        <v>284</v>
      </c>
      <c r="D22" s="25">
        <v>144312</v>
      </c>
      <c r="E22" s="23">
        <v>1465.4162040000001</v>
      </c>
      <c r="F22" s="24">
        <v>1.47134296320902</v>
      </c>
    </row>
    <row r="23" spans="1:6" x14ac:dyDescent="0.2">
      <c r="A23" s="22" t="s">
        <v>806</v>
      </c>
      <c r="B23" s="22" t="s">
        <v>805</v>
      </c>
      <c r="C23" s="22" t="s">
        <v>250</v>
      </c>
      <c r="D23" s="25">
        <v>52689</v>
      </c>
      <c r="E23" s="23">
        <v>1464.7542000000001</v>
      </c>
      <c r="F23" s="24">
        <v>1.47067828178653</v>
      </c>
    </row>
    <row r="24" spans="1:6" x14ac:dyDescent="0.2">
      <c r="A24" s="22" t="s">
        <v>906</v>
      </c>
      <c r="B24" s="22" t="s">
        <v>905</v>
      </c>
      <c r="C24" s="22" t="s">
        <v>250</v>
      </c>
      <c r="D24" s="25">
        <v>49833</v>
      </c>
      <c r="E24" s="23">
        <v>1430.805096</v>
      </c>
      <c r="F24" s="24">
        <v>1.43659187333731</v>
      </c>
    </row>
    <row r="25" spans="1:6" x14ac:dyDescent="0.2">
      <c r="A25" s="22" t="s">
        <v>162</v>
      </c>
      <c r="B25" s="22" t="s">
        <v>161</v>
      </c>
      <c r="C25" s="22" t="s">
        <v>163</v>
      </c>
      <c r="D25" s="25">
        <v>42314</v>
      </c>
      <c r="E25" s="23">
        <v>1388.74548</v>
      </c>
      <c r="F25" s="24">
        <v>1.3943621505678001</v>
      </c>
    </row>
    <row r="26" spans="1:6" x14ac:dyDescent="0.2">
      <c r="A26" s="22" t="s">
        <v>560</v>
      </c>
      <c r="B26" s="22" t="s">
        <v>559</v>
      </c>
      <c r="C26" s="22" t="s">
        <v>181</v>
      </c>
      <c r="D26" s="25">
        <v>130820</v>
      </c>
      <c r="E26" s="23">
        <v>1363.27522</v>
      </c>
      <c r="F26" s="24">
        <v>1.3687888781283299</v>
      </c>
    </row>
    <row r="27" spans="1:6" x14ac:dyDescent="0.2">
      <c r="A27" s="22" t="s">
        <v>148</v>
      </c>
      <c r="B27" s="22" t="s">
        <v>147</v>
      </c>
      <c r="C27" s="22" t="s">
        <v>142</v>
      </c>
      <c r="D27" s="25">
        <v>110919</v>
      </c>
      <c r="E27" s="23">
        <v>1175.7414000000001</v>
      </c>
      <c r="F27" s="24">
        <v>1.18049659251859</v>
      </c>
    </row>
    <row r="28" spans="1:6" x14ac:dyDescent="0.2">
      <c r="A28" s="22" t="s">
        <v>281</v>
      </c>
      <c r="B28" s="22" t="s">
        <v>280</v>
      </c>
      <c r="C28" s="22" t="s">
        <v>233</v>
      </c>
      <c r="D28" s="25">
        <v>305307</v>
      </c>
      <c r="E28" s="23">
        <v>1123.224453</v>
      </c>
      <c r="F28" s="24">
        <v>1.12776724490611</v>
      </c>
    </row>
    <row r="29" spans="1:6" x14ac:dyDescent="0.2">
      <c r="A29" s="22" t="s">
        <v>644</v>
      </c>
      <c r="B29" s="22" t="s">
        <v>643</v>
      </c>
      <c r="C29" s="22" t="s">
        <v>154</v>
      </c>
      <c r="D29" s="25">
        <v>533300</v>
      </c>
      <c r="E29" s="23">
        <v>1095.3448699999999</v>
      </c>
      <c r="F29" s="24">
        <v>1.09977490515152</v>
      </c>
    </row>
    <row r="30" spans="1:6" x14ac:dyDescent="0.2">
      <c r="A30" s="22" t="s">
        <v>266</v>
      </c>
      <c r="B30" s="22" t="s">
        <v>265</v>
      </c>
      <c r="C30" s="22" t="s">
        <v>157</v>
      </c>
      <c r="D30" s="25">
        <v>80616</v>
      </c>
      <c r="E30" s="23">
        <v>1057.8431519999999</v>
      </c>
      <c r="F30" s="24">
        <v>1.0621215144377201</v>
      </c>
    </row>
    <row r="31" spans="1:6" x14ac:dyDescent="0.2">
      <c r="A31" s="22" t="s">
        <v>156</v>
      </c>
      <c r="B31" s="22" t="s">
        <v>155</v>
      </c>
      <c r="C31" s="22" t="s">
        <v>157</v>
      </c>
      <c r="D31" s="25">
        <v>92219</v>
      </c>
      <c r="E31" s="23">
        <v>1045.5790219999999</v>
      </c>
      <c r="F31" s="24">
        <v>1.0498077831399999</v>
      </c>
    </row>
    <row r="32" spans="1:6" x14ac:dyDescent="0.2">
      <c r="A32" s="22" t="s">
        <v>174</v>
      </c>
      <c r="B32" s="22" t="s">
        <v>173</v>
      </c>
      <c r="C32" s="22" t="s">
        <v>175</v>
      </c>
      <c r="D32" s="25">
        <v>8495</v>
      </c>
      <c r="E32" s="23">
        <v>972.67750000000001</v>
      </c>
      <c r="F32" s="24">
        <v>0.97661141673628205</v>
      </c>
    </row>
    <row r="33" spans="1:7" x14ac:dyDescent="0.2">
      <c r="A33" s="22" t="s">
        <v>189</v>
      </c>
      <c r="B33" s="22" t="s">
        <v>188</v>
      </c>
      <c r="C33" s="22" t="s">
        <v>190</v>
      </c>
      <c r="D33" s="25">
        <v>277843</v>
      </c>
      <c r="E33" s="23">
        <v>964.11521000000005</v>
      </c>
      <c r="F33" s="24">
        <v>0.968014497235824</v>
      </c>
    </row>
    <row r="34" spans="1:7" x14ac:dyDescent="0.2">
      <c r="A34" s="22" t="s">
        <v>608</v>
      </c>
      <c r="B34" s="22" t="s">
        <v>607</v>
      </c>
      <c r="C34" s="22" t="s">
        <v>609</v>
      </c>
      <c r="D34" s="25">
        <v>507957</v>
      </c>
      <c r="E34" s="23">
        <v>901.62367500000005</v>
      </c>
      <c r="F34" s="24">
        <v>0.90527022019602899</v>
      </c>
    </row>
    <row r="35" spans="1:7" x14ac:dyDescent="0.2">
      <c r="A35" s="22" t="s">
        <v>481</v>
      </c>
      <c r="B35" s="22" t="s">
        <v>480</v>
      </c>
      <c r="C35" s="22" t="s">
        <v>233</v>
      </c>
      <c r="D35" s="25">
        <v>44199</v>
      </c>
      <c r="E35" s="23">
        <v>490.56470100000001</v>
      </c>
      <c r="F35" s="24">
        <v>0.49254875089062999</v>
      </c>
    </row>
    <row r="36" spans="1:7" x14ac:dyDescent="0.2">
      <c r="A36" s="21" t="s">
        <v>34</v>
      </c>
      <c r="B36" s="21"/>
      <c r="C36" s="21"/>
      <c r="D36" s="21"/>
      <c r="E36" s="26">
        <f>SUM(E7:E35)</f>
        <v>44417.784361000013</v>
      </c>
      <c r="F36" s="27">
        <f>SUM(F7:F35)</f>
        <v>44.59742855477058</v>
      </c>
      <c r="G36" s="11"/>
    </row>
    <row r="37" spans="1:7" x14ac:dyDescent="0.2">
      <c r="A37" s="22"/>
      <c r="B37" s="22"/>
      <c r="C37" s="22"/>
      <c r="D37" s="22"/>
      <c r="E37" s="23"/>
      <c r="F37" s="24"/>
    </row>
    <row r="38" spans="1:7" x14ac:dyDescent="0.2">
      <c r="A38" s="21" t="s">
        <v>650</v>
      </c>
      <c r="B38" s="22"/>
      <c r="C38" s="22"/>
      <c r="D38" s="22"/>
      <c r="E38" s="23"/>
      <c r="F38" s="24"/>
    </row>
    <row r="39" spans="1:7" x14ac:dyDescent="0.2">
      <c r="A39" s="22" t="s">
        <v>955</v>
      </c>
      <c r="B39" s="22" t="s">
        <v>954</v>
      </c>
      <c r="C39" s="22" t="s">
        <v>659</v>
      </c>
      <c r="D39" s="25">
        <v>133000</v>
      </c>
      <c r="E39" s="23">
        <v>9608.0641869999999</v>
      </c>
      <c r="F39" s="24">
        <v>9.6469232379274708</v>
      </c>
    </row>
    <row r="40" spans="1:7" x14ac:dyDescent="0.2">
      <c r="A40" s="22" t="s">
        <v>957</v>
      </c>
      <c r="B40" s="22" t="s">
        <v>956</v>
      </c>
      <c r="C40" s="22" t="s">
        <v>184</v>
      </c>
      <c r="D40" s="25">
        <v>41012</v>
      </c>
      <c r="E40" s="23">
        <v>7416.9586060000001</v>
      </c>
      <c r="F40" s="24">
        <v>7.4469559047885996</v>
      </c>
    </row>
    <row r="41" spans="1:7" x14ac:dyDescent="0.2">
      <c r="A41" s="22" t="s">
        <v>959</v>
      </c>
      <c r="B41" s="22" t="s">
        <v>958</v>
      </c>
      <c r="C41" s="22" t="s">
        <v>659</v>
      </c>
      <c r="D41" s="25">
        <v>4450</v>
      </c>
      <c r="E41" s="23">
        <v>5181.5181430000002</v>
      </c>
      <c r="F41" s="24">
        <v>5.2024743807479599</v>
      </c>
    </row>
    <row r="42" spans="1:7" x14ac:dyDescent="0.2">
      <c r="A42" s="22" t="s">
        <v>961</v>
      </c>
      <c r="B42" s="22" t="s">
        <v>960</v>
      </c>
      <c r="C42" s="22" t="s">
        <v>233</v>
      </c>
      <c r="D42" s="25">
        <v>43300</v>
      </c>
      <c r="E42" s="23">
        <v>2381.761023</v>
      </c>
      <c r="F42" s="24">
        <v>2.39139386590035</v>
      </c>
    </row>
    <row r="43" spans="1:7" x14ac:dyDescent="0.2">
      <c r="A43" s="22" t="s">
        <v>940</v>
      </c>
      <c r="B43" s="22" t="s">
        <v>939</v>
      </c>
      <c r="C43" s="22" t="s">
        <v>659</v>
      </c>
      <c r="D43" s="25">
        <v>19000</v>
      </c>
      <c r="E43" s="23">
        <v>2240.0743649999999</v>
      </c>
      <c r="F43" s="24">
        <v>2.2491341674884802</v>
      </c>
    </row>
    <row r="44" spans="1:7" x14ac:dyDescent="0.2">
      <c r="A44" s="22" t="s">
        <v>963</v>
      </c>
      <c r="B44" s="22" t="s">
        <v>962</v>
      </c>
      <c r="C44" s="22" t="s">
        <v>172</v>
      </c>
      <c r="D44" s="25">
        <v>5000</v>
      </c>
      <c r="E44" s="23">
        <v>2129.6851820000002</v>
      </c>
      <c r="F44" s="24">
        <v>2.1382985242233801</v>
      </c>
    </row>
    <row r="45" spans="1:7" x14ac:dyDescent="0.2">
      <c r="A45" s="22" t="s">
        <v>965</v>
      </c>
      <c r="B45" s="22" t="s">
        <v>964</v>
      </c>
      <c r="C45" s="22" t="s">
        <v>157</v>
      </c>
      <c r="D45" s="25">
        <v>150000</v>
      </c>
      <c r="E45" s="23">
        <v>1374.232681</v>
      </c>
      <c r="F45" s="24">
        <v>1.3797906557072701</v>
      </c>
    </row>
    <row r="46" spans="1:7" x14ac:dyDescent="0.2">
      <c r="A46" s="22" t="s">
        <v>967</v>
      </c>
      <c r="B46" s="22" t="s">
        <v>966</v>
      </c>
      <c r="C46" s="22" t="s">
        <v>178</v>
      </c>
      <c r="D46" s="25">
        <v>312000</v>
      </c>
      <c r="E46" s="23">
        <v>1338.8540129999999</v>
      </c>
      <c r="F46" s="24">
        <v>1.34426890150023</v>
      </c>
    </row>
    <row r="47" spans="1:7" x14ac:dyDescent="0.2">
      <c r="A47" s="22" t="s">
        <v>969</v>
      </c>
      <c r="B47" s="22" t="s">
        <v>968</v>
      </c>
      <c r="C47" s="22" t="s">
        <v>233</v>
      </c>
      <c r="D47" s="25">
        <v>11070</v>
      </c>
      <c r="E47" s="23">
        <v>1334.4052509999999</v>
      </c>
      <c r="F47" s="24">
        <v>1.3398021468363801</v>
      </c>
    </row>
    <row r="48" spans="1:7" x14ac:dyDescent="0.2">
      <c r="A48" s="22" t="s">
        <v>971</v>
      </c>
      <c r="B48" s="22" t="s">
        <v>970</v>
      </c>
      <c r="C48" s="22" t="s">
        <v>647</v>
      </c>
      <c r="D48" s="25">
        <v>56400</v>
      </c>
      <c r="E48" s="23">
        <v>1317.6384430000001</v>
      </c>
      <c r="F48" s="24">
        <v>1.3229675268158401</v>
      </c>
    </row>
    <row r="49" spans="1:6" x14ac:dyDescent="0.2">
      <c r="A49" s="22" t="s">
        <v>973</v>
      </c>
      <c r="B49" s="22" t="s">
        <v>972</v>
      </c>
      <c r="C49" s="22" t="s">
        <v>154</v>
      </c>
      <c r="D49" s="25">
        <v>94900</v>
      </c>
      <c r="E49" s="23">
        <v>1315.965191</v>
      </c>
      <c r="F49" s="24">
        <v>1.3212875074813</v>
      </c>
    </row>
    <row r="50" spans="1:6" x14ac:dyDescent="0.2">
      <c r="A50" s="22" t="s">
        <v>975</v>
      </c>
      <c r="B50" s="22" t="s">
        <v>974</v>
      </c>
      <c r="C50" s="22" t="s">
        <v>250</v>
      </c>
      <c r="D50" s="25">
        <v>25200</v>
      </c>
      <c r="E50" s="23">
        <v>1297.5809449999999</v>
      </c>
      <c r="F50" s="24">
        <v>1.3028289078615001</v>
      </c>
    </row>
    <row r="51" spans="1:6" x14ac:dyDescent="0.2">
      <c r="A51" s="22" t="s">
        <v>977</v>
      </c>
      <c r="B51" s="22" t="s">
        <v>976</v>
      </c>
      <c r="C51" s="22" t="s">
        <v>157</v>
      </c>
      <c r="D51" s="25">
        <v>6000</v>
      </c>
      <c r="E51" s="23">
        <v>1278.7122460000001</v>
      </c>
      <c r="F51" s="24">
        <v>1.2838838959101</v>
      </c>
    </row>
    <row r="52" spans="1:6" x14ac:dyDescent="0.2">
      <c r="A52" s="22" t="s">
        <v>979</v>
      </c>
      <c r="B52" s="22" t="s">
        <v>978</v>
      </c>
      <c r="C52" s="22" t="s">
        <v>273</v>
      </c>
      <c r="D52" s="25">
        <v>147100</v>
      </c>
      <c r="E52" s="23">
        <v>1186.759499</v>
      </c>
      <c r="F52" s="24">
        <v>1.1915592533431001</v>
      </c>
    </row>
    <row r="53" spans="1:6" x14ac:dyDescent="0.2">
      <c r="A53" s="22" t="s">
        <v>981</v>
      </c>
      <c r="B53" s="22" t="s">
        <v>980</v>
      </c>
      <c r="C53" s="22" t="s">
        <v>142</v>
      </c>
      <c r="D53" s="25">
        <v>20140</v>
      </c>
      <c r="E53" s="23">
        <v>1165.5449470000001</v>
      </c>
      <c r="F53" s="24">
        <v>1.1702589007759301</v>
      </c>
    </row>
    <row r="54" spans="1:6" x14ac:dyDescent="0.2">
      <c r="A54" s="22" t="s">
        <v>983</v>
      </c>
      <c r="B54" s="22" t="s">
        <v>982</v>
      </c>
      <c r="C54" s="22" t="s">
        <v>172</v>
      </c>
      <c r="D54" s="25">
        <v>5685</v>
      </c>
      <c r="E54" s="23">
        <v>1000.684699</v>
      </c>
      <c r="F54" s="24">
        <v>1.0047318886236301</v>
      </c>
    </row>
    <row r="55" spans="1:6" x14ac:dyDescent="0.2">
      <c r="A55" s="22" t="s">
        <v>944</v>
      </c>
      <c r="B55" s="22" t="s">
        <v>943</v>
      </c>
      <c r="C55" s="22" t="s">
        <v>163</v>
      </c>
      <c r="D55" s="25">
        <v>3275</v>
      </c>
      <c r="E55" s="23">
        <v>919.17118640000001</v>
      </c>
      <c r="F55" s="24">
        <v>0.92288870110933297</v>
      </c>
    </row>
    <row r="56" spans="1:6" x14ac:dyDescent="0.2">
      <c r="A56" s="22" t="s">
        <v>985</v>
      </c>
      <c r="B56" s="22" t="s">
        <v>984</v>
      </c>
      <c r="C56" s="22" t="s">
        <v>154</v>
      </c>
      <c r="D56" s="25">
        <v>55000</v>
      </c>
      <c r="E56" s="23">
        <v>904.92809160000002</v>
      </c>
      <c r="F56" s="24">
        <v>0.90858800124597905</v>
      </c>
    </row>
    <row r="57" spans="1:6" x14ac:dyDescent="0.2">
      <c r="A57" s="22" t="s">
        <v>987</v>
      </c>
      <c r="B57" s="22" t="s">
        <v>986</v>
      </c>
      <c r="C57" s="22" t="s">
        <v>659</v>
      </c>
      <c r="D57" s="25">
        <v>51000</v>
      </c>
      <c r="E57" s="23">
        <v>834.9026748</v>
      </c>
      <c r="F57" s="24">
        <v>0.83827937222084303</v>
      </c>
    </row>
    <row r="58" spans="1:6" x14ac:dyDescent="0.2">
      <c r="A58" s="22" t="s">
        <v>989</v>
      </c>
      <c r="B58" s="22" t="s">
        <v>988</v>
      </c>
      <c r="C58" s="22" t="s">
        <v>172</v>
      </c>
      <c r="D58" s="25">
        <v>213000</v>
      </c>
      <c r="E58" s="23">
        <v>823.50217020000002</v>
      </c>
      <c r="F58" s="24">
        <v>0.82683275918732002</v>
      </c>
    </row>
    <row r="59" spans="1:6" x14ac:dyDescent="0.2">
      <c r="A59" s="22" t="s">
        <v>991</v>
      </c>
      <c r="B59" s="22" t="s">
        <v>990</v>
      </c>
      <c r="C59" s="22" t="s">
        <v>659</v>
      </c>
      <c r="D59" s="25">
        <v>7000</v>
      </c>
      <c r="E59" s="23">
        <v>720.15800060000004</v>
      </c>
      <c r="F59" s="24">
        <v>0.72307062231822405</v>
      </c>
    </row>
    <row r="60" spans="1:6" x14ac:dyDescent="0.2">
      <c r="A60" s="22" t="s">
        <v>993</v>
      </c>
      <c r="B60" s="22" t="s">
        <v>992</v>
      </c>
      <c r="C60" s="22" t="s">
        <v>142</v>
      </c>
      <c r="D60" s="25">
        <v>36400</v>
      </c>
      <c r="E60" s="23">
        <v>711.60558040000001</v>
      </c>
      <c r="F60" s="24">
        <v>0.71448361253538595</v>
      </c>
    </row>
    <row r="61" spans="1:6" x14ac:dyDescent="0.2">
      <c r="A61" s="22" t="s">
        <v>995</v>
      </c>
      <c r="B61" s="22" t="s">
        <v>994</v>
      </c>
      <c r="C61" s="22" t="s">
        <v>178</v>
      </c>
      <c r="D61" s="25">
        <v>108500</v>
      </c>
      <c r="E61" s="23">
        <v>643.45396140000003</v>
      </c>
      <c r="F61" s="24">
        <v>0.64605635973632203</v>
      </c>
    </row>
    <row r="62" spans="1:6" x14ac:dyDescent="0.2">
      <c r="A62" s="22" t="s">
        <v>997</v>
      </c>
      <c r="B62" s="22" t="s">
        <v>996</v>
      </c>
      <c r="C62" s="22" t="s">
        <v>230</v>
      </c>
      <c r="D62" s="25">
        <v>28800</v>
      </c>
      <c r="E62" s="23">
        <v>571.56073479999998</v>
      </c>
      <c r="F62" s="24">
        <v>0.57387236670310404</v>
      </c>
    </row>
    <row r="63" spans="1:6" x14ac:dyDescent="0.2">
      <c r="A63" s="22" t="s">
        <v>999</v>
      </c>
      <c r="B63" s="22" t="s">
        <v>998</v>
      </c>
      <c r="C63" s="22" t="s">
        <v>659</v>
      </c>
      <c r="D63" s="25">
        <v>23900</v>
      </c>
      <c r="E63" s="23">
        <v>422.82910980000003</v>
      </c>
      <c r="F63" s="24">
        <v>0.424539208482893</v>
      </c>
    </row>
    <row r="64" spans="1:6" x14ac:dyDescent="0.2">
      <c r="A64" s="22" t="s">
        <v>1001</v>
      </c>
      <c r="B64" s="22" t="s">
        <v>1000</v>
      </c>
      <c r="C64" s="22" t="s">
        <v>1002</v>
      </c>
      <c r="D64" s="25">
        <v>3000</v>
      </c>
      <c r="E64" s="23">
        <v>361.97588819999999</v>
      </c>
      <c r="F64" s="24">
        <v>0.36343987087125601</v>
      </c>
    </row>
    <row r="65" spans="1:9" x14ac:dyDescent="0.2">
      <c r="A65" s="22" t="s">
        <v>1003</v>
      </c>
      <c r="B65" s="22" t="s">
        <v>1000</v>
      </c>
      <c r="C65" s="22" t="s">
        <v>1002</v>
      </c>
      <c r="D65" s="25">
        <v>1750</v>
      </c>
      <c r="E65" s="23">
        <v>218.6580692</v>
      </c>
      <c r="F65" s="24">
        <v>0.21954241435854299</v>
      </c>
    </row>
    <row r="66" spans="1:9" x14ac:dyDescent="0.2">
      <c r="A66" s="21" t="s">
        <v>34</v>
      </c>
      <c r="B66" s="21"/>
      <c r="C66" s="21"/>
      <c r="D66" s="21"/>
      <c r="E66" s="26">
        <f>SUM(E38:E65)</f>
        <v>48701.184888400014</v>
      </c>
      <c r="F66" s="27">
        <f>SUM(F38:F65)</f>
        <v>48.898152954700734</v>
      </c>
      <c r="G66" s="11"/>
    </row>
    <row r="67" spans="1:9" x14ac:dyDescent="0.2">
      <c r="A67" s="22"/>
      <c r="B67" s="22"/>
      <c r="C67" s="22"/>
      <c r="D67" s="22"/>
      <c r="E67" s="23"/>
      <c r="F67" s="24"/>
    </row>
    <row r="68" spans="1:9" x14ac:dyDescent="0.2">
      <c r="A68" s="21" t="s">
        <v>46</v>
      </c>
      <c r="B68" s="21"/>
      <c r="C68" s="21"/>
      <c r="D68" s="21"/>
      <c r="E68" s="26">
        <f>E36+E66</f>
        <v>93118.969249400019</v>
      </c>
      <c r="F68" s="27">
        <f>F36+F66</f>
        <v>93.495581509471322</v>
      </c>
      <c r="G68" s="11"/>
    </row>
    <row r="69" spans="1:9" x14ac:dyDescent="0.2">
      <c r="A69" s="21"/>
      <c r="B69" s="21"/>
      <c r="C69" s="21"/>
      <c r="D69" s="21"/>
      <c r="E69" s="26"/>
      <c r="F69" s="27"/>
      <c r="G69" s="11"/>
    </row>
    <row r="70" spans="1:9" x14ac:dyDescent="0.2">
      <c r="A70" s="21" t="s">
        <v>48</v>
      </c>
      <c r="B70" s="21"/>
      <c r="C70" s="21"/>
      <c r="D70" s="21"/>
      <c r="E70" s="26">
        <f>E72-(E36+E66)</f>
        <v>6478.2178539999877</v>
      </c>
      <c r="F70" s="27">
        <f>F72-(F36+F66)</f>
        <v>6.5044184905286784</v>
      </c>
      <c r="G70" s="11"/>
    </row>
    <row r="71" spans="1:9" x14ac:dyDescent="0.2">
      <c r="A71" s="21"/>
      <c r="B71" s="21"/>
      <c r="C71" s="21"/>
      <c r="D71" s="21"/>
      <c r="E71" s="26"/>
      <c r="F71" s="27"/>
      <c r="G71" s="11"/>
    </row>
    <row r="72" spans="1:9" x14ac:dyDescent="0.2">
      <c r="A72" s="28" t="s">
        <v>47</v>
      </c>
      <c r="B72" s="28"/>
      <c r="C72" s="28"/>
      <c r="D72" s="28"/>
      <c r="E72" s="29">
        <v>99597.187103400007</v>
      </c>
      <c r="F72" s="30">
        <v>100</v>
      </c>
      <c r="G72" s="11"/>
    </row>
    <row r="74" spans="1:9" ht="23.25" customHeight="1" x14ac:dyDescent="0.2">
      <c r="A74" s="147" t="s">
        <v>1031</v>
      </c>
      <c r="B74" s="147"/>
      <c r="C74" s="147"/>
      <c r="D74" s="147"/>
      <c r="G74" s="10"/>
      <c r="H74" s="10"/>
      <c r="I74" s="9"/>
    </row>
    <row r="76" spans="1:9" x14ac:dyDescent="0.2">
      <c r="A76" s="11" t="s">
        <v>51</v>
      </c>
    </row>
    <row r="77" spans="1:9" x14ac:dyDescent="0.2">
      <c r="A77" s="11" t="s">
        <v>1027</v>
      </c>
    </row>
    <row r="78" spans="1:9" x14ac:dyDescent="0.2">
      <c r="A78" s="11" t="s">
        <v>52</v>
      </c>
      <c r="B78" s="11"/>
      <c r="C78" s="31" t="s">
        <v>54</v>
      </c>
      <c r="D78" s="11" t="s">
        <v>53</v>
      </c>
    </row>
    <row r="79" spans="1:9" x14ac:dyDescent="0.2">
      <c r="A79" s="6" t="s">
        <v>61</v>
      </c>
      <c r="C79" s="32">
        <v>44.102600000000002</v>
      </c>
      <c r="D79" s="32">
        <v>45.627299999999998</v>
      </c>
    </row>
    <row r="80" spans="1:9" x14ac:dyDescent="0.2">
      <c r="A80" s="6" t="s">
        <v>132</v>
      </c>
      <c r="C80" s="32">
        <v>20.817299999999999</v>
      </c>
      <c r="D80" s="32">
        <v>21.536899999999999</v>
      </c>
    </row>
    <row r="81" spans="1:4" x14ac:dyDescent="0.2">
      <c r="A81" s="6" t="s">
        <v>62</v>
      </c>
      <c r="C81" s="32">
        <v>48.6569</v>
      </c>
      <c r="D81" s="32">
        <v>50.379899999999999</v>
      </c>
    </row>
    <row r="82" spans="1:4" x14ac:dyDescent="0.2">
      <c r="A82" s="6" t="s">
        <v>133</v>
      </c>
      <c r="C82" s="32">
        <v>22.279399999999999</v>
      </c>
      <c r="D82" s="32">
        <v>23.068300000000001</v>
      </c>
    </row>
    <row r="84" spans="1:4" x14ac:dyDescent="0.2">
      <c r="A84" s="6" t="s">
        <v>58</v>
      </c>
    </row>
    <row r="86" spans="1:4" x14ac:dyDescent="0.2">
      <c r="A86" s="11" t="s">
        <v>1028</v>
      </c>
      <c r="D86" s="31" t="s">
        <v>60</v>
      </c>
    </row>
    <row r="88" spans="1:4" x14ac:dyDescent="0.2">
      <c r="A88" s="11" t="s">
        <v>1166</v>
      </c>
      <c r="D88" s="31" t="s">
        <v>60</v>
      </c>
    </row>
    <row r="90" spans="1:4" x14ac:dyDescent="0.2">
      <c r="A90" s="11" t="s">
        <v>383</v>
      </c>
      <c r="D90" s="31" t="s">
        <v>60</v>
      </c>
    </row>
    <row r="92" spans="1:4" x14ac:dyDescent="0.2">
      <c r="A92" s="11" t="s">
        <v>1030</v>
      </c>
      <c r="D92" s="36">
        <v>0.55055382947067999</v>
      </c>
    </row>
    <row r="94" spans="1:4" x14ac:dyDescent="0.2">
      <c r="A94" s="11" t="s">
        <v>778</v>
      </c>
      <c r="D94" s="31" t="s">
        <v>60</v>
      </c>
    </row>
    <row r="96" spans="1:4" x14ac:dyDescent="0.2">
      <c r="A96" s="83" t="s">
        <v>1167</v>
      </c>
      <c r="B96" s="84"/>
      <c r="C96" s="84"/>
    </row>
    <row r="97" spans="1:9" x14ac:dyDescent="0.2">
      <c r="A97" s="84"/>
      <c r="B97" s="84"/>
      <c r="C97" s="84"/>
    </row>
    <row r="98" spans="1:9" x14ac:dyDescent="0.2">
      <c r="A98" s="85" t="s">
        <v>1168</v>
      </c>
      <c r="B98" s="86" t="s">
        <v>1169</v>
      </c>
      <c r="C98" s="86" t="s">
        <v>1170</v>
      </c>
    </row>
    <row r="99" spans="1:9" x14ac:dyDescent="0.2">
      <c r="A99" s="87" t="s">
        <v>25</v>
      </c>
      <c r="B99" s="88">
        <v>48701.184886299998</v>
      </c>
      <c r="C99" s="89">
        <v>0.48898152952592233</v>
      </c>
    </row>
    <row r="100" spans="1:9" x14ac:dyDescent="0.2">
      <c r="A100" s="93"/>
      <c r="B100" s="94"/>
      <c r="C100" s="95"/>
    </row>
    <row r="101" spans="1:9" x14ac:dyDescent="0.2">
      <c r="A101" s="11" t="s">
        <v>1046</v>
      </c>
      <c r="D101" s="31" t="s">
        <v>60</v>
      </c>
    </row>
    <row r="103" spans="1:9" x14ac:dyDescent="0.2">
      <c r="A103" s="11" t="s">
        <v>1047</v>
      </c>
      <c r="B103" s="11"/>
      <c r="D103" s="31" t="s">
        <v>60</v>
      </c>
    </row>
    <row r="104" spans="1:9" x14ac:dyDescent="0.2">
      <c r="A104" s="11"/>
      <c r="B104" s="11"/>
    </row>
    <row r="105" spans="1:9" x14ac:dyDescent="0.2">
      <c r="A105" s="11" t="s">
        <v>1048</v>
      </c>
      <c r="B105" s="11"/>
      <c r="D105" s="31" t="s">
        <v>60</v>
      </c>
    </row>
    <row r="106" spans="1:9" x14ac:dyDescent="0.2">
      <c r="A106" s="11"/>
      <c r="B106" s="11"/>
    </row>
    <row r="107" spans="1:9" x14ac:dyDescent="0.2">
      <c r="A107" s="11" t="s">
        <v>1049</v>
      </c>
      <c r="B107" s="11"/>
      <c r="D107" s="31" t="s">
        <v>60</v>
      </c>
    </row>
    <row r="109" spans="1:9" x14ac:dyDescent="0.2">
      <c r="A109" s="77" t="s">
        <v>1078</v>
      </c>
      <c r="B109" s="78"/>
      <c r="C109" s="78"/>
      <c r="D109" s="78"/>
    </row>
    <row r="111" spans="1:9" x14ac:dyDescent="0.2">
      <c r="A111" s="77" t="s">
        <v>2074</v>
      </c>
      <c r="B111" s="78"/>
      <c r="C111" s="78"/>
      <c r="D111" s="78"/>
      <c r="E111" s="10"/>
      <c r="G111" s="78"/>
      <c r="H111" s="78"/>
      <c r="I111" s="78"/>
    </row>
    <row r="112" spans="1:9" x14ac:dyDescent="0.2">
      <c r="A112" s="102"/>
      <c r="B112" s="78"/>
      <c r="C112" s="78"/>
      <c r="D112" s="78"/>
      <c r="E112" s="10"/>
      <c r="G112" s="78"/>
      <c r="H112" s="78"/>
      <c r="I112" s="78"/>
    </row>
    <row r="113" spans="1:9" x14ac:dyDescent="0.2">
      <c r="A113" s="78"/>
      <c r="B113" s="78"/>
      <c r="C113" s="78"/>
      <c r="D113" s="78"/>
      <c r="E113" s="10"/>
      <c r="G113" s="78"/>
      <c r="H113" s="78"/>
      <c r="I113" s="78"/>
    </row>
    <row r="114" spans="1:9" x14ac:dyDescent="0.2">
      <c r="A114" s="78"/>
      <c r="B114" s="78"/>
      <c r="C114" s="78"/>
      <c r="D114" s="78"/>
      <c r="E114" s="10"/>
      <c r="G114" s="78"/>
      <c r="H114" s="78"/>
      <c r="I114" s="78"/>
    </row>
    <row r="115" spans="1:9" x14ac:dyDescent="0.2">
      <c r="A115" s="78"/>
      <c r="B115" s="78"/>
      <c r="C115" s="78"/>
      <c r="D115" s="78"/>
      <c r="E115" s="10"/>
      <c r="G115" s="78"/>
      <c r="H115" s="78"/>
      <c r="I115" s="78"/>
    </row>
    <row r="116" spans="1:9" x14ac:dyDescent="0.2">
      <c r="A116" s="78"/>
      <c r="B116" s="78"/>
      <c r="C116" s="78"/>
      <c r="D116" s="78"/>
      <c r="E116" s="10"/>
      <c r="G116" s="78"/>
      <c r="H116" s="78"/>
      <c r="I116" s="78"/>
    </row>
    <row r="117" spans="1:9" x14ac:dyDescent="0.2">
      <c r="A117" s="78"/>
      <c r="B117" s="78"/>
      <c r="C117" s="78"/>
      <c r="D117" s="78"/>
      <c r="E117" s="10"/>
      <c r="G117" s="78"/>
      <c r="H117" s="78"/>
      <c r="I117" s="78"/>
    </row>
    <row r="118" spans="1:9" x14ac:dyDescent="0.2">
      <c r="A118" s="78"/>
      <c r="B118" s="78"/>
      <c r="C118" s="78"/>
      <c r="D118" s="78"/>
      <c r="E118" s="10"/>
      <c r="G118" s="78"/>
      <c r="H118" s="78"/>
      <c r="I118" s="78"/>
    </row>
    <row r="119" spans="1:9" x14ac:dyDescent="0.2">
      <c r="A119" s="78"/>
      <c r="B119" s="78"/>
      <c r="C119" s="78"/>
      <c r="D119" s="78"/>
      <c r="E119" s="10"/>
      <c r="G119" s="78"/>
      <c r="H119" s="78"/>
      <c r="I119" s="78"/>
    </row>
    <row r="120" spans="1:9" x14ac:dyDescent="0.2">
      <c r="A120" s="78"/>
      <c r="B120" s="78"/>
      <c r="C120" s="78"/>
      <c r="D120" s="78"/>
      <c r="E120" s="10"/>
      <c r="G120" s="78"/>
      <c r="H120" s="78"/>
      <c r="I120" s="78"/>
    </row>
    <row r="121" spans="1:9" x14ac:dyDescent="0.2">
      <c r="A121" s="78"/>
      <c r="B121" s="78"/>
      <c r="C121" s="78"/>
      <c r="D121" s="78"/>
      <c r="E121" s="10"/>
      <c r="G121" s="78"/>
      <c r="H121" s="78"/>
      <c r="I121" s="78"/>
    </row>
    <row r="122" spans="1:9" x14ac:dyDescent="0.2">
      <c r="A122" s="78"/>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8"/>
      <c r="B125" s="78"/>
      <c r="C125" s="78"/>
      <c r="D125" s="78"/>
      <c r="E125" s="10"/>
      <c r="G125" s="78"/>
      <c r="H125" s="78"/>
      <c r="I125" s="78"/>
    </row>
    <row r="126" spans="1:9" x14ac:dyDescent="0.2">
      <c r="A126" s="78"/>
      <c r="B126" s="78"/>
      <c r="C126" s="78"/>
      <c r="D126" s="78"/>
      <c r="E126" s="10"/>
      <c r="G126" s="78"/>
      <c r="H126" s="78"/>
      <c r="I126" s="78"/>
    </row>
    <row r="127" spans="1:9" x14ac:dyDescent="0.2">
      <c r="A127" s="78"/>
      <c r="B127" s="78"/>
      <c r="C127" s="78"/>
      <c r="D127" s="78"/>
      <c r="E127" s="10"/>
      <c r="G127" s="78"/>
      <c r="H127" s="78"/>
      <c r="I127" s="78"/>
    </row>
    <row r="128" spans="1:9" x14ac:dyDescent="0.2">
      <c r="A128" s="78"/>
      <c r="B128" s="78"/>
      <c r="C128" s="78"/>
      <c r="D128" s="78"/>
      <c r="E128" s="10"/>
      <c r="G128" s="78"/>
      <c r="H128" s="78"/>
      <c r="I128" s="78"/>
    </row>
    <row r="129" spans="1:9" x14ac:dyDescent="0.2">
      <c r="A129" s="77" t="s">
        <v>1512</v>
      </c>
      <c r="B129" s="78"/>
      <c r="C129" s="78"/>
      <c r="D129" s="78"/>
      <c r="E129" s="10"/>
      <c r="G129" s="78"/>
      <c r="H129" s="78"/>
      <c r="I129" s="78"/>
    </row>
    <row r="130" spans="1:9" x14ac:dyDescent="0.2">
      <c r="A130" s="78"/>
      <c r="B130" s="78"/>
      <c r="C130" s="78"/>
      <c r="D130" s="78"/>
      <c r="E130" s="10"/>
      <c r="G130" s="78"/>
      <c r="H130" s="78"/>
      <c r="I130" s="78"/>
    </row>
    <row r="131" spans="1:9" x14ac:dyDescent="0.2">
      <c r="A131" s="77" t="s">
        <v>2075</v>
      </c>
      <c r="B131" s="78"/>
      <c r="C131" s="78"/>
      <c r="D131" s="78"/>
      <c r="E131" s="10"/>
      <c r="G131" s="78"/>
      <c r="H131" s="78"/>
      <c r="I131" s="78"/>
    </row>
    <row r="132" spans="1:9" x14ac:dyDescent="0.2">
      <c r="A132" s="78"/>
      <c r="B132" s="78"/>
      <c r="C132" s="78"/>
      <c r="D132" s="78"/>
      <c r="E132" s="10"/>
      <c r="G132" s="78"/>
      <c r="H132" s="78"/>
      <c r="I132" s="78"/>
    </row>
    <row r="133" spans="1:9" x14ac:dyDescent="0.2">
      <c r="A133" s="78"/>
      <c r="B133" s="78"/>
      <c r="C133" s="78"/>
      <c r="D133" s="78"/>
      <c r="E133" s="10"/>
      <c r="G133" s="78"/>
      <c r="H133" s="78"/>
      <c r="I133" s="78"/>
    </row>
    <row r="134" spans="1:9" x14ac:dyDescent="0.2">
      <c r="A134" s="78"/>
      <c r="B134" s="78"/>
      <c r="C134" s="78"/>
      <c r="D134" s="78"/>
      <c r="E134" s="10"/>
      <c r="G134" s="78"/>
      <c r="H134" s="78"/>
      <c r="I134" s="78"/>
    </row>
    <row r="135" spans="1:9" x14ac:dyDescent="0.2">
      <c r="A135" s="78"/>
      <c r="B135" s="78"/>
      <c r="C135" s="78"/>
      <c r="D135" s="78"/>
      <c r="E135" s="10"/>
      <c r="G135" s="78"/>
      <c r="H135" s="78"/>
      <c r="I135" s="78"/>
    </row>
    <row r="136" spans="1:9" x14ac:dyDescent="0.2">
      <c r="A136" s="78"/>
      <c r="B136" s="78"/>
      <c r="C136" s="78"/>
      <c r="D136" s="78"/>
      <c r="E136" s="10"/>
      <c r="G136" s="78"/>
      <c r="H136" s="78"/>
      <c r="I136" s="78"/>
    </row>
    <row r="137" spans="1:9" x14ac:dyDescent="0.2">
      <c r="A137" s="78"/>
      <c r="B137" s="78"/>
      <c r="C137" s="78"/>
      <c r="D137" s="78"/>
      <c r="E137" s="10"/>
      <c r="G137" s="78"/>
      <c r="H137" s="78"/>
      <c r="I137" s="78"/>
    </row>
    <row r="138" spans="1:9" x14ac:dyDescent="0.2">
      <c r="A138" s="78"/>
      <c r="B138" s="78"/>
      <c r="C138" s="78"/>
      <c r="D138" s="78"/>
      <c r="E138" s="10"/>
      <c r="G138" s="78"/>
      <c r="H138" s="78"/>
      <c r="I138" s="78"/>
    </row>
    <row r="139" spans="1:9" x14ac:dyDescent="0.2">
      <c r="A139" s="78"/>
      <c r="B139" s="78"/>
      <c r="C139" s="78"/>
      <c r="D139" s="78"/>
      <c r="E139" s="10"/>
      <c r="G139" s="78"/>
      <c r="H139" s="78"/>
      <c r="I139" s="78"/>
    </row>
    <row r="140" spans="1:9" x14ac:dyDescent="0.2">
      <c r="A140" s="78"/>
      <c r="B140" s="78"/>
      <c r="C140" s="78"/>
      <c r="D140" s="78"/>
      <c r="E140" s="10"/>
      <c r="G140" s="78"/>
      <c r="H140" s="78"/>
      <c r="I140" s="78"/>
    </row>
    <row r="141" spans="1:9" x14ac:dyDescent="0.2">
      <c r="A141" s="78"/>
      <c r="B141" s="78"/>
      <c r="C141" s="78"/>
      <c r="D141" s="78"/>
      <c r="E141" s="10"/>
      <c r="G141" s="78"/>
      <c r="H141" s="78"/>
      <c r="I141" s="78"/>
    </row>
    <row r="142" spans="1:9" x14ac:dyDescent="0.2">
      <c r="A142" s="78"/>
      <c r="B142" s="78"/>
      <c r="C142" s="78"/>
      <c r="D142" s="78"/>
      <c r="E142" s="10"/>
      <c r="G142" s="78"/>
      <c r="H142" s="78"/>
      <c r="I142" s="78"/>
    </row>
    <row r="143" spans="1:9" x14ac:dyDescent="0.2">
      <c r="A143" s="78"/>
      <c r="B143" s="78"/>
      <c r="C143" s="78"/>
      <c r="D143" s="78"/>
      <c r="E143" s="10"/>
      <c r="G143" s="78"/>
      <c r="H143" s="78"/>
      <c r="I143" s="78"/>
    </row>
    <row r="144" spans="1:9" x14ac:dyDescent="0.2">
      <c r="A144" s="78"/>
      <c r="B144" s="78"/>
      <c r="C144" s="78"/>
      <c r="D144" s="78"/>
      <c r="E144" s="10"/>
      <c r="G144" s="78"/>
      <c r="H144" s="78"/>
      <c r="I144" s="78"/>
    </row>
    <row r="145" spans="1:9" x14ac:dyDescent="0.2">
      <c r="A145" s="78"/>
      <c r="B145" s="78"/>
      <c r="C145" s="78"/>
      <c r="D145" s="78"/>
      <c r="E145" s="10"/>
      <c r="G145" s="78"/>
      <c r="H145" s="78"/>
      <c r="I145" s="78"/>
    </row>
    <row r="146" spans="1:9" x14ac:dyDescent="0.2">
      <c r="A146" s="78"/>
      <c r="B146" s="78"/>
      <c r="C146" s="78"/>
      <c r="D146" s="78"/>
      <c r="E146" s="10"/>
      <c r="G146" s="78"/>
      <c r="H146" s="78"/>
      <c r="I146" s="78"/>
    </row>
    <row r="147" spans="1:9" x14ac:dyDescent="0.2">
      <c r="A147" s="78"/>
      <c r="B147" s="78"/>
      <c r="C147" s="78"/>
      <c r="D147" s="78"/>
      <c r="E147" s="10"/>
      <c r="G147" s="78"/>
      <c r="H147" s="78"/>
      <c r="I147" s="78"/>
    </row>
    <row r="148" spans="1:9" x14ac:dyDescent="0.2">
      <c r="A148" s="78" t="s">
        <v>1487</v>
      </c>
      <c r="B148" s="78"/>
      <c r="C148" s="78"/>
      <c r="D148" s="78"/>
      <c r="E148" s="10"/>
      <c r="G148" s="78"/>
      <c r="H148" s="78"/>
      <c r="I148" s="78"/>
    </row>
    <row r="149" spans="1:9" x14ac:dyDescent="0.2">
      <c r="A149" s="78"/>
      <c r="B149" s="78"/>
      <c r="C149" s="78"/>
      <c r="D149" s="78"/>
      <c r="E149" s="10"/>
      <c r="G149" s="78"/>
      <c r="H149" s="78"/>
      <c r="I149" s="78"/>
    </row>
    <row r="150" spans="1:9" x14ac:dyDescent="0.2">
      <c r="A150" s="78"/>
      <c r="B150" s="78"/>
      <c r="C150" s="78"/>
      <c r="D150" s="78"/>
      <c r="E150" s="10"/>
      <c r="G150" s="78"/>
      <c r="H150" s="78"/>
      <c r="I150" s="78"/>
    </row>
    <row r="151" spans="1:9" x14ac:dyDescent="0.2">
      <c r="A151" s="78"/>
      <c r="B151" s="78"/>
      <c r="C151" s="78"/>
      <c r="D151" s="78"/>
      <c r="E151" s="10"/>
      <c r="G151" s="78"/>
      <c r="H151" s="78"/>
      <c r="I151" s="78"/>
    </row>
    <row r="152" spans="1:9" x14ac:dyDescent="0.2">
      <c r="A152" s="78"/>
      <c r="B152" s="78"/>
      <c r="C152" s="78"/>
      <c r="D152" s="78"/>
      <c r="E152" s="10"/>
      <c r="G152" s="78"/>
      <c r="H152" s="78"/>
      <c r="I152" s="78"/>
    </row>
    <row r="153" spans="1:9" x14ac:dyDescent="0.2">
      <c r="A153" s="78"/>
      <c r="B153" s="78"/>
      <c r="C153" s="78"/>
      <c r="D153" s="78"/>
      <c r="E153" s="10"/>
      <c r="G153" s="78"/>
      <c r="H153" s="78"/>
      <c r="I153" s="78"/>
    </row>
    <row r="154" spans="1:9" x14ac:dyDescent="0.2">
      <c r="A154" s="78"/>
      <c r="B154" s="78"/>
      <c r="C154" s="78"/>
      <c r="D154" s="78"/>
      <c r="E154" s="10"/>
      <c r="G154" s="78"/>
      <c r="H154" s="78"/>
      <c r="I154" s="78"/>
    </row>
    <row r="155" spans="1:9" x14ac:dyDescent="0.2">
      <c r="A155" s="78"/>
      <c r="B155" s="78"/>
      <c r="C155" s="78"/>
      <c r="D155" s="78"/>
      <c r="E155" s="10"/>
      <c r="G155" s="78"/>
      <c r="H155" s="78"/>
      <c r="I155" s="78"/>
    </row>
    <row r="156" spans="1:9" x14ac:dyDescent="0.2">
      <c r="A156" s="78"/>
      <c r="B156" s="78"/>
      <c r="C156" s="78"/>
      <c r="D156" s="78"/>
      <c r="E156" s="10"/>
      <c r="G156" s="78"/>
      <c r="H156" s="78"/>
      <c r="I156" s="78"/>
    </row>
    <row r="157" spans="1:9" x14ac:dyDescent="0.2">
      <c r="A157" s="78"/>
      <c r="B157" s="78"/>
      <c r="C157" s="78"/>
      <c r="D157" s="78"/>
      <c r="E157" s="10"/>
      <c r="G157" s="78"/>
      <c r="H157" s="78"/>
      <c r="I157" s="78"/>
    </row>
    <row r="158" spans="1:9" x14ac:dyDescent="0.2">
      <c r="A158" s="78"/>
      <c r="B158" s="78"/>
      <c r="C158" s="78"/>
      <c r="D158" s="78"/>
      <c r="E158" s="10"/>
      <c r="G158" s="78"/>
      <c r="H158" s="78"/>
      <c r="I158" s="78"/>
    </row>
    <row r="159" spans="1:9" x14ac:dyDescent="0.2">
      <c r="A159" s="78"/>
      <c r="B159" s="78"/>
      <c r="C159" s="78"/>
      <c r="D159" s="78"/>
      <c r="E159" s="10"/>
      <c r="G159" s="78"/>
      <c r="H159" s="78"/>
      <c r="I159" s="78"/>
    </row>
    <row r="160" spans="1:9" x14ac:dyDescent="0.2">
      <c r="A160" s="78"/>
      <c r="B160" s="78"/>
      <c r="C160" s="78"/>
      <c r="D160" s="78"/>
      <c r="E160" s="10"/>
      <c r="G160" s="78"/>
      <c r="H160" s="78"/>
      <c r="I160" s="78"/>
    </row>
    <row r="161" spans="1:9" x14ac:dyDescent="0.2">
      <c r="A161" s="78"/>
      <c r="B161" s="78"/>
      <c r="C161" s="78"/>
      <c r="D161" s="78"/>
      <c r="E161" s="10"/>
      <c r="G161" s="78"/>
      <c r="H161" s="78"/>
      <c r="I161" s="78"/>
    </row>
    <row r="162" spans="1:9" x14ac:dyDescent="0.2">
      <c r="A162" s="78"/>
      <c r="B162" s="78"/>
      <c r="C162" s="78"/>
      <c r="D162" s="78"/>
      <c r="E162" s="10"/>
      <c r="G162" s="78"/>
      <c r="H162" s="78"/>
      <c r="I162" s="78"/>
    </row>
    <row r="163" spans="1:9" x14ac:dyDescent="0.2">
      <c r="A163" s="78"/>
      <c r="B163" s="78"/>
      <c r="C163" s="78"/>
      <c r="D163" s="78"/>
      <c r="E163" s="10"/>
      <c r="G163" s="78"/>
      <c r="H163" s="78"/>
      <c r="I163" s="78"/>
    </row>
  </sheetData>
  <mergeCells count="2">
    <mergeCell ref="A1:F1"/>
    <mergeCell ref="A74:D74"/>
  </mergeCells>
  <conditionalFormatting sqref="F2:F3">
    <cfRule type="cellIs" dxfId="33" priority="5" stopIfTrue="1" operator="between">
      <formula>0.009</formula>
      <formula>-0.009</formula>
    </cfRule>
  </conditionalFormatting>
  <conditionalFormatting sqref="F5:F73">
    <cfRule type="cellIs" dxfId="32" priority="1" stopIfTrue="1" operator="between">
      <formula>0.009</formula>
      <formula>-0.009</formula>
    </cfRule>
  </conditionalFormatting>
  <conditionalFormatting sqref="F75:F145">
    <cfRule type="cellIs" dxfId="31" priority="2" stopIfTrue="1" operator="between">
      <formula>0.009</formula>
      <formula>-0.009</formula>
    </cfRule>
  </conditionalFormatting>
  <conditionalFormatting sqref="F164:F65536">
    <cfRule type="cellIs" dxfId="30" priority="3" stopIfTrue="1" operator="between">
      <formula>0.009</formula>
      <formula>-0.009</formula>
    </cfRule>
  </conditionalFormatting>
  <conditionalFormatting sqref="F74:H74">
    <cfRule type="cellIs" dxfId="29" priority="4" stopIfTrue="1" operator="between">
      <formula>0.009</formula>
      <formula>-0.009</formula>
    </cfRule>
  </conditionalFormatting>
  <hyperlinks>
    <hyperlink ref="A112" r:id="rId1" tooltip="https://www.franklintempletonindia.com/downloadsServlet/pdf/product-labels-jg9o5k7l" display="https://www.franklintempletonindia.com/downloadsServlet/pdf/product-labels-jg9o5k7l" xr:uid="{9E3BFBC7-1CAC-47FF-93AF-1CDC2C9883E3}"/>
  </hyperlinks>
  <pageMargins left="0.7" right="0.7" top="0.75" bottom="0.75" header="0.3" footer="0.3"/>
  <pageSetup paperSize="9" orientation="portrait" r:id="rId2"/>
  <headerFooter>
    <oddFooter>&amp;C_x000D_&amp;1#&amp;"Aptos"&amp;10&amp;K000000 RESTRICTED</oddFooter>
    <evenFooter>&amp;LPUBLIC</evenFooter>
    <firstFooter>&amp;LPUBLIC</firstFooter>
  </headerFooter>
  <drawing r:id="rId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159AA2-5B07-4848-9A01-AE824E75B57D}">
  <dimension ref="A1:I144"/>
  <sheetViews>
    <sheetView workbookViewId="0">
      <selection sqref="A1:F1"/>
    </sheetView>
  </sheetViews>
  <sheetFormatPr defaultColWidth="9.140625" defaultRowHeight="11.25" x14ac:dyDescent="0.2"/>
  <cols>
    <col min="1" max="1" width="33.85546875" style="6" bestFit="1" customWidth="1"/>
    <col min="2" max="2" width="29.28515625" style="6" bestFit="1" customWidth="1"/>
    <col min="3" max="3" width="23" style="6" bestFit="1" customWidth="1"/>
    <col min="4" max="4" width="15.5703125" style="6" customWidth="1"/>
    <col min="5" max="5" width="24.28515625" style="9" customWidth="1"/>
    <col min="6" max="6" width="11.85546875" style="10" bestFit="1" customWidth="1"/>
    <col min="7" max="16384" width="9.140625" style="6"/>
  </cols>
  <sheetData>
    <row r="1" spans="1:6" s="1" customFormat="1" ht="15" x14ac:dyDescent="0.2">
      <c r="A1" s="145" t="s">
        <v>26</v>
      </c>
      <c r="B1" s="146"/>
      <c r="C1" s="146"/>
      <c r="D1" s="146"/>
      <c r="E1" s="146"/>
      <c r="F1" s="146"/>
    </row>
    <row r="2" spans="1:6" s="1" customFormat="1" ht="12" x14ac:dyDescent="0.2">
      <c r="E2" s="5"/>
      <c r="F2" s="8"/>
    </row>
    <row r="3" spans="1:6" s="1" customFormat="1" ht="12" x14ac:dyDescent="0.2">
      <c r="A3" s="7" t="s">
        <v>7</v>
      </c>
      <c r="B3" s="2"/>
      <c r="C3" s="3"/>
      <c r="D3" s="3"/>
      <c r="E3" s="4"/>
      <c r="F3" s="8"/>
    </row>
    <row r="4" spans="1:6" s="1" customFormat="1" ht="23.25" customHeight="1" x14ac:dyDescent="0.2">
      <c r="A4" s="14" t="s">
        <v>2</v>
      </c>
      <c r="B4" s="14" t="s">
        <v>0</v>
      </c>
      <c r="C4" s="15" t="s">
        <v>638</v>
      </c>
      <c r="D4" s="15" t="s">
        <v>1</v>
      </c>
      <c r="E4" s="56" t="s">
        <v>6</v>
      </c>
      <c r="F4" s="16" t="s">
        <v>3</v>
      </c>
    </row>
    <row r="5" spans="1:6" x14ac:dyDescent="0.2">
      <c r="A5" s="17" t="s">
        <v>139</v>
      </c>
      <c r="B5" s="18"/>
      <c r="C5" s="18"/>
      <c r="D5" s="18"/>
      <c r="E5" s="19"/>
      <c r="F5" s="20"/>
    </row>
    <row r="6" spans="1:6" x14ac:dyDescent="0.2">
      <c r="A6" s="21" t="s">
        <v>31</v>
      </c>
      <c r="B6" s="22"/>
      <c r="C6" s="22"/>
      <c r="D6" s="22"/>
      <c r="E6" s="23"/>
      <c r="F6" s="24"/>
    </row>
    <row r="7" spans="1:6" x14ac:dyDescent="0.2">
      <c r="A7" s="22" t="s">
        <v>141</v>
      </c>
      <c r="B7" s="22" t="s">
        <v>140</v>
      </c>
      <c r="C7" s="22" t="s">
        <v>142</v>
      </c>
      <c r="D7" s="25">
        <v>990850</v>
      </c>
      <c r="E7" s="23">
        <v>7025.1265000000003</v>
      </c>
      <c r="F7" s="24">
        <v>9.8216399207130696</v>
      </c>
    </row>
    <row r="8" spans="1:6" x14ac:dyDescent="0.2">
      <c r="A8" s="22" t="s">
        <v>144</v>
      </c>
      <c r="B8" s="22" t="s">
        <v>143</v>
      </c>
      <c r="C8" s="22" t="s">
        <v>142</v>
      </c>
      <c r="D8" s="25">
        <v>463530</v>
      </c>
      <c r="E8" s="23">
        <v>6739.7262000000001</v>
      </c>
      <c r="F8" s="24">
        <v>9.4226294573622003</v>
      </c>
    </row>
    <row r="9" spans="1:6" x14ac:dyDescent="0.2">
      <c r="A9" s="22" t="s">
        <v>150</v>
      </c>
      <c r="B9" s="22" t="s">
        <v>149</v>
      </c>
      <c r="C9" s="22" t="s">
        <v>151</v>
      </c>
      <c r="D9" s="25">
        <v>437127</v>
      </c>
      <c r="E9" s="23">
        <v>5582.1117899999999</v>
      </c>
      <c r="F9" s="24">
        <v>7.8041999668685103</v>
      </c>
    </row>
    <row r="10" spans="1:6" x14ac:dyDescent="0.2">
      <c r="A10" s="22" t="s">
        <v>159</v>
      </c>
      <c r="B10" s="22" t="s">
        <v>158</v>
      </c>
      <c r="C10" s="22" t="s">
        <v>160</v>
      </c>
      <c r="D10" s="25">
        <v>196760</v>
      </c>
      <c r="E10" s="23">
        <v>3565.0944399999998</v>
      </c>
      <c r="F10" s="24">
        <v>4.9842624005441296</v>
      </c>
    </row>
    <row r="11" spans="1:6" x14ac:dyDescent="0.2">
      <c r="A11" s="22" t="s">
        <v>165</v>
      </c>
      <c r="B11" s="22" t="s">
        <v>164</v>
      </c>
      <c r="C11" s="22" t="s">
        <v>166</v>
      </c>
      <c r="D11" s="25">
        <v>75734</v>
      </c>
      <c r="E11" s="23">
        <v>3063.3645660000002</v>
      </c>
      <c r="F11" s="24">
        <v>4.2828073933079303</v>
      </c>
    </row>
    <row r="12" spans="1:6" x14ac:dyDescent="0.2">
      <c r="A12" s="22" t="s">
        <v>148</v>
      </c>
      <c r="B12" s="22" t="s">
        <v>147</v>
      </c>
      <c r="C12" s="22" t="s">
        <v>142</v>
      </c>
      <c r="D12" s="25">
        <v>267457</v>
      </c>
      <c r="E12" s="23">
        <v>2835.0441999999998</v>
      </c>
      <c r="F12" s="24">
        <v>3.9635988464700298</v>
      </c>
    </row>
    <row r="13" spans="1:6" x14ac:dyDescent="0.2">
      <c r="A13" s="22" t="s">
        <v>156</v>
      </c>
      <c r="B13" s="22" t="s">
        <v>155</v>
      </c>
      <c r="C13" s="22" t="s">
        <v>157</v>
      </c>
      <c r="D13" s="25">
        <v>226955</v>
      </c>
      <c r="E13" s="23">
        <v>2573.2157900000002</v>
      </c>
      <c r="F13" s="24">
        <v>3.5975436068906701</v>
      </c>
    </row>
    <row r="14" spans="1:6" x14ac:dyDescent="0.2">
      <c r="A14" s="22" t="s">
        <v>146</v>
      </c>
      <c r="B14" s="22" t="s">
        <v>145</v>
      </c>
      <c r="C14" s="22" t="s">
        <v>142</v>
      </c>
      <c r="D14" s="25">
        <v>185828</v>
      </c>
      <c r="E14" s="23">
        <v>2415.7640000000001</v>
      </c>
      <c r="F14" s="24">
        <v>3.3774145051226498</v>
      </c>
    </row>
    <row r="15" spans="1:6" x14ac:dyDescent="0.2">
      <c r="A15" s="22" t="s">
        <v>335</v>
      </c>
      <c r="B15" s="22" t="s">
        <v>334</v>
      </c>
      <c r="C15" s="22" t="s">
        <v>142</v>
      </c>
      <c r="D15" s="25">
        <v>476395</v>
      </c>
      <c r="E15" s="23">
        <v>1998.00063</v>
      </c>
      <c r="F15" s="24">
        <v>2.79335080289556</v>
      </c>
    </row>
    <row r="16" spans="1:6" x14ac:dyDescent="0.2">
      <c r="A16" s="22" t="s">
        <v>162</v>
      </c>
      <c r="B16" s="22" t="s">
        <v>161</v>
      </c>
      <c r="C16" s="22" t="s">
        <v>163</v>
      </c>
      <c r="D16" s="25">
        <v>57768</v>
      </c>
      <c r="E16" s="23">
        <v>1895.9457600000001</v>
      </c>
      <c r="F16" s="24">
        <v>2.6506706411511098</v>
      </c>
    </row>
    <row r="17" spans="1:6" x14ac:dyDescent="0.2">
      <c r="A17" s="22" t="s">
        <v>357</v>
      </c>
      <c r="B17" s="22" t="s">
        <v>356</v>
      </c>
      <c r="C17" s="22" t="s">
        <v>233</v>
      </c>
      <c r="D17" s="25">
        <v>173425</v>
      </c>
      <c r="E17" s="23">
        <v>1833.1022499999999</v>
      </c>
      <c r="F17" s="24">
        <v>2.5628108244526202</v>
      </c>
    </row>
    <row r="18" spans="1:6" x14ac:dyDescent="0.2">
      <c r="A18" s="22" t="s">
        <v>363</v>
      </c>
      <c r="B18" s="22" t="s">
        <v>362</v>
      </c>
      <c r="C18" s="22" t="s">
        <v>298</v>
      </c>
      <c r="D18" s="25">
        <v>623739</v>
      </c>
      <c r="E18" s="23">
        <v>1593.653145</v>
      </c>
      <c r="F18" s="24">
        <v>2.2280434877154098</v>
      </c>
    </row>
    <row r="19" spans="1:6" x14ac:dyDescent="0.2">
      <c r="A19" s="22" t="s">
        <v>454</v>
      </c>
      <c r="B19" s="22" t="s">
        <v>453</v>
      </c>
      <c r="C19" s="22" t="s">
        <v>157</v>
      </c>
      <c r="D19" s="25">
        <v>66063</v>
      </c>
      <c r="E19" s="23">
        <v>1585.049559</v>
      </c>
      <c r="F19" s="24">
        <v>2.2160150461323398</v>
      </c>
    </row>
    <row r="20" spans="1:6" x14ac:dyDescent="0.2">
      <c r="A20" s="22" t="s">
        <v>153</v>
      </c>
      <c r="B20" s="22" t="s">
        <v>152</v>
      </c>
      <c r="C20" s="22" t="s">
        <v>154</v>
      </c>
      <c r="D20" s="25">
        <v>467790</v>
      </c>
      <c r="E20" s="23">
        <v>1534.81899</v>
      </c>
      <c r="F20" s="24">
        <v>2.1457890421264998</v>
      </c>
    </row>
    <row r="21" spans="1:6" x14ac:dyDescent="0.2">
      <c r="A21" s="22" t="s">
        <v>286</v>
      </c>
      <c r="B21" s="22" t="s">
        <v>285</v>
      </c>
      <c r="C21" s="22" t="s">
        <v>184</v>
      </c>
      <c r="D21" s="25">
        <v>26715</v>
      </c>
      <c r="E21" s="23">
        <v>1363.10616</v>
      </c>
      <c r="F21" s="24">
        <v>1.9057219648964201</v>
      </c>
    </row>
    <row r="22" spans="1:6" x14ac:dyDescent="0.2">
      <c r="A22" s="22" t="s">
        <v>365</v>
      </c>
      <c r="B22" s="22" t="s">
        <v>364</v>
      </c>
      <c r="C22" s="22" t="s">
        <v>178</v>
      </c>
      <c r="D22" s="25">
        <v>68515</v>
      </c>
      <c r="E22" s="23">
        <v>1359.88572</v>
      </c>
      <c r="F22" s="24">
        <v>1.9012195545745201</v>
      </c>
    </row>
    <row r="23" spans="1:6" x14ac:dyDescent="0.2">
      <c r="A23" s="22" t="s">
        <v>355</v>
      </c>
      <c r="B23" s="22" t="s">
        <v>354</v>
      </c>
      <c r="C23" s="22" t="s">
        <v>163</v>
      </c>
      <c r="D23" s="25">
        <v>8441</v>
      </c>
      <c r="E23" s="23">
        <v>1143.50227</v>
      </c>
      <c r="F23" s="24">
        <v>1.5986996881064</v>
      </c>
    </row>
    <row r="24" spans="1:6" x14ac:dyDescent="0.2">
      <c r="A24" s="22" t="s">
        <v>297</v>
      </c>
      <c r="B24" s="22" t="s">
        <v>296</v>
      </c>
      <c r="C24" s="22" t="s">
        <v>298</v>
      </c>
      <c r="D24" s="25">
        <v>57406</v>
      </c>
      <c r="E24" s="23">
        <v>1129.4056439999999</v>
      </c>
      <c r="F24" s="24">
        <v>1.5789915754241699</v>
      </c>
    </row>
    <row r="25" spans="1:6" x14ac:dyDescent="0.2">
      <c r="A25" s="22" t="s">
        <v>481</v>
      </c>
      <c r="B25" s="22" t="s">
        <v>480</v>
      </c>
      <c r="C25" s="22" t="s">
        <v>233</v>
      </c>
      <c r="D25" s="25">
        <v>90619</v>
      </c>
      <c r="E25" s="23">
        <v>1005.7802809999999</v>
      </c>
      <c r="F25" s="24">
        <v>1.4061542890844201</v>
      </c>
    </row>
    <row r="26" spans="1:6" x14ac:dyDescent="0.2">
      <c r="A26" s="22" t="s">
        <v>333</v>
      </c>
      <c r="B26" s="22" t="s">
        <v>332</v>
      </c>
      <c r="C26" s="22" t="s">
        <v>190</v>
      </c>
      <c r="D26" s="25">
        <v>306758</v>
      </c>
      <c r="E26" s="23">
        <v>1004.325692</v>
      </c>
      <c r="F26" s="24">
        <v>1.4041206674278399</v>
      </c>
    </row>
    <row r="27" spans="1:6" x14ac:dyDescent="0.2">
      <c r="A27" s="22" t="s">
        <v>204</v>
      </c>
      <c r="B27" s="22" t="s">
        <v>203</v>
      </c>
      <c r="C27" s="22" t="s">
        <v>205</v>
      </c>
      <c r="D27" s="25">
        <v>534861</v>
      </c>
      <c r="E27" s="23">
        <v>986.01625349999995</v>
      </c>
      <c r="F27" s="24">
        <v>1.37852273519168</v>
      </c>
    </row>
    <row r="28" spans="1:6" x14ac:dyDescent="0.2">
      <c r="A28" s="22" t="s">
        <v>168</v>
      </c>
      <c r="B28" s="22" t="s">
        <v>167</v>
      </c>
      <c r="C28" s="22" t="s">
        <v>169</v>
      </c>
      <c r="D28" s="25">
        <v>231756</v>
      </c>
      <c r="E28" s="23">
        <v>960.512742</v>
      </c>
      <c r="F28" s="24">
        <v>1.3428669634889501</v>
      </c>
    </row>
    <row r="29" spans="1:6" x14ac:dyDescent="0.2">
      <c r="A29" s="22" t="s">
        <v>283</v>
      </c>
      <c r="B29" s="22" t="s">
        <v>282</v>
      </c>
      <c r="C29" s="22" t="s">
        <v>284</v>
      </c>
      <c r="D29" s="25">
        <v>93687</v>
      </c>
      <c r="E29" s="23">
        <v>951.34464149999997</v>
      </c>
      <c r="F29" s="24">
        <v>1.33004928940609</v>
      </c>
    </row>
    <row r="30" spans="1:6" x14ac:dyDescent="0.2">
      <c r="A30" s="22" t="s">
        <v>266</v>
      </c>
      <c r="B30" s="22" t="s">
        <v>265</v>
      </c>
      <c r="C30" s="22" t="s">
        <v>157</v>
      </c>
      <c r="D30" s="25">
        <v>68218</v>
      </c>
      <c r="E30" s="23">
        <v>895.15659600000004</v>
      </c>
      <c r="F30" s="24">
        <v>1.25149429815438</v>
      </c>
    </row>
    <row r="31" spans="1:6" x14ac:dyDescent="0.2">
      <c r="A31" s="22" t="s">
        <v>174</v>
      </c>
      <c r="B31" s="22" t="s">
        <v>173</v>
      </c>
      <c r="C31" s="22" t="s">
        <v>175</v>
      </c>
      <c r="D31" s="25">
        <v>7657</v>
      </c>
      <c r="E31" s="23">
        <v>876.72649999999999</v>
      </c>
      <c r="F31" s="24">
        <v>1.2257276779211099</v>
      </c>
    </row>
    <row r="32" spans="1:6" x14ac:dyDescent="0.2">
      <c r="A32" s="22" t="s">
        <v>477</v>
      </c>
      <c r="B32" s="22" t="s">
        <v>476</v>
      </c>
      <c r="C32" s="22" t="s">
        <v>163</v>
      </c>
      <c r="D32" s="25">
        <v>7166</v>
      </c>
      <c r="E32" s="23">
        <v>869.23580000000004</v>
      </c>
      <c r="F32" s="24">
        <v>1.2152551322446601</v>
      </c>
    </row>
    <row r="33" spans="1:6" x14ac:dyDescent="0.2">
      <c r="A33" s="22" t="s">
        <v>543</v>
      </c>
      <c r="B33" s="22" t="s">
        <v>542</v>
      </c>
      <c r="C33" s="22" t="s">
        <v>175</v>
      </c>
      <c r="D33" s="25">
        <v>24414</v>
      </c>
      <c r="E33" s="23">
        <v>822.99594000000002</v>
      </c>
      <c r="F33" s="24">
        <v>1.15060843087862</v>
      </c>
    </row>
    <row r="34" spans="1:6" x14ac:dyDescent="0.2">
      <c r="A34" s="22" t="s">
        <v>375</v>
      </c>
      <c r="B34" s="22" t="s">
        <v>374</v>
      </c>
      <c r="C34" s="22" t="s">
        <v>205</v>
      </c>
      <c r="D34" s="25">
        <v>60690</v>
      </c>
      <c r="E34" s="23">
        <v>793.64313000000004</v>
      </c>
      <c r="F34" s="24">
        <v>1.10957105874288</v>
      </c>
    </row>
    <row r="35" spans="1:6" x14ac:dyDescent="0.2">
      <c r="A35" s="22" t="s">
        <v>217</v>
      </c>
      <c r="B35" s="22" t="s">
        <v>216</v>
      </c>
      <c r="C35" s="22" t="s">
        <v>184</v>
      </c>
      <c r="D35" s="25">
        <v>29262</v>
      </c>
      <c r="E35" s="23">
        <v>776.49643200000003</v>
      </c>
      <c r="F35" s="24">
        <v>1.08559872264542</v>
      </c>
    </row>
    <row r="36" spans="1:6" x14ac:dyDescent="0.2">
      <c r="A36" s="22" t="s">
        <v>510</v>
      </c>
      <c r="B36" s="22" t="s">
        <v>509</v>
      </c>
      <c r="C36" s="22" t="s">
        <v>190</v>
      </c>
      <c r="D36" s="25">
        <v>293023</v>
      </c>
      <c r="E36" s="23">
        <v>772.26211650000005</v>
      </c>
      <c r="F36" s="24">
        <v>1.0796788403270401</v>
      </c>
    </row>
    <row r="37" spans="1:6" x14ac:dyDescent="0.2">
      <c r="A37" s="22" t="s">
        <v>226</v>
      </c>
      <c r="B37" s="22" t="s">
        <v>225</v>
      </c>
      <c r="C37" s="22" t="s">
        <v>227</v>
      </c>
      <c r="D37" s="25">
        <v>14646</v>
      </c>
      <c r="E37" s="23">
        <v>766.57164</v>
      </c>
      <c r="F37" s="24">
        <v>1.07172313858128</v>
      </c>
    </row>
    <row r="38" spans="1:6" x14ac:dyDescent="0.2">
      <c r="A38" s="22" t="s">
        <v>431</v>
      </c>
      <c r="B38" s="22" t="s">
        <v>430</v>
      </c>
      <c r="C38" s="22" t="s">
        <v>432</v>
      </c>
      <c r="D38" s="25">
        <v>47736</v>
      </c>
      <c r="E38" s="23">
        <v>760.48221599999999</v>
      </c>
      <c r="F38" s="24">
        <v>1.06320967909374</v>
      </c>
    </row>
    <row r="39" spans="1:6" x14ac:dyDescent="0.2">
      <c r="A39" s="22" t="s">
        <v>349</v>
      </c>
      <c r="B39" s="22" t="s">
        <v>348</v>
      </c>
      <c r="C39" s="22" t="s">
        <v>233</v>
      </c>
      <c r="D39" s="25">
        <v>37459</v>
      </c>
      <c r="E39" s="23">
        <v>757.04638999999997</v>
      </c>
      <c r="F39" s="24">
        <v>1.0584061434133201</v>
      </c>
    </row>
    <row r="40" spans="1:6" x14ac:dyDescent="0.2">
      <c r="A40" s="22" t="s">
        <v>425</v>
      </c>
      <c r="B40" s="22" t="s">
        <v>424</v>
      </c>
      <c r="C40" s="22" t="s">
        <v>163</v>
      </c>
      <c r="D40" s="25">
        <v>8917</v>
      </c>
      <c r="E40" s="23">
        <v>709.21359500000005</v>
      </c>
      <c r="F40" s="24">
        <v>0.99153240257872</v>
      </c>
    </row>
    <row r="41" spans="1:6" x14ac:dyDescent="0.2">
      <c r="A41" s="22" t="s">
        <v>520</v>
      </c>
      <c r="B41" s="22" t="s">
        <v>519</v>
      </c>
      <c r="C41" s="22" t="s">
        <v>187</v>
      </c>
      <c r="D41" s="25">
        <v>46395</v>
      </c>
      <c r="E41" s="23">
        <v>694.30117499999994</v>
      </c>
      <c r="F41" s="24">
        <v>0.97068375030371301</v>
      </c>
    </row>
    <row r="42" spans="1:6" x14ac:dyDescent="0.2">
      <c r="A42" s="22" t="s">
        <v>862</v>
      </c>
      <c r="B42" s="22" t="s">
        <v>861</v>
      </c>
      <c r="C42" s="22" t="s">
        <v>157</v>
      </c>
      <c r="D42" s="25">
        <v>41094</v>
      </c>
      <c r="E42" s="23">
        <v>669.01031999999998</v>
      </c>
      <c r="F42" s="24">
        <v>0.93532528791916103</v>
      </c>
    </row>
    <row r="43" spans="1:6" x14ac:dyDescent="0.2">
      <c r="A43" s="22" t="s">
        <v>461</v>
      </c>
      <c r="B43" s="22" t="s">
        <v>460</v>
      </c>
      <c r="C43" s="22" t="s">
        <v>462</v>
      </c>
      <c r="D43" s="25">
        <v>154989</v>
      </c>
      <c r="E43" s="23">
        <v>622.66830749999997</v>
      </c>
      <c r="F43" s="24">
        <v>0.87053576989750203</v>
      </c>
    </row>
    <row r="44" spans="1:6" x14ac:dyDescent="0.2">
      <c r="A44" s="22" t="s">
        <v>270</v>
      </c>
      <c r="B44" s="22" t="s">
        <v>269</v>
      </c>
      <c r="C44" s="22" t="s">
        <v>154</v>
      </c>
      <c r="D44" s="25">
        <v>21531</v>
      </c>
      <c r="E44" s="23">
        <v>620.07126900000003</v>
      </c>
      <c r="F44" s="24">
        <v>0.86690492040216105</v>
      </c>
    </row>
    <row r="45" spans="1:6" x14ac:dyDescent="0.2">
      <c r="A45" s="22" t="s">
        <v>268</v>
      </c>
      <c r="B45" s="22" t="s">
        <v>267</v>
      </c>
      <c r="C45" s="22" t="s">
        <v>181</v>
      </c>
      <c r="D45" s="25">
        <v>6659</v>
      </c>
      <c r="E45" s="23">
        <v>592.55111499999998</v>
      </c>
      <c r="F45" s="24">
        <v>0.828429735200789</v>
      </c>
    </row>
    <row r="46" spans="1:6" x14ac:dyDescent="0.2">
      <c r="A46" s="22" t="s">
        <v>292</v>
      </c>
      <c r="B46" s="22" t="s">
        <v>291</v>
      </c>
      <c r="C46" s="22" t="s">
        <v>293</v>
      </c>
      <c r="D46" s="25">
        <v>251348</v>
      </c>
      <c r="E46" s="23">
        <v>582.62466400000005</v>
      </c>
      <c r="F46" s="24">
        <v>0.814551831733484</v>
      </c>
    </row>
    <row r="47" spans="1:6" x14ac:dyDescent="0.2">
      <c r="A47" s="22" t="s">
        <v>418</v>
      </c>
      <c r="B47" s="22" t="s">
        <v>417</v>
      </c>
      <c r="C47" s="22" t="s">
        <v>419</v>
      </c>
      <c r="D47" s="25">
        <v>18672</v>
      </c>
      <c r="E47" s="23">
        <v>533.85115199999996</v>
      </c>
      <c r="F47" s="24">
        <v>0.74636289982847503</v>
      </c>
    </row>
    <row r="48" spans="1:6" x14ac:dyDescent="0.2">
      <c r="A48" s="22" t="s">
        <v>177</v>
      </c>
      <c r="B48" s="22" t="s">
        <v>176</v>
      </c>
      <c r="C48" s="22" t="s">
        <v>178</v>
      </c>
      <c r="D48" s="25">
        <v>36409</v>
      </c>
      <c r="E48" s="23">
        <v>513.07562800000005</v>
      </c>
      <c r="F48" s="24">
        <v>0.71731719995500898</v>
      </c>
    </row>
    <row r="49" spans="1:7" x14ac:dyDescent="0.2">
      <c r="A49" s="22" t="s">
        <v>339</v>
      </c>
      <c r="B49" s="22" t="s">
        <v>338</v>
      </c>
      <c r="C49" s="22" t="s">
        <v>233</v>
      </c>
      <c r="D49" s="25">
        <v>212305</v>
      </c>
      <c r="E49" s="23">
        <v>512.39811750000001</v>
      </c>
      <c r="F49" s="24">
        <v>0.71636999079464703</v>
      </c>
    </row>
    <row r="50" spans="1:7" x14ac:dyDescent="0.2">
      <c r="A50" s="22" t="s">
        <v>369</v>
      </c>
      <c r="B50" s="22" t="s">
        <v>368</v>
      </c>
      <c r="C50" s="22" t="s">
        <v>238</v>
      </c>
      <c r="D50" s="25">
        <v>29074</v>
      </c>
      <c r="E50" s="23">
        <v>506.03296999999998</v>
      </c>
      <c r="F50" s="24">
        <v>0.707471049716898</v>
      </c>
    </row>
    <row r="51" spans="1:7" x14ac:dyDescent="0.2">
      <c r="A51" s="22" t="s">
        <v>560</v>
      </c>
      <c r="B51" s="22" t="s">
        <v>559</v>
      </c>
      <c r="C51" s="22" t="s">
        <v>181</v>
      </c>
      <c r="D51" s="25">
        <v>48156</v>
      </c>
      <c r="E51" s="23">
        <v>501.83367600000003</v>
      </c>
      <c r="F51" s="24">
        <v>0.70160013001328703</v>
      </c>
    </row>
    <row r="52" spans="1:7" x14ac:dyDescent="0.2">
      <c r="A52" s="22" t="s">
        <v>212</v>
      </c>
      <c r="B52" s="22" t="s">
        <v>211</v>
      </c>
      <c r="C52" s="22" t="s">
        <v>178</v>
      </c>
      <c r="D52" s="25">
        <v>39443</v>
      </c>
      <c r="E52" s="23">
        <v>455.329992</v>
      </c>
      <c r="F52" s="24">
        <v>0.63658458342709801</v>
      </c>
    </row>
    <row r="53" spans="1:7" x14ac:dyDescent="0.2">
      <c r="A53" s="22" t="s">
        <v>570</v>
      </c>
      <c r="B53" s="22" t="s">
        <v>569</v>
      </c>
      <c r="C53" s="22" t="s">
        <v>193</v>
      </c>
      <c r="D53" s="25">
        <v>42138</v>
      </c>
      <c r="E53" s="23">
        <v>437.18175000000002</v>
      </c>
      <c r="F53" s="24">
        <v>0.61121201567077899</v>
      </c>
    </row>
    <row r="54" spans="1:7" x14ac:dyDescent="0.2">
      <c r="A54" s="22" t="s">
        <v>479</v>
      </c>
      <c r="B54" s="22" t="s">
        <v>478</v>
      </c>
      <c r="C54" s="22" t="s">
        <v>163</v>
      </c>
      <c r="D54" s="25">
        <v>135230</v>
      </c>
      <c r="E54" s="23">
        <v>417.65785499999998</v>
      </c>
      <c r="F54" s="24">
        <v>0.583916184550896</v>
      </c>
    </row>
    <row r="55" spans="1:7" x14ac:dyDescent="0.2">
      <c r="A55" s="22" t="s">
        <v>341</v>
      </c>
      <c r="B55" s="22" t="s">
        <v>340</v>
      </c>
      <c r="C55" s="22" t="s">
        <v>238</v>
      </c>
      <c r="D55" s="25">
        <v>69607</v>
      </c>
      <c r="E55" s="23">
        <v>378.20963449999999</v>
      </c>
      <c r="F55" s="24">
        <v>0.52876469122705505</v>
      </c>
    </row>
    <row r="56" spans="1:7" x14ac:dyDescent="0.2">
      <c r="A56" s="22" t="s">
        <v>1005</v>
      </c>
      <c r="B56" s="22" t="s">
        <v>1004</v>
      </c>
      <c r="C56" s="22" t="s">
        <v>157</v>
      </c>
      <c r="D56" s="25">
        <v>175236</v>
      </c>
      <c r="E56" s="23">
        <v>323.31042000000002</v>
      </c>
      <c r="F56" s="24">
        <v>0.45201157984194501</v>
      </c>
    </row>
    <row r="57" spans="1:7" x14ac:dyDescent="0.2">
      <c r="A57" s="21" t="s">
        <v>34</v>
      </c>
      <c r="B57" s="21"/>
      <c r="C57" s="21"/>
      <c r="D57" s="21"/>
      <c r="E57" s="26">
        <f>SUM(E7:E56)</f>
        <v>71303.835624999992</v>
      </c>
      <c r="F57" s="27">
        <f>SUM(F7:F56)</f>
        <v>99.687969814417258</v>
      </c>
      <c r="G57" s="11"/>
    </row>
    <row r="58" spans="1:7" x14ac:dyDescent="0.2">
      <c r="A58" s="22"/>
      <c r="B58" s="22"/>
      <c r="C58" s="22"/>
      <c r="D58" s="22"/>
      <c r="E58" s="23"/>
      <c r="F58" s="24"/>
    </row>
    <row r="59" spans="1:7" x14ac:dyDescent="0.2">
      <c r="A59" s="21" t="s">
        <v>46</v>
      </c>
      <c r="B59" s="21"/>
      <c r="C59" s="21"/>
      <c r="D59" s="21"/>
      <c r="E59" s="26">
        <f>E57</f>
        <v>71303.835624999992</v>
      </c>
      <c r="F59" s="27">
        <f>F57</f>
        <v>99.687969814417258</v>
      </c>
      <c r="G59" s="11"/>
    </row>
    <row r="60" spans="1:7" x14ac:dyDescent="0.2">
      <c r="A60" s="21"/>
      <c r="B60" s="21"/>
      <c r="C60" s="21"/>
      <c r="D60" s="21"/>
      <c r="E60" s="26"/>
      <c r="F60" s="27"/>
      <c r="G60" s="11"/>
    </row>
    <row r="61" spans="1:7" x14ac:dyDescent="0.2">
      <c r="A61" s="21" t="s">
        <v>48</v>
      </c>
      <c r="B61" s="21"/>
      <c r="C61" s="21"/>
      <c r="D61" s="21"/>
      <c r="E61" s="26">
        <f>E63-(E57)</f>
        <v>223.18589800001064</v>
      </c>
      <c r="F61" s="27">
        <f>F63-(F57)</f>
        <v>0.31203018558274209</v>
      </c>
      <c r="G61" s="11"/>
    </row>
    <row r="62" spans="1:7" x14ac:dyDescent="0.2">
      <c r="A62" s="21"/>
      <c r="B62" s="21"/>
      <c r="C62" s="21"/>
      <c r="D62" s="21"/>
      <c r="E62" s="26"/>
      <c r="F62" s="27"/>
      <c r="G62" s="11"/>
    </row>
    <row r="63" spans="1:7" x14ac:dyDescent="0.2">
      <c r="A63" s="28" t="s">
        <v>47</v>
      </c>
      <c r="B63" s="28"/>
      <c r="C63" s="28"/>
      <c r="D63" s="28"/>
      <c r="E63" s="29">
        <v>71527.021523000003</v>
      </c>
      <c r="F63" s="30">
        <v>100</v>
      </c>
      <c r="G63" s="11"/>
    </row>
    <row r="65" spans="1:9" ht="23.25" customHeight="1" x14ac:dyDescent="0.2">
      <c r="A65" s="147" t="s">
        <v>1031</v>
      </c>
      <c r="B65" s="147"/>
      <c r="C65" s="147"/>
      <c r="D65" s="147"/>
      <c r="G65" s="10"/>
      <c r="H65" s="10"/>
      <c r="I65" s="9"/>
    </row>
    <row r="67" spans="1:9" x14ac:dyDescent="0.2">
      <c r="A67" s="11" t="s">
        <v>51</v>
      </c>
    </row>
    <row r="68" spans="1:9" x14ac:dyDescent="0.2">
      <c r="A68" s="11" t="s">
        <v>1027</v>
      </c>
    </row>
    <row r="69" spans="1:9" x14ac:dyDescent="0.2">
      <c r="A69" s="11" t="s">
        <v>52</v>
      </c>
      <c r="B69" s="11"/>
      <c r="C69" s="31" t="s">
        <v>54</v>
      </c>
      <c r="D69" s="11" t="s">
        <v>53</v>
      </c>
    </row>
    <row r="70" spans="1:9" x14ac:dyDescent="0.2">
      <c r="A70" s="6" t="s">
        <v>61</v>
      </c>
      <c r="C70" s="32">
        <v>197.70320000000001</v>
      </c>
      <c r="D70" s="32">
        <v>195.3484</v>
      </c>
    </row>
    <row r="71" spans="1:9" x14ac:dyDescent="0.2">
      <c r="A71" s="6" t="s">
        <v>132</v>
      </c>
      <c r="C71" s="32">
        <v>170.96379999999999</v>
      </c>
      <c r="D71" s="32">
        <v>168.92750000000001</v>
      </c>
    </row>
    <row r="72" spans="1:9" x14ac:dyDescent="0.2">
      <c r="A72" s="6" t="s">
        <v>62</v>
      </c>
      <c r="C72" s="32">
        <v>208.47219999999999</v>
      </c>
      <c r="D72" s="32">
        <v>206.05250000000001</v>
      </c>
    </row>
    <row r="73" spans="1:9" x14ac:dyDescent="0.2">
      <c r="A73" s="6" t="s">
        <v>133</v>
      </c>
      <c r="C73" s="32">
        <v>181.6061</v>
      </c>
      <c r="D73" s="32">
        <v>179.4982</v>
      </c>
    </row>
    <row r="75" spans="1:9" x14ac:dyDescent="0.2">
      <c r="A75" s="6" t="s">
        <v>58</v>
      </c>
    </row>
    <row r="77" spans="1:9" x14ac:dyDescent="0.2">
      <c r="A77" s="11" t="s">
        <v>1028</v>
      </c>
      <c r="D77" s="31" t="s">
        <v>60</v>
      </c>
    </row>
    <row r="79" spans="1:9" x14ac:dyDescent="0.2">
      <c r="A79" s="11" t="s">
        <v>1032</v>
      </c>
      <c r="D79" s="31" t="s">
        <v>60</v>
      </c>
    </row>
    <row r="81" spans="1:4" x14ac:dyDescent="0.2">
      <c r="A81" s="11" t="s">
        <v>1076</v>
      </c>
      <c r="D81" s="31" t="s">
        <v>60</v>
      </c>
    </row>
    <row r="82" spans="1:4" x14ac:dyDescent="0.2">
      <c r="A82" s="11"/>
    </row>
    <row r="83" spans="1:4" x14ac:dyDescent="0.2">
      <c r="A83" s="11" t="s">
        <v>1060</v>
      </c>
      <c r="D83" s="31" t="s">
        <v>60</v>
      </c>
    </row>
    <row r="85" spans="1:4" x14ac:dyDescent="0.2">
      <c r="A85" s="11" t="s">
        <v>1061</v>
      </c>
      <c r="D85" s="36">
        <v>7.0652178349289399E-2</v>
      </c>
    </row>
    <row r="87" spans="1:4" x14ac:dyDescent="0.2">
      <c r="A87" s="11" t="s">
        <v>385</v>
      </c>
      <c r="D87" s="31" t="s">
        <v>60</v>
      </c>
    </row>
    <row r="89" spans="1:4" x14ac:dyDescent="0.2">
      <c r="A89" s="11" t="s">
        <v>1046</v>
      </c>
      <c r="D89" s="31" t="s">
        <v>60</v>
      </c>
    </row>
    <row r="91" spans="1:4" x14ac:dyDescent="0.2">
      <c r="A91" s="11" t="s">
        <v>1047</v>
      </c>
      <c r="B91" s="11"/>
      <c r="D91" s="31" t="s">
        <v>60</v>
      </c>
    </row>
    <row r="92" spans="1:4" x14ac:dyDescent="0.2">
      <c r="A92" s="11"/>
      <c r="B92" s="11"/>
    </row>
    <row r="93" spans="1:4" x14ac:dyDescent="0.2">
      <c r="A93" s="11" t="s">
        <v>1048</v>
      </c>
      <c r="B93" s="11"/>
      <c r="D93" s="31" t="s">
        <v>60</v>
      </c>
    </row>
    <row r="94" spans="1:4" x14ac:dyDescent="0.2">
      <c r="A94" s="11"/>
      <c r="B94" s="11"/>
    </row>
    <row r="95" spans="1:4" x14ac:dyDescent="0.2">
      <c r="A95" s="11" t="s">
        <v>1049</v>
      </c>
      <c r="B95" s="11"/>
      <c r="D95" s="31" t="s">
        <v>60</v>
      </c>
    </row>
    <row r="97" spans="1:9" x14ac:dyDescent="0.2">
      <c r="A97" s="77" t="s">
        <v>1078</v>
      </c>
      <c r="B97" s="78"/>
      <c r="C97" s="78"/>
      <c r="D97" s="78"/>
    </row>
    <row r="99" spans="1:9" x14ac:dyDescent="0.2">
      <c r="A99" s="77" t="s">
        <v>2074</v>
      </c>
      <c r="B99" s="78"/>
      <c r="C99" s="78"/>
      <c r="D99" s="78"/>
      <c r="E99" s="10"/>
      <c r="G99" s="78"/>
      <c r="H99" s="78"/>
      <c r="I99" s="78"/>
    </row>
    <row r="100" spans="1:9" x14ac:dyDescent="0.2">
      <c r="A100" s="102"/>
      <c r="B100" s="78"/>
      <c r="C100" s="78"/>
      <c r="D100" s="78"/>
      <c r="E100" s="10"/>
      <c r="G100" s="78"/>
      <c r="H100" s="78"/>
      <c r="I100" s="78"/>
    </row>
    <row r="101" spans="1:9" x14ac:dyDescent="0.2">
      <c r="A101" s="78"/>
      <c r="B101" s="78"/>
      <c r="C101" s="78"/>
      <c r="D101" s="78"/>
      <c r="E101" s="10"/>
      <c r="G101" s="78"/>
      <c r="H101" s="78"/>
      <c r="I101" s="78"/>
    </row>
    <row r="102" spans="1:9" x14ac:dyDescent="0.2">
      <c r="A102" s="78"/>
      <c r="B102" s="78"/>
      <c r="C102" s="78"/>
      <c r="D102" s="78"/>
      <c r="E102" s="10"/>
      <c r="G102" s="78"/>
      <c r="H102" s="78"/>
      <c r="I102" s="78"/>
    </row>
    <row r="103" spans="1:9" x14ac:dyDescent="0.2">
      <c r="A103" s="78"/>
      <c r="B103" s="78"/>
      <c r="C103" s="78"/>
      <c r="D103" s="78"/>
      <c r="E103" s="10"/>
      <c r="G103" s="78"/>
      <c r="H103" s="78"/>
      <c r="I103" s="78"/>
    </row>
    <row r="104" spans="1:9" x14ac:dyDescent="0.2">
      <c r="A104" s="78"/>
      <c r="B104" s="78"/>
      <c r="C104" s="78"/>
      <c r="D104" s="78"/>
      <c r="E104" s="10"/>
      <c r="G104" s="78"/>
      <c r="H104" s="78"/>
      <c r="I104" s="78"/>
    </row>
    <row r="105" spans="1:9" x14ac:dyDescent="0.2">
      <c r="A105" s="78"/>
      <c r="B105" s="78"/>
      <c r="C105" s="78"/>
      <c r="D105" s="78"/>
      <c r="E105" s="10"/>
      <c r="G105" s="78"/>
      <c r="H105" s="78"/>
      <c r="I105" s="78"/>
    </row>
    <row r="106" spans="1:9" x14ac:dyDescent="0.2">
      <c r="A106" s="78"/>
      <c r="B106" s="78"/>
      <c r="C106" s="78"/>
      <c r="D106" s="78"/>
      <c r="E106" s="10"/>
      <c r="G106" s="78"/>
      <c r="H106" s="78"/>
      <c r="I106" s="78"/>
    </row>
    <row r="107" spans="1:9" x14ac:dyDescent="0.2">
      <c r="A107" s="78"/>
      <c r="B107" s="78"/>
      <c r="C107" s="78"/>
      <c r="D107" s="78"/>
      <c r="E107" s="10"/>
      <c r="G107" s="78"/>
      <c r="H107" s="78"/>
      <c r="I107" s="78"/>
    </row>
    <row r="108" spans="1:9" x14ac:dyDescent="0.2">
      <c r="A108" s="78"/>
      <c r="B108" s="78"/>
      <c r="C108" s="78"/>
      <c r="D108" s="78"/>
      <c r="E108" s="10"/>
      <c r="G108" s="78"/>
      <c r="H108" s="78"/>
      <c r="I108" s="78"/>
    </row>
    <row r="109" spans="1:9" x14ac:dyDescent="0.2">
      <c r="A109" s="78"/>
      <c r="B109" s="78"/>
      <c r="C109" s="78"/>
      <c r="D109" s="78"/>
      <c r="E109" s="10"/>
      <c r="G109" s="78"/>
      <c r="H109" s="78"/>
      <c r="I109" s="78"/>
    </row>
    <row r="110" spans="1:9" x14ac:dyDescent="0.2">
      <c r="A110" s="78"/>
      <c r="B110" s="78"/>
      <c r="C110" s="78"/>
      <c r="D110" s="78"/>
      <c r="E110" s="10"/>
      <c r="G110" s="78"/>
      <c r="H110" s="78"/>
      <c r="I110" s="78"/>
    </row>
    <row r="111" spans="1:9" x14ac:dyDescent="0.2">
      <c r="A111" s="78"/>
      <c r="B111" s="78"/>
      <c r="C111" s="78"/>
      <c r="D111" s="78"/>
      <c r="E111" s="10"/>
      <c r="G111" s="78"/>
      <c r="H111" s="78"/>
      <c r="I111" s="78"/>
    </row>
    <row r="112" spans="1:9" x14ac:dyDescent="0.2">
      <c r="A112" s="78"/>
      <c r="B112" s="78"/>
      <c r="C112" s="78"/>
      <c r="D112" s="78"/>
      <c r="E112" s="10"/>
      <c r="G112" s="78"/>
      <c r="H112" s="78"/>
      <c r="I112" s="78"/>
    </row>
    <row r="113" spans="1:9" x14ac:dyDescent="0.2">
      <c r="A113" s="78"/>
      <c r="B113" s="78"/>
      <c r="C113" s="78"/>
      <c r="D113" s="78"/>
      <c r="E113" s="10"/>
      <c r="G113" s="78"/>
      <c r="H113" s="78"/>
      <c r="I113" s="78"/>
    </row>
    <row r="114" spans="1:9" x14ac:dyDescent="0.2">
      <c r="A114" s="78"/>
      <c r="B114" s="78"/>
      <c r="C114" s="78"/>
      <c r="D114" s="78"/>
      <c r="E114" s="10"/>
      <c r="G114" s="78"/>
      <c r="H114" s="78"/>
      <c r="I114" s="78"/>
    </row>
    <row r="115" spans="1:9" x14ac:dyDescent="0.2">
      <c r="A115" s="78"/>
      <c r="B115" s="78"/>
      <c r="C115" s="78"/>
      <c r="D115" s="78"/>
      <c r="E115" s="10"/>
      <c r="G115" s="78"/>
      <c r="H115" s="78"/>
      <c r="I115" s="78"/>
    </row>
    <row r="116" spans="1:9" x14ac:dyDescent="0.2">
      <c r="A116" s="78"/>
      <c r="B116" s="78"/>
      <c r="C116" s="78"/>
      <c r="D116" s="78"/>
      <c r="E116" s="10"/>
      <c r="G116" s="78"/>
      <c r="H116" s="78"/>
      <c r="I116" s="78"/>
    </row>
    <row r="117" spans="1:9" x14ac:dyDescent="0.2">
      <c r="A117" s="77" t="s">
        <v>1513</v>
      </c>
      <c r="B117" s="78"/>
      <c r="C117" s="78"/>
      <c r="D117" s="78"/>
      <c r="E117" s="10"/>
      <c r="G117" s="78"/>
      <c r="H117" s="78"/>
      <c r="I117" s="78"/>
    </row>
    <row r="118" spans="1:9" x14ac:dyDescent="0.2">
      <c r="A118" s="78"/>
      <c r="B118" s="78"/>
      <c r="C118" s="78"/>
      <c r="D118" s="78"/>
      <c r="E118" s="10"/>
      <c r="G118" s="78"/>
      <c r="H118" s="78"/>
      <c r="I118" s="78"/>
    </row>
    <row r="119" spans="1:9" x14ac:dyDescent="0.2">
      <c r="A119" s="77" t="s">
        <v>2075</v>
      </c>
      <c r="B119" s="78"/>
      <c r="C119" s="78"/>
      <c r="D119" s="78"/>
      <c r="E119" s="10"/>
      <c r="G119" s="78"/>
      <c r="H119" s="78"/>
      <c r="I119" s="78"/>
    </row>
    <row r="120" spans="1:9" x14ac:dyDescent="0.2">
      <c r="A120" s="78"/>
      <c r="B120" s="78"/>
      <c r="C120" s="78"/>
      <c r="D120" s="78"/>
      <c r="E120" s="10"/>
      <c r="G120" s="78"/>
      <c r="H120" s="78"/>
      <c r="I120" s="78"/>
    </row>
    <row r="121" spans="1:9" x14ac:dyDescent="0.2">
      <c r="A121" s="78"/>
      <c r="B121" s="78"/>
      <c r="C121" s="78"/>
      <c r="D121" s="78"/>
      <c r="E121" s="10"/>
      <c r="G121" s="78"/>
      <c r="H121" s="78"/>
      <c r="I121" s="78"/>
    </row>
    <row r="122" spans="1:9" x14ac:dyDescent="0.2">
      <c r="A122" s="78"/>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8"/>
      <c r="B125" s="78"/>
      <c r="C125" s="78"/>
      <c r="D125" s="78"/>
      <c r="E125" s="10"/>
      <c r="G125" s="78"/>
      <c r="H125" s="78"/>
      <c r="I125" s="78"/>
    </row>
    <row r="126" spans="1:9" x14ac:dyDescent="0.2">
      <c r="A126" s="78"/>
      <c r="B126" s="78"/>
      <c r="C126" s="78"/>
      <c r="D126" s="78"/>
      <c r="E126" s="10"/>
      <c r="G126" s="78"/>
      <c r="H126" s="78"/>
      <c r="I126" s="78"/>
    </row>
    <row r="127" spans="1:9" x14ac:dyDescent="0.2">
      <c r="A127" s="78"/>
      <c r="B127" s="78"/>
      <c r="C127" s="78"/>
      <c r="D127" s="78"/>
      <c r="E127" s="10"/>
      <c r="G127" s="78"/>
      <c r="H127" s="78"/>
      <c r="I127" s="78"/>
    </row>
    <row r="128" spans="1:9" x14ac:dyDescent="0.2">
      <c r="A128" s="78"/>
      <c r="B128" s="78"/>
      <c r="C128" s="78"/>
      <c r="D128" s="78"/>
      <c r="E128" s="10"/>
      <c r="G128" s="78"/>
      <c r="H128" s="78"/>
      <c r="I128" s="78"/>
    </row>
    <row r="129" spans="1:9" x14ac:dyDescent="0.2">
      <c r="A129" s="78"/>
      <c r="B129" s="78"/>
      <c r="C129" s="78"/>
      <c r="D129" s="78"/>
      <c r="E129" s="10"/>
      <c r="G129" s="78"/>
      <c r="H129" s="78"/>
      <c r="I129" s="78"/>
    </row>
    <row r="130" spans="1:9" x14ac:dyDescent="0.2">
      <c r="A130" s="78"/>
      <c r="B130" s="78"/>
      <c r="C130" s="78"/>
      <c r="D130" s="78"/>
      <c r="E130" s="10"/>
      <c r="G130" s="78"/>
      <c r="H130" s="78"/>
      <c r="I130" s="78"/>
    </row>
    <row r="131" spans="1:9" x14ac:dyDescent="0.2">
      <c r="A131" s="78"/>
      <c r="B131" s="78"/>
      <c r="C131" s="78"/>
      <c r="D131" s="78"/>
      <c r="E131" s="10"/>
      <c r="G131" s="78"/>
      <c r="H131" s="78"/>
      <c r="I131" s="78"/>
    </row>
    <row r="132" spans="1:9" x14ac:dyDescent="0.2">
      <c r="A132" s="78"/>
      <c r="B132" s="78"/>
      <c r="C132" s="78"/>
      <c r="D132" s="78"/>
      <c r="E132" s="10"/>
      <c r="G132" s="78"/>
      <c r="H132" s="78"/>
      <c r="I132" s="78"/>
    </row>
    <row r="133" spans="1:9" x14ac:dyDescent="0.2">
      <c r="A133" s="78"/>
      <c r="B133" s="78"/>
      <c r="C133" s="78"/>
      <c r="D133" s="78"/>
      <c r="E133" s="10"/>
      <c r="G133" s="78"/>
      <c r="H133" s="78"/>
      <c r="I133" s="78"/>
    </row>
    <row r="134" spans="1:9" x14ac:dyDescent="0.2">
      <c r="A134" s="78"/>
      <c r="B134" s="78"/>
      <c r="C134" s="78"/>
      <c r="D134" s="78"/>
      <c r="E134" s="10"/>
      <c r="G134" s="78"/>
      <c r="H134" s="78"/>
      <c r="I134" s="78"/>
    </row>
    <row r="135" spans="1:9" x14ac:dyDescent="0.2">
      <c r="A135" s="78"/>
      <c r="B135" s="78"/>
      <c r="C135" s="78"/>
      <c r="D135" s="78"/>
      <c r="E135" s="10"/>
      <c r="G135" s="78"/>
      <c r="H135" s="78"/>
      <c r="I135" s="78"/>
    </row>
    <row r="136" spans="1:9" x14ac:dyDescent="0.2">
      <c r="A136" s="78"/>
      <c r="B136" s="78"/>
      <c r="C136" s="78"/>
      <c r="D136" s="78"/>
      <c r="E136" s="10"/>
      <c r="G136" s="78"/>
      <c r="H136" s="78"/>
      <c r="I136" s="78"/>
    </row>
    <row r="137" spans="1:9" x14ac:dyDescent="0.2">
      <c r="A137" s="77" t="s">
        <v>1514</v>
      </c>
      <c r="B137" s="78"/>
      <c r="C137" s="78"/>
      <c r="D137" s="78"/>
      <c r="E137" s="10"/>
      <c r="G137" s="78"/>
      <c r="H137" s="78"/>
      <c r="I137" s="78"/>
    </row>
    <row r="138" spans="1:9" x14ac:dyDescent="0.2">
      <c r="A138" s="78"/>
      <c r="B138" s="78"/>
      <c r="C138" s="78"/>
      <c r="D138" s="78"/>
      <c r="E138" s="10"/>
      <c r="G138" s="78"/>
      <c r="H138" s="78"/>
      <c r="I138" s="78"/>
    </row>
    <row r="139" spans="1:9" x14ac:dyDescent="0.2">
      <c r="A139" s="78" t="s">
        <v>1487</v>
      </c>
      <c r="B139" s="78"/>
      <c r="C139" s="78"/>
      <c r="D139" s="78"/>
      <c r="E139" s="10"/>
      <c r="G139" s="78"/>
      <c r="H139" s="78"/>
      <c r="I139" s="78"/>
    </row>
    <row r="140" spans="1:9" x14ac:dyDescent="0.2">
      <c r="A140" s="78"/>
      <c r="B140" s="78"/>
      <c r="C140" s="78"/>
      <c r="D140" s="78"/>
      <c r="E140" s="10"/>
      <c r="G140" s="78"/>
      <c r="H140" s="78"/>
      <c r="I140" s="78"/>
    </row>
    <row r="141" spans="1:9" x14ac:dyDescent="0.2">
      <c r="A141" s="78"/>
      <c r="B141" s="78"/>
      <c r="C141" s="78"/>
      <c r="D141" s="78"/>
      <c r="E141" s="10"/>
      <c r="G141" s="78"/>
      <c r="H141" s="78"/>
      <c r="I141" s="78"/>
    </row>
    <row r="142" spans="1:9" x14ac:dyDescent="0.2">
      <c r="A142" s="78"/>
      <c r="B142" s="78"/>
      <c r="C142" s="78"/>
      <c r="D142" s="78"/>
      <c r="E142" s="10"/>
      <c r="G142" s="78"/>
      <c r="H142" s="78"/>
      <c r="I142" s="78"/>
    </row>
    <row r="143" spans="1:9" x14ac:dyDescent="0.2">
      <c r="A143" s="78"/>
      <c r="B143" s="78"/>
      <c r="C143" s="78"/>
      <c r="D143" s="78"/>
      <c r="E143" s="10"/>
      <c r="G143" s="78"/>
      <c r="H143" s="78"/>
      <c r="I143" s="78"/>
    </row>
    <row r="144" spans="1:9" x14ac:dyDescent="0.2">
      <c r="A144" s="78"/>
      <c r="B144" s="78"/>
      <c r="C144" s="78"/>
      <c r="D144" s="78"/>
      <c r="E144" s="10"/>
      <c r="G144" s="78"/>
      <c r="H144" s="78"/>
      <c r="I144" s="78"/>
    </row>
  </sheetData>
  <mergeCells count="2">
    <mergeCell ref="A1:F1"/>
    <mergeCell ref="A65:D65"/>
  </mergeCells>
  <conditionalFormatting sqref="F2:F3 F5:F64">
    <cfRule type="cellIs" dxfId="28" priority="4" stopIfTrue="1" operator="between">
      <formula>0.009</formula>
      <formula>-0.009</formula>
    </cfRule>
  </conditionalFormatting>
  <conditionalFormatting sqref="F66:F136">
    <cfRule type="cellIs" dxfId="27" priority="1" stopIfTrue="1" operator="between">
      <formula>0.009</formula>
      <formula>-0.009</formula>
    </cfRule>
  </conditionalFormatting>
  <conditionalFormatting sqref="F145:F65536">
    <cfRule type="cellIs" dxfId="26" priority="2" stopIfTrue="1" operator="between">
      <formula>0.009</formula>
      <formula>-0.009</formula>
    </cfRule>
  </conditionalFormatting>
  <conditionalFormatting sqref="F65:H65">
    <cfRule type="cellIs" dxfId="25" priority="3" stopIfTrue="1" operator="between">
      <formula>0.009</formula>
      <formula>-0.009</formula>
    </cfRule>
  </conditionalFormatting>
  <hyperlinks>
    <hyperlink ref="A100" r:id="rId1" tooltip="https://www.franklintempletonindia.com/downloadsServlet/pdf/product-labels-jg9o5k7l" display="https://www.franklintempletonindia.com/downloadsServlet/pdf/product-labels-jg9o5k7l" xr:uid="{06D42353-B9BB-43FF-87F9-4D356BCE50F9}"/>
  </hyperlinks>
  <pageMargins left="0.7" right="0.7" top="0.75" bottom="0.75" header="0.3" footer="0.3"/>
  <pageSetup paperSize="9" orientation="portrait" r:id="rId2"/>
  <headerFooter>
    <oddFooter>&amp;C_x000D_&amp;1#&amp;"Aptos"&amp;10&amp;K000000 RESTRICTED</oddFooter>
    <evenFooter>&amp;LPUBLIC</evenFooter>
    <firstFooter>&amp;LPUBLIC</firstFooter>
  </headerFooter>
  <drawing r:id="rId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9E39F-0A8E-4993-B68F-BAE16C06FA42}">
  <dimension ref="A1:I161"/>
  <sheetViews>
    <sheetView workbookViewId="0">
      <selection sqref="A1:F1"/>
    </sheetView>
  </sheetViews>
  <sheetFormatPr defaultColWidth="9.140625" defaultRowHeight="11.25" x14ac:dyDescent="0.2"/>
  <cols>
    <col min="1" max="1" width="33.85546875" style="6" bestFit="1" customWidth="1"/>
    <col min="2" max="2" width="31.42578125" style="6" bestFit="1" customWidth="1"/>
    <col min="3" max="3" width="23" style="6" bestFit="1" customWidth="1"/>
    <col min="4" max="4" width="15.5703125" style="6" customWidth="1"/>
    <col min="5" max="5" width="24.28515625" style="9" customWidth="1"/>
    <col min="6" max="6" width="11.85546875" style="10" bestFit="1" customWidth="1"/>
    <col min="7" max="16384" width="9.140625" style="6"/>
  </cols>
  <sheetData>
    <row r="1" spans="1:7" s="1" customFormat="1" ht="15" x14ac:dyDescent="0.2">
      <c r="A1" s="145" t="s">
        <v>27</v>
      </c>
      <c r="B1" s="146"/>
      <c r="C1" s="146"/>
      <c r="D1" s="146"/>
      <c r="E1" s="146"/>
      <c r="F1" s="146"/>
    </row>
    <row r="2" spans="1:7" s="1" customFormat="1" ht="12" x14ac:dyDescent="0.2">
      <c r="E2" s="5"/>
      <c r="F2" s="8"/>
    </row>
    <row r="3" spans="1:7" s="1" customFormat="1" ht="12" x14ac:dyDescent="0.2">
      <c r="A3" s="7" t="s">
        <v>7</v>
      </c>
      <c r="B3" s="2"/>
      <c r="C3" s="3"/>
      <c r="D3" s="3"/>
      <c r="E3" s="4"/>
      <c r="F3" s="8"/>
    </row>
    <row r="4" spans="1:7" s="1" customFormat="1" ht="23.25" customHeight="1" x14ac:dyDescent="0.2">
      <c r="A4" s="14" t="s">
        <v>2</v>
      </c>
      <c r="B4" s="14" t="s">
        <v>0</v>
      </c>
      <c r="C4" s="15" t="s">
        <v>4</v>
      </c>
      <c r="D4" s="15" t="s">
        <v>1</v>
      </c>
      <c r="E4" s="56" t="s">
        <v>6</v>
      </c>
      <c r="F4" s="16" t="s">
        <v>3</v>
      </c>
      <c r="G4" s="96" t="s">
        <v>5</v>
      </c>
    </row>
    <row r="5" spans="1:7" x14ac:dyDescent="0.2">
      <c r="A5" s="17" t="s">
        <v>139</v>
      </c>
      <c r="B5" s="18"/>
      <c r="C5" s="18"/>
      <c r="D5" s="18"/>
      <c r="E5" s="19"/>
      <c r="F5" s="20"/>
      <c r="G5" s="97"/>
    </row>
    <row r="6" spans="1:7" x14ac:dyDescent="0.2">
      <c r="A6" s="21" t="s">
        <v>31</v>
      </c>
      <c r="B6" s="22"/>
      <c r="C6" s="22"/>
      <c r="D6" s="22"/>
      <c r="E6" s="23"/>
      <c r="F6" s="24"/>
      <c r="G6" s="24"/>
    </row>
    <row r="7" spans="1:7" x14ac:dyDescent="0.2">
      <c r="A7" s="22" t="s">
        <v>144</v>
      </c>
      <c r="B7" s="22" t="s">
        <v>143</v>
      </c>
      <c r="C7" s="22" t="s">
        <v>142</v>
      </c>
      <c r="D7" s="25">
        <v>3297903</v>
      </c>
      <c r="E7" s="23">
        <v>47951.509619999997</v>
      </c>
      <c r="F7" s="24">
        <v>7.7060002247013903</v>
      </c>
      <c r="G7" s="24"/>
    </row>
    <row r="8" spans="1:7" x14ac:dyDescent="0.2">
      <c r="A8" s="22" t="s">
        <v>141</v>
      </c>
      <c r="B8" s="22" t="s">
        <v>140</v>
      </c>
      <c r="C8" s="22" t="s">
        <v>142</v>
      </c>
      <c r="D8" s="25">
        <v>5285386</v>
      </c>
      <c r="E8" s="23">
        <v>37473.386740000002</v>
      </c>
      <c r="F8" s="24">
        <v>6.0221237856152898</v>
      </c>
      <c r="G8" s="24"/>
    </row>
    <row r="9" spans="1:7" x14ac:dyDescent="0.2">
      <c r="A9" s="22" t="s">
        <v>146</v>
      </c>
      <c r="B9" s="22" t="s">
        <v>145</v>
      </c>
      <c r="C9" s="22" t="s">
        <v>142</v>
      </c>
      <c r="D9" s="25">
        <v>2477634</v>
      </c>
      <c r="E9" s="23">
        <v>32209.241999999998</v>
      </c>
      <c r="F9" s="24">
        <v>5.1761545789986698</v>
      </c>
      <c r="G9" s="24"/>
    </row>
    <row r="10" spans="1:7" x14ac:dyDescent="0.2">
      <c r="A10" s="22" t="s">
        <v>148</v>
      </c>
      <c r="B10" s="22" t="s">
        <v>147</v>
      </c>
      <c r="C10" s="22" t="s">
        <v>142</v>
      </c>
      <c r="D10" s="25">
        <v>2833344</v>
      </c>
      <c r="E10" s="23">
        <v>30033.446400000001</v>
      </c>
      <c r="F10" s="24">
        <v>4.82649548556501</v>
      </c>
      <c r="G10" s="24"/>
    </row>
    <row r="11" spans="1:7" x14ac:dyDescent="0.2">
      <c r="A11" s="22" t="s">
        <v>165</v>
      </c>
      <c r="B11" s="22" t="s">
        <v>164</v>
      </c>
      <c r="C11" s="22" t="s">
        <v>166</v>
      </c>
      <c r="D11" s="25">
        <v>717322</v>
      </c>
      <c r="E11" s="23">
        <v>29014.957579999998</v>
      </c>
      <c r="F11" s="24">
        <v>4.6628202407609898</v>
      </c>
      <c r="G11" s="24"/>
    </row>
    <row r="12" spans="1:7" x14ac:dyDescent="0.2">
      <c r="A12" s="22" t="s">
        <v>153</v>
      </c>
      <c r="B12" s="22" t="s">
        <v>152</v>
      </c>
      <c r="C12" s="22" t="s">
        <v>154</v>
      </c>
      <c r="D12" s="25">
        <v>7499624</v>
      </c>
      <c r="E12" s="23">
        <v>24606.266339999998</v>
      </c>
      <c r="F12" s="24">
        <v>3.9543258480858299</v>
      </c>
      <c r="G12" s="24"/>
    </row>
    <row r="13" spans="1:7" x14ac:dyDescent="0.2">
      <c r="A13" s="22" t="s">
        <v>156</v>
      </c>
      <c r="B13" s="22" t="s">
        <v>155</v>
      </c>
      <c r="C13" s="22" t="s">
        <v>157</v>
      </c>
      <c r="D13" s="25">
        <v>1911441</v>
      </c>
      <c r="E13" s="23">
        <v>21671.91806</v>
      </c>
      <c r="F13" s="24">
        <v>3.4827642917505801</v>
      </c>
      <c r="G13" s="24"/>
    </row>
    <row r="14" spans="1:7" x14ac:dyDescent="0.2">
      <c r="A14" s="22" t="s">
        <v>335</v>
      </c>
      <c r="B14" s="22" t="s">
        <v>334</v>
      </c>
      <c r="C14" s="22" t="s">
        <v>142</v>
      </c>
      <c r="D14" s="25">
        <v>4981055</v>
      </c>
      <c r="E14" s="23">
        <v>20890.544669999999</v>
      </c>
      <c r="F14" s="24">
        <v>3.35719444907759</v>
      </c>
      <c r="G14" s="24"/>
    </row>
    <row r="15" spans="1:7" x14ac:dyDescent="0.2">
      <c r="A15" s="22" t="s">
        <v>162</v>
      </c>
      <c r="B15" s="22" t="s">
        <v>161</v>
      </c>
      <c r="C15" s="22" t="s">
        <v>163</v>
      </c>
      <c r="D15" s="25">
        <v>601937</v>
      </c>
      <c r="E15" s="23">
        <v>19755.572339999999</v>
      </c>
      <c r="F15" s="24">
        <v>3.17479983628396</v>
      </c>
      <c r="G15" s="24"/>
    </row>
    <row r="16" spans="1:7" x14ac:dyDescent="0.2">
      <c r="A16" s="22" t="s">
        <v>159</v>
      </c>
      <c r="B16" s="22" t="s">
        <v>158</v>
      </c>
      <c r="C16" s="22" t="s">
        <v>160</v>
      </c>
      <c r="D16" s="25">
        <v>1060541</v>
      </c>
      <c r="E16" s="23">
        <v>19215.94238</v>
      </c>
      <c r="F16" s="24">
        <v>3.0880791339334102</v>
      </c>
      <c r="G16" s="24"/>
    </row>
    <row r="17" spans="1:7" x14ac:dyDescent="0.2">
      <c r="A17" s="22" t="s">
        <v>150</v>
      </c>
      <c r="B17" s="22" t="s">
        <v>149</v>
      </c>
      <c r="C17" s="22" t="s">
        <v>151</v>
      </c>
      <c r="D17" s="25">
        <v>1472922</v>
      </c>
      <c r="E17" s="23">
        <v>18809.213940000001</v>
      </c>
      <c r="F17" s="24">
        <v>3.0227162397331999</v>
      </c>
      <c r="G17" s="24"/>
    </row>
    <row r="18" spans="1:7" x14ac:dyDescent="0.2">
      <c r="A18" s="22" t="s">
        <v>168</v>
      </c>
      <c r="B18" s="22" t="s">
        <v>167</v>
      </c>
      <c r="C18" s="22" t="s">
        <v>169</v>
      </c>
      <c r="D18" s="25">
        <v>3951487</v>
      </c>
      <c r="E18" s="23">
        <v>16376.93787</v>
      </c>
      <c r="F18" s="24">
        <v>2.6318397044480899</v>
      </c>
      <c r="G18" s="24"/>
    </row>
    <row r="19" spans="1:7" x14ac:dyDescent="0.2">
      <c r="A19" s="22" t="s">
        <v>268</v>
      </c>
      <c r="B19" s="22" t="s">
        <v>267</v>
      </c>
      <c r="C19" s="22" t="s">
        <v>181</v>
      </c>
      <c r="D19" s="25">
        <v>181735</v>
      </c>
      <c r="E19" s="23">
        <v>16171.688980000001</v>
      </c>
      <c r="F19" s="24">
        <v>2.5988553833079702</v>
      </c>
      <c r="G19" s="24"/>
    </row>
    <row r="20" spans="1:7" x14ac:dyDescent="0.2">
      <c r="A20" s="22" t="s">
        <v>266</v>
      </c>
      <c r="B20" s="22" t="s">
        <v>265</v>
      </c>
      <c r="C20" s="22" t="s">
        <v>157</v>
      </c>
      <c r="D20" s="25">
        <v>1203166</v>
      </c>
      <c r="E20" s="23">
        <v>15787.94425</v>
      </c>
      <c r="F20" s="24">
        <v>2.5371860636339498</v>
      </c>
      <c r="G20" s="24"/>
    </row>
    <row r="21" spans="1:7" x14ac:dyDescent="0.2">
      <c r="A21" s="22" t="s">
        <v>171</v>
      </c>
      <c r="B21" s="22" t="s">
        <v>170</v>
      </c>
      <c r="C21" s="22" t="s">
        <v>172</v>
      </c>
      <c r="D21" s="25">
        <v>704137</v>
      </c>
      <c r="E21" s="23">
        <v>14782.652179999999</v>
      </c>
      <c r="F21" s="24">
        <v>2.37563158956835</v>
      </c>
      <c r="G21" s="24"/>
    </row>
    <row r="22" spans="1:7" x14ac:dyDescent="0.2">
      <c r="A22" s="22" t="s">
        <v>192</v>
      </c>
      <c r="B22" s="22" t="s">
        <v>191</v>
      </c>
      <c r="C22" s="22" t="s">
        <v>193</v>
      </c>
      <c r="D22" s="25">
        <v>1733734</v>
      </c>
      <c r="E22" s="23">
        <v>14216.6188</v>
      </c>
      <c r="F22" s="24">
        <v>2.2846677515570999</v>
      </c>
      <c r="G22" s="24"/>
    </row>
    <row r="23" spans="1:7" x14ac:dyDescent="0.2">
      <c r="A23" s="22" t="s">
        <v>245</v>
      </c>
      <c r="B23" s="22" t="s">
        <v>244</v>
      </c>
      <c r="C23" s="22" t="s">
        <v>169</v>
      </c>
      <c r="D23" s="25">
        <v>239000</v>
      </c>
      <c r="E23" s="23">
        <v>11475.824000000001</v>
      </c>
      <c r="F23" s="24">
        <v>1.84421101699266</v>
      </c>
      <c r="G23" s="24"/>
    </row>
    <row r="24" spans="1:7" x14ac:dyDescent="0.2">
      <c r="A24" s="22" t="s">
        <v>333</v>
      </c>
      <c r="B24" s="22" t="s">
        <v>332</v>
      </c>
      <c r="C24" s="22" t="s">
        <v>190</v>
      </c>
      <c r="D24" s="25">
        <v>3481067</v>
      </c>
      <c r="E24" s="23">
        <v>11397.013360000001</v>
      </c>
      <c r="F24" s="24">
        <v>1.8315458305499099</v>
      </c>
      <c r="G24" s="24"/>
    </row>
    <row r="25" spans="1:7" x14ac:dyDescent="0.2">
      <c r="A25" s="22" t="s">
        <v>177</v>
      </c>
      <c r="B25" s="22" t="s">
        <v>176</v>
      </c>
      <c r="C25" s="22" t="s">
        <v>178</v>
      </c>
      <c r="D25" s="25">
        <v>777000</v>
      </c>
      <c r="E25" s="23">
        <v>10949.484</v>
      </c>
      <c r="F25" s="24">
        <v>1.7596260646019699</v>
      </c>
      <c r="G25" s="24"/>
    </row>
    <row r="26" spans="1:7" x14ac:dyDescent="0.2">
      <c r="A26" s="22" t="s">
        <v>189</v>
      </c>
      <c r="B26" s="22" t="s">
        <v>188</v>
      </c>
      <c r="C26" s="22" t="s">
        <v>190</v>
      </c>
      <c r="D26" s="25">
        <v>2998866</v>
      </c>
      <c r="E26" s="23">
        <v>10406.06502</v>
      </c>
      <c r="F26" s="24">
        <v>1.6722964515163301</v>
      </c>
      <c r="G26" s="24"/>
    </row>
    <row r="27" spans="1:7" x14ac:dyDescent="0.2">
      <c r="A27" s="22" t="s">
        <v>226</v>
      </c>
      <c r="B27" s="22" t="s">
        <v>225</v>
      </c>
      <c r="C27" s="22" t="s">
        <v>227</v>
      </c>
      <c r="D27" s="25">
        <v>196843</v>
      </c>
      <c r="E27" s="23">
        <v>10302.76262</v>
      </c>
      <c r="F27" s="24">
        <v>1.65569534085432</v>
      </c>
      <c r="G27" s="24"/>
    </row>
    <row r="28" spans="1:7" x14ac:dyDescent="0.2">
      <c r="A28" s="22" t="s">
        <v>186</v>
      </c>
      <c r="B28" s="22" t="s">
        <v>185</v>
      </c>
      <c r="C28" s="22" t="s">
        <v>187</v>
      </c>
      <c r="D28" s="25">
        <v>187300</v>
      </c>
      <c r="E28" s="23">
        <v>9833.25</v>
      </c>
      <c r="F28" s="24">
        <v>1.58024277671417</v>
      </c>
      <c r="G28" s="24"/>
    </row>
    <row r="29" spans="1:7" x14ac:dyDescent="0.2">
      <c r="A29" s="22" t="s">
        <v>543</v>
      </c>
      <c r="B29" s="22" t="s">
        <v>542</v>
      </c>
      <c r="C29" s="22" t="s">
        <v>175</v>
      </c>
      <c r="D29" s="25">
        <v>290071</v>
      </c>
      <c r="E29" s="23">
        <v>9778.2934100000002</v>
      </c>
      <c r="F29" s="24">
        <v>1.5714110319318899</v>
      </c>
      <c r="G29" s="24"/>
    </row>
    <row r="30" spans="1:7" x14ac:dyDescent="0.2">
      <c r="A30" s="22" t="s">
        <v>806</v>
      </c>
      <c r="B30" s="22" t="s">
        <v>805</v>
      </c>
      <c r="C30" s="22" t="s">
        <v>250</v>
      </c>
      <c r="D30" s="25">
        <v>338873</v>
      </c>
      <c r="E30" s="23">
        <v>9420.6694000000007</v>
      </c>
      <c r="F30" s="24">
        <v>1.5139394168929099</v>
      </c>
      <c r="G30" s="24"/>
    </row>
    <row r="31" spans="1:7" x14ac:dyDescent="0.2">
      <c r="A31" s="22" t="s">
        <v>204</v>
      </c>
      <c r="B31" s="22" t="s">
        <v>203</v>
      </c>
      <c r="C31" s="22" t="s">
        <v>205</v>
      </c>
      <c r="D31" s="25">
        <v>5028993</v>
      </c>
      <c r="E31" s="23">
        <v>9270.9485960000002</v>
      </c>
      <c r="F31" s="24">
        <v>1.4898786822380601</v>
      </c>
      <c r="G31" s="24"/>
    </row>
    <row r="32" spans="1:7" x14ac:dyDescent="0.2">
      <c r="A32" s="22" t="s">
        <v>808</v>
      </c>
      <c r="B32" s="22" t="s">
        <v>807</v>
      </c>
      <c r="C32" s="22" t="s">
        <v>175</v>
      </c>
      <c r="D32" s="25">
        <v>38310</v>
      </c>
      <c r="E32" s="23">
        <v>8887.92</v>
      </c>
      <c r="F32" s="24">
        <v>1.42832444817465</v>
      </c>
      <c r="G32" s="24"/>
    </row>
    <row r="33" spans="1:7" x14ac:dyDescent="0.2">
      <c r="A33" s="22" t="s">
        <v>283</v>
      </c>
      <c r="B33" s="22" t="s">
        <v>282</v>
      </c>
      <c r="C33" s="22" t="s">
        <v>284</v>
      </c>
      <c r="D33" s="25">
        <v>800470</v>
      </c>
      <c r="E33" s="23">
        <v>8128.3726150000002</v>
      </c>
      <c r="F33" s="24">
        <v>1.3062621321836601</v>
      </c>
      <c r="G33" s="24"/>
    </row>
    <row r="34" spans="1:7" x14ac:dyDescent="0.2">
      <c r="A34" s="22" t="s">
        <v>281</v>
      </c>
      <c r="B34" s="22" t="s">
        <v>280</v>
      </c>
      <c r="C34" s="22" t="s">
        <v>233</v>
      </c>
      <c r="D34" s="25">
        <v>2176021</v>
      </c>
      <c r="E34" s="23">
        <v>8005.5812589999996</v>
      </c>
      <c r="F34" s="24">
        <v>1.2865290680022401</v>
      </c>
      <c r="G34" s="24"/>
    </row>
    <row r="35" spans="1:7" x14ac:dyDescent="0.2">
      <c r="A35" s="22" t="s">
        <v>200</v>
      </c>
      <c r="B35" s="22" t="s">
        <v>199</v>
      </c>
      <c r="C35" s="22" t="s">
        <v>198</v>
      </c>
      <c r="D35" s="25">
        <v>4857356</v>
      </c>
      <c r="E35" s="23">
        <v>7967.5210470000002</v>
      </c>
      <c r="F35" s="24">
        <v>1.2804126390399799</v>
      </c>
      <c r="G35" s="24"/>
    </row>
    <row r="36" spans="1:7" x14ac:dyDescent="0.2">
      <c r="A36" s="22" t="s">
        <v>197</v>
      </c>
      <c r="B36" s="22" t="s">
        <v>196</v>
      </c>
      <c r="C36" s="22" t="s">
        <v>198</v>
      </c>
      <c r="D36" s="25">
        <v>415074</v>
      </c>
      <c r="E36" s="23">
        <v>7782.6374999999998</v>
      </c>
      <c r="F36" s="24">
        <v>1.2507011103307499</v>
      </c>
      <c r="G36" s="24"/>
    </row>
    <row r="37" spans="1:7" x14ac:dyDescent="0.2">
      <c r="A37" s="22" t="s">
        <v>524</v>
      </c>
      <c r="B37" s="22" t="s">
        <v>523</v>
      </c>
      <c r="C37" s="22" t="s">
        <v>184</v>
      </c>
      <c r="D37" s="25">
        <v>1178243</v>
      </c>
      <c r="E37" s="23">
        <v>7081.2404299999998</v>
      </c>
      <c r="F37" s="24">
        <v>1.1379837835592299</v>
      </c>
      <c r="G37" s="24"/>
    </row>
    <row r="38" spans="1:7" x14ac:dyDescent="0.2">
      <c r="A38" s="22" t="s">
        <v>304</v>
      </c>
      <c r="B38" s="22" t="s">
        <v>303</v>
      </c>
      <c r="C38" s="22" t="s">
        <v>215</v>
      </c>
      <c r="D38" s="25">
        <v>413157</v>
      </c>
      <c r="E38" s="23">
        <v>6746.8538099999996</v>
      </c>
      <c r="F38" s="24">
        <v>1.08424651044151</v>
      </c>
      <c r="G38" s="24"/>
    </row>
    <row r="39" spans="1:7" x14ac:dyDescent="0.2">
      <c r="A39" s="22" t="s">
        <v>295</v>
      </c>
      <c r="B39" s="22" t="s">
        <v>294</v>
      </c>
      <c r="C39" s="22" t="s">
        <v>151</v>
      </c>
      <c r="D39" s="25">
        <v>2018061</v>
      </c>
      <c r="E39" s="23">
        <v>6539.5266709999996</v>
      </c>
      <c r="F39" s="24">
        <v>1.05092820633843</v>
      </c>
      <c r="G39" s="24"/>
    </row>
    <row r="40" spans="1:7" x14ac:dyDescent="0.2">
      <c r="A40" s="22" t="s">
        <v>468</v>
      </c>
      <c r="B40" s="22" t="s">
        <v>467</v>
      </c>
      <c r="C40" s="22" t="s">
        <v>452</v>
      </c>
      <c r="D40" s="25">
        <v>421030</v>
      </c>
      <c r="E40" s="23">
        <v>6273.3469999999998</v>
      </c>
      <c r="F40" s="24">
        <v>1.0081520639230701</v>
      </c>
      <c r="G40" s="24"/>
    </row>
    <row r="41" spans="1:7" x14ac:dyDescent="0.2">
      <c r="A41" s="22" t="s">
        <v>810</v>
      </c>
      <c r="B41" s="22" t="s">
        <v>809</v>
      </c>
      <c r="C41" s="22" t="s">
        <v>184</v>
      </c>
      <c r="D41" s="25">
        <v>494772</v>
      </c>
      <c r="E41" s="23">
        <v>6155.4584519999999</v>
      </c>
      <c r="F41" s="24">
        <v>0.98920690068259998</v>
      </c>
      <c r="G41" s="24"/>
    </row>
    <row r="42" spans="1:7" x14ac:dyDescent="0.2">
      <c r="A42" s="22" t="s">
        <v>224</v>
      </c>
      <c r="B42" s="22" t="s">
        <v>223</v>
      </c>
      <c r="C42" s="22" t="s">
        <v>178</v>
      </c>
      <c r="D42" s="25">
        <v>463906</v>
      </c>
      <c r="E42" s="23">
        <v>6017.7886319999998</v>
      </c>
      <c r="F42" s="24">
        <v>0.96708280756724796</v>
      </c>
      <c r="G42" s="24"/>
    </row>
    <row r="43" spans="1:7" x14ac:dyDescent="0.2">
      <c r="A43" s="22" t="s">
        <v>232</v>
      </c>
      <c r="B43" s="22" t="s">
        <v>231</v>
      </c>
      <c r="C43" s="22" t="s">
        <v>233</v>
      </c>
      <c r="D43" s="25">
        <v>250954</v>
      </c>
      <c r="E43" s="23">
        <v>4661.2195959999999</v>
      </c>
      <c r="F43" s="24">
        <v>0.74907671393054598</v>
      </c>
      <c r="G43" s="24"/>
    </row>
    <row r="44" spans="1:7" x14ac:dyDescent="0.2">
      <c r="A44" s="22" t="s">
        <v>262</v>
      </c>
      <c r="B44" s="22" t="s">
        <v>261</v>
      </c>
      <c r="C44" s="22" t="s">
        <v>250</v>
      </c>
      <c r="D44" s="25">
        <v>1008494</v>
      </c>
      <c r="E44" s="23">
        <v>4439.8948350000001</v>
      </c>
      <c r="F44" s="24">
        <v>0.71350893574141805</v>
      </c>
      <c r="G44" s="24"/>
    </row>
    <row r="45" spans="1:7" x14ac:dyDescent="0.2">
      <c r="A45" s="22" t="s">
        <v>217</v>
      </c>
      <c r="B45" s="22" t="s">
        <v>216</v>
      </c>
      <c r="C45" s="22" t="s">
        <v>184</v>
      </c>
      <c r="D45" s="25">
        <v>158051</v>
      </c>
      <c r="E45" s="23">
        <v>4194.0413360000002</v>
      </c>
      <c r="F45" s="24">
        <v>0.67399929081988597</v>
      </c>
      <c r="G45" s="24"/>
    </row>
    <row r="46" spans="1:7" x14ac:dyDescent="0.2">
      <c r="A46" s="22" t="s">
        <v>302</v>
      </c>
      <c r="B46" s="22" t="s">
        <v>301</v>
      </c>
      <c r="C46" s="22" t="s">
        <v>230</v>
      </c>
      <c r="D46" s="25">
        <v>89180</v>
      </c>
      <c r="E46" s="23">
        <v>3964.2293599999998</v>
      </c>
      <c r="F46" s="24">
        <v>0.63706758308577904</v>
      </c>
      <c r="G46" s="24"/>
    </row>
    <row r="47" spans="1:7" x14ac:dyDescent="0.2">
      <c r="A47" s="22" t="s">
        <v>256</v>
      </c>
      <c r="B47" s="22" t="s">
        <v>255</v>
      </c>
      <c r="C47" s="22" t="s">
        <v>241</v>
      </c>
      <c r="D47" s="25">
        <v>3303337</v>
      </c>
      <c r="E47" s="23">
        <v>3509.7955630000001</v>
      </c>
      <c r="F47" s="24">
        <v>0.56403824637573396</v>
      </c>
      <c r="G47" s="22"/>
    </row>
    <row r="48" spans="1:7" x14ac:dyDescent="0.2">
      <c r="A48" s="22" t="s">
        <v>642</v>
      </c>
      <c r="B48" s="22" t="s">
        <v>641</v>
      </c>
      <c r="C48" s="22" t="s">
        <v>157</v>
      </c>
      <c r="D48" s="25">
        <v>506717</v>
      </c>
      <c r="E48" s="23">
        <v>3450.4894119999999</v>
      </c>
      <c r="F48" s="24">
        <v>0.55450750966788398</v>
      </c>
      <c r="G48" s="22"/>
    </row>
    <row r="49" spans="1:7" x14ac:dyDescent="0.2">
      <c r="A49" s="22" t="s">
        <v>844</v>
      </c>
      <c r="B49" s="22" t="s">
        <v>843</v>
      </c>
      <c r="C49" s="22" t="s">
        <v>432</v>
      </c>
      <c r="D49" s="25">
        <v>882845</v>
      </c>
      <c r="E49" s="23">
        <v>3001.6729999999998</v>
      </c>
      <c r="F49" s="24">
        <v>0.48238090929326</v>
      </c>
      <c r="G49" s="22"/>
    </row>
    <row r="50" spans="1:7" x14ac:dyDescent="0.2">
      <c r="A50" s="22" t="s">
        <v>501</v>
      </c>
      <c r="B50" s="22" t="s">
        <v>500</v>
      </c>
      <c r="C50" s="22" t="s">
        <v>241</v>
      </c>
      <c r="D50" s="25">
        <v>477175</v>
      </c>
      <c r="E50" s="23">
        <v>2366.788</v>
      </c>
      <c r="F50" s="24">
        <v>0.38035233936020901</v>
      </c>
      <c r="G50" s="22"/>
    </row>
    <row r="51" spans="1:7" x14ac:dyDescent="0.2">
      <c r="A51" s="22" t="s">
        <v>1007</v>
      </c>
      <c r="B51" s="22" t="s">
        <v>1006</v>
      </c>
      <c r="C51" s="22" t="s">
        <v>1008</v>
      </c>
      <c r="D51" s="25">
        <v>1154458</v>
      </c>
      <c r="E51" s="23">
        <v>2348.9756929999999</v>
      </c>
      <c r="F51" s="24">
        <v>0.37748983007046599</v>
      </c>
      <c r="G51" s="22"/>
    </row>
    <row r="52" spans="1:7" x14ac:dyDescent="0.2">
      <c r="A52" s="22" t="s">
        <v>300</v>
      </c>
      <c r="B52" s="22" t="s">
        <v>299</v>
      </c>
      <c r="C52" s="22" t="s">
        <v>154</v>
      </c>
      <c r="D52" s="25">
        <v>272543</v>
      </c>
      <c r="E52" s="23">
        <v>1832.170318</v>
      </c>
      <c r="F52" s="24">
        <v>0.29443713021936802</v>
      </c>
      <c r="G52" s="22"/>
    </row>
    <row r="53" spans="1:7" x14ac:dyDescent="0.2">
      <c r="A53" s="22" t="s">
        <v>631</v>
      </c>
      <c r="B53" s="22" t="s">
        <v>630</v>
      </c>
      <c r="C53" s="22" t="s">
        <v>409</v>
      </c>
      <c r="D53" s="25">
        <v>100203</v>
      </c>
      <c r="E53" s="23">
        <v>1286.105505</v>
      </c>
      <c r="F53" s="24">
        <v>0.20668232114189899</v>
      </c>
      <c r="G53" s="22"/>
    </row>
    <row r="54" spans="1:7" x14ac:dyDescent="0.2">
      <c r="A54" s="21" t="s">
        <v>34</v>
      </c>
      <c r="B54" s="21"/>
      <c r="C54" s="21"/>
      <c r="D54" s="21"/>
      <c r="E54" s="26">
        <f>SUM(E7:E53)</f>
        <v>586443.78258999996</v>
      </c>
      <c r="F54" s="27">
        <f>SUM(F7:F53)</f>
        <v>94.243871699263437</v>
      </c>
      <c r="G54" s="22"/>
    </row>
    <row r="55" spans="1:7" x14ac:dyDescent="0.2">
      <c r="A55" s="22"/>
      <c r="B55" s="22"/>
      <c r="C55" s="22"/>
      <c r="D55" s="22"/>
      <c r="E55" s="23"/>
      <c r="F55" s="24"/>
      <c r="G55" s="22"/>
    </row>
    <row r="56" spans="1:7" x14ac:dyDescent="0.2">
      <c r="A56" s="21" t="s">
        <v>1173</v>
      </c>
      <c r="B56" s="22"/>
      <c r="C56" s="22"/>
      <c r="D56" s="22"/>
      <c r="E56" s="23"/>
      <c r="F56" s="24"/>
      <c r="G56" s="21"/>
    </row>
    <row r="57" spans="1:7" x14ac:dyDescent="0.2">
      <c r="A57" s="22" t="s">
        <v>408</v>
      </c>
      <c r="B57" s="22" t="s">
        <v>407</v>
      </c>
      <c r="C57" s="22" t="s">
        <v>409</v>
      </c>
      <c r="D57" s="25">
        <v>3000</v>
      </c>
      <c r="E57" s="23">
        <v>2.9999999999999997E-4</v>
      </c>
      <c r="F57" s="24">
        <v>4.8211205147255602E-8</v>
      </c>
      <c r="G57" s="22"/>
    </row>
    <row r="58" spans="1:7" x14ac:dyDescent="0.2">
      <c r="A58" s="21" t="s">
        <v>34</v>
      </c>
      <c r="B58" s="21"/>
      <c r="C58" s="21"/>
      <c r="D58" s="21"/>
      <c r="E58" s="26">
        <f>SUM(E56:E57)</f>
        <v>2.9999999999999997E-4</v>
      </c>
      <c r="F58" s="27">
        <f>SUM(F56:F57)</f>
        <v>4.8211205147255602E-8</v>
      </c>
      <c r="G58" s="22"/>
    </row>
    <row r="59" spans="1:7" x14ac:dyDescent="0.2">
      <c r="A59" s="22"/>
      <c r="B59" s="22"/>
      <c r="C59" s="22"/>
      <c r="D59" s="22"/>
      <c r="E59" s="23"/>
      <c r="F59" s="24"/>
      <c r="G59" s="22"/>
    </row>
    <row r="60" spans="1:7" x14ac:dyDescent="0.2">
      <c r="A60" s="21" t="s">
        <v>35</v>
      </c>
      <c r="B60" s="22"/>
      <c r="C60" s="22"/>
      <c r="D60" s="22"/>
      <c r="E60" s="23"/>
      <c r="F60" s="24"/>
      <c r="G60" s="100"/>
    </row>
    <row r="61" spans="1:7" x14ac:dyDescent="0.2">
      <c r="A61" s="21" t="s">
        <v>42</v>
      </c>
      <c r="B61" s="22"/>
      <c r="C61" s="22"/>
      <c r="D61" s="22"/>
      <c r="E61" s="23"/>
      <c r="F61" s="24"/>
      <c r="G61" s="24"/>
    </row>
    <row r="62" spans="1:7" x14ac:dyDescent="0.2">
      <c r="A62" s="22" t="s">
        <v>777</v>
      </c>
      <c r="B62" s="22" t="s">
        <v>1197</v>
      </c>
      <c r="C62" s="22" t="s">
        <v>43</v>
      </c>
      <c r="D62" s="25">
        <v>1500000</v>
      </c>
      <c r="E62" s="23">
        <v>1483.1144999999999</v>
      </c>
      <c r="F62" s="24">
        <v>0.238342458054564</v>
      </c>
      <c r="G62" s="49">
        <v>5.2602000000000002</v>
      </c>
    </row>
    <row r="63" spans="1:7" x14ac:dyDescent="0.2">
      <c r="A63" s="21" t="s">
        <v>34</v>
      </c>
      <c r="B63" s="21"/>
      <c r="C63" s="21"/>
      <c r="D63" s="21"/>
      <c r="E63" s="26">
        <f>SUM(E61:E62)</f>
        <v>1483.1144999999999</v>
      </c>
      <c r="F63" s="27">
        <f>SUM(F61:F62)</f>
        <v>0.238342458054564</v>
      </c>
      <c r="G63" s="24"/>
    </row>
    <row r="64" spans="1:7" x14ac:dyDescent="0.2">
      <c r="A64" s="22"/>
      <c r="B64" s="22"/>
      <c r="C64" s="22"/>
      <c r="D64" s="22"/>
      <c r="E64" s="23"/>
      <c r="F64" s="24"/>
      <c r="G64" s="22"/>
    </row>
    <row r="65" spans="1:9" x14ac:dyDescent="0.2">
      <c r="A65" s="21" t="s">
        <v>46</v>
      </c>
      <c r="B65" s="21"/>
      <c r="C65" s="21"/>
      <c r="D65" s="21"/>
      <c r="E65" s="26">
        <f>E54+E58+E63</f>
        <v>587926.89738999994</v>
      </c>
      <c r="F65" s="27">
        <f>F54+F58+F63</f>
        <v>94.482214205529203</v>
      </c>
      <c r="G65" s="24"/>
    </row>
    <row r="66" spans="1:9" x14ac:dyDescent="0.2">
      <c r="A66" s="21"/>
      <c r="B66" s="21"/>
      <c r="C66" s="21"/>
      <c r="D66" s="21"/>
      <c r="E66" s="26"/>
      <c r="F66" s="27"/>
      <c r="G66" s="100"/>
    </row>
    <row r="67" spans="1:9" x14ac:dyDescent="0.2">
      <c r="A67" s="21" t="s">
        <v>48</v>
      </c>
      <c r="B67" s="21"/>
      <c r="C67" s="21"/>
      <c r="D67" s="21"/>
      <c r="E67" s="26">
        <f>E69-(E54+E58+E63)</f>
        <v>34335.083167600096</v>
      </c>
      <c r="F67" s="27">
        <f>F69-(F54+F58+F63)</f>
        <v>5.5177857944707966</v>
      </c>
      <c r="G67" s="100"/>
    </row>
    <row r="68" spans="1:9" x14ac:dyDescent="0.2">
      <c r="A68" s="21"/>
      <c r="B68" s="21"/>
      <c r="C68" s="21"/>
      <c r="D68" s="21"/>
      <c r="E68" s="26"/>
      <c r="F68" s="27"/>
      <c r="G68" s="21"/>
    </row>
    <row r="69" spans="1:9" x14ac:dyDescent="0.2">
      <c r="A69" s="28" t="s">
        <v>47</v>
      </c>
      <c r="B69" s="28"/>
      <c r="C69" s="28"/>
      <c r="D69" s="28"/>
      <c r="E69" s="29">
        <v>622261.98055760004</v>
      </c>
      <c r="F69" s="30">
        <v>100</v>
      </c>
      <c r="G69" s="28"/>
    </row>
    <row r="70" spans="1:9" x14ac:dyDescent="0.2">
      <c r="A70" s="6" t="s">
        <v>1196</v>
      </c>
      <c r="F70" s="13" t="s">
        <v>138</v>
      </c>
      <c r="G70" s="10"/>
    </row>
    <row r="71" spans="1:9" x14ac:dyDescent="0.2">
      <c r="F71" s="13"/>
      <c r="G71" s="10"/>
    </row>
    <row r="72" spans="1:9" x14ac:dyDescent="0.2">
      <c r="A72" s="11" t="s">
        <v>50</v>
      </c>
      <c r="G72" s="10"/>
    </row>
    <row r="73" spans="1:9" x14ac:dyDescent="0.2">
      <c r="A73" s="11" t="s">
        <v>412</v>
      </c>
    </row>
    <row r="75" spans="1:9" ht="23.25" customHeight="1" x14ac:dyDescent="0.2">
      <c r="A75" s="147" t="s">
        <v>1031</v>
      </c>
      <c r="B75" s="147"/>
      <c r="C75" s="147"/>
      <c r="D75" s="147"/>
      <c r="G75" s="10"/>
      <c r="H75" s="10"/>
      <c r="I75" s="9"/>
    </row>
    <row r="77" spans="1:9" x14ac:dyDescent="0.2">
      <c r="A77" s="11" t="s">
        <v>51</v>
      </c>
    </row>
    <row r="78" spans="1:9" x14ac:dyDescent="0.2">
      <c r="A78" s="11" t="s">
        <v>1027</v>
      </c>
    </row>
    <row r="79" spans="1:9" x14ac:dyDescent="0.2">
      <c r="A79" s="11" t="s">
        <v>52</v>
      </c>
      <c r="B79" s="11"/>
      <c r="C79" s="31" t="s">
        <v>54</v>
      </c>
      <c r="D79" s="11" t="s">
        <v>53</v>
      </c>
    </row>
    <row r="80" spans="1:9" x14ac:dyDescent="0.2">
      <c r="A80" s="6" t="s">
        <v>61</v>
      </c>
      <c r="C80" s="32">
        <v>1436.4335000000001</v>
      </c>
      <c r="D80" s="32">
        <v>1438.3652999999999</v>
      </c>
    </row>
    <row r="81" spans="1:4" x14ac:dyDescent="0.2">
      <c r="A81" s="6" t="s">
        <v>132</v>
      </c>
      <c r="C81" s="32">
        <v>60.697499999999998</v>
      </c>
      <c r="D81" s="32">
        <v>60.7791</v>
      </c>
    </row>
    <row r="82" spans="1:4" x14ac:dyDescent="0.2">
      <c r="A82" s="6" t="s">
        <v>62</v>
      </c>
      <c r="C82" s="32">
        <v>1614.3112000000001</v>
      </c>
      <c r="D82" s="32">
        <v>1617.5009</v>
      </c>
    </row>
    <row r="83" spans="1:4" x14ac:dyDescent="0.2">
      <c r="A83" s="6" t="s">
        <v>133</v>
      </c>
      <c r="C83" s="32">
        <v>70.6875</v>
      </c>
      <c r="D83" s="32">
        <v>70.827100000000002</v>
      </c>
    </row>
    <row r="85" spans="1:4" x14ac:dyDescent="0.2">
      <c r="A85" s="6" t="s">
        <v>58</v>
      </c>
    </row>
    <row r="87" spans="1:4" x14ac:dyDescent="0.2">
      <c r="A87" s="11" t="s">
        <v>1028</v>
      </c>
      <c r="D87" s="31" t="s">
        <v>60</v>
      </c>
    </row>
    <row r="89" spans="1:4" x14ac:dyDescent="0.2">
      <c r="A89" s="11" t="s">
        <v>1032</v>
      </c>
      <c r="D89" s="31" t="s">
        <v>60</v>
      </c>
    </row>
    <row r="91" spans="1:4" x14ac:dyDescent="0.2">
      <c r="A91" s="11" t="s">
        <v>1076</v>
      </c>
      <c r="D91" s="31" t="s">
        <v>60</v>
      </c>
    </row>
    <row r="93" spans="1:4" x14ac:dyDescent="0.2">
      <c r="A93" s="11" t="s">
        <v>1060</v>
      </c>
      <c r="D93" s="31" t="s">
        <v>60</v>
      </c>
    </row>
    <row r="95" spans="1:4" x14ac:dyDescent="0.2">
      <c r="A95" s="11" t="s">
        <v>1061</v>
      </c>
      <c r="D95" s="36">
        <v>0.226718123599852</v>
      </c>
    </row>
    <row r="97" spans="1:9" x14ac:dyDescent="0.2">
      <c r="A97" s="11" t="s">
        <v>385</v>
      </c>
      <c r="D97" s="31" t="s">
        <v>60</v>
      </c>
    </row>
    <row r="99" spans="1:9" x14ac:dyDescent="0.2">
      <c r="A99" s="11" t="s">
        <v>1176</v>
      </c>
      <c r="D99" s="31"/>
    </row>
    <row r="100" spans="1:9" x14ac:dyDescent="0.2">
      <c r="A100" s="11"/>
    </row>
    <row r="101" spans="1:9" x14ac:dyDescent="0.2">
      <c r="A101" s="11" t="s">
        <v>1047</v>
      </c>
      <c r="D101" s="31" t="s">
        <v>60</v>
      </c>
    </row>
    <row r="102" spans="1:9" x14ac:dyDescent="0.2">
      <c r="A102" s="11"/>
    </row>
    <row r="103" spans="1:9" x14ac:dyDescent="0.2">
      <c r="A103" s="11" t="s">
        <v>1048</v>
      </c>
      <c r="D103" s="31" t="s">
        <v>60</v>
      </c>
    </row>
    <row r="104" spans="1:9" x14ac:dyDescent="0.2">
      <c r="A104" s="11"/>
    </row>
    <row r="105" spans="1:9" x14ac:dyDescent="0.2">
      <c r="A105" s="11" t="s">
        <v>1049</v>
      </c>
      <c r="D105" s="31" t="s">
        <v>60</v>
      </c>
    </row>
    <row r="107" spans="1:9" x14ac:dyDescent="0.2">
      <c r="A107" s="77" t="s">
        <v>1078</v>
      </c>
      <c r="B107" s="78"/>
      <c r="C107" s="78"/>
      <c r="D107" s="78"/>
    </row>
    <row r="109" spans="1:9" x14ac:dyDescent="0.2">
      <c r="A109" s="77" t="s">
        <v>2074</v>
      </c>
      <c r="B109" s="78"/>
      <c r="C109" s="78"/>
      <c r="D109" s="78"/>
      <c r="E109" s="10"/>
      <c r="G109" s="78"/>
      <c r="H109" s="78"/>
      <c r="I109" s="78"/>
    </row>
    <row r="110" spans="1:9" x14ac:dyDescent="0.2">
      <c r="A110" s="102"/>
      <c r="B110" s="78"/>
      <c r="C110" s="78"/>
      <c r="D110" s="78"/>
      <c r="E110" s="10"/>
      <c r="G110" s="78"/>
      <c r="H110" s="78"/>
      <c r="I110" s="78"/>
    </row>
    <row r="111" spans="1:9" x14ac:dyDescent="0.2">
      <c r="A111" s="78"/>
      <c r="B111" s="78"/>
      <c r="C111" s="78"/>
      <c r="D111" s="78"/>
      <c r="E111" s="10"/>
      <c r="G111" s="78"/>
      <c r="H111" s="78"/>
      <c r="I111" s="78"/>
    </row>
    <row r="112" spans="1:9" x14ac:dyDescent="0.2">
      <c r="A112" s="78"/>
      <c r="B112" s="78"/>
      <c r="C112" s="78"/>
      <c r="D112" s="78"/>
      <c r="E112" s="10"/>
      <c r="G112" s="78"/>
      <c r="H112" s="78"/>
      <c r="I112" s="78"/>
    </row>
    <row r="113" spans="1:9" x14ac:dyDescent="0.2">
      <c r="A113" s="78"/>
      <c r="B113" s="78"/>
      <c r="C113" s="78"/>
      <c r="D113" s="78"/>
      <c r="E113" s="10"/>
      <c r="G113" s="78"/>
      <c r="H113" s="78"/>
      <c r="I113" s="78"/>
    </row>
    <row r="114" spans="1:9" x14ac:dyDescent="0.2">
      <c r="A114" s="78"/>
      <c r="B114" s="78"/>
      <c r="C114" s="78"/>
      <c r="D114" s="78"/>
      <c r="E114" s="10"/>
      <c r="G114" s="78"/>
      <c r="H114" s="78"/>
      <c r="I114" s="78"/>
    </row>
    <row r="115" spans="1:9" x14ac:dyDescent="0.2">
      <c r="A115" s="78"/>
      <c r="B115" s="78"/>
      <c r="C115" s="78"/>
      <c r="D115" s="78"/>
      <c r="E115" s="10"/>
      <c r="G115" s="78"/>
      <c r="H115" s="78"/>
      <c r="I115" s="78"/>
    </row>
    <row r="116" spans="1:9" x14ac:dyDescent="0.2">
      <c r="A116" s="78"/>
      <c r="B116" s="78"/>
      <c r="C116" s="78"/>
      <c r="D116" s="78"/>
      <c r="E116" s="10"/>
      <c r="G116" s="78"/>
      <c r="H116" s="78"/>
      <c r="I116" s="78"/>
    </row>
    <row r="117" spans="1:9" x14ac:dyDescent="0.2">
      <c r="A117" s="78"/>
      <c r="B117" s="78"/>
      <c r="C117" s="78"/>
      <c r="D117" s="78"/>
      <c r="E117" s="10"/>
      <c r="G117" s="78"/>
      <c r="H117" s="78"/>
      <c r="I117" s="78"/>
    </row>
    <row r="118" spans="1:9" x14ac:dyDescent="0.2">
      <c r="A118" s="78"/>
      <c r="B118" s="78"/>
      <c r="C118" s="78"/>
      <c r="D118" s="78"/>
      <c r="E118" s="10"/>
      <c r="G118" s="78"/>
      <c r="H118" s="78"/>
      <c r="I118" s="78"/>
    </row>
    <row r="119" spans="1:9" x14ac:dyDescent="0.2">
      <c r="A119" s="78"/>
      <c r="B119" s="78"/>
      <c r="C119" s="78"/>
      <c r="D119" s="78"/>
      <c r="E119" s="10"/>
      <c r="G119" s="78"/>
      <c r="H119" s="78"/>
      <c r="I119" s="78"/>
    </row>
    <row r="120" spans="1:9" x14ac:dyDescent="0.2">
      <c r="A120" s="78"/>
      <c r="B120" s="78"/>
      <c r="C120" s="78"/>
      <c r="D120" s="78"/>
      <c r="E120" s="10"/>
      <c r="G120" s="78"/>
      <c r="H120" s="78"/>
      <c r="I120" s="78"/>
    </row>
    <row r="121" spans="1:9" x14ac:dyDescent="0.2">
      <c r="A121" s="78"/>
      <c r="B121" s="78"/>
      <c r="C121" s="78"/>
      <c r="D121" s="78"/>
      <c r="E121" s="10"/>
      <c r="G121" s="78"/>
      <c r="H121" s="78"/>
      <c r="I121" s="78"/>
    </row>
    <row r="122" spans="1:9" x14ac:dyDescent="0.2">
      <c r="A122" s="78"/>
      <c r="B122" s="78"/>
      <c r="C122" s="78"/>
      <c r="D122" s="78"/>
      <c r="E122" s="10"/>
      <c r="G122" s="78"/>
      <c r="H122" s="78"/>
      <c r="I122" s="78"/>
    </row>
    <row r="123" spans="1:9" x14ac:dyDescent="0.2">
      <c r="A123" s="78"/>
      <c r="B123" s="78"/>
      <c r="C123" s="78"/>
      <c r="D123" s="78"/>
      <c r="E123" s="10"/>
      <c r="G123" s="78"/>
      <c r="H123" s="78"/>
      <c r="I123" s="78"/>
    </row>
    <row r="124" spans="1:9" x14ac:dyDescent="0.2">
      <c r="A124" s="78"/>
      <c r="B124" s="78"/>
      <c r="C124" s="78"/>
      <c r="D124" s="78"/>
      <c r="E124" s="10"/>
      <c r="G124" s="78"/>
      <c r="H124" s="78"/>
      <c r="I124" s="78"/>
    </row>
    <row r="125" spans="1:9" x14ac:dyDescent="0.2">
      <c r="A125" s="78"/>
      <c r="B125" s="78"/>
      <c r="C125" s="78"/>
      <c r="D125" s="78"/>
      <c r="E125" s="10"/>
      <c r="G125" s="78"/>
      <c r="H125" s="78"/>
      <c r="I125" s="78"/>
    </row>
    <row r="126" spans="1:9" x14ac:dyDescent="0.2">
      <c r="A126" s="78"/>
      <c r="B126" s="78"/>
      <c r="C126" s="78"/>
      <c r="D126" s="78"/>
      <c r="E126" s="10"/>
      <c r="G126" s="78"/>
      <c r="H126" s="78"/>
      <c r="I126" s="78"/>
    </row>
    <row r="127" spans="1:9" x14ac:dyDescent="0.2">
      <c r="A127" s="78"/>
      <c r="B127" s="78"/>
      <c r="C127" s="78"/>
      <c r="D127" s="78"/>
      <c r="E127" s="10"/>
      <c r="G127" s="78"/>
      <c r="H127" s="78"/>
      <c r="I127" s="78"/>
    </row>
    <row r="128" spans="1:9" x14ac:dyDescent="0.2">
      <c r="A128" s="77" t="s">
        <v>1498</v>
      </c>
      <c r="B128" s="78"/>
      <c r="C128" s="78"/>
      <c r="D128" s="78"/>
      <c r="E128" s="10"/>
      <c r="G128" s="78"/>
      <c r="H128" s="78"/>
      <c r="I128" s="78"/>
    </row>
    <row r="129" spans="1:9" x14ac:dyDescent="0.2">
      <c r="A129" s="78"/>
      <c r="B129" s="78"/>
      <c r="C129" s="78"/>
      <c r="D129" s="78"/>
      <c r="E129" s="10"/>
      <c r="G129" s="78"/>
      <c r="H129" s="78"/>
      <c r="I129" s="78"/>
    </row>
    <row r="130" spans="1:9" x14ac:dyDescent="0.2">
      <c r="A130" s="77" t="s">
        <v>2075</v>
      </c>
      <c r="B130" s="78"/>
      <c r="C130" s="78"/>
      <c r="D130" s="78"/>
      <c r="E130" s="10"/>
      <c r="G130" s="78"/>
      <c r="H130" s="78"/>
      <c r="I130" s="78"/>
    </row>
    <row r="131" spans="1:9" x14ac:dyDescent="0.2">
      <c r="A131" s="78"/>
      <c r="B131" s="78"/>
      <c r="C131" s="78"/>
      <c r="D131" s="78"/>
      <c r="E131" s="10"/>
      <c r="G131" s="78"/>
      <c r="H131" s="78"/>
      <c r="I131" s="78"/>
    </row>
    <row r="132" spans="1:9" x14ac:dyDescent="0.2">
      <c r="A132" s="78"/>
      <c r="B132" s="78"/>
      <c r="C132" s="78"/>
      <c r="D132" s="78"/>
      <c r="E132" s="10"/>
      <c r="G132" s="78"/>
      <c r="H132" s="78"/>
      <c r="I132" s="78"/>
    </row>
    <row r="133" spans="1:9" x14ac:dyDescent="0.2">
      <c r="A133" s="78"/>
      <c r="B133" s="78"/>
      <c r="C133" s="78"/>
      <c r="D133" s="78"/>
      <c r="E133" s="10"/>
      <c r="G133" s="78"/>
      <c r="H133" s="78"/>
      <c r="I133" s="78"/>
    </row>
    <row r="134" spans="1:9" x14ac:dyDescent="0.2">
      <c r="A134" s="78"/>
      <c r="B134" s="78"/>
      <c r="C134" s="78"/>
      <c r="D134" s="78"/>
      <c r="E134" s="10"/>
      <c r="G134" s="78"/>
      <c r="H134" s="78"/>
      <c r="I134" s="78"/>
    </row>
    <row r="135" spans="1:9" x14ac:dyDescent="0.2">
      <c r="A135" s="78"/>
      <c r="B135" s="78"/>
      <c r="C135" s="78"/>
      <c r="D135" s="78"/>
      <c r="E135" s="10"/>
      <c r="G135" s="78"/>
      <c r="H135" s="78"/>
      <c r="I135" s="78"/>
    </row>
    <row r="136" spans="1:9" x14ac:dyDescent="0.2">
      <c r="A136" s="78"/>
      <c r="B136" s="78"/>
      <c r="C136" s="78"/>
      <c r="D136" s="78"/>
      <c r="E136" s="10"/>
      <c r="G136" s="78"/>
      <c r="H136" s="78"/>
      <c r="I136" s="78"/>
    </row>
    <row r="137" spans="1:9" x14ac:dyDescent="0.2">
      <c r="A137" s="78"/>
      <c r="B137" s="78"/>
      <c r="C137" s="78"/>
      <c r="D137" s="78"/>
      <c r="E137" s="10"/>
      <c r="G137" s="78"/>
      <c r="H137" s="78"/>
      <c r="I137" s="78"/>
    </row>
    <row r="138" spans="1:9" x14ac:dyDescent="0.2">
      <c r="A138" s="78"/>
      <c r="B138" s="78"/>
      <c r="C138" s="78"/>
      <c r="D138" s="78"/>
      <c r="E138" s="10"/>
      <c r="G138" s="78"/>
      <c r="H138" s="78"/>
      <c r="I138" s="78"/>
    </row>
    <row r="139" spans="1:9" x14ac:dyDescent="0.2">
      <c r="A139" s="78"/>
      <c r="B139" s="78"/>
      <c r="C139" s="78"/>
      <c r="D139" s="78"/>
      <c r="E139" s="10"/>
      <c r="G139" s="78"/>
      <c r="H139" s="78"/>
      <c r="I139" s="78"/>
    </row>
    <row r="140" spans="1:9" x14ac:dyDescent="0.2">
      <c r="A140" s="78"/>
      <c r="B140" s="78"/>
      <c r="C140" s="78"/>
      <c r="D140" s="78"/>
      <c r="E140" s="10"/>
      <c r="G140" s="78"/>
      <c r="H140" s="78"/>
      <c r="I140" s="78"/>
    </row>
    <row r="141" spans="1:9" x14ac:dyDescent="0.2">
      <c r="A141" s="78"/>
      <c r="B141" s="78"/>
      <c r="C141" s="78"/>
      <c r="D141" s="78"/>
      <c r="E141" s="10"/>
      <c r="G141" s="78"/>
      <c r="H141" s="78"/>
      <c r="I141" s="78"/>
    </row>
    <row r="142" spans="1:9" x14ac:dyDescent="0.2">
      <c r="A142" s="78"/>
      <c r="B142" s="78"/>
      <c r="C142" s="78"/>
      <c r="D142" s="78"/>
      <c r="E142" s="10"/>
      <c r="G142" s="78"/>
      <c r="H142" s="78"/>
      <c r="I142" s="78"/>
    </row>
    <row r="143" spans="1:9" x14ac:dyDescent="0.2">
      <c r="A143" s="78"/>
      <c r="B143" s="78"/>
      <c r="C143" s="78"/>
      <c r="D143" s="78"/>
      <c r="E143" s="10"/>
      <c r="G143" s="78"/>
      <c r="H143" s="78"/>
      <c r="I143" s="78"/>
    </row>
    <row r="144" spans="1:9" x14ac:dyDescent="0.2">
      <c r="A144" s="78"/>
      <c r="B144" s="78"/>
      <c r="C144" s="78"/>
      <c r="D144" s="78"/>
      <c r="E144" s="10"/>
      <c r="G144" s="78"/>
      <c r="H144" s="78"/>
      <c r="I144" s="78"/>
    </row>
    <row r="145" spans="1:9" x14ac:dyDescent="0.2">
      <c r="A145" s="78"/>
      <c r="B145" s="78"/>
      <c r="C145" s="78"/>
      <c r="D145" s="78"/>
      <c r="E145" s="10"/>
      <c r="G145" s="78"/>
      <c r="H145" s="78"/>
      <c r="I145" s="78"/>
    </row>
    <row r="146" spans="1:9" x14ac:dyDescent="0.2">
      <c r="A146" s="78"/>
      <c r="B146" s="78"/>
      <c r="C146" s="78"/>
      <c r="D146" s="78"/>
      <c r="E146" s="10"/>
      <c r="G146" s="78"/>
      <c r="H146" s="78"/>
      <c r="I146" s="78"/>
    </row>
    <row r="147" spans="1:9" x14ac:dyDescent="0.2">
      <c r="A147" s="78"/>
      <c r="B147" s="78"/>
      <c r="C147" s="78"/>
      <c r="D147" s="78"/>
      <c r="E147" s="10"/>
      <c r="G147" s="78"/>
      <c r="H147" s="78"/>
      <c r="I147" s="78"/>
    </row>
    <row r="148" spans="1:9" x14ac:dyDescent="0.2">
      <c r="A148" s="77" t="s">
        <v>1515</v>
      </c>
      <c r="B148" s="78"/>
      <c r="C148" s="78"/>
      <c r="D148" s="78"/>
      <c r="E148" s="10"/>
      <c r="G148" s="78"/>
      <c r="H148" s="78"/>
      <c r="I148" s="78"/>
    </row>
    <row r="149" spans="1:9" x14ac:dyDescent="0.2">
      <c r="A149" s="78"/>
      <c r="B149" s="78"/>
      <c r="C149" s="78"/>
      <c r="D149" s="78"/>
      <c r="E149" s="10"/>
      <c r="G149" s="78"/>
      <c r="H149" s="78"/>
      <c r="I149" s="78"/>
    </row>
    <row r="150" spans="1:9" x14ac:dyDescent="0.2">
      <c r="A150" s="78" t="s">
        <v>1487</v>
      </c>
      <c r="B150" s="78"/>
      <c r="C150" s="78"/>
      <c r="D150" s="78"/>
      <c r="E150" s="10"/>
      <c r="G150" s="78"/>
      <c r="H150" s="78"/>
      <c r="I150" s="78"/>
    </row>
    <row r="151" spans="1:9" x14ac:dyDescent="0.2">
      <c r="A151" s="78"/>
      <c r="B151" s="78"/>
      <c r="C151" s="78"/>
      <c r="D151" s="78"/>
      <c r="E151" s="10"/>
      <c r="G151" s="78"/>
      <c r="H151" s="78"/>
      <c r="I151" s="78"/>
    </row>
    <row r="152" spans="1:9" x14ac:dyDescent="0.2">
      <c r="A152" s="78"/>
      <c r="B152" s="78"/>
      <c r="C152" s="78"/>
      <c r="D152" s="78"/>
      <c r="E152" s="10"/>
      <c r="G152" s="78"/>
      <c r="H152" s="78"/>
      <c r="I152" s="78"/>
    </row>
    <row r="153" spans="1:9" x14ac:dyDescent="0.2">
      <c r="A153" s="78"/>
      <c r="B153" s="78"/>
      <c r="C153" s="78"/>
      <c r="D153" s="78"/>
      <c r="E153" s="10"/>
      <c r="G153" s="78"/>
      <c r="H153" s="78"/>
      <c r="I153" s="78"/>
    </row>
    <row r="154" spans="1:9" x14ac:dyDescent="0.2">
      <c r="A154" s="78"/>
      <c r="B154" s="78"/>
      <c r="C154" s="78"/>
      <c r="D154" s="78"/>
      <c r="E154" s="10"/>
      <c r="G154" s="78"/>
      <c r="H154" s="78"/>
      <c r="I154" s="78"/>
    </row>
    <row r="155" spans="1:9" x14ac:dyDescent="0.2">
      <c r="A155" s="78"/>
      <c r="B155" s="78"/>
      <c r="C155" s="78"/>
      <c r="D155" s="78"/>
      <c r="E155" s="10"/>
      <c r="G155" s="78"/>
      <c r="H155" s="78"/>
      <c r="I155" s="78"/>
    </row>
    <row r="156" spans="1:9" x14ac:dyDescent="0.2">
      <c r="A156" s="78"/>
      <c r="B156" s="78"/>
      <c r="C156" s="78"/>
      <c r="D156" s="78"/>
      <c r="E156" s="10"/>
      <c r="G156" s="78"/>
      <c r="H156" s="78"/>
      <c r="I156" s="78"/>
    </row>
    <row r="157" spans="1:9" x14ac:dyDescent="0.2">
      <c r="A157" s="78"/>
      <c r="B157" s="78"/>
      <c r="C157" s="78"/>
      <c r="D157" s="78"/>
      <c r="E157" s="10"/>
      <c r="G157" s="78"/>
      <c r="H157" s="78"/>
      <c r="I157" s="78"/>
    </row>
    <row r="158" spans="1:9" x14ac:dyDescent="0.2">
      <c r="A158" s="78"/>
      <c r="B158" s="78"/>
      <c r="C158" s="78"/>
      <c r="D158" s="78"/>
      <c r="E158" s="10"/>
      <c r="G158" s="78"/>
      <c r="H158" s="78"/>
      <c r="I158" s="78"/>
    </row>
    <row r="159" spans="1:9" x14ac:dyDescent="0.2">
      <c r="A159" s="78"/>
      <c r="B159" s="78"/>
      <c r="C159" s="78"/>
      <c r="D159" s="78"/>
      <c r="E159" s="10"/>
      <c r="G159" s="78"/>
      <c r="H159" s="78"/>
      <c r="I159" s="78"/>
    </row>
    <row r="160" spans="1:9" x14ac:dyDescent="0.2">
      <c r="A160" s="78"/>
      <c r="B160" s="78"/>
      <c r="C160" s="78"/>
      <c r="D160" s="78"/>
      <c r="E160" s="10"/>
      <c r="G160" s="78"/>
      <c r="H160" s="78"/>
      <c r="I160" s="78"/>
    </row>
    <row r="161" spans="1:9" x14ac:dyDescent="0.2">
      <c r="A161" s="78"/>
      <c r="B161" s="78"/>
      <c r="C161" s="78"/>
      <c r="D161" s="78"/>
      <c r="E161" s="10"/>
      <c r="G161" s="78"/>
      <c r="H161" s="78"/>
      <c r="I161" s="78"/>
    </row>
  </sheetData>
  <mergeCells count="2">
    <mergeCell ref="A1:F1"/>
    <mergeCell ref="A75:D75"/>
  </mergeCells>
  <conditionalFormatting sqref="F2:F3 G70:G71 F72:G72 F73:F74 F162:F65536">
    <cfRule type="cellIs" dxfId="24" priority="4" stopIfTrue="1" operator="between">
      <formula>0.009</formula>
      <formula>-0.009</formula>
    </cfRule>
  </conditionalFormatting>
  <conditionalFormatting sqref="F5:F71">
    <cfRule type="cellIs" dxfId="23" priority="2" stopIfTrue="1" operator="between">
      <formula>0.009</formula>
      <formula>-0.009</formula>
    </cfRule>
  </conditionalFormatting>
  <conditionalFormatting sqref="F76:F144">
    <cfRule type="cellIs" dxfId="22" priority="1" stopIfTrue="1" operator="between">
      <formula>0.009</formula>
      <formula>-0.009</formula>
    </cfRule>
  </conditionalFormatting>
  <conditionalFormatting sqref="F75:H75">
    <cfRule type="cellIs" dxfId="21" priority="3"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029767-7285-4C68-AAE6-0FE8651F96FE}">
  <dimension ref="A1:I104"/>
  <sheetViews>
    <sheetView workbookViewId="0">
      <selection sqref="A1:E1"/>
    </sheetView>
  </sheetViews>
  <sheetFormatPr defaultColWidth="9.140625" defaultRowHeight="11.25" x14ac:dyDescent="0.2"/>
  <cols>
    <col min="1" max="1" width="30.140625" style="6" bestFit="1" customWidth="1"/>
    <col min="2" max="2" width="30.42578125" style="6" bestFit="1" customWidth="1"/>
    <col min="3" max="3" width="8.85546875" style="6" customWidth="1"/>
    <col min="4" max="4" width="29.5703125" style="9" customWidth="1"/>
    <col min="5" max="5" width="24.28515625" style="10" customWidth="1"/>
    <col min="6" max="16384" width="9.140625" style="6"/>
  </cols>
  <sheetData>
    <row r="1" spans="1:9" s="1" customFormat="1" ht="15" x14ac:dyDescent="0.2">
      <c r="A1" s="145" t="s">
        <v>28</v>
      </c>
      <c r="B1" s="146"/>
      <c r="C1" s="146"/>
      <c r="D1" s="146"/>
      <c r="E1" s="146"/>
    </row>
    <row r="2" spans="1:9" s="1" customFormat="1" ht="12" x14ac:dyDescent="0.2">
      <c r="D2" s="5"/>
      <c r="E2" s="8"/>
    </row>
    <row r="3" spans="1:9" s="1" customFormat="1" ht="12" x14ac:dyDescent="0.2">
      <c r="A3" s="7" t="s">
        <v>7</v>
      </c>
      <c r="B3" s="2"/>
      <c r="C3" s="3"/>
      <c r="D3" s="4"/>
      <c r="E3" s="8"/>
    </row>
    <row r="4" spans="1:9" s="1" customFormat="1" ht="23.25" customHeight="1" x14ac:dyDescent="0.2">
      <c r="A4" s="14" t="s">
        <v>2</v>
      </c>
      <c r="B4" s="14" t="s">
        <v>0</v>
      </c>
      <c r="C4" s="15" t="s">
        <v>1</v>
      </c>
      <c r="D4" s="56" t="s">
        <v>6</v>
      </c>
      <c r="E4" s="16" t="s">
        <v>3</v>
      </c>
    </row>
    <row r="5" spans="1:9" x14ac:dyDescent="0.2">
      <c r="A5" s="17" t="s">
        <v>668</v>
      </c>
      <c r="B5" s="18"/>
      <c r="C5" s="18"/>
      <c r="D5" s="19"/>
      <c r="E5" s="20"/>
    </row>
    <row r="6" spans="1:9" x14ac:dyDescent="0.2">
      <c r="A6" s="22" t="s">
        <v>1009</v>
      </c>
      <c r="B6" s="22" t="s">
        <v>669</v>
      </c>
      <c r="C6" s="25">
        <v>5402572.9079999998</v>
      </c>
      <c r="D6" s="23">
        <v>572036.23762999999</v>
      </c>
      <c r="E6" s="24">
        <v>96.067094292970495</v>
      </c>
    </row>
    <row r="7" spans="1:9" x14ac:dyDescent="0.2">
      <c r="A7" s="21" t="s">
        <v>34</v>
      </c>
      <c r="B7" s="21"/>
      <c r="C7" s="21"/>
      <c r="D7" s="26">
        <f>SUM(D6:D6)</f>
        <v>572036.23762999999</v>
      </c>
      <c r="E7" s="27">
        <f>SUM(E6:E6)</f>
        <v>96.067094292970495</v>
      </c>
    </row>
    <row r="8" spans="1:9" x14ac:dyDescent="0.2">
      <c r="A8" s="22"/>
      <c r="B8" s="22"/>
      <c r="C8" s="22"/>
      <c r="D8" s="23"/>
      <c r="E8" s="24"/>
    </row>
    <row r="9" spans="1:9" x14ac:dyDescent="0.2">
      <c r="A9" s="21" t="s">
        <v>46</v>
      </c>
      <c r="B9" s="21"/>
      <c r="C9" s="21"/>
      <c r="D9" s="26">
        <f>D7</f>
        <v>572036.23762999999</v>
      </c>
      <c r="E9" s="27">
        <f>E7</f>
        <v>96.067094292970495</v>
      </c>
    </row>
    <row r="10" spans="1:9" x14ac:dyDescent="0.2">
      <c r="A10" s="21"/>
      <c r="B10" s="21"/>
      <c r="C10" s="21"/>
      <c r="D10" s="26"/>
      <c r="E10" s="27"/>
    </row>
    <row r="11" spans="1:9" x14ac:dyDescent="0.2">
      <c r="A11" s="21" t="s">
        <v>48</v>
      </c>
      <c r="B11" s="21"/>
      <c r="C11" s="21"/>
      <c r="D11" s="26">
        <f>D13-(D7)</f>
        <v>23418.680456200032</v>
      </c>
      <c r="E11" s="27">
        <f>E13-(E7)</f>
        <v>3.932905707029505</v>
      </c>
    </row>
    <row r="12" spans="1:9" x14ac:dyDescent="0.2">
      <c r="A12" s="21"/>
      <c r="B12" s="21"/>
      <c r="C12" s="21"/>
      <c r="D12" s="26"/>
      <c r="E12" s="27"/>
    </row>
    <row r="13" spans="1:9" x14ac:dyDescent="0.2">
      <c r="A13" s="28" t="s">
        <v>47</v>
      </c>
      <c r="B13" s="28"/>
      <c r="C13" s="28"/>
      <c r="D13" s="29">
        <v>595454.91808620002</v>
      </c>
      <c r="E13" s="30">
        <v>100</v>
      </c>
    </row>
    <row r="15" spans="1:9" ht="23.25" customHeight="1" x14ac:dyDescent="0.2">
      <c r="A15" s="147" t="s">
        <v>1031</v>
      </c>
      <c r="B15" s="147"/>
      <c r="C15" s="147"/>
      <c r="D15" s="147"/>
      <c r="E15" s="9"/>
      <c r="F15" s="10"/>
      <c r="G15" s="10"/>
      <c r="H15" s="10"/>
      <c r="I15" s="9"/>
    </row>
    <row r="17" spans="1:4" x14ac:dyDescent="0.2">
      <c r="A17" s="11" t="s">
        <v>51</v>
      </c>
    </row>
    <row r="18" spans="1:4" x14ac:dyDescent="0.2">
      <c r="A18" s="11" t="s">
        <v>1027</v>
      </c>
    </row>
    <row r="19" spans="1:4" x14ac:dyDescent="0.2">
      <c r="A19" s="11" t="s">
        <v>52</v>
      </c>
      <c r="B19" s="11"/>
      <c r="C19" s="31" t="s">
        <v>54</v>
      </c>
      <c r="D19" s="55" t="s">
        <v>53</v>
      </c>
    </row>
    <row r="20" spans="1:4" x14ac:dyDescent="0.2">
      <c r="A20" s="6" t="s">
        <v>61</v>
      </c>
      <c r="C20" s="32">
        <v>88.803399999999996</v>
      </c>
      <c r="D20" s="32">
        <v>90.769199999999998</v>
      </c>
    </row>
    <row r="21" spans="1:4" x14ac:dyDescent="0.2">
      <c r="A21" s="6" t="s">
        <v>132</v>
      </c>
      <c r="C21" s="32">
        <v>86.363600000000005</v>
      </c>
      <c r="D21" s="32">
        <v>88.275400000000005</v>
      </c>
    </row>
    <row r="22" spans="1:4" x14ac:dyDescent="0.2">
      <c r="A22" s="6" t="s">
        <v>62</v>
      </c>
      <c r="C22" s="32">
        <v>101.31189999999999</v>
      </c>
      <c r="D22" s="32">
        <v>103.6362</v>
      </c>
    </row>
    <row r="23" spans="1:4" x14ac:dyDescent="0.2">
      <c r="A23" s="6" t="s">
        <v>133</v>
      </c>
      <c r="C23" s="32">
        <v>97.405699999999996</v>
      </c>
      <c r="D23" s="32">
        <v>99.640299999999996</v>
      </c>
    </row>
    <row r="25" spans="1:4" x14ac:dyDescent="0.2">
      <c r="A25" s="6" t="s">
        <v>58</v>
      </c>
    </row>
    <row r="27" spans="1:4" x14ac:dyDescent="0.2">
      <c r="A27" s="11" t="s">
        <v>1028</v>
      </c>
      <c r="D27" s="55" t="s">
        <v>60</v>
      </c>
    </row>
    <row r="29" spans="1:4" x14ac:dyDescent="0.2">
      <c r="A29" s="11" t="s">
        <v>1029</v>
      </c>
      <c r="D29" s="36">
        <v>2.0289208535633901E-3</v>
      </c>
    </row>
    <row r="31" spans="1:4" x14ac:dyDescent="0.2">
      <c r="A31" s="11" t="s">
        <v>1076</v>
      </c>
      <c r="D31" s="31" t="s">
        <v>60</v>
      </c>
    </row>
    <row r="33" spans="1:4" x14ac:dyDescent="0.2">
      <c r="A33" s="11" t="s">
        <v>66</v>
      </c>
      <c r="D33" s="55" t="s">
        <v>60</v>
      </c>
    </row>
    <row r="35" spans="1:4" x14ac:dyDescent="0.2">
      <c r="A35" s="83" t="s">
        <v>1177</v>
      </c>
      <c r="B35" s="84"/>
      <c r="C35" s="84"/>
      <c r="D35" s="6"/>
    </row>
    <row r="36" spans="1:4" x14ac:dyDescent="0.2">
      <c r="A36" s="84"/>
      <c r="B36" s="84"/>
      <c r="C36" s="84"/>
      <c r="D36" s="6"/>
    </row>
    <row r="37" spans="1:4" ht="33.75" x14ac:dyDescent="0.2">
      <c r="A37" s="85" t="s">
        <v>1168</v>
      </c>
      <c r="B37" s="86" t="s">
        <v>1169</v>
      </c>
      <c r="C37" s="86" t="s">
        <v>1170</v>
      </c>
      <c r="D37" s="6"/>
    </row>
    <row r="38" spans="1:4" ht="22.5" x14ac:dyDescent="0.2">
      <c r="A38" s="87" t="s">
        <v>1178</v>
      </c>
      <c r="B38" s="88">
        <v>572036.237632</v>
      </c>
      <c r="C38" s="89">
        <v>0.96067094293306365</v>
      </c>
      <c r="D38" s="6"/>
    </row>
    <row r="40" spans="1:4" x14ac:dyDescent="0.2">
      <c r="A40" s="11" t="s">
        <v>1179</v>
      </c>
      <c r="D40" s="55" t="s">
        <v>60</v>
      </c>
    </row>
    <row r="42" spans="1:4" x14ac:dyDescent="0.2">
      <c r="A42" s="11" t="s">
        <v>1046</v>
      </c>
      <c r="D42" s="55" t="s">
        <v>60</v>
      </c>
    </row>
    <row r="44" spans="1:4" x14ac:dyDescent="0.2">
      <c r="A44" s="11" t="s">
        <v>1047</v>
      </c>
      <c r="D44" s="55" t="s">
        <v>60</v>
      </c>
    </row>
    <row r="45" spans="1:4" x14ac:dyDescent="0.2">
      <c r="A45" s="11"/>
    </row>
    <row r="46" spans="1:4" x14ac:dyDescent="0.2">
      <c r="A46" s="11" t="s">
        <v>1048</v>
      </c>
      <c r="D46" s="55" t="s">
        <v>60</v>
      </c>
    </row>
    <row r="47" spans="1:4" x14ac:dyDescent="0.2">
      <c r="A47" s="11"/>
    </row>
    <row r="48" spans="1:4" x14ac:dyDescent="0.2">
      <c r="A48" s="11" t="s">
        <v>1049</v>
      </c>
      <c r="D48" s="55" t="s">
        <v>60</v>
      </c>
    </row>
    <row r="50" spans="1:9" x14ac:dyDescent="0.2">
      <c r="A50" s="77" t="s">
        <v>1078</v>
      </c>
      <c r="B50" s="78"/>
      <c r="C50" s="78"/>
      <c r="D50" s="78"/>
    </row>
    <row r="52" spans="1:9" x14ac:dyDescent="0.2">
      <c r="A52" s="77" t="s">
        <v>2074</v>
      </c>
      <c r="B52" s="78"/>
      <c r="C52" s="78"/>
      <c r="D52" s="78"/>
      <c r="F52" s="78"/>
      <c r="G52" s="78"/>
      <c r="H52" s="78"/>
      <c r="I52" s="78"/>
    </row>
    <row r="53" spans="1:9" x14ac:dyDescent="0.2">
      <c r="A53" s="102"/>
      <c r="B53" s="78"/>
      <c r="C53" s="78"/>
      <c r="D53" s="78"/>
      <c r="F53" s="78"/>
      <c r="G53" s="78"/>
      <c r="H53" s="78"/>
      <c r="I53" s="78"/>
    </row>
    <row r="54" spans="1:9" x14ac:dyDescent="0.2">
      <c r="A54" s="78"/>
      <c r="B54" s="78"/>
      <c r="C54" s="78"/>
      <c r="D54" s="78"/>
      <c r="F54" s="78"/>
      <c r="G54" s="78"/>
      <c r="H54" s="78"/>
      <c r="I54" s="78"/>
    </row>
    <row r="55" spans="1:9" x14ac:dyDescent="0.2">
      <c r="A55" s="78"/>
      <c r="B55" s="78"/>
      <c r="C55" s="78"/>
      <c r="D55" s="78"/>
      <c r="F55" s="78"/>
      <c r="G55" s="78"/>
      <c r="H55" s="78"/>
      <c r="I55" s="78"/>
    </row>
    <row r="56" spans="1:9" x14ac:dyDescent="0.2">
      <c r="A56" s="78"/>
      <c r="B56" s="78"/>
      <c r="C56" s="78"/>
      <c r="D56" s="78"/>
      <c r="F56" s="78"/>
      <c r="G56" s="78"/>
      <c r="H56" s="78"/>
      <c r="I56" s="78"/>
    </row>
    <row r="57" spans="1:9" x14ac:dyDescent="0.2">
      <c r="A57" s="78"/>
      <c r="B57" s="78"/>
      <c r="C57" s="78"/>
      <c r="D57" s="78"/>
      <c r="F57" s="78"/>
      <c r="G57" s="78"/>
      <c r="H57" s="78"/>
      <c r="I57" s="78"/>
    </row>
    <row r="58" spans="1:9" x14ac:dyDescent="0.2">
      <c r="A58" s="78"/>
      <c r="B58" s="78"/>
      <c r="C58" s="78"/>
      <c r="D58" s="78"/>
      <c r="F58" s="78"/>
      <c r="G58" s="78"/>
      <c r="H58" s="78"/>
      <c r="I58" s="78"/>
    </row>
    <row r="59" spans="1:9" x14ac:dyDescent="0.2">
      <c r="A59" s="78"/>
      <c r="B59" s="78"/>
      <c r="C59" s="78"/>
      <c r="D59" s="78"/>
      <c r="F59" s="78"/>
      <c r="G59" s="78"/>
      <c r="H59" s="78"/>
      <c r="I59" s="78"/>
    </row>
    <row r="60" spans="1:9" x14ac:dyDescent="0.2">
      <c r="A60" s="78"/>
      <c r="B60" s="78"/>
      <c r="C60" s="78"/>
      <c r="D60" s="78"/>
      <c r="F60" s="78"/>
      <c r="G60" s="78"/>
      <c r="H60" s="78"/>
      <c r="I60" s="78"/>
    </row>
    <row r="61" spans="1:9" x14ac:dyDescent="0.2">
      <c r="A61" s="78"/>
      <c r="B61" s="78"/>
      <c r="C61" s="78"/>
      <c r="D61" s="78"/>
      <c r="F61" s="78"/>
      <c r="G61" s="78"/>
      <c r="H61" s="78"/>
      <c r="I61" s="78"/>
    </row>
    <row r="62" spans="1:9" x14ac:dyDescent="0.2">
      <c r="A62" s="78"/>
      <c r="B62" s="78"/>
      <c r="C62" s="78"/>
      <c r="D62" s="78"/>
      <c r="F62" s="78"/>
      <c r="G62" s="78"/>
      <c r="H62" s="78"/>
      <c r="I62" s="78"/>
    </row>
    <row r="63" spans="1:9" x14ac:dyDescent="0.2">
      <c r="A63" s="78"/>
      <c r="B63" s="78"/>
      <c r="C63" s="78"/>
      <c r="D63" s="78"/>
      <c r="F63" s="78"/>
      <c r="G63" s="78"/>
      <c r="H63" s="78"/>
      <c r="I63" s="78"/>
    </row>
    <row r="64" spans="1:9" x14ac:dyDescent="0.2">
      <c r="A64" s="78"/>
      <c r="B64" s="78"/>
      <c r="C64" s="78"/>
      <c r="D64" s="78"/>
      <c r="F64" s="78"/>
      <c r="G64" s="78"/>
      <c r="H64" s="78"/>
      <c r="I64" s="78"/>
    </row>
    <row r="65" spans="1:9" x14ac:dyDescent="0.2">
      <c r="A65" s="78"/>
      <c r="B65" s="78"/>
      <c r="C65" s="78"/>
      <c r="D65" s="78"/>
      <c r="F65" s="78"/>
      <c r="G65" s="78"/>
      <c r="H65" s="78"/>
      <c r="I65" s="78"/>
    </row>
    <row r="66" spans="1:9" x14ac:dyDescent="0.2">
      <c r="A66" s="78"/>
      <c r="B66" s="78"/>
      <c r="C66" s="78"/>
      <c r="D66" s="78"/>
      <c r="F66" s="78"/>
      <c r="G66" s="78"/>
      <c r="H66" s="78"/>
      <c r="I66" s="78"/>
    </row>
    <row r="67" spans="1:9" x14ac:dyDescent="0.2">
      <c r="A67" s="78"/>
      <c r="B67" s="78"/>
      <c r="C67" s="78"/>
      <c r="D67" s="78"/>
      <c r="F67" s="78"/>
      <c r="G67" s="78"/>
      <c r="H67" s="78"/>
      <c r="I67" s="78"/>
    </row>
    <row r="68" spans="1:9" x14ac:dyDescent="0.2">
      <c r="A68" s="78"/>
      <c r="B68" s="78"/>
      <c r="C68" s="78"/>
      <c r="D68" s="78"/>
      <c r="F68" s="78"/>
      <c r="G68" s="78"/>
      <c r="H68" s="78"/>
      <c r="I68" s="78"/>
    </row>
    <row r="69" spans="1:9" x14ac:dyDescent="0.2">
      <c r="A69" s="78"/>
      <c r="B69" s="78"/>
      <c r="C69" s="78"/>
      <c r="D69" s="78"/>
      <c r="F69" s="78"/>
      <c r="G69" s="78"/>
      <c r="H69" s="78"/>
      <c r="I69" s="78"/>
    </row>
    <row r="70" spans="1:9" x14ac:dyDescent="0.2">
      <c r="A70" s="77" t="s">
        <v>1516</v>
      </c>
      <c r="B70" s="78"/>
      <c r="C70" s="78"/>
      <c r="D70" s="78"/>
      <c r="F70" s="78"/>
      <c r="G70" s="78"/>
      <c r="H70" s="78"/>
      <c r="I70" s="78"/>
    </row>
    <row r="71" spans="1:9" x14ac:dyDescent="0.2">
      <c r="A71" s="78"/>
      <c r="B71" s="78"/>
      <c r="C71" s="78"/>
      <c r="D71" s="78"/>
      <c r="F71" s="78"/>
      <c r="G71" s="78"/>
      <c r="H71" s="78"/>
      <c r="I71" s="78"/>
    </row>
    <row r="72" spans="1:9" x14ac:dyDescent="0.2">
      <c r="A72" s="77" t="s">
        <v>2075</v>
      </c>
      <c r="B72" s="78"/>
      <c r="C72" s="78"/>
      <c r="D72" s="78"/>
      <c r="F72" s="78"/>
      <c r="G72" s="78"/>
      <c r="H72" s="78"/>
      <c r="I72" s="78"/>
    </row>
    <row r="73" spans="1:9" x14ac:dyDescent="0.2">
      <c r="A73" s="78"/>
      <c r="B73" s="78"/>
      <c r="C73" s="78"/>
      <c r="D73" s="78"/>
      <c r="F73" s="78"/>
      <c r="G73" s="78"/>
      <c r="H73" s="78"/>
      <c r="I73" s="78"/>
    </row>
    <row r="74" spans="1:9" x14ac:dyDescent="0.2">
      <c r="A74" s="78"/>
      <c r="B74" s="78"/>
      <c r="C74" s="78"/>
      <c r="D74" s="78"/>
      <c r="F74" s="78"/>
      <c r="G74" s="78"/>
      <c r="H74" s="78"/>
      <c r="I74" s="78"/>
    </row>
    <row r="75" spans="1:9" x14ac:dyDescent="0.2">
      <c r="A75" s="78"/>
      <c r="B75" s="78"/>
      <c r="C75" s="78"/>
      <c r="D75" s="78"/>
      <c r="F75" s="78"/>
      <c r="G75" s="78"/>
      <c r="H75" s="78"/>
      <c r="I75" s="78"/>
    </row>
    <row r="76" spans="1:9" x14ac:dyDescent="0.2">
      <c r="A76" s="78"/>
      <c r="B76" s="78"/>
      <c r="C76" s="78"/>
      <c r="D76" s="78"/>
      <c r="F76" s="78"/>
      <c r="G76" s="78"/>
      <c r="H76" s="78"/>
      <c r="I76" s="78"/>
    </row>
    <row r="77" spans="1:9" x14ac:dyDescent="0.2">
      <c r="A77" s="78"/>
      <c r="B77" s="78"/>
      <c r="C77" s="78"/>
      <c r="D77" s="78"/>
      <c r="F77" s="78"/>
      <c r="G77" s="78"/>
      <c r="H77" s="78"/>
      <c r="I77" s="78"/>
    </row>
    <row r="78" spans="1:9" x14ac:dyDescent="0.2">
      <c r="A78" s="78"/>
      <c r="B78" s="78"/>
      <c r="C78" s="78"/>
      <c r="D78" s="78"/>
      <c r="F78" s="78"/>
      <c r="G78" s="78"/>
      <c r="H78" s="78"/>
      <c r="I78" s="78"/>
    </row>
    <row r="79" spans="1:9" x14ac:dyDescent="0.2">
      <c r="A79" s="78"/>
      <c r="B79" s="78"/>
      <c r="C79" s="78"/>
      <c r="D79" s="78"/>
      <c r="F79" s="78"/>
      <c r="G79" s="78"/>
      <c r="H79" s="78"/>
      <c r="I79" s="78"/>
    </row>
    <row r="80" spans="1:9" x14ac:dyDescent="0.2">
      <c r="A80" s="78"/>
      <c r="B80" s="78"/>
      <c r="C80" s="78"/>
      <c r="D80" s="78"/>
      <c r="F80" s="78"/>
      <c r="G80" s="78"/>
      <c r="H80" s="78"/>
      <c r="I80" s="78"/>
    </row>
    <row r="81" spans="1:9" x14ac:dyDescent="0.2">
      <c r="A81" s="78"/>
      <c r="B81" s="78"/>
      <c r="C81" s="78"/>
      <c r="D81" s="78"/>
      <c r="F81" s="78"/>
      <c r="G81" s="78"/>
      <c r="H81" s="78"/>
      <c r="I81" s="78"/>
    </row>
    <row r="82" spans="1:9" x14ac:dyDescent="0.2">
      <c r="A82" s="78"/>
      <c r="B82" s="78"/>
      <c r="C82" s="78"/>
      <c r="D82" s="78"/>
      <c r="F82" s="78"/>
      <c r="G82" s="78"/>
      <c r="H82" s="78"/>
      <c r="I82" s="78"/>
    </row>
    <row r="83" spans="1:9" x14ac:dyDescent="0.2">
      <c r="A83" s="78"/>
      <c r="B83" s="78"/>
      <c r="C83" s="78"/>
      <c r="D83" s="78"/>
      <c r="F83" s="78"/>
      <c r="G83" s="78"/>
      <c r="H83" s="78"/>
      <c r="I83" s="78"/>
    </row>
    <row r="84" spans="1:9" x14ac:dyDescent="0.2">
      <c r="A84" s="78"/>
      <c r="B84" s="78"/>
      <c r="C84" s="78"/>
      <c r="D84" s="78"/>
      <c r="F84" s="78"/>
      <c r="G84" s="78"/>
      <c r="H84" s="78"/>
      <c r="I84" s="78"/>
    </row>
    <row r="85" spans="1:9" x14ac:dyDescent="0.2">
      <c r="A85" s="78"/>
      <c r="B85" s="78"/>
      <c r="C85" s="78"/>
      <c r="D85" s="78"/>
      <c r="F85" s="78"/>
      <c r="G85" s="78"/>
      <c r="H85" s="78"/>
      <c r="I85" s="78"/>
    </row>
    <row r="86" spans="1:9" x14ac:dyDescent="0.2">
      <c r="A86" s="78"/>
      <c r="B86" s="78"/>
      <c r="C86" s="78"/>
      <c r="D86" s="78"/>
      <c r="F86" s="78"/>
      <c r="G86" s="78"/>
      <c r="H86" s="78"/>
      <c r="I86" s="78"/>
    </row>
    <row r="87" spans="1:9" x14ac:dyDescent="0.2">
      <c r="A87" s="78"/>
      <c r="B87" s="78"/>
      <c r="C87" s="78"/>
      <c r="D87" s="78"/>
      <c r="F87" s="78"/>
      <c r="G87" s="78"/>
      <c r="H87" s="78"/>
      <c r="I87" s="78"/>
    </row>
    <row r="88" spans="1:9" x14ac:dyDescent="0.2">
      <c r="A88" s="78"/>
      <c r="B88" s="78"/>
      <c r="C88" s="78"/>
      <c r="D88" s="78"/>
      <c r="F88" s="78"/>
      <c r="G88" s="78"/>
      <c r="H88" s="78"/>
      <c r="I88" s="78"/>
    </row>
    <row r="89" spans="1:9" x14ac:dyDescent="0.2">
      <c r="A89" s="78"/>
      <c r="B89" s="78"/>
      <c r="C89" s="78"/>
      <c r="D89" s="78"/>
      <c r="F89" s="78"/>
      <c r="G89" s="78"/>
      <c r="H89" s="78"/>
      <c r="I89" s="78"/>
    </row>
    <row r="90" spans="1:9" x14ac:dyDescent="0.2">
      <c r="A90" s="77" t="s">
        <v>1517</v>
      </c>
      <c r="B90" s="78"/>
      <c r="C90" s="78"/>
      <c r="D90" s="78"/>
      <c r="F90" s="78"/>
      <c r="G90" s="78"/>
      <c r="H90" s="78"/>
      <c r="I90" s="78"/>
    </row>
    <row r="91" spans="1:9" x14ac:dyDescent="0.2">
      <c r="A91" s="77" t="s">
        <v>1518</v>
      </c>
      <c r="B91" s="78"/>
      <c r="C91" s="78"/>
      <c r="D91" s="78"/>
      <c r="F91" s="78"/>
      <c r="G91" s="78"/>
      <c r="H91" s="78"/>
      <c r="I91" s="78"/>
    </row>
    <row r="92" spans="1:9" x14ac:dyDescent="0.2">
      <c r="A92" s="78" t="s">
        <v>1487</v>
      </c>
      <c r="B92" s="78"/>
      <c r="C92" s="78"/>
      <c r="D92" s="78"/>
      <c r="F92" s="78"/>
      <c r="G92" s="78"/>
      <c r="H92" s="78"/>
      <c r="I92" s="78"/>
    </row>
    <row r="93" spans="1:9" x14ac:dyDescent="0.2">
      <c r="A93" s="78"/>
      <c r="B93" s="78"/>
      <c r="C93" s="78"/>
      <c r="D93" s="78"/>
      <c r="F93" s="78"/>
      <c r="G93" s="78"/>
      <c r="H93" s="78"/>
      <c r="I93" s="78"/>
    </row>
    <row r="94" spans="1:9" x14ac:dyDescent="0.2">
      <c r="A94" s="78"/>
      <c r="B94" s="78"/>
      <c r="C94" s="78"/>
      <c r="D94" s="78"/>
      <c r="F94" s="78"/>
      <c r="G94" s="78"/>
      <c r="H94" s="78"/>
      <c r="I94" s="78"/>
    </row>
    <row r="95" spans="1:9" x14ac:dyDescent="0.2">
      <c r="A95" s="78"/>
      <c r="B95" s="78"/>
      <c r="C95" s="78"/>
      <c r="D95" s="78"/>
      <c r="F95" s="78"/>
      <c r="G95" s="78"/>
      <c r="H95" s="78"/>
      <c r="I95" s="78"/>
    </row>
    <row r="96" spans="1:9" x14ac:dyDescent="0.2">
      <c r="A96" s="78"/>
      <c r="B96" s="78"/>
      <c r="C96" s="78"/>
      <c r="D96" s="78"/>
      <c r="F96" s="78"/>
      <c r="G96" s="78"/>
      <c r="H96" s="78"/>
      <c r="I96" s="78"/>
    </row>
    <row r="97" spans="1:9" x14ac:dyDescent="0.2">
      <c r="A97" s="78"/>
      <c r="B97" s="78"/>
      <c r="C97" s="78"/>
      <c r="D97" s="78"/>
      <c r="F97" s="78"/>
      <c r="G97" s="78"/>
      <c r="H97" s="78"/>
      <c r="I97" s="78"/>
    </row>
    <row r="98" spans="1:9" x14ac:dyDescent="0.2">
      <c r="A98" s="78"/>
      <c r="B98" s="78"/>
      <c r="C98" s="78"/>
      <c r="D98" s="78"/>
      <c r="F98" s="78"/>
      <c r="G98" s="78"/>
      <c r="H98" s="78"/>
      <c r="I98" s="78"/>
    </row>
    <row r="99" spans="1:9" x14ac:dyDescent="0.2">
      <c r="A99" s="78"/>
      <c r="B99" s="78"/>
      <c r="C99" s="78"/>
      <c r="D99" s="78"/>
      <c r="F99" s="78"/>
      <c r="G99" s="78"/>
      <c r="H99" s="78"/>
      <c r="I99" s="78"/>
    </row>
    <row r="100" spans="1:9" x14ac:dyDescent="0.2">
      <c r="A100" s="78"/>
      <c r="B100" s="78"/>
      <c r="C100" s="78"/>
      <c r="D100" s="78"/>
      <c r="F100" s="78"/>
      <c r="G100" s="78"/>
      <c r="H100" s="78"/>
      <c r="I100" s="78"/>
    </row>
    <row r="101" spans="1:9" x14ac:dyDescent="0.2">
      <c r="A101" s="78"/>
      <c r="B101" s="78"/>
      <c r="C101" s="78"/>
      <c r="D101" s="78"/>
      <c r="F101" s="78"/>
      <c r="G101" s="78"/>
      <c r="H101" s="78"/>
      <c r="I101" s="78"/>
    </row>
    <row r="102" spans="1:9" x14ac:dyDescent="0.2">
      <c r="A102" s="78"/>
      <c r="B102" s="78"/>
      <c r="C102" s="78"/>
      <c r="D102" s="78"/>
      <c r="F102" s="78"/>
      <c r="G102" s="78"/>
      <c r="H102" s="78"/>
      <c r="I102" s="78"/>
    </row>
    <row r="103" spans="1:9" x14ac:dyDescent="0.2">
      <c r="A103" s="78"/>
      <c r="B103" s="78"/>
      <c r="C103" s="78"/>
      <c r="D103" s="78"/>
      <c r="F103" s="78"/>
      <c r="G103" s="78"/>
      <c r="H103" s="78"/>
      <c r="I103" s="78"/>
    </row>
    <row r="104" spans="1:9" x14ac:dyDescent="0.2">
      <c r="A104" s="78"/>
      <c r="B104" s="78"/>
      <c r="C104" s="78"/>
      <c r="D104" s="78"/>
      <c r="F104" s="78"/>
      <c r="G104" s="78"/>
      <c r="H104" s="78"/>
      <c r="I104" s="78"/>
    </row>
  </sheetData>
  <mergeCells count="2">
    <mergeCell ref="A1:E1"/>
    <mergeCell ref="A15:D15"/>
  </mergeCells>
  <conditionalFormatting sqref="E2:E3">
    <cfRule type="cellIs" dxfId="20" priority="4" stopIfTrue="1" operator="between">
      <formula>0.009</formula>
      <formula>-0.009</formula>
    </cfRule>
  </conditionalFormatting>
  <conditionalFormatting sqref="E5:E14">
    <cfRule type="cellIs" dxfId="19" priority="1" stopIfTrue="1" operator="between">
      <formula>0.009</formula>
      <formula>-0.009</formula>
    </cfRule>
  </conditionalFormatting>
  <conditionalFormatting sqref="E16:E51 E105:E65536">
    <cfRule type="cellIs" dxfId="18" priority="2" stopIfTrue="1" operator="between">
      <formula>0.009</formula>
      <formula>-0.009</formula>
    </cfRule>
  </conditionalFormatting>
  <conditionalFormatting sqref="F15:H15">
    <cfRule type="cellIs" dxfId="17" priority="3" stopIfTrue="1" operator="between">
      <formula>0.009</formula>
      <formula>-0.009</formula>
    </cfRule>
  </conditionalFormatting>
  <hyperlinks>
    <hyperlink ref="A53" r:id="rId1" tooltip="https://www.franklintempletonindia.com/downloadsServlet/pdf/product-labels-jg9o5k7l" display="https://www.franklintempletonindia.com/downloadsServlet/pdf/product-labels-jg9o5k7l" xr:uid="{1A7ED793-BCF3-4505-BFB6-C984DA5EDEDF}"/>
  </hyperlinks>
  <pageMargins left="0.7" right="0.7" top="0.75" bottom="0.75" header="0.3" footer="0.3"/>
  <pageSetup paperSize="9" orientation="portrait" r:id="rId2"/>
  <headerFooter>
    <oddFooter>&amp;C_x000D_&amp;1#&amp;"Aptos"&amp;10&amp;K000000 RESTRICTED</oddFooter>
    <evenFooter>&amp;LPUBLIC</evenFooter>
    <firstFooter>&amp;LPUBLIC</firstFooter>
  </headerFooter>
  <drawing r:id="rId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94FFB9-1788-410F-BB12-9BD05F400A4F}">
  <dimension ref="A1:I119"/>
  <sheetViews>
    <sheetView workbookViewId="0">
      <selection sqref="A1:E1"/>
    </sheetView>
  </sheetViews>
  <sheetFormatPr defaultColWidth="9.140625" defaultRowHeight="11.25" x14ac:dyDescent="0.2"/>
  <cols>
    <col min="1" max="1" width="30.140625" style="6" bestFit="1" customWidth="1"/>
    <col min="2" max="2" width="78.140625" style="6" bestFit="1" customWidth="1"/>
    <col min="3" max="3" width="14.7109375" style="6" bestFit="1" customWidth="1"/>
    <col min="4" max="4" width="24" style="9" customWidth="1"/>
    <col min="5" max="5" width="24.28515625" style="10" customWidth="1"/>
    <col min="6" max="16384" width="9.140625" style="6"/>
  </cols>
  <sheetData>
    <row r="1" spans="1:5" s="1" customFormat="1" ht="15" x14ac:dyDescent="0.2">
      <c r="A1" s="145" t="s">
        <v>2078</v>
      </c>
      <c r="B1" s="146"/>
      <c r="C1" s="146"/>
      <c r="D1" s="146"/>
      <c r="E1" s="146"/>
    </row>
    <row r="2" spans="1:5" s="1" customFormat="1" ht="12" x14ac:dyDescent="0.2">
      <c r="D2" s="5"/>
      <c r="E2" s="8"/>
    </row>
    <row r="3" spans="1:5" s="1" customFormat="1" ht="12" x14ac:dyDescent="0.2">
      <c r="A3" s="7" t="s">
        <v>7</v>
      </c>
      <c r="B3" s="2"/>
      <c r="C3" s="3"/>
      <c r="D3" s="4"/>
      <c r="E3" s="8"/>
    </row>
    <row r="4" spans="1:5" s="1" customFormat="1" ht="23.25" customHeight="1" x14ac:dyDescent="0.2">
      <c r="A4" s="14" t="s">
        <v>2</v>
      </c>
      <c r="B4" s="14" t="s">
        <v>0</v>
      </c>
      <c r="C4" s="15" t="s">
        <v>1</v>
      </c>
      <c r="D4" s="56" t="s">
        <v>6</v>
      </c>
      <c r="E4" s="56" t="s">
        <v>3</v>
      </c>
    </row>
    <row r="5" spans="1:5" x14ac:dyDescent="0.2">
      <c r="A5" s="17" t="s">
        <v>259</v>
      </c>
      <c r="B5" s="18"/>
      <c r="C5" s="18"/>
      <c r="D5" s="19"/>
      <c r="E5" s="20"/>
    </row>
    <row r="6" spans="1:5" x14ac:dyDescent="0.2">
      <c r="A6" s="22" t="s">
        <v>589</v>
      </c>
      <c r="B6" s="22" t="s">
        <v>1189</v>
      </c>
      <c r="C6" s="25">
        <v>5001037.34</v>
      </c>
      <c r="D6" s="23">
        <v>2796.600085</v>
      </c>
      <c r="E6" s="24">
        <v>19.512419255571601</v>
      </c>
    </row>
    <row r="7" spans="1:5" x14ac:dyDescent="0.2">
      <c r="A7" s="22" t="s">
        <v>1010</v>
      </c>
      <c r="B7" s="22" t="s">
        <v>1186</v>
      </c>
      <c r="C7" s="25">
        <v>2404442.3829999999</v>
      </c>
      <c r="D7" s="23">
        <v>2791.288309</v>
      </c>
      <c r="E7" s="24">
        <v>19.475357967881799</v>
      </c>
    </row>
    <row r="8" spans="1:5" x14ac:dyDescent="0.2">
      <c r="A8" s="22" t="s">
        <v>1011</v>
      </c>
      <c r="B8" s="22" t="s">
        <v>1180</v>
      </c>
      <c r="C8" s="25">
        <v>24643960.271000002</v>
      </c>
      <c r="D8" s="23">
        <v>2782.5988419999999</v>
      </c>
      <c r="E8" s="24">
        <v>19.4147298773225</v>
      </c>
    </row>
    <row r="9" spans="1:5" x14ac:dyDescent="0.2">
      <c r="A9" s="22" t="s">
        <v>1012</v>
      </c>
      <c r="B9" s="22" t="s">
        <v>1188</v>
      </c>
      <c r="C9" s="25">
        <v>2173334.0449999999</v>
      </c>
      <c r="D9" s="23">
        <v>1475.4916969999999</v>
      </c>
      <c r="E9" s="24">
        <v>10.294790719059399</v>
      </c>
    </row>
    <row r="10" spans="1:5" x14ac:dyDescent="0.2">
      <c r="A10" s="22" t="s">
        <v>1013</v>
      </c>
      <c r="B10" s="22" t="s">
        <v>1181</v>
      </c>
      <c r="C10" s="25">
        <v>3347423.5669999998</v>
      </c>
      <c r="D10" s="23">
        <v>1033.04504</v>
      </c>
      <c r="E10" s="24">
        <v>7.2077548872593802</v>
      </c>
    </row>
    <row r="11" spans="1:5" x14ac:dyDescent="0.2">
      <c r="A11" s="22" t="s">
        <v>1014</v>
      </c>
      <c r="B11" s="22" t="s">
        <v>1182</v>
      </c>
      <c r="C11" s="25">
        <v>2329213.747</v>
      </c>
      <c r="D11" s="23">
        <v>1005.74285</v>
      </c>
      <c r="E11" s="24">
        <v>7.0172622312902098</v>
      </c>
    </row>
    <row r="12" spans="1:5" x14ac:dyDescent="0.2">
      <c r="A12" s="22" t="s">
        <v>1015</v>
      </c>
      <c r="B12" s="22" t="s">
        <v>1183</v>
      </c>
      <c r="C12" s="25">
        <v>6018817.4869999997</v>
      </c>
      <c r="D12" s="23">
        <v>980.63991429999999</v>
      </c>
      <c r="E12" s="24">
        <v>6.8421141975933999</v>
      </c>
    </row>
    <row r="13" spans="1:5" x14ac:dyDescent="0.2">
      <c r="A13" s="22" t="s">
        <v>1016</v>
      </c>
      <c r="B13" s="22" t="s">
        <v>1184</v>
      </c>
      <c r="C13" s="25">
        <v>2994043.2119999998</v>
      </c>
      <c r="D13" s="23">
        <v>579.02699889999997</v>
      </c>
      <c r="E13" s="24">
        <v>4.0399832723427096</v>
      </c>
    </row>
    <row r="14" spans="1:5" x14ac:dyDescent="0.2">
      <c r="A14" s="22" t="s">
        <v>1017</v>
      </c>
      <c r="B14" s="22" t="s">
        <v>1185</v>
      </c>
      <c r="C14" s="25">
        <v>11305.915000000001</v>
      </c>
      <c r="D14" s="23">
        <v>474.39779879999998</v>
      </c>
      <c r="E14" s="24">
        <v>3.30996512292029</v>
      </c>
    </row>
    <row r="15" spans="1:5" x14ac:dyDescent="0.2">
      <c r="A15" s="22" t="s">
        <v>1018</v>
      </c>
      <c r="B15" s="22" t="s">
        <v>1187</v>
      </c>
      <c r="C15" s="25">
        <v>918075.98600000003</v>
      </c>
      <c r="D15" s="23">
        <v>103.8610182</v>
      </c>
      <c r="E15" s="24">
        <v>0.72465839584960001</v>
      </c>
    </row>
    <row r="16" spans="1:5" x14ac:dyDescent="0.2">
      <c r="A16" s="22" t="s">
        <v>1020</v>
      </c>
      <c r="B16" s="22" t="s">
        <v>1019</v>
      </c>
      <c r="C16" s="25">
        <v>23973.544999999998</v>
      </c>
      <c r="D16" s="23">
        <v>2.3973545E-5</v>
      </c>
      <c r="E16" s="24">
        <v>1.6726805652024899E-7</v>
      </c>
    </row>
    <row r="17" spans="1:9" x14ac:dyDescent="0.2">
      <c r="A17" s="21" t="s">
        <v>34</v>
      </c>
      <c r="B17" s="21"/>
      <c r="C17" s="21"/>
      <c r="D17" s="26">
        <f>SUM(D6:D16)</f>
        <v>14022.692577173546</v>
      </c>
      <c r="E17" s="27">
        <f>SUM(E6:E16)</f>
        <v>97.839036094358946</v>
      </c>
    </row>
    <row r="18" spans="1:9" x14ac:dyDescent="0.2">
      <c r="A18" s="22"/>
      <c r="B18" s="22"/>
      <c r="C18" s="22"/>
      <c r="D18" s="23"/>
      <c r="E18" s="24"/>
    </row>
    <row r="19" spans="1:9" x14ac:dyDescent="0.2">
      <c r="A19" s="21" t="s">
        <v>46</v>
      </c>
      <c r="B19" s="21"/>
      <c r="C19" s="21"/>
      <c r="D19" s="26">
        <f>D17</f>
        <v>14022.692577173546</v>
      </c>
      <c r="E19" s="27">
        <f>E17</f>
        <v>97.839036094358946</v>
      </c>
    </row>
    <row r="20" spans="1:9" x14ac:dyDescent="0.2">
      <c r="A20" s="21"/>
      <c r="B20" s="21"/>
      <c r="C20" s="21"/>
      <c r="D20" s="26"/>
      <c r="E20" s="27"/>
    </row>
    <row r="21" spans="1:9" x14ac:dyDescent="0.2">
      <c r="A21" s="21" t="s">
        <v>48</v>
      </c>
      <c r="B21" s="21"/>
      <c r="C21" s="21"/>
      <c r="D21" s="26">
        <f>D23-(D17)</f>
        <v>309.71822422645346</v>
      </c>
      <c r="E21" s="27">
        <f>E23-(E17)</f>
        <v>2.1609639056410543</v>
      </c>
    </row>
    <row r="22" spans="1:9" x14ac:dyDescent="0.2">
      <c r="A22" s="21"/>
      <c r="B22" s="21"/>
      <c r="C22" s="21"/>
      <c r="D22" s="26"/>
      <c r="E22" s="27"/>
    </row>
    <row r="23" spans="1:9" x14ac:dyDescent="0.2">
      <c r="A23" s="28" t="s">
        <v>47</v>
      </c>
      <c r="B23" s="28"/>
      <c r="C23" s="28"/>
      <c r="D23" s="29">
        <v>14332.410801399999</v>
      </c>
      <c r="E23" s="30">
        <v>100</v>
      </c>
    </row>
    <row r="24" spans="1:9" x14ac:dyDescent="0.2">
      <c r="E24" s="13" t="s">
        <v>138</v>
      </c>
    </row>
    <row r="25" spans="1:9" ht="23.25" customHeight="1" x14ac:dyDescent="0.2">
      <c r="A25" s="147" t="s">
        <v>1031</v>
      </c>
      <c r="B25" s="147"/>
      <c r="C25" s="147"/>
      <c r="D25" s="147"/>
      <c r="E25" s="9"/>
      <c r="F25" s="10"/>
      <c r="G25" s="10"/>
      <c r="H25" s="10"/>
      <c r="I25" s="9"/>
    </row>
    <row r="26" spans="1:9" x14ac:dyDescent="0.2">
      <c r="E26" s="13"/>
    </row>
    <row r="27" spans="1:9" x14ac:dyDescent="0.2">
      <c r="A27" s="11" t="s">
        <v>51</v>
      </c>
    </row>
    <row r="28" spans="1:9" x14ac:dyDescent="0.2">
      <c r="A28" s="11" t="s">
        <v>1027</v>
      </c>
    </row>
    <row r="29" spans="1:9" x14ac:dyDescent="0.2">
      <c r="A29" s="11" t="s">
        <v>52</v>
      </c>
      <c r="B29" s="11"/>
      <c r="C29" s="31" t="s">
        <v>54</v>
      </c>
      <c r="D29" s="55" t="s">
        <v>53</v>
      </c>
    </row>
    <row r="30" spans="1:9" x14ac:dyDescent="0.2">
      <c r="A30" s="6" t="s">
        <v>61</v>
      </c>
      <c r="C30" s="32">
        <v>22.3157</v>
      </c>
      <c r="D30" s="32">
        <v>22.405899999999999</v>
      </c>
    </row>
    <row r="31" spans="1:9" x14ac:dyDescent="0.2">
      <c r="A31" s="6" t="s">
        <v>132</v>
      </c>
      <c r="C31" s="32">
        <v>20.610600000000002</v>
      </c>
      <c r="D31" s="32">
        <v>20.693999999999999</v>
      </c>
    </row>
    <row r="32" spans="1:9" x14ac:dyDescent="0.2">
      <c r="A32" s="6" t="s">
        <v>62</v>
      </c>
      <c r="C32" s="32">
        <v>25.253499999999999</v>
      </c>
      <c r="D32" s="32">
        <v>25.362400000000001</v>
      </c>
    </row>
    <row r="33" spans="1:4" x14ac:dyDescent="0.2">
      <c r="A33" s="6" t="s">
        <v>133</v>
      </c>
      <c r="C33" s="32">
        <v>23.146799999999999</v>
      </c>
      <c r="D33" s="32">
        <v>23.246600000000001</v>
      </c>
    </row>
    <row r="35" spans="1:4" x14ac:dyDescent="0.2">
      <c r="A35" s="6" t="s">
        <v>58</v>
      </c>
    </row>
    <row r="36" spans="1:4" x14ac:dyDescent="0.2">
      <c r="D36" s="55" t="s">
        <v>60</v>
      </c>
    </row>
    <row r="37" spans="1:4" x14ac:dyDescent="0.2">
      <c r="A37" s="11" t="s">
        <v>1028</v>
      </c>
    </row>
    <row r="39" spans="1:4" x14ac:dyDescent="0.2">
      <c r="A39" s="11" t="s">
        <v>1029</v>
      </c>
      <c r="D39" s="36">
        <v>6.5778682717706802E-2</v>
      </c>
    </row>
    <row r="41" spans="1:4" x14ac:dyDescent="0.2">
      <c r="A41" s="11" t="s">
        <v>1076</v>
      </c>
      <c r="D41" s="31" t="s">
        <v>60</v>
      </c>
    </row>
    <row r="43" spans="1:4" x14ac:dyDescent="0.2">
      <c r="A43" s="11" t="s">
        <v>66</v>
      </c>
      <c r="D43" s="55" t="s">
        <v>60</v>
      </c>
    </row>
    <row r="45" spans="1:4" x14ac:dyDescent="0.2">
      <c r="A45" s="11" t="s">
        <v>1190</v>
      </c>
      <c r="D45" s="55" t="s">
        <v>60</v>
      </c>
    </row>
    <row r="47" spans="1:4" x14ac:dyDescent="0.2">
      <c r="A47" s="11" t="s">
        <v>1191</v>
      </c>
      <c r="D47" s="55" t="s">
        <v>60</v>
      </c>
    </row>
    <row r="49" spans="1:9" x14ac:dyDescent="0.2">
      <c r="A49" s="11" t="s">
        <v>1046</v>
      </c>
      <c r="D49" s="55" t="s">
        <v>60</v>
      </c>
    </row>
    <row r="51" spans="1:9" x14ac:dyDescent="0.2">
      <c r="A51" s="11" t="s">
        <v>1047</v>
      </c>
      <c r="D51" s="55" t="s">
        <v>60</v>
      </c>
    </row>
    <row r="52" spans="1:9" x14ac:dyDescent="0.2">
      <c r="A52" s="11"/>
    </row>
    <row r="53" spans="1:9" x14ac:dyDescent="0.2">
      <c r="A53" s="11" t="s">
        <v>1048</v>
      </c>
      <c r="D53" s="55" t="s">
        <v>60</v>
      </c>
    </row>
    <row r="54" spans="1:9" x14ac:dyDescent="0.2">
      <c r="A54" s="11"/>
    </row>
    <row r="55" spans="1:9" x14ac:dyDescent="0.2">
      <c r="A55" s="11" t="s">
        <v>1049</v>
      </c>
      <c r="D55" s="55" t="s">
        <v>60</v>
      </c>
    </row>
    <row r="57" spans="1:9" x14ac:dyDescent="0.2">
      <c r="A57" s="77" t="s">
        <v>1078</v>
      </c>
      <c r="B57" s="78"/>
      <c r="C57" s="78"/>
      <c r="D57" s="78"/>
    </row>
    <row r="59" spans="1:9" x14ac:dyDescent="0.2">
      <c r="A59" s="77" t="s">
        <v>2074</v>
      </c>
      <c r="B59" s="78"/>
      <c r="C59" s="78"/>
      <c r="D59" s="78"/>
      <c r="F59" s="78"/>
      <c r="G59" s="78"/>
      <c r="H59" s="78"/>
      <c r="I59" s="78"/>
    </row>
    <row r="60" spans="1:9" x14ac:dyDescent="0.2">
      <c r="A60" s="102"/>
      <c r="B60" s="78"/>
      <c r="C60" s="78"/>
      <c r="D60" s="78"/>
      <c r="F60" s="78"/>
      <c r="G60" s="78"/>
      <c r="H60" s="78"/>
      <c r="I60" s="78"/>
    </row>
    <row r="61" spans="1:9" x14ac:dyDescent="0.2">
      <c r="A61" s="78"/>
      <c r="B61" s="78"/>
      <c r="C61" s="78"/>
      <c r="D61" s="78"/>
      <c r="F61" s="78"/>
      <c r="G61" s="78"/>
      <c r="H61" s="78"/>
      <c r="I61" s="78"/>
    </row>
    <row r="62" spans="1:9" x14ac:dyDescent="0.2">
      <c r="A62" s="78"/>
      <c r="B62" s="78"/>
      <c r="C62" s="78"/>
      <c r="D62" s="78"/>
      <c r="F62" s="78"/>
      <c r="G62" s="78"/>
      <c r="H62" s="78"/>
      <c r="I62" s="78"/>
    </row>
    <row r="63" spans="1:9" x14ac:dyDescent="0.2">
      <c r="A63" s="78"/>
      <c r="B63" s="78"/>
      <c r="C63" s="78"/>
      <c r="D63" s="78"/>
      <c r="F63" s="78"/>
      <c r="G63" s="78"/>
      <c r="H63" s="78"/>
      <c r="I63" s="78"/>
    </row>
    <row r="64" spans="1:9" x14ac:dyDescent="0.2">
      <c r="A64" s="78"/>
      <c r="B64" s="78"/>
      <c r="C64" s="78"/>
      <c r="D64" s="78"/>
      <c r="F64" s="78"/>
      <c r="G64" s="78"/>
      <c r="H64" s="78"/>
      <c r="I64" s="78"/>
    </row>
    <row r="65" spans="1:9" x14ac:dyDescent="0.2">
      <c r="A65" s="78"/>
      <c r="B65" s="78"/>
      <c r="C65" s="78"/>
      <c r="D65" s="78"/>
      <c r="F65" s="78"/>
      <c r="G65" s="78"/>
      <c r="H65" s="78"/>
      <c r="I65" s="78"/>
    </row>
    <row r="66" spans="1:9" x14ac:dyDescent="0.2">
      <c r="A66" s="78"/>
      <c r="B66" s="78"/>
      <c r="C66" s="78"/>
      <c r="D66" s="78"/>
      <c r="F66" s="78"/>
      <c r="G66" s="78"/>
      <c r="H66" s="78"/>
      <c r="I66" s="78"/>
    </row>
    <row r="67" spans="1:9" x14ac:dyDescent="0.2">
      <c r="A67" s="78"/>
      <c r="B67" s="78"/>
      <c r="C67" s="78"/>
      <c r="D67" s="78"/>
      <c r="F67" s="78"/>
      <c r="G67" s="78"/>
      <c r="H67" s="78"/>
      <c r="I67" s="78"/>
    </row>
    <row r="68" spans="1:9" x14ac:dyDescent="0.2">
      <c r="A68" s="78"/>
      <c r="B68" s="78"/>
      <c r="C68" s="78"/>
      <c r="D68" s="78"/>
      <c r="F68" s="78"/>
      <c r="G68" s="78"/>
      <c r="H68" s="78"/>
      <c r="I68" s="78"/>
    </row>
    <row r="69" spans="1:9" x14ac:dyDescent="0.2">
      <c r="A69" s="78"/>
      <c r="B69" s="78"/>
      <c r="C69" s="78"/>
      <c r="D69" s="78"/>
      <c r="F69" s="78"/>
      <c r="G69" s="78"/>
      <c r="H69" s="78"/>
      <c r="I69" s="78"/>
    </row>
    <row r="70" spans="1:9" x14ac:dyDescent="0.2">
      <c r="A70" s="78"/>
      <c r="B70" s="78"/>
      <c r="C70" s="78"/>
      <c r="D70" s="78"/>
      <c r="F70" s="78"/>
      <c r="G70" s="78"/>
      <c r="H70" s="78"/>
      <c r="I70" s="78"/>
    </row>
    <row r="71" spans="1:9" x14ac:dyDescent="0.2">
      <c r="A71" s="78"/>
      <c r="B71" s="103"/>
      <c r="C71" s="103"/>
      <c r="D71" s="103"/>
      <c r="E71" s="103"/>
      <c r="F71" s="78"/>
      <c r="G71" s="78"/>
      <c r="H71" s="78"/>
      <c r="I71" s="78"/>
    </row>
    <row r="72" spans="1:9" x14ac:dyDescent="0.2">
      <c r="A72" s="78"/>
      <c r="B72" s="78"/>
      <c r="C72" s="78"/>
      <c r="D72" s="78"/>
      <c r="F72" s="78"/>
      <c r="G72" s="78"/>
      <c r="H72" s="78"/>
      <c r="I72" s="78"/>
    </row>
    <row r="73" spans="1:9" x14ac:dyDescent="0.2">
      <c r="A73" s="78"/>
      <c r="B73" s="78"/>
      <c r="C73" s="78"/>
      <c r="D73" s="78"/>
      <c r="F73" s="78"/>
      <c r="G73" s="78"/>
      <c r="H73" s="78"/>
      <c r="I73" s="78"/>
    </row>
    <row r="74" spans="1:9" x14ac:dyDescent="0.2">
      <c r="A74" s="78"/>
      <c r="B74" s="78"/>
      <c r="C74" s="78"/>
      <c r="D74" s="78"/>
      <c r="F74" s="78"/>
      <c r="G74" s="78"/>
      <c r="H74" s="78"/>
      <c r="I74" s="78"/>
    </row>
    <row r="75" spans="1:9" x14ac:dyDescent="0.2">
      <c r="A75" s="78"/>
      <c r="B75" s="78"/>
      <c r="C75" s="78"/>
      <c r="D75" s="78"/>
      <c r="F75" s="78"/>
      <c r="G75" s="78"/>
      <c r="H75" s="78"/>
      <c r="I75" s="78"/>
    </row>
    <row r="76" spans="1:9" x14ac:dyDescent="0.2">
      <c r="A76" s="104" t="s">
        <v>1519</v>
      </c>
      <c r="B76" s="78"/>
      <c r="C76" s="78"/>
      <c r="D76" s="78"/>
      <c r="F76" s="78"/>
      <c r="G76" s="78"/>
      <c r="H76" s="78"/>
      <c r="I76" s="78"/>
    </row>
    <row r="77" spans="1:9" x14ac:dyDescent="0.2">
      <c r="A77" s="78"/>
      <c r="B77" s="78"/>
      <c r="C77" s="78"/>
      <c r="D77" s="78"/>
      <c r="F77" s="78"/>
      <c r="G77" s="78"/>
      <c r="H77" s="78"/>
      <c r="I77" s="78"/>
    </row>
    <row r="78" spans="1:9" x14ac:dyDescent="0.2">
      <c r="A78" s="77" t="s">
        <v>2075</v>
      </c>
      <c r="B78" s="78"/>
      <c r="C78" s="78"/>
      <c r="D78" s="78"/>
      <c r="F78" s="78"/>
      <c r="G78" s="78"/>
      <c r="H78" s="78"/>
      <c r="I78" s="78"/>
    </row>
    <row r="79" spans="1:9" x14ac:dyDescent="0.2">
      <c r="A79" s="78"/>
      <c r="B79" s="78"/>
      <c r="C79" s="78"/>
      <c r="D79" s="78"/>
      <c r="F79" s="78"/>
      <c r="G79" s="78"/>
      <c r="H79" s="78"/>
      <c r="I79" s="78"/>
    </row>
    <row r="80" spans="1:9" x14ac:dyDescent="0.2">
      <c r="A80" s="78"/>
      <c r="B80" s="78"/>
      <c r="C80" s="78"/>
      <c r="D80" s="78"/>
      <c r="F80" s="78"/>
      <c r="G80" s="78"/>
      <c r="H80" s="78"/>
      <c r="I80" s="78"/>
    </row>
    <row r="81" spans="1:9" x14ac:dyDescent="0.2">
      <c r="A81" s="78"/>
      <c r="B81" s="78"/>
      <c r="C81" s="78"/>
      <c r="D81" s="78"/>
      <c r="F81" s="78"/>
      <c r="G81" s="78"/>
      <c r="H81" s="78"/>
      <c r="I81" s="78"/>
    </row>
    <row r="82" spans="1:9" x14ac:dyDescent="0.2">
      <c r="A82" s="78"/>
      <c r="B82" s="78"/>
      <c r="C82" s="78"/>
      <c r="D82" s="78"/>
      <c r="F82" s="78"/>
      <c r="G82" s="78"/>
      <c r="H82" s="78"/>
      <c r="I82" s="78"/>
    </row>
    <row r="83" spans="1:9" x14ac:dyDescent="0.2">
      <c r="A83" s="78"/>
      <c r="B83" s="78"/>
      <c r="C83" s="78"/>
      <c r="D83" s="78"/>
      <c r="F83" s="78"/>
      <c r="G83" s="78"/>
      <c r="H83" s="78"/>
      <c r="I83" s="78"/>
    </row>
    <row r="84" spans="1:9" x14ac:dyDescent="0.2">
      <c r="A84" s="78"/>
      <c r="B84" s="78"/>
      <c r="C84" s="78"/>
      <c r="D84" s="78"/>
      <c r="F84" s="78"/>
      <c r="G84" s="78"/>
      <c r="H84" s="78"/>
      <c r="I84" s="78"/>
    </row>
    <row r="85" spans="1:9" x14ac:dyDescent="0.2">
      <c r="A85" s="78"/>
      <c r="B85" s="78"/>
      <c r="C85" s="78"/>
      <c r="D85" s="78"/>
      <c r="F85" s="78"/>
      <c r="G85" s="78"/>
      <c r="H85" s="78"/>
      <c r="I85" s="78"/>
    </row>
    <row r="86" spans="1:9" x14ac:dyDescent="0.2">
      <c r="A86" s="78"/>
      <c r="B86" s="78"/>
      <c r="C86" s="78"/>
      <c r="D86" s="78"/>
      <c r="F86" s="78"/>
      <c r="G86" s="78"/>
      <c r="H86" s="78"/>
      <c r="I86" s="78"/>
    </row>
    <row r="87" spans="1:9" x14ac:dyDescent="0.2">
      <c r="A87" s="78"/>
      <c r="B87" s="78"/>
      <c r="C87" s="78"/>
      <c r="D87" s="78"/>
      <c r="F87" s="78"/>
      <c r="G87" s="78"/>
      <c r="H87" s="78"/>
      <c r="I87" s="78"/>
    </row>
    <row r="88" spans="1:9" x14ac:dyDescent="0.2">
      <c r="A88" s="78"/>
      <c r="B88" s="78"/>
      <c r="C88" s="78"/>
      <c r="D88" s="78"/>
      <c r="F88" s="78"/>
      <c r="G88" s="78"/>
      <c r="H88" s="78"/>
      <c r="I88" s="78"/>
    </row>
    <row r="89" spans="1:9" x14ac:dyDescent="0.2">
      <c r="A89" s="78"/>
      <c r="B89" s="78"/>
      <c r="C89" s="78"/>
      <c r="D89" s="78"/>
      <c r="F89" s="78"/>
      <c r="G89" s="78"/>
      <c r="H89" s="78"/>
      <c r="I89" s="78"/>
    </row>
    <row r="90" spans="1:9" x14ac:dyDescent="0.2">
      <c r="A90" s="78"/>
      <c r="B90" s="78"/>
      <c r="C90" s="78"/>
      <c r="D90" s="78"/>
      <c r="F90" s="78"/>
      <c r="G90" s="78"/>
      <c r="H90" s="78"/>
      <c r="I90" s="78"/>
    </row>
    <row r="91" spans="1:9" x14ac:dyDescent="0.2">
      <c r="A91" s="78"/>
      <c r="B91" s="78"/>
      <c r="C91" s="78"/>
      <c r="D91" s="78"/>
      <c r="F91" s="78"/>
      <c r="G91" s="78"/>
      <c r="H91" s="78"/>
      <c r="I91" s="78"/>
    </row>
    <row r="92" spans="1:9" x14ac:dyDescent="0.2">
      <c r="A92" s="78"/>
      <c r="B92" s="78"/>
      <c r="C92" s="78"/>
      <c r="D92" s="78"/>
      <c r="F92" s="78"/>
      <c r="G92" s="78"/>
      <c r="H92" s="78"/>
      <c r="I92" s="78"/>
    </row>
    <row r="93" spans="1:9" x14ac:dyDescent="0.2">
      <c r="A93" s="78"/>
      <c r="B93" s="78"/>
      <c r="C93" s="78"/>
      <c r="D93" s="78"/>
      <c r="F93" s="78"/>
      <c r="G93" s="78"/>
      <c r="H93" s="78"/>
      <c r="I93" s="78"/>
    </row>
    <row r="94" spans="1:9" x14ac:dyDescent="0.2">
      <c r="A94" s="78"/>
      <c r="B94" s="78"/>
      <c r="C94" s="78"/>
      <c r="D94" s="78"/>
      <c r="F94" s="78"/>
      <c r="G94" s="78"/>
      <c r="H94" s="78"/>
      <c r="I94" s="78"/>
    </row>
    <row r="95" spans="1:9" x14ac:dyDescent="0.2">
      <c r="A95" s="77" t="s">
        <v>1520</v>
      </c>
      <c r="B95" s="78"/>
      <c r="C95" s="78"/>
      <c r="D95" s="78"/>
      <c r="F95" s="78"/>
      <c r="G95" s="78"/>
      <c r="H95" s="78"/>
      <c r="I95" s="78"/>
    </row>
    <row r="96" spans="1:9" x14ac:dyDescent="0.2">
      <c r="A96" s="78"/>
      <c r="B96" s="78"/>
      <c r="C96" s="78"/>
      <c r="D96" s="78"/>
      <c r="F96" s="78"/>
      <c r="G96" s="78"/>
      <c r="H96" s="78"/>
      <c r="I96" s="78"/>
    </row>
    <row r="97" spans="1:9" x14ac:dyDescent="0.2">
      <c r="A97" s="78" t="s">
        <v>1487</v>
      </c>
      <c r="B97" s="78"/>
      <c r="C97" s="78"/>
      <c r="D97" s="78"/>
      <c r="F97" s="78"/>
      <c r="G97" s="78"/>
      <c r="H97" s="78"/>
      <c r="I97" s="78"/>
    </row>
    <row r="98" spans="1:9" x14ac:dyDescent="0.2">
      <c r="D98" s="6"/>
      <c r="E98" s="9"/>
      <c r="F98" s="10"/>
    </row>
    <row r="99" spans="1:9" x14ac:dyDescent="0.2">
      <c r="D99" s="6"/>
      <c r="E99" s="9"/>
      <c r="F99" s="10"/>
    </row>
    <row r="100" spans="1:9" x14ac:dyDescent="0.2">
      <c r="D100" s="6"/>
      <c r="E100" s="9"/>
      <c r="F100" s="10"/>
    </row>
    <row r="101" spans="1:9" x14ac:dyDescent="0.2">
      <c r="D101" s="6"/>
      <c r="E101" s="9"/>
      <c r="F101" s="10"/>
    </row>
    <row r="102" spans="1:9" x14ac:dyDescent="0.2">
      <c r="D102" s="6"/>
      <c r="E102" s="9"/>
      <c r="F102" s="10"/>
    </row>
    <row r="103" spans="1:9" x14ac:dyDescent="0.2">
      <c r="D103" s="6"/>
      <c r="E103" s="9"/>
      <c r="F103" s="10"/>
    </row>
    <row r="104" spans="1:9" x14ac:dyDescent="0.2">
      <c r="D104" s="6"/>
      <c r="E104" s="9"/>
      <c r="F104" s="10"/>
    </row>
    <row r="105" spans="1:9" x14ac:dyDescent="0.2">
      <c r="D105" s="6"/>
      <c r="E105" s="9"/>
      <c r="F105" s="10"/>
    </row>
    <row r="106" spans="1:9" x14ac:dyDescent="0.2">
      <c r="D106" s="6"/>
      <c r="E106" s="9"/>
      <c r="F106" s="10"/>
    </row>
    <row r="107" spans="1:9" x14ac:dyDescent="0.2">
      <c r="D107" s="6"/>
      <c r="E107" s="9"/>
      <c r="F107" s="10"/>
    </row>
    <row r="108" spans="1:9" x14ac:dyDescent="0.2">
      <c r="D108" s="6"/>
      <c r="E108" s="9"/>
      <c r="F108" s="10"/>
    </row>
    <row r="109" spans="1:9" x14ac:dyDescent="0.2">
      <c r="D109" s="6"/>
      <c r="E109" s="9"/>
      <c r="F109" s="10"/>
    </row>
    <row r="110" spans="1:9" x14ac:dyDescent="0.2">
      <c r="D110" s="6"/>
      <c r="E110" s="9"/>
      <c r="F110" s="10"/>
    </row>
    <row r="111" spans="1:9" x14ac:dyDescent="0.2">
      <c r="D111" s="6"/>
      <c r="E111" s="9"/>
      <c r="F111" s="10"/>
    </row>
    <row r="112" spans="1:9" x14ac:dyDescent="0.2">
      <c r="D112" s="6"/>
      <c r="E112" s="9"/>
      <c r="F112" s="10"/>
    </row>
    <row r="113" spans="4:6" x14ac:dyDescent="0.2">
      <c r="D113" s="6"/>
      <c r="E113" s="9"/>
      <c r="F113" s="10"/>
    </row>
    <row r="114" spans="4:6" x14ac:dyDescent="0.2">
      <c r="D114" s="6"/>
      <c r="E114" s="9"/>
      <c r="F114" s="10"/>
    </row>
    <row r="115" spans="4:6" x14ac:dyDescent="0.2">
      <c r="D115" s="6"/>
      <c r="E115" s="9"/>
      <c r="F115" s="10"/>
    </row>
    <row r="116" spans="4:6" x14ac:dyDescent="0.2">
      <c r="D116" s="6"/>
      <c r="E116" s="9"/>
      <c r="F116" s="10"/>
    </row>
    <row r="117" spans="4:6" x14ac:dyDescent="0.2">
      <c r="D117" s="6"/>
      <c r="E117" s="9"/>
      <c r="F117" s="10"/>
    </row>
    <row r="118" spans="4:6" x14ac:dyDescent="0.2">
      <c r="D118" s="6"/>
      <c r="E118" s="9"/>
      <c r="F118" s="10"/>
    </row>
    <row r="119" spans="4:6" x14ac:dyDescent="0.2">
      <c r="D119" s="6"/>
      <c r="E119" s="9"/>
      <c r="F119" s="10"/>
    </row>
  </sheetData>
  <mergeCells count="2">
    <mergeCell ref="A1:E1"/>
    <mergeCell ref="A25:D25"/>
  </mergeCells>
  <conditionalFormatting sqref="E2:E3 E26:E58">
    <cfRule type="cellIs" dxfId="16" priority="5" stopIfTrue="1" operator="between">
      <formula>0.009</formula>
      <formula>-0.009</formula>
    </cfRule>
  </conditionalFormatting>
  <conditionalFormatting sqref="E5:E24">
    <cfRule type="cellIs" dxfId="15" priority="1" stopIfTrue="1" operator="between">
      <formula>0.009</formula>
      <formula>-0.009</formula>
    </cfRule>
  </conditionalFormatting>
  <conditionalFormatting sqref="E120:E65536">
    <cfRule type="cellIs" dxfId="14" priority="3" stopIfTrue="1" operator="between">
      <formula>0.009</formula>
      <formula>-0.009</formula>
    </cfRule>
  </conditionalFormatting>
  <conditionalFormatting sqref="F98:F119">
    <cfRule type="cellIs" dxfId="13" priority="2" stopIfTrue="1" operator="between">
      <formula>0.009</formula>
      <formula>-0.009</formula>
    </cfRule>
  </conditionalFormatting>
  <conditionalFormatting sqref="F25:H25">
    <cfRule type="cellIs" dxfId="12" priority="4"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27E7D-6773-48FD-8285-6C8F9ACCAAC5}">
  <dimension ref="A1:I106"/>
  <sheetViews>
    <sheetView workbookViewId="0">
      <selection sqref="A1:E1"/>
    </sheetView>
  </sheetViews>
  <sheetFormatPr defaultColWidth="9.140625" defaultRowHeight="11.25" x14ac:dyDescent="0.2"/>
  <cols>
    <col min="1" max="1" width="30.140625" style="6" bestFit="1" customWidth="1"/>
    <col min="2" max="2" width="78.140625" style="6" bestFit="1" customWidth="1"/>
    <col min="3" max="3" width="9.5703125" style="6" customWidth="1"/>
    <col min="4" max="4" width="24.140625" style="9" customWidth="1"/>
    <col min="5" max="5" width="24.28515625" style="10" customWidth="1"/>
    <col min="6" max="16384" width="9.140625" style="6"/>
  </cols>
  <sheetData>
    <row r="1" spans="1:5" s="1" customFormat="1" ht="15" x14ac:dyDescent="0.2">
      <c r="A1" s="145" t="s">
        <v>29</v>
      </c>
      <c r="B1" s="146"/>
      <c r="C1" s="146"/>
      <c r="D1" s="146"/>
      <c r="E1" s="146"/>
    </row>
    <row r="2" spans="1:5" s="1" customFormat="1" ht="12" x14ac:dyDescent="0.2">
      <c r="D2" s="5"/>
      <c r="E2" s="8"/>
    </row>
    <row r="3" spans="1:5" s="1" customFormat="1" ht="12" x14ac:dyDescent="0.2">
      <c r="A3" s="7" t="s">
        <v>7</v>
      </c>
      <c r="B3" s="2"/>
      <c r="C3" s="3"/>
      <c r="D3" s="4"/>
      <c r="E3" s="8"/>
    </row>
    <row r="4" spans="1:5" s="1" customFormat="1" ht="23.25" customHeight="1" x14ac:dyDescent="0.2">
      <c r="A4" s="14" t="s">
        <v>2</v>
      </c>
      <c r="B4" s="14" t="s">
        <v>0</v>
      </c>
      <c r="C4" s="15" t="s">
        <v>1</v>
      </c>
      <c r="D4" s="56" t="s">
        <v>6</v>
      </c>
      <c r="E4" s="56" t="s">
        <v>3</v>
      </c>
    </row>
    <row r="5" spans="1:5" x14ac:dyDescent="0.2">
      <c r="A5" s="17" t="s">
        <v>259</v>
      </c>
      <c r="B5" s="18"/>
      <c r="C5" s="18"/>
      <c r="D5" s="19"/>
      <c r="E5" s="20"/>
    </row>
    <row r="6" spans="1:5" x14ac:dyDescent="0.2">
      <c r="A6" s="22" t="s">
        <v>1022</v>
      </c>
      <c r="B6" s="22" t="s">
        <v>1021</v>
      </c>
      <c r="C6" s="25">
        <v>4106690.0440000002</v>
      </c>
      <c r="D6" s="23">
        <v>74335.849449999994</v>
      </c>
      <c r="E6" s="24">
        <v>59.835878408099703</v>
      </c>
    </row>
    <row r="7" spans="1:5" x14ac:dyDescent="0.2">
      <c r="A7" s="22" t="s">
        <v>1010</v>
      </c>
      <c r="B7" s="22" t="s">
        <v>1186</v>
      </c>
      <c r="C7" s="25">
        <v>21914719.247000001</v>
      </c>
      <c r="D7" s="23">
        <v>25440.534599999999</v>
      </c>
      <c r="E7" s="24">
        <v>20.478096991231101</v>
      </c>
    </row>
    <row r="8" spans="1:5" x14ac:dyDescent="0.2">
      <c r="A8" s="22" t="s">
        <v>1023</v>
      </c>
      <c r="B8" s="22" t="s">
        <v>1192</v>
      </c>
      <c r="C8" s="25">
        <v>17682120.256000001</v>
      </c>
      <c r="D8" s="23">
        <v>12493.213659999999</v>
      </c>
      <c r="E8" s="24">
        <v>10.0562840004806</v>
      </c>
    </row>
    <row r="9" spans="1:5" x14ac:dyDescent="0.2">
      <c r="A9" s="22" t="s">
        <v>1024</v>
      </c>
      <c r="B9" s="22" t="s">
        <v>1193</v>
      </c>
      <c r="C9" s="25">
        <v>36438507.149999999</v>
      </c>
      <c r="D9" s="23">
        <v>9201.4882639999996</v>
      </c>
      <c r="E9" s="24">
        <v>7.4066434568504196</v>
      </c>
    </row>
    <row r="10" spans="1:5" x14ac:dyDescent="0.2">
      <c r="A10" s="22" t="s">
        <v>1026</v>
      </c>
      <c r="B10" s="22" t="s">
        <v>1025</v>
      </c>
      <c r="C10" s="25">
        <v>1483902.88</v>
      </c>
      <c r="D10" s="23">
        <v>1.48390288E-3</v>
      </c>
      <c r="E10" s="24">
        <v>1.1944523800300599E-6</v>
      </c>
    </row>
    <row r="11" spans="1:5" x14ac:dyDescent="0.2">
      <c r="A11" s="22" t="s">
        <v>1020</v>
      </c>
      <c r="B11" s="22" t="s">
        <v>1019</v>
      </c>
      <c r="C11" s="25">
        <v>1370528.45</v>
      </c>
      <c r="D11" s="23">
        <v>1.3705284499999999E-3</v>
      </c>
      <c r="E11" s="24">
        <v>1.10319279722768E-6</v>
      </c>
    </row>
    <row r="12" spans="1:5" x14ac:dyDescent="0.2">
      <c r="A12" s="21" t="s">
        <v>34</v>
      </c>
      <c r="B12" s="21"/>
      <c r="C12" s="21"/>
      <c r="D12" s="26">
        <f>SUM(D6:D11)</f>
        <v>121471.08882843131</v>
      </c>
      <c r="E12" s="27">
        <f>SUM(E6:E11)</f>
        <v>97.776905154307002</v>
      </c>
    </row>
    <row r="13" spans="1:5" x14ac:dyDescent="0.2">
      <c r="A13" s="22"/>
      <c r="B13" s="22"/>
      <c r="C13" s="22"/>
      <c r="D13" s="23"/>
      <c r="E13" s="24"/>
    </row>
    <row r="14" spans="1:5" x14ac:dyDescent="0.2">
      <c r="A14" s="21" t="s">
        <v>46</v>
      </c>
      <c r="B14" s="21"/>
      <c r="C14" s="21"/>
      <c r="D14" s="26">
        <f>D12</f>
        <v>121471.08882843131</v>
      </c>
      <c r="E14" s="27">
        <f>E12</f>
        <v>97.776905154307002</v>
      </c>
    </row>
    <row r="15" spans="1:5" x14ac:dyDescent="0.2">
      <c r="A15" s="21"/>
      <c r="B15" s="21"/>
      <c r="C15" s="21"/>
      <c r="D15" s="26"/>
      <c r="E15" s="27"/>
    </row>
    <row r="16" spans="1:5" x14ac:dyDescent="0.2">
      <c r="A16" s="21" t="s">
        <v>48</v>
      </c>
      <c r="B16" s="21"/>
      <c r="C16" s="21"/>
      <c r="D16" s="26">
        <f>D18-(D12)</f>
        <v>2761.815288068683</v>
      </c>
      <c r="E16" s="27">
        <f>E18-(E12)</f>
        <v>2.223094845692998</v>
      </c>
    </row>
    <row r="17" spans="1:9" x14ac:dyDescent="0.2">
      <c r="A17" s="21"/>
      <c r="B17" s="21"/>
      <c r="C17" s="21"/>
      <c r="D17" s="26"/>
      <c r="E17" s="27"/>
    </row>
    <row r="18" spans="1:9" x14ac:dyDescent="0.2">
      <c r="A18" s="28" t="s">
        <v>47</v>
      </c>
      <c r="B18" s="28"/>
      <c r="C18" s="28"/>
      <c r="D18" s="29">
        <v>124232.90411649999</v>
      </c>
      <c r="E18" s="30">
        <v>100</v>
      </c>
    </row>
    <row r="19" spans="1:9" x14ac:dyDescent="0.2">
      <c r="E19" s="13" t="s">
        <v>138</v>
      </c>
    </row>
    <row r="20" spans="1:9" ht="23.25" customHeight="1" x14ac:dyDescent="0.2">
      <c r="A20" s="147" t="s">
        <v>1031</v>
      </c>
      <c r="B20" s="147"/>
      <c r="C20" s="147"/>
      <c r="D20" s="147"/>
      <c r="E20" s="9"/>
      <c r="F20" s="10"/>
      <c r="G20" s="10"/>
      <c r="H20" s="10"/>
      <c r="I20" s="9"/>
    </row>
    <row r="21" spans="1:9" x14ac:dyDescent="0.2">
      <c r="E21" s="13"/>
    </row>
    <row r="22" spans="1:9" x14ac:dyDescent="0.2">
      <c r="A22" s="11" t="s">
        <v>51</v>
      </c>
    </row>
    <row r="23" spans="1:9" x14ac:dyDescent="0.2">
      <c r="A23" s="11" t="s">
        <v>1027</v>
      </c>
    </row>
    <row r="24" spans="1:9" x14ac:dyDescent="0.2">
      <c r="A24" s="11" t="s">
        <v>52</v>
      </c>
      <c r="B24" s="11"/>
      <c r="C24" s="31" t="s">
        <v>54</v>
      </c>
      <c r="D24" s="55" t="s">
        <v>53</v>
      </c>
    </row>
    <row r="25" spans="1:9" x14ac:dyDescent="0.2">
      <c r="A25" s="6" t="s">
        <v>61</v>
      </c>
      <c r="C25" s="32">
        <v>167.4076</v>
      </c>
      <c r="D25" s="32">
        <v>167.53870000000001</v>
      </c>
    </row>
    <row r="26" spans="1:9" x14ac:dyDescent="0.2">
      <c r="A26" s="6" t="s">
        <v>132</v>
      </c>
      <c r="C26" s="32">
        <v>40.396999999999998</v>
      </c>
      <c r="D26" s="32">
        <v>40.428600000000003</v>
      </c>
    </row>
    <row r="27" spans="1:9" x14ac:dyDescent="0.2">
      <c r="A27" s="6" t="s">
        <v>62</v>
      </c>
      <c r="C27" s="32">
        <v>190.99940000000001</v>
      </c>
      <c r="D27" s="32">
        <v>191.28899999999999</v>
      </c>
    </row>
    <row r="28" spans="1:9" x14ac:dyDescent="0.2">
      <c r="A28" s="6" t="s">
        <v>133</v>
      </c>
      <c r="C28" s="32">
        <v>47.998800000000003</v>
      </c>
      <c r="D28" s="32">
        <v>48.071599999999997</v>
      </c>
    </row>
    <row r="30" spans="1:9" x14ac:dyDescent="0.2">
      <c r="A30" s="6" t="s">
        <v>58</v>
      </c>
    </row>
    <row r="31" spans="1:9" x14ac:dyDescent="0.2">
      <c r="D31" s="55" t="s">
        <v>60</v>
      </c>
    </row>
    <row r="32" spans="1:9" x14ac:dyDescent="0.2">
      <c r="A32" s="11" t="s">
        <v>1028</v>
      </c>
    </row>
    <row r="34" spans="1:4" x14ac:dyDescent="0.2">
      <c r="A34" s="11" t="s">
        <v>1029</v>
      </c>
      <c r="D34" s="36">
        <v>0.449379883144921</v>
      </c>
    </row>
    <row r="36" spans="1:4" x14ac:dyDescent="0.2">
      <c r="A36" s="11" t="s">
        <v>1076</v>
      </c>
      <c r="D36" s="31" t="s">
        <v>60</v>
      </c>
    </row>
    <row r="38" spans="1:4" x14ac:dyDescent="0.2">
      <c r="A38" s="11" t="s">
        <v>66</v>
      </c>
      <c r="D38" s="55" t="s">
        <v>60</v>
      </c>
    </row>
    <row r="40" spans="1:4" x14ac:dyDescent="0.2">
      <c r="A40" s="11" t="s">
        <v>1190</v>
      </c>
      <c r="D40" s="55" t="s">
        <v>60</v>
      </c>
    </row>
    <row r="42" spans="1:4" x14ac:dyDescent="0.2">
      <c r="A42" s="11" t="s">
        <v>1194</v>
      </c>
      <c r="D42" s="55" t="s">
        <v>60</v>
      </c>
    </row>
    <row r="44" spans="1:4" x14ac:dyDescent="0.2">
      <c r="A44" s="11" t="s">
        <v>1046</v>
      </c>
      <c r="D44" s="55" t="s">
        <v>60</v>
      </c>
    </row>
    <row r="46" spans="1:4" x14ac:dyDescent="0.2">
      <c r="A46" s="11" t="s">
        <v>1047</v>
      </c>
      <c r="D46" s="55" t="s">
        <v>60</v>
      </c>
    </row>
    <row r="47" spans="1:4" x14ac:dyDescent="0.2">
      <c r="A47" s="11"/>
    </row>
    <row r="48" spans="1:4" x14ac:dyDescent="0.2">
      <c r="A48" s="11" t="s">
        <v>1048</v>
      </c>
      <c r="D48" s="55" t="s">
        <v>60</v>
      </c>
    </row>
    <row r="49" spans="1:9" x14ac:dyDescent="0.2">
      <c r="A49" s="11"/>
    </row>
    <row r="50" spans="1:9" x14ac:dyDescent="0.2">
      <c r="A50" s="11" t="s">
        <v>1049</v>
      </c>
      <c r="D50" s="55" t="s">
        <v>60</v>
      </c>
    </row>
    <row r="52" spans="1:9" x14ac:dyDescent="0.2">
      <c r="A52" s="77" t="s">
        <v>1078</v>
      </c>
      <c r="B52" s="78"/>
      <c r="C52" s="78"/>
      <c r="D52" s="78"/>
    </row>
    <row r="54" spans="1:9" x14ac:dyDescent="0.2">
      <c r="A54" s="77" t="s">
        <v>2074</v>
      </c>
      <c r="B54" s="78"/>
      <c r="C54" s="78"/>
      <c r="D54" s="78"/>
      <c r="F54" s="78"/>
      <c r="G54" s="78"/>
      <c r="H54" s="78"/>
      <c r="I54" s="78"/>
    </row>
    <row r="55" spans="1:9" x14ac:dyDescent="0.2">
      <c r="A55" s="102"/>
      <c r="B55" s="78"/>
      <c r="C55" s="78"/>
      <c r="D55" s="78"/>
      <c r="F55" s="78"/>
      <c r="G55" s="78"/>
      <c r="H55" s="78"/>
      <c r="I55" s="78"/>
    </row>
    <row r="56" spans="1:9" x14ac:dyDescent="0.2">
      <c r="A56" s="78"/>
      <c r="B56" s="78"/>
      <c r="C56" s="78"/>
      <c r="D56" s="78"/>
      <c r="F56" s="78"/>
      <c r="G56" s="78"/>
      <c r="H56" s="78"/>
      <c r="I56" s="78"/>
    </row>
    <row r="57" spans="1:9" x14ac:dyDescent="0.2">
      <c r="A57" s="78"/>
      <c r="B57" s="78"/>
      <c r="C57" s="78"/>
      <c r="D57" s="78"/>
      <c r="F57" s="78"/>
      <c r="G57" s="78"/>
      <c r="H57" s="78"/>
      <c r="I57" s="78"/>
    </row>
    <row r="58" spans="1:9" x14ac:dyDescent="0.2">
      <c r="A58" s="78"/>
      <c r="B58" s="78"/>
      <c r="C58" s="78"/>
      <c r="D58" s="78"/>
      <c r="F58" s="78"/>
      <c r="G58" s="78"/>
      <c r="H58" s="78"/>
      <c r="I58" s="78"/>
    </row>
    <row r="59" spans="1:9" x14ac:dyDescent="0.2">
      <c r="A59" s="78"/>
      <c r="B59" s="78"/>
      <c r="C59" s="78"/>
      <c r="D59" s="78"/>
      <c r="F59" s="78"/>
      <c r="G59" s="78"/>
      <c r="H59" s="78"/>
      <c r="I59" s="78"/>
    </row>
    <row r="60" spans="1:9" x14ac:dyDescent="0.2">
      <c r="A60" s="78"/>
      <c r="B60" s="78"/>
      <c r="C60" s="78"/>
      <c r="D60" s="78"/>
      <c r="F60" s="78"/>
      <c r="G60" s="78"/>
      <c r="H60" s="78"/>
      <c r="I60" s="78"/>
    </row>
    <row r="61" spans="1:9" x14ac:dyDescent="0.2">
      <c r="A61" s="78"/>
      <c r="B61" s="78"/>
      <c r="C61" s="78"/>
      <c r="D61" s="78"/>
      <c r="F61" s="78"/>
      <c r="G61" s="78"/>
      <c r="H61" s="78"/>
      <c r="I61" s="78"/>
    </row>
    <row r="62" spans="1:9" x14ac:dyDescent="0.2">
      <c r="A62" s="78"/>
      <c r="B62" s="78"/>
      <c r="C62" s="78"/>
      <c r="D62" s="78"/>
      <c r="F62" s="78"/>
      <c r="G62" s="78"/>
      <c r="H62" s="78"/>
      <c r="I62" s="78"/>
    </row>
    <row r="63" spans="1:9" x14ac:dyDescent="0.2">
      <c r="A63" s="78"/>
      <c r="B63" s="78"/>
      <c r="C63" s="78"/>
      <c r="D63" s="78"/>
      <c r="F63" s="78"/>
      <c r="G63" s="78"/>
      <c r="H63" s="78"/>
      <c r="I63" s="78"/>
    </row>
    <row r="64" spans="1:9" x14ac:dyDescent="0.2">
      <c r="A64" s="78"/>
      <c r="B64" s="78"/>
      <c r="C64" s="78"/>
      <c r="D64" s="78"/>
      <c r="F64" s="78"/>
      <c r="G64" s="78"/>
      <c r="H64" s="78"/>
      <c r="I64" s="78"/>
    </row>
    <row r="65" spans="1:9" x14ac:dyDescent="0.2">
      <c r="A65" s="78"/>
      <c r="B65" s="78"/>
      <c r="C65" s="78"/>
      <c r="D65" s="78"/>
      <c r="F65" s="78"/>
      <c r="G65" s="78"/>
      <c r="H65" s="78"/>
      <c r="I65" s="78"/>
    </row>
    <row r="66" spans="1:9" x14ac:dyDescent="0.2">
      <c r="A66" s="78"/>
      <c r="B66" s="78"/>
      <c r="C66" s="78"/>
      <c r="D66" s="78"/>
      <c r="F66" s="78"/>
      <c r="G66" s="78"/>
      <c r="H66" s="78"/>
      <c r="I66" s="78"/>
    </row>
    <row r="67" spans="1:9" x14ac:dyDescent="0.2">
      <c r="A67" s="78"/>
      <c r="B67" s="78"/>
      <c r="C67" s="78"/>
      <c r="D67" s="78"/>
      <c r="F67" s="78"/>
      <c r="G67" s="78"/>
      <c r="H67" s="78"/>
      <c r="I67" s="78"/>
    </row>
    <row r="68" spans="1:9" x14ac:dyDescent="0.2">
      <c r="A68" s="78"/>
      <c r="B68" s="78"/>
      <c r="C68" s="78"/>
      <c r="D68" s="78"/>
      <c r="F68" s="78"/>
      <c r="G68" s="78"/>
      <c r="H68" s="78"/>
      <c r="I68" s="78"/>
    </row>
    <row r="69" spans="1:9" x14ac:dyDescent="0.2">
      <c r="A69" s="78"/>
      <c r="B69" s="78"/>
      <c r="C69" s="78"/>
      <c r="D69" s="78"/>
      <c r="F69" s="78"/>
      <c r="G69" s="78"/>
      <c r="H69" s="78"/>
      <c r="I69" s="78"/>
    </row>
    <row r="70" spans="1:9" x14ac:dyDescent="0.2">
      <c r="A70" s="78"/>
      <c r="B70" s="78"/>
      <c r="C70" s="78"/>
      <c r="D70" s="78"/>
      <c r="F70" s="78"/>
      <c r="G70" s="78"/>
      <c r="H70" s="78"/>
      <c r="I70" s="78"/>
    </row>
    <row r="71" spans="1:9" x14ac:dyDescent="0.2">
      <c r="A71" s="78"/>
      <c r="B71" s="78"/>
      <c r="C71" s="78"/>
      <c r="D71" s="78"/>
      <c r="F71" s="78"/>
      <c r="G71" s="78"/>
      <c r="H71" s="78"/>
      <c r="I71" s="78"/>
    </row>
    <row r="72" spans="1:9" x14ac:dyDescent="0.2">
      <c r="A72" s="77"/>
      <c r="B72" s="78"/>
      <c r="C72" s="78"/>
      <c r="D72" s="78"/>
      <c r="F72" s="78"/>
      <c r="G72" s="78"/>
      <c r="H72" s="78"/>
      <c r="I72" s="78"/>
    </row>
    <row r="73" spans="1:9" x14ac:dyDescent="0.2">
      <c r="A73" s="77" t="s">
        <v>1521</v>
      </c>
      <c r="B73" s="78"/>
      <c r="C73" s="78"/>
      <c r="D73" s="78"/>
      <c r="F73" s="78"/>
      <c r="G73" s="78"/>
      <c r="H73" s="78"/>
      <c r="I73" s="78"/>
    </row>
    <row r="74" spans="1:9" x14ac:dyDescent="0.2">
      <c r="A74" s="78"/>
      <c r="B74" s="78"/>
      <c r="C74" s="78"/>
      <c r="D74" s="78"/>
      <c r="F74" s="78"/>
      <c r="G74" s="78"/>
      <c r="H74" s="78"/>
      <c r="I74" s="78"/>
    </row>
    <row r="75" spans="1:9" x14ac:dyDescent="0.2">
      <c r="A75" s="77" t="s">
        <v>2075</v>
      </c>
      <c r="B75" s="78"/>
      <c r="C75" s="78"/>
      <c r="D75" s="78"/>
      <c r="F75" s="78"/>
      <c r="G75" s="78"/>
      <c r="H75" s="78"/>
      <c r="I75" s="78"/>
    </row>
    <row r="76" spans="1:9" x14ac:dyDescent="0.2">
      <c r="A76" s="78"/>
      <c r="B76" s="78"/>
      <c r="C76" s="78"/>
      <c r="D76" s="78"/>
      <c r="F76" s="78"/>
      <c r="G76" s="78"/>
      <c r="H76" s="78"/>
      <c r="I76" s="78"/>
    </row>
    <row r="77" spans="1:9" x14ac:dyDescent="0.2">
      <c r="A77" s="78"/>
      <c r="B77" s="78"/>
      <c r="C77" s="78"/>
      <c r="D77" s="78"/>
      <c r="F77" s="78"/>
      <c r="G77" s="78"/>
      <c r="H77" s="78"/>
      <c r="I77" s="78"/>
    </row>
    <row r="78" spans="1:9" x14ac:dyDescent="0.2">
      <c r="A78" s="78"/>
      <c r="B78" s="78"/>
      <c r="C78" s="78"/>
      <c r="D78" s="78"/>
      <c r="F78" s="78"/>
      <c r="G78" s="78"/>
      <c r="H78" s="78"/>
      <c r="I78" s="78"/>
    </row>
    <row r="79" spans="1:9" x14ac:dyDescent="0.2">
      <c r="A79" s="78"/>
      <c r="B79" s="78"/>
      <c r="C79" s="78"/>
      <c r="D79" s="78"/>
      <c r="F79" s="78"/>
      <c r="G79" s="78"/>
      <c r="H79" s="78"/>
      <c r="I79" s="78"/>
    </row>
    <row r="80" spans="1:9" x14ac:dyDescent="0.2">
      <c r="A80" s="78"/>
      <c r="B80" s="78"/>
      <c r="C80" s="78"/>
      <c r="D80" s="78"/>
      <c r="F80" s="78"/>
      <c r="G80" s="78"/>
      <c r="H80" s="78"/>
      <c r="I80" s="78"/>
    </row>
    <row r="81" spans="1:9" x14ac:dyDescent="0.2">
      <c r="A81" s="78"/>
      <c r="B81" s="78"/>
      <c r="C81" s="78"/>
      <c r="D81" s="78"/>
      <c r="F81" s="78"/>
      <c r="G81" s="78"/>
      <c r="H81" s="78"/>
      <c r="I81" s="78"/>
    </row>
    <row r="82" spans="1:9" x14ac:dyDescent="0.2">
      <c r="A82" s="78"/>
      <c r="B82" s="78"/>
      <c r="C82" s="78"/>
      <c r="D82" s="78"/>
      <c r="F82" s="78"/>
      <c r="G82" s="78"/>
      <c r="H82" s="78"/>
      <c r="I82" s="78"/>
    </row>
    <row r="83" spans="1:9" x14ac:dyDescent="0.2">
      <c r="A83" s="78"/>
      <c r="B83" s="78"/>
      <c r="C83" s="78"/>
      <c r="D83" s="78"/>
      <c r="F83" s="78"/>
      <c r="G83" s="78"/>
      <c r="H83" s="78"/>
      <c r="I83" s="78"/>
    </row>
    <row r="84" spans="1:9" x14ac:dyDescent="0.2">
      <c r="A84" s="78"/>
      <c r="B84" s="78"/>
      <c r="C84" s="78"/>
      <c r="D84" s="78"/>
      <c r="F84" s="78"/>
      <c r="G84" s="78"/>
      <c r="H84" s="78"/>
      <c r="I84" s="78"/>
    </row>
    <row r="85" spans="1:9" x14ac:dyDescent="0.2">
      <c r="A85" s="78"/>
      <c r="B85" s="78"/>
      <c r="C85" s="78"/>
      <c r="D85" s="78"/>
      <c r="F85" s="78"/>
      <c r="G85" s="78"/>
      <c r="H85" s="78"/>
      <c r="I85" s="78"/>
    </row>
    <row r="86" spans="1:9" x14ac:dyDescent="0.2">
      <c r="A86" s="78"/>
      <c r="B86" s="105"/>
      <c r="C86" s="105"/>
      <c r="D86" s="105"/>
      <c r="E86" s="105"/>
      <c r="F86" s="78"/>
      <c r="G86" s="78"/>
      <c r="H86" s="78"/>
      <c r="I86" s="78"/>
    </row>
    <row r="87" spans="1:9" x14ac:dyDescent="0.2">
      <c r="A87" s="78"/>
      <c r="B87" s="78"/>
      <c r="C87" s="78"/>
      <c r="D87" s="78"/>
      <c r="F87" s="78"/>
      <c r="G87" s="78"/>
      <c r="H87" s="78"/>
      <c r="I87" s="78"/>
    </row>
    <row r="88" spans="1:9" x14ac:dyDescent="0.2">
      <c r="A88" s="78"/>
      <c r="B88" s="78"/>
      <c r="C88" s="78"/>
      <c r="D88" s="78"/>
      <c r="F88" s="78"/>
      <c r="G88" s="78"/>
      <c r="H88" s="78"/>
      <c r="I88" s="78"/>
    </row>
    <row r="89" spans="1:9" x14ac:dyDescent="0.2">
      <c r="A89" s="78"/>
      <c r="B89" s="78"/>
      <c r="C89" s="78"/>
      <c r="D89" s="78"/>
      <c r="F89" s="78"/>
      <c r="G89" s="78"/>
      <c r="H89" s="78"/>
      <c r="I89" s="78"/>
    </row>
    <row r="90" spans="1:9" x14ac:dyDescent="0.2">
      <c r="A90" s="78"/>
      <c r="B90" s="78"/>
      <c r="C90" s="78"/>
      <c r="D90" s="78"/>
      <c r="F90" s="78"/>
      <c r="G90" s="78"/>
      <c r="H90" s="78"/>
      <c r="I90" s="78"/>
    </row>
    <row r="91" spans="1:9" x14ac:dyDescent="0.2">
      <c r="A91" s="106" t="s">
        <v>1522</v>
      </c>
      <c r="B91" s="78"/>
      <c r="C91" s="78"/>
      <c r="D91" s="78"/>
      <c r="F91" s="78"/>
      <c r="G91" s="78"/>
      <c r="H91" s="78"/>
      <c r="I91" s="78"/>
    </row>
    <row r="92" spans="1:9" x14ac:dyDescent="0.2">
      <c r="A92" s="78"/>
      <c r="B92" s="78"/>
      <c r="C92" s="78"/>
      <c r="D92" s="78"/>
      <c r="F92" s="78"/>
      <c r="G92" s="78"/>
      <c r="H92" s="78"/>
      <c r="I92" s="78"/>
    </row>
    <row r="93" spans="1:9" x14ac:dyDescent="0.2">
      <c r="A93" s="6" t="s">
        <v>1523</v>
      </c>
      <c r="B93" s="78"/>
      <c r="C93" s="78"/>
      <c r="D93" s="78"/>
      <c r="F93" s="78"/>
      <c r="G93" s="78"/>
      <c r="H93" s="78"/>
      <c r="I93" s="78"/>
    </row>
    <row r="94" spans="1:9" x14ac:dyDescent="0.2">
      <c r="A94" s="78"/>
      <c r="B94" s="78"/>
      <c r="C94" s="78"/>
      <c r="D94" s="78"/>
      <c r="F94" s="78"/>
      <c r="G94" s="78"/>
      <c r="H94" s="78"/>
      <c r="I94" s="78"/>
    </row>
    <row r="95" spans="1:9" x14ac:dyDescent="0.2">
      <c r="A95" s="78" t="s">
        <v>1487</v>
      </c>
      <c r="B95" s="78"/>
      <c r="C95" s="78"/>
      <c r="D95" s="78"/>
      <c r="F95" s="78"/>
      <c r="G95" s="78"/>
      <c r="H95" s="78"/>
      <c r="I95" s="78"/>
    </row>
    <row r="96" spans="1:9" x14ac:dyDescent="0.2">
      <c r="A96" s="78"/>
      <c r="B96" s="78"/>
      <c r="C96" s="78"/>
      <c r="D96" s="78"/>
      <c r="F96" s="78"/>
      <c r="G96" s="78"/>
      <c r="H96" s="78"/>
      <c r="I96" s="78"/>
    </row>
    <row r="97" spans="1:9" x14ac:dyDescent="0.2">
      <c r="A97" s="78"/>
      <c r="B97" s="78"/>
      <c r="C97" s="78"/>
      <c r="D97" s="78"/>
      <c r="F97" s="78"/>
      <c r="G97" s="78"/>
      <c r="H97" s="78"/>
      <c r="I97" s="78"/>
    </row>
    <row r="98" spans="1:9" x14ac:dyDescent="0.2">
      <c r="A98" s="78"/>
      <c r="B98" s="78"/>
      <c r="C98" s="78"/>
      <c r="D98" s="78"/>
      <c r="F98" s="78"/>
      <c r="G98" s="78"/>
      <c r="H98" s="78"/>
      <c r="I98" s="78"/>
    </row>
    <row r="99" spans="1:9" x14ac:dyDescent="0.2">
      <c r="A99" s="78"/>
      <c r="B99" s="78"/>
      <c r="C99" s="78"/>
      <c r="D99" s="78"/>
      <c r="F99" s="78"/>
      <c r="G99" s="78"/>
      <c r="H99" s="78"/>
      <c r="I99" s="78"/>
    </row>
    <row r="100" spans="1:9" x14ac:dyDescent="0.2">
      <c r="A100" s="78"/>
      <c r="B100" s="78"/>
      <c r="C100" s="78"/>
      <c r="D100" s="78"/>
      <c r="F100" s="78"/>
      <c r="G100" s="78"/>
      <c r="H100" s="78"/>
      <c r="I100" s="78"/>
    </row>
    <row r="101" spans="1:9" x14ac:dyDescent="0.2">
      <c r="A101" s="78"/>
      <c r="B101" s="78"/>
      <c r="C101" s="78"/>
      <c r="D101" s="78"/>
      <c r="F101" s="78"/>
      <c r="G101" s="78"/>
      <c r="H101" s="78"/>
      <c r="I101" s="78"/>
    </row>
    <row r="102" spans="1:9" x14ac:dyDescent="0.2">
      <c r="A102" s="78"/>
      <c r="B102" s="78"/>
      <c r="C102" s="78"/>
      <c r="D102" s="78"/>
      <c r="F102" s="78"/>
      <c r="G102" s="78"/>
      <c r="H102" s="78"/>
      <c r="I102" s="78"/>
    </row>
    <row r="103" spans="1:9" x14ac:dyDescent="0.2">
      <c r="A103" s="78"/>
      <c r="B103" s="78"/>
      <c r="C103" s="78"/>
      <c r="D103" s="78"/>
      <c r="F103" s="78"/>
      <c r="G103" s="78"/>
      <c r="H103" s="78"/>
      <c r="I103" s="78"/>
    </row>
    <row r="104" spans="1:9" x14ac:dyDescent="0.2">
      <c r="A104" s="78"/>
      <c r="B104" s="78"/>
      <c r="C104" s="78"/>
      <c r="D104" s="78"/>
      <c r="F104" s="78"/>
      <c r="G104" s="78"/>
      <c r="H104" s="78"/>
      <c r="I104" s="78"/>
    </row>
    <row r="105" spans="1:9" x14ac:dyDescent="0.2">
      <c r="A105" s="78"/>
      <c r="B105" s="78"/>
      <c r="C105" s="78"/>
      <c r="D105" s="78"/>
      <c r="F105" s="78"/>
      <c r="G105" s="78"/>
      <c r="H105" s="78"/>
      <c r="I105" s="78"/>
    </row>
    <row r="106" spans="1:9" x14ac:dyDescent="0.2">
      <c r="A106" s="78"/>
      <c r="B106" s="78"/>
      <c r="C106" s="78"/>
      <c r="D106" s="78"/>
      <c r="F106" s="78"/>
      <c r="G106" s="78"/>
      <c r="H106" s="78"/>
      <c r="I106" s="78"/>
    </row>
  </sheetData>
  <mergeCells count="2">
    <mergeCell ref="A1:E1"/>
    <mergeCell ref="A20:D20"/>
  </mergeCells>
  <conditionalFormatting sqref="E2:E3 E21:E53 E107:E65536">
    <cfRule type="cellIs" dxfId="11" priority="3" stopIfTrue="1" operator="between">
      <formula>0.009</formula>
      <formula>-0.009</formula>
    </cfRule>
  </conditionalFormatting>
  <conditionalFormatting sqref="E5:E19">
    <cfRule type="cellIs" dxfId="10" priority="1" stopIfTrue="1" operator="between">
      <formula>0.009</formula>
      <formula>-0.009</formula>
    </cfRule>
  </conditionalFormatting>
  <conditionalFormatting sqref="F20:H20">
    <cfRule type="cellIs" dxfId="9" priority="2"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evenFooter>&amp;LPUBLIC</evenFooter>
    <firstFooter>&amp;LPUBLIC</first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E5426F-C1C2-4889-82CB-5B356ABF42AA}">
  <dimension ref="A1:I64"/>
  <sheetViews>
    <sheetView workbookViewId="0">
      <selection sqref="A1:G1"/>
    </sheetView>
  </sheetViews>
  <sheetFormatPr defaultColWidth="9.42578125" defaultRowHeight="11.25" x14ac:dyDescent="0.2"/>
  <cols>
    <col min="1" max="1" width="38.5703125" style="6" bestFit="1" customWidth="1"/>
    <col min="2" max="2" width="60" style="6" customWidth="1"/>
    <col min="3" max="3" width="15.42578125" style="6" bestFit="1" customWidth="1"/>
    <col min="4" max="4" width="14.5703125" style="6" bestFit="1" customWidth="1"/>
    <col min="5" max="5" width="26.42578125" style="9" customWidth="1"/>
    <col min="6" max="6" width="13.5703125" style="10" bestFit="1" customWidth="1"/>
    <col min="7" max="7" width="11" style="9" customWidth="1"/>
    <col min="8" max="8" width="9.42578125" style="6"/>
    <col min="9" max="9" width="9.42578125" style="6" customWidth="1"/>
    <col min="10" max="10" width="9" style="6" customWidth="1"/>
    <col min="11" max="13" width="9.42578125" style="6" customWidth="1"/>
    <col min="14" max="16384" width="9.42578125" style="6"/>
  </cols>
  <sheetData>
    <row r="1" spans="1:7" s="1" customFormat="1" ht="15" customHeight="1" x14ac:dyDescent="0.2">
      <c r="A1" s="145" t="s">
        <v>2058</v>
      </c>
      <c r="B1" s="146"/>
      <c r="C1" s="146"/>
      <c r="D1" s="146"/>
      <c r="E1" s="146"/>
      <c r="F1" s="146"/>
      <c r="G1" s="146"/>
    </row>
    <row r="2" spans="1:7" s="1" customFormat="1" ht="12" x14ac:dyDescent="0.2">
      <c r="A2" s="7" t="s">
        <v>2059</v>
      </c>
      <c r="B2" s="6"/>
      <c r="C2" s="6"/>
      <c r="D2" s="6"/>
      <c r="E2" s="9"/>
      <c r="F2" s="10"/>
      <c r="G2" s="9"/>
    </row>
    <row r="3" spans="1:7" s="1" customFormat="1" ht="33.75" x14ac:dyDescent="0.2">
      <c r="A3" s="130" t="s">
        <v>2</v>
      </c>
      <c r="B3" s="130" t="s">
        <v>0</v>
      </c>
      <c r="C3" s="131" t="s">
        <v>1525</v>
      </c>
      <c r="D3" s="131" t="s">
        <v>1</v>
      </c>
      <c r="E3" s="132" t="s">
        <v>6</v>
      </c>
      <c r="F3" s="133" t="s">
        <v>3</v>
      </c>
      <c r="G3" s="133" t="s">
        <v>5</v>
      </c>
    </row>
    <row r="4" spans="1:7" s="1" customFormat="1" ht="27" customHeight="1" x14ac:dyDescent="0.2">
      <c r="A4" s="108" t="s">
        <v>30</v>
      </c>
      <c r="B4" s="101"/>
      <c r="C4" s="101"/>
      <c r="D4" s="101"/>
      <c r="E4" s="134"/>
      <c r="F4" s="97"/>
      <c r="G4" s="135"/>
    </row>
    <row r="5" spans="1:7" x14ac:dyDescent="0.2">
      <c r="A5" s="21" t="s">
        <v>31</v>
      </c>
      <c r="B5" s="22"/>
      <c r="C5" s="22"/>
      <c r="D5" s="22"/>
      <c r="E5" s="23"/>
      <c r="F5" s="24"/>
      <c r="G5" s="23"/>
    </row>
    <row r="6" spans="1:7" x14ac:dyDescent="0.2">
      <c r="A6" s="22" t="s">
        <v>2060</v>
      </c>
      <c r="B6" s="22" t="s">
        <v>2061</v>
      </c>
      <c r="C6" s="136" t="s">
        <v>2062</v>
      </c>
      <c r="D6" s="25">
        <v>682</v>
      </c>
      <c r="E6" s="23">
        <v>0</v>
      </c>
      <c r="F6" s="24">
        <v>100</v>
      </c>
      <c r="G6" s="23">
        <v>0</v>
      </c>
    </row>
    <row r="7" spans="1:7" x14ac:dyDescent="0.2">
      <c r="A7" s="21" t="s">
        <v>34</v>
      </c>
      <c r="B7" s="21"/>
      <c r="C7" s="21"/>
      <c r="D7" s="21"/>
      <c r="E7" s="26">
        <v>0</v>
      </c>
      <c r="F7" s="27">
        <v>100</v>
      </c>
      <c r="G7" s="26"/>
    </row>
    <row r="8" spans="1:7" x14ac:dyDescent="0.2">
      <c r="A8" s="22"/>
      <c r="B8" s="22"/>
      <c r="C8" s="22"/>
      <c r="D8" s="22"/>
      <c r="E8" s="23"/>
      <c r="F8" s="24"/>
      <c r="G8" s="23"/>
    </row>
    <row r="9" spans="1:7" x14ac:dyDescent="0.2">
      <c r="A9" s="21" t="s">
        <v>46</v>
      </c>
      <c r="B9" s="21"/>
      <c r="C9" s="21"/>
      <c r="D9" s="21"/>
      <c r="E9" s="26">
        <v>0</v>
      </c>
      <c r="F9" s="27">
        <v>100</v>
      </c>
      <c r="G9" s="26"/>
    </row>
    <row r="10" spans="1:7" x14ac:dyDescent="0.2">
      <c r="A10" s="21"/>
      <c r="B10" s="21"/>
      <c r="C10" s="21"/>
      <c r="D10" s="21"/>
      <c r="E10" s="26"/>
      <c r="F10" s="27"/>
      <c r="G10" s="26"/>
    </row>
    <row r="11" spans="1:7" x14ac:dyDescent="0.2">
      <c r="A11" s="21" t="s">
        <v>48</v>
      </c>
      <c r="B11" s="21"/>
      <c r="C11" s="21"/>
      <c r="D11" s="21"/>
      <c r="E11" s="137">
        <v>0</v>
      </c>
      <c r="F11" s="137">
        <v>0</v>
      </c>
      <c r="G11" s="26"/>
    </row>
    <row r="12" spans="1:7" x14ac:dyDescent="0.2">
      <c r="A12" s="21"/>
      <c r="B12" s="21"/>
      <c r="C12" s="21"/>
      <c r="D12" s="21"/>
      <c r="E12" s="26"/>
      <c r="F12" s="27"/>
      <c r="G12" s="26"/>
    </row>
    <row r="13" spans="1:7" x14ac:dyDescent="0.2">
      <c r="A13" s="28" t="s">
        <v>47</v>
      </c>
      <c r="B13" s="28"/>
      <c r="C13" s="28"/>
      <c r="D13" s="28"/>
      <c r="E13" s="29">
        <v>0</v>
      </c>
      <c r="F13" s="30">
        <v>100</v>
      </c>
      <c r="G13" s="29"/>
    </row>
    <row r="15" spans="1:7" x14ac:dyDescent="0.2">
      <c r="A15" s="11" t="s">
        <v>50</v>
      </c>
    </row>
    <row r="16" spans="1:7" x14ac:dyDescent="0.2">
      <c r="A16" s="11" t="s">
        <v>2063</v>
      </c>
    </row>
    <row r="17" spans="1:7" ht="23.25" customHeight="1" x14ac:dyDescent="0.2">
      <c r="A17" s="169" t="s">
        <v>2064</v>
      </c>
      <c r="B17" s="169"/>
      <c r="C17" s="169"/>
      <c r="D17" s="169"/>
      <c r="E17" s="169"/>
      <c r="F17" s="169"/>
      <c r="G17" s="169"/>
    </row>
    <row r="19" spans="1:7" ht="22.5" customHeight="1" x14ac:dyDescent="0.2">
      <c r="A19" s="147" t="s">
        <v>1639</v>
      </c>
      <c r="B19" s="147"/>
      <c r="C19" s="147"/>
      <c r="D19" s="147"/>
    </row>
    <row r="21" spans="1:7" x14ac:dyDescent="0.2">
      <c r="A21" s="11" t="s">
        <v>51</v>
      </c>
    </row>
    <row r="22" spans="1:7" x14ac:dyDescent="0.2">
      <c r="A22" s="11" t="s">
        <v>1640</v>
      </c>
    </row>
    <row r="23" spans="1:7" x14ac:dyDescent="0.2">
      <c r="A23" s="11" t="s">
        <v>52</v>
      </c>
      <c r="B23" s="11"/>
      <c r="C23" s="31" t="s">
        <v>54</v>
      </c>
      <c r="D23" s="11" t="s">
        <v>53</v>
      </c>
    </row>
    <row r="24" spans="1:7" x14ac:dyDescent="0.2">
      <c r="A24" s="6" t="s">
        <v>61</v>
      </c>
      <c r="C24" s="32">
        <v>0</v>
      </c>
      <c r="D24" s="32">
        <v>0</v>
      </c>
    </row>
    <row r="25" spans="1:7" x14ac:dyDescent="0.2">
      <c r="A25" s="6" t="s">
        <v>132</v>
      </c>
      <c r="C25" s="32">
        <v>0</v>
      </c>
      <c r="D25" s="32">
        <v>0</v>
      </c>
    </row>
    <row r="26" spans="1:7" x14ac:dyDescent="0.2">
      <c r="A26" s="6" t="s">
        <v>62</v>
      </c>
      <c r="C26" s="32">
        <v>0</v>
      </c>
      <c r="D26" s="32">
        <v>0</v>
      </c>
    </row>
    <row r="27" spans="1:7" x14ac:dyDescent="0.2">
      <c r="A27" s="6" t="s">
        <v>133</v>
      </c>
      <c r="C27" s="32">
        <v>0</v>
      </c>
      <c r="D27" s="32">
        <v>0</v>
      </c>
    </row>
    <row r="28" spans="1:7" x14ac:dyDescent="0.2">
      <c r="C28" s="32"/>
      <c r="D28" s="32"/>
    </row>
    <row r="29" spans="1:7" ht="12.6" customHeight="1" x14ac:dyDescent="0.2">
      <c r="A29" s="6" t="s">
        <v>58</v>
      </c>
    </row>
    <row r="31" spans="1:7" ht="15" x14ac:dyDescent="0.25">
      <c r="A31" s="170" t="s">
        <v>2065</v>
      </c>
      <c r="B31" s="171"/>
      <c r="C31" s="171"/>
      <c r="D31" s="31" t="s">
        <v>60</v>
      </c>
    </row>
    <row r="32" spans="1:7" ht="15" x14ac:dyDescent="0.25">
      <c r="A32" s="138"/>
      <c r="B32" s="139"/>
      <c r="C32" s="139"/>
      <c r="D32" s="31"/>
    </row>
    <row r="33" spans="1:9" x14ac:dyDescent="0.2">
      <c r="A33" s="11" t="s">
        <v>2066</v>
      </c>
      <c r="B33" s="11"/>
      <c r="C33" s="11"/>
      <c r="D33" s="31" t="s">
        <v>60</v>
      </c>
    </row>
    <row r="35" spans="1:9" ht="15" x14ac:dyDescent="0.25">
      <c r="A35" s="11" t="s">
        <v>2067</v>
      </c>
      <c r="B35"/>
      <c r="C35"/>
      <c r="D35" s="55"/>
      <c r="E35" s="12"/>
    </row>
    <row r="36" spans="1:9" s="1" customFormat="1" ht="12" x14ac:dyDescent="0.2">
      <c r="A36" s="6"/>
      <c r="B36" s="6"/>
      <c r="C36" s="6"/>
      <c r="D36" s="6"/>
      <c r="E36" s="9"/>
      <c r="F36" s="10"/>
      <c r="G36" s="9"/>
    </row>
    <row r="38" spans="1:9" s="1" customFormat="1" ht="12" x14ac:dyDescent="0.2">
      <c r="A38" s="6"/>
      <c r="B38" s="6"/>
      <c r="C38" s="6"/>
      <c r="D38" s="6"/>
      <c r="E38" s="9"/>
      <c r="F38" s="10"/>
      <c r="G38" s="9"/>
    </row>
    <row r="42" spans="1:9" x14ac:dyDescent="0.2">
      <c r="H42" s="11"/>
      <c r="I42" s="11"/>
    </row>
    <row r="44" spans="1:9" x14ac:dyDescent="0.2">
      <c r="H44" s="11"/>
      <c r="I44" s="11"/>
    </row>
    <row r="45" spans="1:9" x14ac:dyDescent="0.2">
      <c r="H45" s="11"/>
      <c r="I45" s="11"/>
    </row>
    <row r="46" spans="1:9" x14ac:dyDescent="0.2">
      <c r="H46" s="11"/>
      <c r="I46" s="11"/>
    </row>
    <row r="47" spans="1:9" x14ac:dyDescent="0.2">
      <c r="H47" s="11"/>
      <c r="I47" s="11"/>
    </row>
    <row r="48" spans="1:9" x14ac:dyDescent="0.2">
      <c r="H48" s="11"/>
      <c r="I48" s="11"/>
    </row>
    <row r="52" spans="1:9" ht="25.5" customHeight="1" x14ac:dyDescent="0.2"/>
    <row r="64" spans="1:9" s="9" customFormat="1" ht="15.75" customHeight="1" x14ac:dyDescent="0.2">
      <c r="A64" s="6"/>
      <c r="B64" s="6"/>
      <c r="C64" s="6"/>
      <c r="D64" s="6"/>
      <c r="F64" s="10"/>
      <c r="H64" s="6"/>
      <c r="I64" s="6"/>
    </row>
  </sheetData>
  <mergeCells count="4">
    <mergeCell ref="A1:G1"/>
    <mergeCell ref="A17:G17"/>
    <mergeCell ref="A19:D19"/>
    <mergeCell ref="A31:C31"/>
  </mergeCells>
  <conditionalFormatting sqref="F2 F18:F65434">
    <cfRule type="cellIs" dxfId="8" priority="3" stopIfTrue="1" operator="between">
      <formula>0.009</formula>
      <formula>-0.009</formula>
    </cfRule>
  </conditionalFormatting>
  <conditionalFormatting sqref="F4:F10">
    <cfRule type="cellIs" dxfId="7" priority="2" stopIfTrue="1" operator="between">
      <formula>0.009</formula>
      <formula>-0.009</formula>
    </cfRule>
  </conditionalFormatting>
  <conditionalFormatting sqref="F12:F16">
    <cfRule type="cellIs" dxfId="6"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2F8C9D-829E-4B83-A41E-C84CD2541EEA}">
  <dimension ref="A1:I40"/>
  <sheetViews>
    <sheetView workbookViewId="0">
      <selection sqref="A1:G1"/>
    </sheetView>
  </sheetViews>
  <sheetFormatPr defaultColWidth="9.42578125" defaultRowHeight="11.25" x14ac:dyDescent="0.2"/>
  <cols>
    <col min="1" max="1" width="38.5703125" style="6" bestFit="1" customWidth="1"/>
    <col min="2" max="2" width="48.5703125" style="6" bestFit="1" customWidth="1"/>
    <col min="3" max="4" width="15.42578125" style="6" bestFit="1" customWidth="1"/>
    <col min="5" max="5" width="26.42578125" style="9" customWidth="1"/>
    <col min="6" max="6" width="14.5703125" style="10" bestFit="1" customWidth="1"/>
    <col min="7" max="7" width="8.5703125" style="9" customWidth="1"/>
    <col min="8" max="16384" width="9.42578125" style="6"/>
  </cols>
  <sheetData>
    <row r="1" spans="1:9" s="1" customFormat="1" ht="15" x14ac:dyDescent="0.2">
      <c r="A1" s="145" t="s">
        <v>2068</v>
      </c>
      <c r="B1" s="146"/>
      <c r="C1" s="146"/>
      <c r="D1" s="146"/>
      <c r="E1" s="146"/>
      <c r="F1" s="146"/>
      <c r="G1" s="146"/>
    </row>
    <row r="2" spans="1:9" x14ac:dyDescent="0.2">
      <c r="A2" s="7" t="s">
        <v>2059</v>
      </c>
    </row>
    <row r="3" spans="1:9" s="1" customFormat="1" ht="33.75" x14ac:dyDescent="0.2">
      <c r="A3" s="130" t="s">
        <v>2</v>
      </c>
      <c r="B3" s="130" t="s">
        <v>0</v>
      </c>
      <c r="C3" s="131" t="s">
        <v>1525</v>
      </c>
      <c r="D3" s="131" t="s">
        <v>1</v>
      </c>
      <c r="E3" s="132" t="s">
        <v>6</v>
      </c>
      <c r="F3" s="133" t="s">
        <v>3</v>
      </c>
      <c r="G3" s="133" t="s">
        <v>5</v>
      </c>
    </row>
    <row r="4" spans="1:9" x14ac:dyDescent="0.2">
      <c r="A4" s="108" t="s">
        <v>30</v>
      </c>
      <c r="B4" s="101"/>
      <c r="C4" s="101"/>
      <c r="D4" s="101"/>
      <c r="E4" s="135"/>
      <c r="F4" s="97"/>
      <c r="G4" s="135"/>
    </row>
    <row r="5" spans="1:9" x14ac:dyDescent="0.2">
      <c r="A5" s="21" t="s">
        <v>31</v>
      </c>
      <c r="B5" s="22"/>
      <c r="C5" s="22"/>
      <c r="D5" s="22"/>
      <c r="E5" s="23"/>
      <c r="F5" s="24"/>
      <c r="G5" s="23"/>
    </row>
    <row r="6" spans="1:9" x14ac:dyDescent="0.2">
      <c r="A6" s="22" t="s">
        <v>2060</v>
      </c>
      <c r="B6" s="22" t="s">
        <v>2061</v>
      </c>
      <c r="C6" s="136" t="s">
        <v>2062</v>
      </c>
      <c r="D6" s="25">
        <v>3523</v>
      </c>
      <c r="E6" s="23">
        <v>0</v>
      </c>
      <c r="F6" s="24">
        <v>100</v>
      </c>
      <c r="G6" s="23"/>
    </row>
    <row r="7" spans="1:9" x14ac:dyDescent="0.2">
      <c r="A7" s="21" t="s">
        <v>34</v>
      </c>
      <c r="B7" s="21"/>
      <c r="C7" s="21"/>
      <c r="D7" s="21"/>
      <c r="E7" s="26">
        <f>SUM(E5:E6)</f>
        <v>0</v>
      </c>
      <c r="F7" s="27">
        <f>SUM(F5:F6)</f>
        <v>100</v>
      </c>
      <c r="G7" s="26"/>
      <c r="H7" s="11"/>
      <c r="I7" s="11"/>
    </row>
    <row r="8" spans="1:9" x14ac:dyDescent="0.2">
      <c r="A8" s="22"/>
      <c r="B8" s="22"/>
      <c r="C8" s="22"/>
      <c r="D8" s="22"/>
      <c r="E8" s="23"/>
      <c r="F8" s="24"/>
      <c r="G8" s="23"/>
    </row>
    <row r="9" spans="1:9" x14ac:dyDescent="0.2">
      <c r="A9" s="21" t="s">
        <v>46</v>
      </c>
      <c r="B9" s="21"/>
      <c r="C9" s="21"/>
      <c r="D9" s="21"/>
      <c r="E9" s="26">
        <f>E7</f>
        <v>0</v>
      </c>
      <c r="F9" s="27">
        <f>F7</f>
        <v>100</v>
      </c>
      <c r="G9" s="26"/>
      <c r="H9" s="11"/>
      <c r="I9" s="11"/>
    </row>
    <row r="10" spans="1:9" x14ac:dyDescent="0.2">
      <c r="A10" s="21"/>
      <c r="B10" s="21"/>
      <c r="C10" s="21"/>
      <c r="D10" s="21"/>
      <c r="E10" s="26"/>
      <c r="F10" s="27"/>
      <c r="G10" s="26"/>
      <c r="H10" s="11"/>
      <c r="I10" s="11"/>
    </row>
    <row r="11" spans="1:9" x14ac:dyDescent="0.2">
      <c r="A11" s="21" t="s">
        <v>48</v>
      </c>
      <c r="B11" s="21"/>
      <c r="C11" s="21"/>
      <c r="D11" s="21"/>
      <c r="E11" s="137">
        <v>0</v>
      </c>
      <c r="F11" s="137">
        <v>0</v>
      </c>
      <c r="G11" s="26"/>
      <c r="H11" s="11"/>
      <c r="I11" s="11"/>
    </row>
    <row r="12" spans="1:9" x14ac:dyDescent="0.2">
      <c r="A12" s="21"/>
      <c r="B12" s="21"/>
      <c r="C12" s="21"/>
      <c r="D12" s="21"/>
      <c r="E12" s="26"/>
      <c r="F12" s="27"/>
      <c r="G12" s="26"/>
      <c r="H12" s="11"/>
      <c r="I12" s="11"/>
    </row>
    <row r="13" spans="1:9" x14ac:dyDescent="0.2">
      <c r="A13" s="28" t="s">
        <v>47</v>
      </c>
      <c r="B13" s="28"/>
      <c r="C13" s="28"/>
      <c r="D13" s="28"/>
      <c r="E13" s="29">
        <v>8.9999999999999996E-7</v>
      </c>
      <c r="F13" s="30">
        <v>100</v>
      </c>
      <c r="G13" s="29"/>
      <c r="H13" s="11"/>
      <c r="I13" s="11"/>
    </row>
    <row r="15" spans="1:9" x14ac:dyDescent="0.2">
      <c r="A15" s="11" t="s">
        <v>50</v>
      </c>
    </row>
    <row r="16" spans="1:9" x14ac:dyDescent="0.2">
      <c r="A16" s="11" t="s">
        <v>2063</v>
      </c>
    </row>
    <row r="17" spans="1:9" ht="25.5" customHeight="1" x14ac:dyDescent="0.2">
      <c r="A17" s="169" t="s">
        <v>2064</v>
      </c>
      <c r="B17" s="169"/>
      <c r="C17" s="169"/>
      <c r="D17" s="169"/>
      <c r="E17" s="169"/>
      <c r="F17" s="169"/>
      <c r="G17" s="169"/>
    </row>
    <row r="19" spans="1:9" ht="28.5" customHeight="1" x14ac:dyDescent="0.2">
      <c r="A19" s="147" t="s">
        <v>1639</v>
      </c>
      <c r="B19" s="147"/>
      <c r="C19" s="147"/>
      <c r="D19" s="147"/>
    </row>
    <row r="21" spans="1:9" x14ac:dyDescent="0.2">
      <c r="A21" s="11" t="s">
        <v>51</v>
      </c>
    </row>
    <row r="22" spans="1:9" x14ac:dyDescent="0.2">
      <c r="A22" s="11" t="s">
        <v>1640</v>
      </c>
    </row>
    <row r="23" spans="1:9" x14ac:dyDescent="0.2">
      <c r="A23" s="11" t="s">
        <v>52</v>
      </c>
      <c r="B23" s="11"/>
      <c r="C23" s="31" t="s">
        <v>54</v>
      </c>
      <c r="D23" s="11" t="s">
        <v>53</v>
      </c>
    </row>
    <row r="24" spans="1:9" x14ac:dyDescent="0.2">
      <c r="A24" s="6" t="s">
        <v>1760</v>
      </c>
      <c r="C24" s="32">
        <v>0</v>
      </c>
      <c r="D24" s="32">
        <v>0</v>
      </c>
    </row>
    <row r="25" spans="1:9" x14ac:dyDescent="0.2">
      <c r="A25" s="6" t="s">
        <v>1762</v>
      </c>
      <c r="C25" s="32">
        <v>0</v>
      </c>
      <c r="D25" s="32">
        <v>0</v>
      </c>
    </row>
    <row r="26" spans="1:9" x14ac:dyDescent="0.2">
      <c r="A26" s="6" t="s">
        <v>1763</v>
      </c>
      <c r="C26" s="32">
        <v>0</v>
      </c>
      <c r="D26" s="32">
        <v>0</v>
      </c>
    </row>
    <row r="27" spans="1:9" s="9" customFormat="1" x14ac:dyDescent="0.2">
      <c r="A27" s="6" t="s">
        <v>1764</v>
      </c>
      <c r="B27" s="6"/>
      <c r="C27" s="32">
        <v>0</v>
      </c>
      <c r="D27" s="32">
        <v>0</v>
      </c>
      <c r="F27" s="10"/>
      <c r="H27" s="6"/>
      <c r="I27" s="6"/>
    </row>
    <row r="28" spans="1:9" s="9" customFormat="1" x14ac:dyDescent="0.2">
      <c r="A28" s="6" t="s">
        <v>2069</v>
      </c>
      <c r="B28" s="6"/>
      <c r="C28" s="32">
        <v>0</v>
      </c>
      <c r="D28" s="32">
        <v>0</v>
      </c>
      <c r="F28" s="10"/>
      <c r="H28" s="6"/>
      <c r="I28" s="6"/>
    </row>
    <row r="29" spans="1:9" s="9" customFormat="1" x14ac:dyDescent="0.2">
      <c r="A29" s="6" t="s">
        <v>1765</v>
      </c>
      <c r="B29" s="6"/>
      <c r="C29" s="32">
        <v>0</v>
      </c>
      <c r="D29" s="32">
        <v>0</v>
      </c>
      <c r="F29" s="10"/>
      <c r="H29" s="6"/>
      <c r="I29" s="6"/>
    </row>
    <row r="30" spans="1:9" s="9" customFormat="1" x14ac:dyDescent="0.2">
      <c r="A30" s="6" t="s">
        <v>1767</v>
      </c>
      <c r="B30" s="6"/>
      <c r="C30" s="32">
        <v>0</v>
      </c>
      <c r="D30" s="32">
        <v>0</v>
      </c>
      <c r="F30" s="10"/>
      <c r="H30" s="6"/>
      <c r="I30" s="6"/>
    </row>
    <row r="31" spans="1:9" s="9" customFormat="1" x14ac:dyDescent="0.2">
      <c r="A31" s="6" t="s">
        <v>1768</v>
      </c>
      <c r="B31" s="6"/>
      <c r="C31" s="32">
        <v>0</v>
      </c>
      <c r="D31" s="32">
        <v>0</v>
      </c>
      <c r="F31" s="10"/>
      <c r="H31" s="6"/>
      <c r="I31" s="6"/>
    </row>
    <row r="32" spans="1:9" s="9" customFormat="1" x14ac:dyDescent="0.2">
      <c r="A32" s="6" t="s">
        <v>1769</v>
      </c>
      <c r="B32" s="6"/>
      <c r="C32" s="32">
        <v>0</v>
      </c>
      <c r="D32" s="32">
        <v>0</v>
      </c>
      <c r="F32" s="10"/>
      <c r="H32" s="6"/>
      <c r="I32" s="6"/>
    </row>
    <row r="34" spans="1:9" s="9" customFormat="1" x14ac:dyDescent="0.2">
      <c r="A34" s="6" t="s">
        <v>58</v>
      </c>
      <c r="B34" s="6"/>
      <c r="C34" s="6"/>
      <c r="D34" s="6"/>
      <c r="F34" s="10"/>
      <c r="H34" s="6"/>
      <c r="I34" s="6"/>
    </row>
    <row r="36" spans="1:9" s="9" customFormat="1" ht="15" customHeight="1" x14ac:dyDescent="0.25">
      <c r="A36" s="170" t="s">
        <v>2065</v>
      </c>
      <c r="B36" s="171"/>
      <c r="C36" s="171"/>
      <c r="D36" s="31" t="s">
        <v>60</v>
      </c>
      <c r="F36" s="10"/>
      <c r="H36" s="6"/>
      <c r="I36" s="6"/>
    </row>
    <row r="37" spans="1:9" ht="15" x14ac:dyDescent="0.25">
      <c r="A37" s="140"/>
    </row>
    <row r="38" spans="1:9" x14ac:dyDescent="0.2">
      <c r="A38" s="11" t="s">
        <v>2070</v>
      </c>
    </row>
    <row r="40" spans="1:9" x14ac:dyDescent="0.2">
      <c r="A40" s="11" t="s">
        <v>2071</v>
      </c>
      <c r="B40" s="11"/>
      <c r="C40" s="11"/>
      <c r="D40" s="31" t="s">
        <v>60</v>
      </c>
    </row>
  </sheetData>
  <mergeCells count="4">
    <mergeCell ref="A1:G1"/>
    <mergeCell ref="A17:G17"/>
    <mergeCell ref="A19:D19"/>
    <mergeCell ref="A36:C36"/>
  </mergeCells>
  <conditionalFormatting sqref="F2 F18:F65439">
    <cfRule type="cellIs" dxfId="5" priority="3" stopIfTrue="1" operator="between">
      <formula>0.009</formula>
      <formula>-0.009</formula>
    </cfRule>
  </conditionalFormatting>
  <conditionalFormatting sqref="F4:F10">
    <cfRule type="cellIs" dxfId="4" priority="2" stopIfTrue="1" operator="between">
      <formula>0.009</formula>
      <formula>-0.009</formula>
    </cfRule>
  </conditionalFormatting>
  <conditionalFormatting sqref="F12:F16">
    <cfRule type="cellIs" dxfId="3"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C8E88-0404-42AF-A9A2-AFAD99221372}">
  <dimension ref="A1:I72"/>
  <sheetViews>
    <sheetView workbookViewId="0">
      <selection sqref="A1:G1"/>
    </sheetView>
  </sheetViews>
  <sheetFormatPr defaultColWidth="9.42578125" defaultRowHeight="11.25" x14ac:dyDescent="0.2"/>
  <cols>
    <col min="1" max="1" width="38.5703125" style="6" bestFit="1" customWidth="1"/>
    <col min="2" max="2" width="58" style="6" bestFit="1" customWidth="1"/>
    <col min="3" max="3" width="15.42578125" style="6" bestFit="1" customWidth="1"/>
    <col min="4" max="4" width="15.5703125" style="6" bestFit="1" customWidth="1"/>
    <col min="5" max="5" width="26.42578125" style="9" customWidth="1"/>
    <col min="6" max="6" width="13.5703125" style="10" bestFit="1" customWidth="1"/>
    <col min="7" max="7" width="11" style="9" customWidth="1"/>
    <col min="8" max="16384" width="9.42578125" style="6"/>
  </cols>
  <sheetData>
    <row r="1" spans="1:7" s="1" customFormat="1" ht="15" x14ac:dyDescent="0.2">
      <c r="A1" s="145" t="s">
        <v>2072</v>
      </c>
      <c r="B1" s="146"/>
      <c r="C1" s="146"/>
      <c r="D1" s="146"/>
      <c r="E1" s="146"/>
      <c r="F1" s="146"/>
      <c r="G1" s="146"/>
    </row>
    <row r="2" spans="1:7" s="1" customFormat="1" ht="12" x14ac:dyDescent="0.2">
      <c r="A2" s="7" t="s">
        <v>2059</v>
      </c>
      <c r="B2" s="6"/>
      <c r="C2" s="6"/>
      <c r="D2" s="6"/>
      <c r="E2" s="9"/>
      <c r="F2" s="10"/>
      <c r="G2" s="9"/>
    </row>
    <row r="3" spans="1:7" s="1" customFormat="1" ht="33.75" x14ac:dyDescent="0.2">
      <c r="A3" s="130" t="s">
        <v>2</v>
      </c>
      <c r="B3" s="130" t="s">
        <v>0</v>
      </c>
      <c r="C3" s="131" t="s">
        <v>1525</v>
      </c>
      <c r="D3" s="131" t="s">
        <v>1</v>
      </c>
      <c r="E3" s="141" t="s">
        <v>6</v>
      </c>
      <c r="F3" s="133" t="s">
        <v>3</v>
      </c>
      <c r="G3" s="133" t="s">
        <v>5</v>
      </c>
    </row>
    <row r="4" spans="1:7" s="1" customFormat="1" ht="27" customHeight="1" x14ac:dyDescent="0.2">
      <c r="A4" s="108" t="s">
        <v>30</v>
      </c>
      <c r="B4" s="101"/>
      <c r="C4" s="101"/>
      <c r="D4" s="101"/>
      <c r="E4" s="134"/>
      <c r="F4" s="97"/>
      <c r="G4" s="135"/>
    </row>
    <row r="5" spans="1:7" s="1" customFormat="1" ht="14.1" customHeight="1" x14ac:dyDescent="0.2">
      <c r="A5" s="21" t="s">
        <v>31</v>
      </c>
      <c r="B5" s="22"/>
      <c r="C5" s="22"/>
      <c r="D5" s="22"/>
      <c r="E5" s="23"/>
      <c r="F5" s="24"/>
      <c r="G5" s="23"/>
    </row>
    <row r="6" spans="1:7" s="1" customFormat="1" ht="12" x14ac:dyDescent="0.2">
      <c r="A6" s="22" t="s">
        <v>2060</v>
      </c>
      <c r="B6" s="22" t="s">
        <v>2061</v>
      </c>
      <c r="C6" s="136" t="s">
        <v>2062</v>
      </c>
      <c r="D6" s="25">
        <v>1695</v>
      </c>
      <c r="E6" s="23">
        <v>0</v>
      </c>
      <c r="F6" s="24">
        <v>100</v>
      </c>
      <c r="G6" s="23">
        <v>0</v>
      </c>
    </row>
    <row r="7" spans="1:7" x14ac:dyDescent="0.2">
      <c r="A7" s="21" t="s">
        <v>34</v>
      </c>
      <c r="B7" s="21"/>
      <c r="C7" s="21"/>
      <c r="D7" s="21"/>
      <c r="E7" s="26">
        <f>SUM(E5:E6)</f>
        <v>0</v>
      </c>
      <c r="F7" s="27">
        <f>SUM(F5:F6)</f>
        <v>100</v>
      </c>
      <c r="G7" s="26"/>
    </row>
    <row r="8" spans="1:7" x14ac:dyDescent="0.2">
      <c r="A8" s="22"/>
      <c r="B8" s="22"/>
      <c r="C8" s="22"/>
      <c r="D8" s="22"/>
      <c r="E8" s="23"/>
      <c r="F8" s="24"/>
      <c r="G8" s="23"/>
    </row>
    <row r="9" spans="1:7" x14ac:dyDescent="0.2">
      <c r="A9" s="21" t="s">
        <v>46</v>
      </c>
      <c r="B9" s="21"/>
      <c r="C9" s="21"/>
      <c r="D9" s="21"/>
      <c r="E9" s="26">
        <f>E7</f>
        <v>0</v>
      </c>
      <c r="F9" s="27">
        <f>F7</f>
        <v>100</v>
      </c>
      <c r="G9" s="26"/>
    </row>
    <row r="10" spans="1:7" x14ac:dyDescent="0.2">
      <c r="A10" s="21"/>
      <c r="B10" s="21"/>
      <c r="C10" s="21"/>
      <c r="D10" s="21"/>
      <c r="E10" s="26"/>
      <c r="F10" s="27"/>
      <c r="G10" s="26"/>
    </row>
    <row r="11" spans="1:7" x14ac:dyDescent="0.2">
      <c r="A11" s="21" t="s">
        <v>48</v>
      </c>
      <c r="B11" s="21"/>
      <c r="C11" s="21"/>
      <c r="D11" s="21"/>
      <c r="E11" s="137">
        <v>0</v>
      </c>
      <c r="F11" s="137">
        <v>0</v>
      </c>
      <c r="G11" s="26"/>
    </row>
    <row r="12" spans="1:7" x14ac:dyDescent="0.2">
      <c r="A12" s="21"/>
      <c r="B12" s="21"/>
      <c r="C12" s="21"/>
      <c r="D12" s="21"/>
      <c r="E12" s="26"/>
      <c r="F12" s="27"/>
      <c r="G12" s="26"/>
    </row>
    <row r="13" spans="1:7" x14ac:dyDescent="0.2">
      <c r="A13" s="28" t="s">
        <v>47</v>
      </c>
      <c r="B13" s="28"/>
      <c r="C13" s="28"/>
      <c r="D13" s="28"/>
      <c r="E13" s="29">
        <v>3.9999999999999998E-7</v>
      </c>
      <c r="F13" s="30">
        <v>100</v>
      </c>
      <c r="G13" s="29"/>
    </row>
    <row r="15" spans="1:7" x14ac:dyDescent="0.2">
      <c r="A15" s="11" t="s">
        <v>50</v>
      </c>
    </row>
    <row r="16" spans="1:7" x14ac:dyDescent="0.2">
      <c r="A16" s="11" t="s">
        <v>2063</v>
      </c>
    </row>
    <row r="17" spans="1:7" ht="23.85" customHeight="1" x14ac:dyDescent="0.2">
      <c r="A17" s="169" t="s">
        <v>2064</v>
      </c>
      <c r="B17" s="169"/>
      <c r="C17" s="169"/>
      <c r="D17" s="169"/>
      <c r="E17" s="169"/>
      <c r="F17" s="169"/>
      <c r="G17" s="169"/>
    </row>
    <row r="18" spans="1:7" x14ac:dyDescent="0.2">
      <c r="A18" s="142"/>
      <c r="B18" s="142"/>
      <c r="C18" s="142"/>
      <c r="D18" s="142"/>
      <c r="E18" s="142"/>
      <c r="F18" s="142"/>
      <c r="G18" s="142"/>
    </row>
    <row r="19" spans="1:7" ht="21.75" customHeight="1" x14ac:dyDescent="0.2">
      <c r="A19" s="147" t="s">
        <v>1639</v>
      </c>
      <c r="B19" s="147"/>
      <c r="C19" s="147"/>
      <c r="D19" s="147"/>
      <c r="E19" s="142"/>
      <c r="F19" s="142"/>
      <c r="G19" s="142"/>
    </row>
    <row r="20" spans="1:7" x14ac:dyDescent="0.2">
      <c r="A20" s="142"/>
      <c r="B20" s="142"/>
      <c r="C20" s="142"/>
      <c r="D20" s="142"/>
      <c r="E20" s="142"/>
      <c r="F20" s="142"/>
      <c r="G20" s="142"/>
    </row>
    <row r="21" spans="1:7" x14ac:dyDescent="0.2">
      <c r="A21" s="11" t="s">
        <v>51</v>
      </c>
    </row>
    <row r="22" spans="1:7" x14ac:dyDescent="0.2">
      <c r="A22" s="11" t="s">
        <v>1640</v>
      </c>
    </row>
    <row r="23" spans="1:7" x14ac:dyDescent="0.2">
      <c r="A23" s="11" t="s">
        <v>52</v>
      </c>
      <c r="B23" s="11"/>
      <c r="C23" s="31" t="s">
        <v>54</v>
      </c>
      <c r="D23" s="11" t="s">
        <v>53</v>
      </c>
    </row>
    <row r="24" spans="1:7" x14ac:dyDescent="0.2">
      <c r="A24" s="6" t="s">
        <v>61</v>
      </c>
      <c r="C24" s="32">
        <v>0</v>
      </c>
      <c r="D24" s="32">
        <v>0</v>
      </c>
    </row>
    <row r="25" spans="1:7" x14ac:dyDescent="0.2">
      <c r="A25" s="6" t="s">
        <v>132</v>
      </c>
      <c r="C25" s="32">
        <v>0</v>
      </c>
      <c r="D25" s="32">
        <v>0</v>
      </c>
    </row>
    <row r="26" spans="1:7" x14ac:dyDescent="0.2">
      <c r="A26" s="6" t="s">
        <v>62</v>
      </c>
      <c r="C26" s="32">
        <v>0</v>
      </c>
      <c r="D26" s="32">
        <v>0</v>
      </c>
    </row>
    <row r="27" spans="1:7" x14ac:dyDescent="0.2">
      <c r="A27" s="6" t="s">
        <v>133</v>
      </c>
      <c r="C27" s="32">
        <v>0</v>
      </c>
      <c r="D27" s="32">
        <v>0</v>
      </c>
    </row>
    <row r="29" spans="1:7" x14ac:dyDescent="0.2">
      <c r="A29" s="6" t="s">
        <v>58</v>
      </c>
    </row>
    <row r="31" spans="1:7" ht="15" x14ac:dyDescent="0.25">
      <c r="A31" s="170" t="s">
        <v>2065</v>
      </c>
      <c r="B31" s="171"/>
      <c r="C31" s="171"/>
      <c r="D31" s="31" t="s">
        <v>60</v>
      </c>
    </row>
    <row r="32" spans="1:7" x14ac:dyDescent="0.2">
      <c r="A32" s="11"/>
      <c r="B32" s="11"/>
      <c r="C32" s="11"/>
      <c r="D32" s="11"/>
    </row>
    <row r="33" spans="1:7" x14ac:dyDescent="0.2">
      <c r="A33" s="11" t="s">
        <v>2066</v>
      </c>
      <c r="B33" s="11"/>
      <c r="C33" s="11"/>
      <c r="D33" s="31" t="s">
        <v>60</v>
      </c>
    </row>
    <row r="35" spans="1:7" x14ac:dyDescent="0.2">
      <c r="A35" s="11" t="s">
        <v>2073</v>
      </c>
    </row>
    <row r="36" spans="1:7" ht="28.35" customHeight="1" x14ac:dyDescent="0.2"/>
    <row r="38" spans="1:7" ht="14.1" customHeight="1" x14ac:dyDescent="0.2"/>
    <row r="39" spans="1:7" ht="10.5" customHeight="1" x14ac:dyDescent="0.2"/>
    <row r="40" spans="1:7" ht="26.25" customHeight="1" x14ac:dyDescent="0.2"/>
    <row r="42" spans="1:7" ht="29.1" customHeight="1" x14ac:dyDescent="0.2"/>
    <row r="44" spans="1:7" s="1" customFormat="1" ht="12" x14ac:dyDescent="0.2">
      <c r="A44" s="6"/>
      <c r="B44" s="6"/>
      <c r="C44" s="6"/>
      <c r="D44" s="6"/>
      <c r="E44" s="9"/>
      <c r="F44" s="10"/>
      <c r="G44" s="9"/>
    </row>
    <row r="46" spans="1:7" s="1" customFormat="1" ht="38.25" customHeight="1" x14ac:dyDescent="0.2">
      <c r="A46" s="6"/>
      <c r="B46" s="6"/>
      <c r="C46" s="6"/>
      <c r="D46" s="6"/>
      <c r="E46" s="9"/>
      <c r="F46" s="10"/>
      <c r="G46" s="9"/>
    </row>
    <row r="50" spans="1:9" x14ac:dyDescent="0.2">
      <c r="H50" s="11"/>
      <c r="I50" s="11"/>
    </row>
    <row r="52" spans="1:9" x14ac:dyDescent="0.2">
      <c r="H52" s="11"/>
      <c r="I52" s="11"/>
    </row>
    <row r="53" spans="1:9" x14ac:dyDescent="0.2">
      <c r="H53" s="11"/>
      <c r="I53" s="11"/>
    </row>
    <row r="54" spans="1:9" x14ac:dyDescent="0.2">
      <c r="H54" s="11"/>
      <c r="I54" s="11"/>
    </row>
    <row r="55" spans="1:9" x14ac:dyDescent="0.2">
      <c r="H55" s="11"/>
      <c r="I55" s="11"/>
    </row>
    <row r="56" spans="1:9" x14ac:dyDescent="0.2">
      <c r="H56" s="11"/>
      <c r="I56" s="11"/>
    </row>
    <row r="63" spans="1:9" s="9" customFormat="1" x14ac:dyDescent="0.2">
      <c r="A63" s="6"/>
      <c r="B63" s="6"/>
      <c r="C63" s="6"/>
      <c r="D63" s="6"/>
      <c r="F63" s="10"/>
      <c r="H63" s="6"/>
      <c r="I63" s="6"/>
    </row>
    <row r="64" spans="1:9" s="9" customFormat="1" x14ac:dyDescent="0.2">
      <c r="A64" s="6"/>
      <c r="B64" s="6"/>
      <c r="C64" s="6"/>
      <c r="D64" s="6"/>
      <c r="F64" s="10"/>
      <c r="H64" s="6"/>
      <c r="I64" s="6"/>
    </row>
    <row r="65" spans="1:9" s="9" customFormat="1" x14ac:dyDescent="0.2">
      <c r="A65" s="6"/>
      <c r="B65" s="6"/>
      <c r="C65" s="6"/>
      <c r="D65" s="6"/>
      <c r="F65" s="10"/>
      <c r="H65" s="6"/>
      <c r="I65" s="6"/>
    </row>
    <row r="66" spans="1:9" s="9" customFormat="1" x14ac:dyDescent="0.2">
      <c r="A66" s="6"/>
      <c r="B66" s="6"/>
      <c r="C66" s="6"/>
      <c r="D66" s="6"/>
      <c r="F66" s="10"/>
      <c r="H66" s="6"/>
      <c r="I66" s="6"/>
    </row>
    <row r="67" spans="1:9" s="9" customFormat="1" x14ac:dyDescent="0.2">
      <c r="A67" s="6"/>
      <c r="B67" s="6"/>
      <c r="C67" s="6"/>
      <c r="D67" s="6"/>
      <c r="F67" s="10"/>
      <c r="H67" s="6"/>
      <c r="I67" s="6"/>
    </row>
    <row r="68" spans="1:9" s="9" customFormat="1" x14ac:dyDescent="0.2">
      <c r="A68" s="6"/>
      <c r="B68" s="6"/>
      <c r="C68" s="6"/>
      <c r="D68" s="6"/>
      <c r="F68" s="10"/>
      <c r="H68" s="6"/>
      <c r="I68" s="6"/>
    </row>
    <row r="70" spans="1:9" s="9" customFormat="1" x14ac:dyDescent="0.2">
      <c r="A70" s="6"/>
      <c r="B70" s="6"/>
      <c r="C70" s="6"/>
      <c r="D70" s="6"/>
      <c r="F70" s="10"/>
      <c r="H70" s="6"/>
      <c r="I70" s="6"/>
    </row>
    <row r="72" spans="1:9" s="9" customFormat="1" ht="15" customHeight="1" x14ac:dyDescent="0.2">
      <c r="A72" s="6"/>
      <c r="B72" s="6"/>
      <c r="C72" s="6"/>
      <c r="D72" s="6"/>
      <c r="F72" s="10"/>
      <c r="H72" s="6"/>
      <c r="I72" s="6"/>
    </row>
  </sheetData>
  <mergeCells count="4">
    <mergeCell ref="A1:G1"/>
    <mergeCell ref="A17:G17"/>
    <mergeCell ref="A19:D19"/>
    <mergeCell ref="A31:C31"/>
  </mergeCells>
  <conditionalFormatting sqref="F2 F21:F65442">
    <cfRule type="cellIs" dxfId="2" priority="3" stopIfTrue="1" operator="between">
      <formula>0.009</formula>
      <formula>-0.009</formula>
    </cfRule>
  </conditionalFormatting>
  <conditionalFormatting sqref="F4:F10">
    <cfRule type="cellIs" dxfId="1" priority="2" stopIfTrue="1" operator="between">
      <formula>0.009</formula>
      <formula>-0.009</formula>
    </cfRule>
  </conditionalFormatting>
  <conditionalFormatting sqref="F12:F16">
    <cfRule type="cellIs" dxfId="0" priority="1" stopIfTrue="1" operator="between">
      <formula>0.009</formula>
      <formula>-0.009</formula>
    </cfRule>
  </conditionalFormatting>
  <pageMargins left="0.7" right="0.7" top="0.75" bottom="0.75" header="0.3" footer="0.3"/>
  <pageSetup paperSize="9" orientation="portrait" r:id="rId1"/>
  <headerFooter>
    <oddFooter>&amp;C_x000D_&amp;1#&amp;"Aptos"&amp;10&amp;K000000 RESTRICTED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41</vt:i4>
      </vt:variant>
    </vt:vector>
  </HeadingPairs>
  <TitlesOfParts>
    <vt:vector size="41" baseType="lpstr">
      <vt:lpstr>FILF</vt:lpstr>
      <vt:lpstr>FIONF</vt:lpstr>
      <vt:lpstr>FIMMF</vt:lpstr>
      <vt:lpstr>FIFIRF</vt:lpstr>
      <vt:lpstr>FICBF</vt:lpstr>
      <vt:lpstr>FBPF</vt:lpstr>
      <vt:lpstr>FIUSTF</vt:lpstr>
      <vt:lpstr>FIMLTF</vt:lpstr>
      <vt:lpstr>FIUSST</vt:lpstr>
      <vt:lpstr>FILTF</vt:lpstr>
      <vt:lpstr>FISTF</vt:lpstr>
      <vt:lpstr>FIGF</vt:lpstr>
      <vt:lpstr>FIRF</vt:lpstr>
      <vt:lpstr>FICHF</vt:lpstr>
      <vt:lpstr>FIMAAF</vt:lpstr>
      <vt:lpstr>FIESF</vt:lpstr>
      <vt:lpstr>FIBAF</vt:lpstr>
      <vt:lpstr>FIAHF</vt:lpstr>
      <vt:lpstr>FIAF</vt:lpstr>
      <vt:lpstr>TIVF</vt:lpstr>
      <vt:lpstr>FITF</vt:lpstr>
      <vt:lpstr>FISCF</vt:lpstr>
      <vt:lpstr>FIOF</vt:lpstr>
      <vt:lpstr>FIMICF</vt:lpstr>
      <vt:lpstr>FIMF</vt:lpstr>
      <vt:lpstr>FIMCF</vt:lpstr>
      <vt:lpstr>FILMCF</vt:lpstr>
      <vt:lpstr>FILCF</vt:lpstr>
      <vt:lpstr>FIFEF</vt:lpstr>
      <vt:lpstr>FIEF</vt:lpstr>
      <vt:lpstr>FIDYF</vt:lpstr>
      <vt:lpstr>FBIF</vt:lpstr>
      <vt:lpstr>FAEF</vt:lpstr>
      <vt:lpstr>FIIF-NSE</vt:lpstr>
      <vt:lpstr>FITX</vt:lpstr>
      <vt:lpstr>FIUS</vt:lpstr>
      <vt:lpstr>FIPAF</vt:lpstr>
      <vt:lpstr>FF</vt:lpstr>
      <vt:lpstr>FIDA</vt:lpstr>
      <vt:lpstr>FISTIP</vt:lpstr>
      <vt:lpstr>FICRF</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keywords>PUBLIC</cp:keywords>
  <dc:description>PUBLIC</dc:description>
  <cp:lastModifiedBy/>
  <dcterms:created xsi:type="dcterms:W3CDTF">2006-09-16T00:00:00Z</dcterms:created>
  <dcterms:modified xsi:type="dcterms:W3CDTF">2026-09-09T12:27:19Z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ource">
    <vt:lpwstr>Internal</vt:lpwstr>
  </property>
  <property fmtid="{D5CDD505-2E9C-101B-9397-08002B2CF9AE}" pid="3" name="Footers">
    <vt:lpwstr>Footers</vt:lpwstr>
  </property>
  <property fmtid="{D5CDD505-2E9C-101B-9397-08002B2CF9AE}" pid="4" name="Classification">
    <vt:lpwstr>PUBLIC</vt:lpwstr>
  </property>
  <property fmtid="{D5CDD505-2E9C-101B-9397-08002B2CF9AE}" pid="5" name="MSIP_Label_f851b4f6-a95e-46a7-8457-84c26f440032_Enabled">
    <vt:lpwstr>true</vt:lpwstr>
  </property>
  <property fmtid="{D5CDD505-2E9C-101B-9397-08002B2CF9AE}" pid="6" name="MSIP_Label_f851b4f6-a95e-46a7-8457-84c26f440032_SetDate">
    <vt:lpwstr>2026-09-07T19:26:27Z</vt:lpwstr>
  </property>
  <property fmtid="{D5CDD505-2E9C-101B-9397-08002B2CF9AE}" pid="7" name="MSIP_Label_f851b4f6-a95e-46a7-8457-84c26f440032_Method">
    <vt:lpwstr>Privileged</vt:lpwstr>
  </property>
  <property fmtid="{D5CDD505-2E9C-101B-9397-08002B2CF9AE}" pid="8" name="MSIP_Label_f851b4f6-a95e-46a7-8457-84c26f440032_Name">
    <vt:lpwstr>CLARESTRI</vt:lpwstr>
  </property>
  <property fmtid="{D5CDD505-2E9C-101B-9397-08002B2CF9AE}" pid="9" name="MSIP_Label_f851b4f6-a95e-46a7-8457-84c26f440032_SiteId">
    <vt:lpwstr>e0fd434d-ba64-497b-90d2-859c472e1a92</vt:lpwstr>
  </property>
  <property fmtid="{D5CDD505-2E9C-101B-9397-08002B2CF9AE}" pid="10" name="MSIP_Label_f851b4f6-a95e-46a7-8457-84c26f440032_ActionId">
    <vt:lpwstr>1dac94b1-adef-4c58-888c-59eff2bc9ac5</vt:lpwstr>
  </property>
  <property fmtid="{D5CDD505-2E9C-101B-9397-08002B2CF9AE}" pid="11" name="MSIP_Label_f851b4f6-a95e-46a7-8457-84c26f440032_ContentBits">
    <vt:lpwstr>2</vt:lpwstr>
  </property>
  <property fmtid="{D5CDD505-2E9C-101B-9397-08002B2CF9AE}" pid="12" name="MSIP_Label_f851b4f6-a95e-46a7-8457-84c26f440032_Tag">
    <vt:lpwstr>10, 0, 1, 1</vt:lpwstr>
  </property>
</Properties>
</file>