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defaultThemeVersion="124226"/>
  <xr:revisionPtr revIDLastSave="0" documentId="13_ncr:1_{C60F5A00-01BE-4A0A-90F7-164FDE34543A}" xr6:coauthVersionLast="47" xr6:coauthVersionMax="47" xr10:uidLastSave="{00000000-0000-0000-0000-000000000000}"/>
  <bookViews>
    <workbookView xWindow="-108" yWindow="-108" windowWidth="23256" windowHeight="12456" xr2:uid="{00000000-000D-0000-FFFF-FFFF00000000}"/>
  </bookViews>
  <sheets>
    <sheet name="FILF" sheetId="32" r:id="rId1"/>
    <sheet name="FIONF" sheetId="33" r:id="rId2"/>
    <sheet name="FIMMF" sheetId="34" r:id="rId3"/>
    <sheet name="FIFRF" sheetId="35" r:id="rId4"/>
    <sheet name="FICDF" sheetId="36" r:id="rId5"/>
    <sheet name="FBPF" sheetId="37" r:id="rId6"/>
    <sheet name="FIGSF" sheetId="38" r:id="rId7"/>
    <sheet name="FIPP" sheetId="39" r:id="rId8"/>
    <sheet name="FIDHY" sheetId="40"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FEF" sheetId="20" r:id="rId19"/>
    <sheet name="FIEF" sheetId="21" r:id="rId20"/>
    <sheet name="FIEAF" sheetId="22" r:id="rId21"/>
    <sheet name="FIBF" sheetId="23" r:id="rId22"/>
    <sheet name="FBIF" sheetId="24" r:id="rId23"/>
    <sheet name="FAEF" sheetId="25" r:id="rId24"/>
    <sheet name="FIIF-NSE" sheetId="26" r:id="rId25"/>
    <sheet name="FITX" sheetId="27" r:id="rId26"/>
    <sheet name="FIUS" sheetId="28" r:id="rId27"/>
    <sheet name="FEGF" sheetId="29" r:id="rId28"/>
    <sheet name="FIMAS" sheetId="30" r:id="rId29"/>
    <sheet name="FF" sheetId="31" r:id="rId30"/>
    <sheet name="FIDA" sheetId="41" r:id="rId31"/>
    <sheet name="FISTIP" sheetId="42" r:id="rId32"/>
    <sheet name="FICRF" sheetId="43"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43" l="1"/>
  <c r="F9" i="43"/>
  <c r="E7" i="43"/>
  <c r="E9" i="43" s="1"/>
  <c r="F89" i="42"/>
  <c r="F91" i="42"/>
  <c r="E89" i="42"/>
  <c r="E91" i="42" s="1"/>
  <c r="F78" i="40"/>
  <c r="E78" i="40"/>
  <c r="F74" i="40"/>
  <c r="E74" i="40"/>
  <c r="F67" i="40"/>
  <c r="E67" i="40"/>
  <c r="F52" i="40"/>
  <c r="F82" i="40"/>
  <c r="E52" i="40"/>
  <c r="F74" i="39"/>
  <c r="E74" i="39"/>
  <c r="F68" i="39"/>
  <c r="E68" i="39"/>
  <c r="F53" i="39"/>
  <c r="E53" i="39"/>
  <c r="E78" i="39" s="1"/>
  <c r="F16" i="38"/>
  <c r="E16" i="38"/>
  <c r="F9" i="38"/>
  <c r="F18" i="38" s="1"/>
  <c r="E9" i="38"/>
  <c r="F44" i="37"/>
  <c r="E44" i="37"/>
  <c r="F40" i="37"/>
  <c r="E40" i="37"/>
  <c r="F35" i="37"/>
  <c r="E35" i="37"/>
  <c r="F30" i="37"/>
  <c r="E30" i="37"/>
  <c r="F39" i="36"/>
  <c r="E39" i="36"/>
  <c r="F35" i="36"/>
  <c r="E35" i="36"/>
  <c r="F30" i="36"/>
  <c r="E30" i="36"/>
  <c r="E43" i="36" s="1"/>
  <c r="F23" i="35"/>
  <c r="E23" i="35"/>
  <c r="F19" i="35"/>
  <c r="E19" i="35"/>
  <c r="E27" i="35"/>
  <c r="F10" i="35"/>
  <c r="F25" i="35"/>
  <c r="E10" i="35"/>
  <c r="E25" i="35" s="1"/>
  <c r="F46" i="34"/>
  <c r="E46" i="34"/>
  <c r="F42" i="34"/>
  <c r="E42" i="34"/>
  <c r="F36" i="34"/>
  <c r="E36" i="34"/>
  <c r="F24" i="34"/>
  <c r="E24" i="34"/>
  <c r="E48" i="34" s="1"/>
  <c r="F10" i="33"/>
  <c r="F14" i="33" s="1"/>
  <c r="E10" i="33"/>
  <c r="E14" i="33" s="1"/>
  <c r="F58" i="32"/>
  <c r="E58" i="32"/>
  <c r="F54" i="32"/>
  <c r="E54" i="32"/>
  <c r="F45" i="32"/>
  <c r="E45" i="32"/>
  <c r="F26" i="32"/>
  <c r="E26" i="32"/>
  <c r="F14" i="32"/>
  <c r="E14" i="32"/>
  <c r="F76" i="39"/>
  <c r="F80" i="40"/>
  <c r="C97" i="19"/>
  <c r="D97" i="19" s="1"/>
  <c r="F16" i="31"/>
  <c r="E16" i="31"/>
  <c r="F12" i="31"/>
  <c r="F14" i="31" s="1"/>
  <c r="E12" i="31"/>
  <c r="E14" i="31" s="1"/>
  <c r="F13" i="30"/>
  <c r="F15" i="30" s="1"/>
  <c r="E13" i="30"/>
  <c r="E15" i="30" s="1"/>
  <c r="F7" i="29"/>
  <c r="F11" i="29" s="1"/>
  <c r="E7" i="29"/>
  <c r="E11" i="29" s="1"/>
  <c r="E9" i="29"/>
  <c r="F9" i="28"/>
  <c r="F7" i="28"/>
  <c r="F11" i="28" s="1"/>
  <c r="E7" i="28"/>
  <c r="E9" i="28" s="1"/>
  <c r="F63" i="27"/>
  <c r="E63" i="27"/>
  <c r="F58" i="27"/>
  <c r="F67" i="27" s="1"/>
  <c r="E58" i="27"/>
  <c r="E67" i="27" s="1"/>
  <c r="F61" i="26"/>
  <c r="E61" i="26"/>
  <c r="F57" i="26"/>
  <c r="F59" i="26" s="1"/>
  <c r="E57" i="26"/>
  <c r="E59" i="26" s="1"/>
  <c r="E61" i="25"/>
  <c r="F57" i="25"/>
  <c r="E57" i="25"/>
  <c r="E59" i="25" s="1"/>
  <c r="F26" i="25"/>
  <c r="F61" i="25" s="1"/>
  <c r="E26" i="25"/>
  <c r="F49" i="24"/>
  <c r="F53" i="24" s="1"/>
  <c r="E49" i="24"/>
  <c r="E53" i="24"/>
  <c r="F59" i="23"/>
  <c r="E59" i="23"/>
  <c r="F55" i="23"/>
  <c r="E55" i="23"/>
  <c r="F51" i="23"/>
  <c r="E51" i="23"/>
  <c r="E57" i="23" s="1"/>
  <c r="F55" i="22"/>
  <c r="F59" i="22" s="1"/>
  <c r="E55" i="22"/>
  <c r="E59" i="22" s="1"/>
  <c r="F68" i="21"/>
  <c r="F72" i="21" s="1"/>
  <c r="E68" i="21"/>
  <c r="F63" i="21"/>
  <c r="E63" i="21"/>
  <c r="F58" i="21"/>
  <c r="E58" i="21"/>
  <c r="E72" i="21" s="1"/>
  <c r="F42" i="20"/>
  <c r="F44" i="20" s="1"/>
  <c r="E42" i="20"/>
  <c r="E46" i="20" s="1"/>
  <c r="F37" i="20"/>
  <c r="E37" i="20"/>
  <c r="F69" i="19"/>
  <c r="E69" i="19"/>
  <c r="F65" i="19"/>
  <c r="E65" i="19"/>
  <c r="F60" i="19"/>
  <c r="F71" i="19" s="1"/>
  <c r="E60" i="19"/>
  <c r="F87" i="18"/>
  <c r="H83" i="18"/>
  <c r="G83" i="18"/>
  <c r="F83" i="18"/>
  <c r="E83" i="18"/>
  <c r="E89" i="18" s="1"/>
  <c r="H79" i="18"/>
  <c r="G79" i="18"/>
  <c r="F79" i="18"/>
  <c r="F89" i="18" s="1"/>
  <c r="E79" i="18"/>
  <c r="E85" i="18" s="1"/>
  <c r="F102" i="17"/>
  <c r="E102" i="17"/>
  <c r="E106" i="17" s="1"/>
  <c r="F97" i="17"/>
  <c r="E97" i="17"/>
  <c r="E104" i="17" s="1"/>
  <c r="F55" i="16"/>
  <c r="E55" i="16"/>
  <c r="F51" i="16"/>
  <c r="E51" i="16"/>
  <c r="F38" i="16"/>
  <c r="F57" i="16" s="1"/>
  <c r="E38" i="16"/>
  <c r="E59" i="16" s="1"/>
  <c r="F63" i="15"/>
  <c r="E63" i="15"/>
  <c r="F59" i="15"/>
  <c r="E59" i="15"/>
  <c r="F43" i="15"/>
  <c r="E43" i="15"/>
  <c r="F38" i="15"/>
  <c r="E38" i="15"/>
  <c r="E65" i="15" s="1"/>
  <c r="F58" i="14"/>
  <c r="E58" i="14"/>
  <c r="F54" i="14"/>
  <c r="F62" i="14" s="1"/>
  <c r="E54" i="14"/>
  <c r="F80" i="13"/>
  <c r="F76" i="13"/>
  <c r="E76" i="13"/>
  <c r="F71" i="13"/>
  <c r="E71" i="13"/>
  <c r="E78" i="13" s="1"/>
  <c r="H59" i="13"/>
  <c r="G59" i="13"/>
  <c r="H55" i="13"/>
  <c r="G55" i="13"/>
  <c r="F55" i="13"/>
  <c r="F82" i="13" s="1"/>
  <c r="E55" i="13"/>
  <c r="F85" i="12"/>
  <c r="E85" i="12"/>
  <c r="F79" i="12"/>
  <c r="E79" i="12"/>
  <c r="F60" i="12"/>
  <c r="E60" i="12"/>
  <c r="F55" i="12"/>
  <c r="F87" i="12" s="1"/>
  <c r="E55" i="12"/>
  <c r="E89" i="12" s="1"/>
  <c r="F89" i="11"/>
  <c r="F85" i="11"/>
  <c r="F87" i="11" s="1"/>
  <c r="E85" i="11"/>
  <c r="F79" i="11"/>
  <c r="E79" i="11"/>
  <c r="F74" i="11"/>
  <c r="E74" i="11"/>
  <c r="H66" i="11"/>
  <c r="D118" i="11" s="1"/>
  <c r="G66" i="11"/>
  <c r="F66" i="11"/>
  <c r="E66" i="11"/>
  <c r="E51" i="24"/>
  <c r="E57" i="22"/>
  <c r="F65" i="15"/>
  <c r="E17" i="30"/>
  <c r="F17" i="30"/>
  <c r="E18" i="38" l="1"/>
  <c r="F46" i="37"/>
  <c r="F43" i="36"/>
  <c r="F41" i="36"/>
  <c r="F57" i="22"/>
  <c r="F104" i="17"/>
  <c r="E11" i="28"/>
  <c r="E12" i="33"/>
  <c r="E60" i="14"/>
  <c r="D113" i="18"/>
  <c r="F73" i="19"/>
  <c r="F57" i="23"/>
  <c r="E65" i="27"/>
  <c r="F12" i="33"/>
  <c r="E48" i="37"/>
  <c r="E76" i="39"/>
  <c r="E87" i="11"/>
  <c r="F89" i="12"/>
  <c r="D102" i="13"/>
  <c r="F60" i="14"/>
  <c r="F67" i="15"/>
  <c r="F65" i="27"/>
  <c r="F20" i="38"/>
  <c r="F48" i="34"/>
  <c r="F48" i="37"/>
  <c r="F78" i="39"/>
  <c r="F46" i="20"/>
  <c r="F59" i="25"/>
  <c r="E87" i="12"/>
  <c r="E71" i="19"/>
  <c r="F60" i="32"/>
  <c r="E46" i="37"/>
  <c r="E82" i="13"/>
  <c r="E60" i="32"/>
  <c r="E50" i="34"/>
  <c r="F27" i="35"/>
  <c r="E41" i="36"/>
  <c r="E82" i="40"/>
  <c r="F9" i="29"/>
  <c r="F51" i="24"/>
  <c r="F70" i="21"/>
  <c r="E70" i="21"/>
  <c r="E44" i="20"/>
  <c r="E73" i="19"/>
  <c r="F85" i="18"/>
  <c r="F106" i="17"/>
  <c r="F59" i="16"/>
  <c r="E57" i="16"/>
  <c r="E67" i="15"/>
  <c r="E62" i="14"/>
  <c r="F78" i="13"/>
  <c r="E91" i="11"/>
  <c r="F91" i="11"/>
  <c r="E80" i="40"/>
  <c r="E20" i="38"/>
  <c r="F50" i="34"/>
  <c r="E62" i="32"/>
  <c r="F62" i="32"/>
</calcChain>
</file>

<file path=xl/sharedStrings.xml><?xml version="1.0" encoding="utf-8"?>
<sst xmlns="http://schemas.openxmlformats.org/spreadsheetml/2006/main" count="5058" uniqueCount="1195">
  <si>
    <t>Name of the Instrument</t>
  </si>
  <si>
    <t>Quantity</t>
  </si>
  <si>
    <t>ISIN Number</t>
  </si>
  <si>
    <t>% to Net Assets</t>
  </si>
  <si>
    <t>Industry Classification / Rating</t>
  </si>
  <si>
    <t>YTM</t>
  </si>
  <si>
    <t>Market Value (including accrued interest, if any) (Rs. in Lakhs)</t>
  </si>
  <si>
    <t>Portfolio Statement as on June 28,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</si>
  <si>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</si>
  <si>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</si>
  <si>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</si>
  <si>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</si>
  <si>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</si>
  <si>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</si>
  <si>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</si>
  <si>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</si>
  <si>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</si>
  <si>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</si>
  <si>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</si>
  <si>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</si>
  <si>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</si>
  <si>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</si>
  <si>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</si>
  <si>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</si>
  <si>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Sub Total</t>
  </si>
  <si>
    <t>Treasury Bill</t>
  </si>
  <si>
    <t xml:space="preserve"> SOVEREIGN</t>
  </si>
  <si>
    <t>Mutual Fund Units</t>
  </si>
  <si>
    <t>Total</t>
  </si>
  <si>
    <t>Net Assets</t>
  </si>
  <si>
    <t>Call, Cash &amp; Other Assets</t>
  </si>
  <si>
    <t>Rating</t>
  </si>
  <si>
    <t>** Non- Traded Scrips</t>
  </si>
  <si>
    <t>Notes</t>
  </si>
  <si>
    <t>a) NAV at the beginning and at the end of the Half-year ended 28-Jun-2024</t>
  </si>
  <si>
    <t xml:space="preserve">      Plan/Option</t>
  </si>
  <si>
    <t>As on 28-Jun-2024</t>
  </si>
  <si>
    <t>As on 29-Dec-2023</t>
  </si>
  <si>
    <t>b) Aggregate Distributions declared during the Half - year ended 28-Jun-2024</t>
  </si>
  <si>
    <t>Plan Name</t>
  </si>
  <si>
    <t>Distributions per unit (Rs.)+++</t>
  </si>
  <si>
    <t>+++ Distribution payouts/ re-investments are subject to deduction of TDS at the applicable rates.</t>
  </si>
  <si>
    <t>IDCW - Income Distribution cum capital withdrawal</t>
  </si>
  <si>
    <t>(In Years)</t>
  </si>
  <si>
    <t xml:space="preserve">d) During the month additional instances of fair valuation/deviation from valuation price provided by the valuation agencies </t>
  </si>
  <si>
    <t>Nil</t>
  </si>
  <si>
    <t>Government Securities</t>
  </si>
  <si>
    <t>7.18% GOI 2033 (14-Aug-2033)</t>
  </si>
  <si>
    <t>IN0020230085</t>
  </si>
  <si>
    <t>SOVEREIGN</t>
  </si>
  <si>
    <t>Debt Instruments</t>
  </si>
  <si>
    <t>(a) Listed / awaiting listing on Stock Exchanges</t>
  </si>
  <si>
    <t>7.58% National Bank For Agriculture &amp; Rural Development (31-Jul-2026)</t>
  </si>
  <si>
    <t>INE261F08DX0</t>
  </si>
  <si>
    <t>CRISIL AAA</t>
  </si>
  <si>
    <t>7.82% Bajaj Finance Ltd (31-Jan-2034) **</t>
  </si>
  <si>
    <t>INE296A07SV1</t>
  </si>
  <si>
    <t>IND AAA</t>
  </si>
  <si>
    <t>7.37% GOI 2028 (23-Oct-2028)</t>
  </si>
  <si>
    <t>IN0020230101</t>
  </si>
  <si>
    <t xml:space="preserve">      Growth Plan</t>
  </si>
  <si>
    <t xml:space="preserve">      Direct Growth Plan</t>
  </si>
  <si>
    <t>8.10% ICICI Home Finance Co Ltd (05-Mar-2027) **</t>
  </si>
  <si>
    <t>INE071G07660</t>
  </si>
  <si>
    <t>CARE AAA</t>
  </si>
  <si>
    <t>ICRA AAA</t>
  </si>
  <si>
    <t>7.23% Indian Railway Finance Corporation Ltd (15-Oct-2026) **</t>
  </si>
  <si>
    <t>INE053F08304</t>
  </si>
  <si>
    <t>7.64% Power Finance Corporation Ltd (25-Aug-2026) **</t>
  </si>
  <si>
    <t>INE134E08MT1</t>
  </si>
  <si>
    <t>7.68% Small Industries Development Bank Of India (10-Aug-2027)</t>
  </si>
  <si>
    <t>INE556F08KP4</t>
  </si>
  <si>
    <t>6.40% Jamnagar Utilities &amp; Power Pvt Ltd (29-Sep-2026) **</t>
  </si>
  <si>
    <t>INE936D07174</t>
  </si>
  <si>
    <t>6.40% LIC Housing Finance Ltd (30-Nov-2026)</t>
  </si>
  <si>
    <t>INE115A07PN6</t>
  </si>
  <si>
    <t>8.39% ONGC Petro Additions Ltd (28-Jun-2027) **</t>
  </si>
  <si>
    <t>INE163N08313</t>
  </si>
  <si>
    <t>CRISIL AA</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</si>
  <si>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</si>
  <si>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</si>
  <si>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</si>
  <si>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</si>
  <si>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</si>
  <si>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</si>
  <si>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7.70% REC Ltd (31-Aug-2026)</t>
  </si>
  <si>
    <t>INE020B08FC8</t>
  </si>
  <si>
    <t xml:space="preserve">      IDCW Plan</t>
  </si>
  <si>
    <t xml:space="preserve">      Direct IDCW Plan</t>
  </si>
  <si>
    <t>CRISIL AA+</t>
  </si>
  <si>
    <t>Equity &amp; Equity related</t>
  </si>
  <si>
    <t>HDFC Bank Ltd</t>
  </si>
  <si>
    <t>INE040A01034</t>
  </si>
  <si>
    <t>Banks</t>
  </si>
  <si>
    <t>ICICI Bank Ltd</t>
  </si>
  <si>
    <t>INE090A01021</t>
  </si>
  <si>
    <t>Infosys Ltd</t>
  </si>
  <si>
    <t>INE009A01021</t>
  </si>
  <si>
    <t>IT - Software</t>
  </si>
  <si>
    <t>Larsen &amp; Toubro Ltd</t>
  </si>
  <si>
    <t>INE018A01030</t>
  </si>
  <si>
    <t>Construction</t>
  </si>
  <si>
    <t>Bharti Airtel Ltd</t>
  </si>
  <si>
    <t>INE397D01024</t>
  </si>
  <si>
    <t>Telecom - Services</t>
  </si>
  <si>
    <t>Axis Bank Ltd</t>
  </si>
  <si>
    <t>INE238A01034</t>
  </si>
  <si>
    <t>Reliance Industries Ltd</t>
  </si>
  <si>
    <t>INE002A01018</t>
  </si>
  <si>
    <t>Petroleum Products</t>
  </si>
  <si>
    <t>State Bank of India</t>
  </si>
  <si>
    <t>INE062A01020</t>
  </si>
  <si>
    <t>Zomato Ltd</t>
  </si>
  <si>
    <t>INE758T01015</t>
  </si>
  <si>
    <t>Retailing</t>
  </si>
  <si>
    <t>HCL Technologies Ltd</t>
  </si>
  <si>
    <t>INE860A01027</t>
  </si>
  <si>
    <t>Crompton Greaves Consumer Electricals Ltd</t>
  </si>
  <si>
    <t>INE299U01018</t>
  </si>
  <si>
    <t>Consumer Durables</t>
  </si>
  <si>
    <t>Tata Motors Ltd</t>
  </si>
  <si>
    <t>INE155A01022</t>
  </si>
  <si>
    <t>Automobiles</t>
  </si>
  <si>
    <t>NTPC Ltd</t>
  </si>
  <si>
    <t>INE733E01010</t>
  </si>
  <si>
    <t>Power</t>
  </si>
  <si>
    <t>PB Fintech Ltd</t>
  </si>
  <si>
    <t>INE417T01026</t>
  </si>
  <si>
    <t>Financial Technology (Fintech)</t>
  </si>
  <si>
    <t>Sun Pharmaceutical Industries Ltd</t>
  </si>
  <si>
    <t>INE044A01036</t>
  </si>
  <si>
    <t>Pharmaceuticals &amp; Biotechnology</t>
  </si>
  <si>
    <t>Kirloskar Oil Engines Ltd</t>
  </si>
  <si>
    <t>INE146L01010</t>
  </si>
  <si>
    <t>Industrial Products</t>
  </si>
  <si>
    <t>United Spirits Ltd</t>
  </si>
  <si>
    <t>INE854D01024</t>
  </si>
  <si>
    <t>Beverages</t>
  </si>
  <si>
    <t>Apollo Hospitals Enterprise Ltd</t>
  </si>
  <si>
    <t>INE437A01024</t>
  </si>
  <si>
    <t>Healthcare Services</t>
  </si>
  <si>
    <t>Marico Ltd</t>
  </si>
  <si>
    <t>INE196A01026</t>
  </si>
  <si>
    <t>Agricultural Food &amp; Other Products</t>
  </si>
  <si>
    <t>IndusInd Bank Ltd</t>
  </si>
  <si>
    <t>INE095A01012</t>
  </si>
  <si>
    <t>Bharat Electronics Ltd</t>
  </si>
  <si>
    <t>INE263A01024</t>
  </si>
  <si>
    <t>Aerospace &amp; Defense</t>
  </si>
  <si>
    <t>Jubilant Foodworks Ltd</t>
  </si>
  <si>
    <t>INE797F01020</t>
  </si>
  <si>
    <t>Leisure Services</t>
  </si>
  <si>
    <t>GAIL (India) Ltd</t>
  </si>
  <si>
    <t>INE129A01019</t>
  </si>
  <si>
    <t>Gas</t>
  </si>
  <si>
    <t>Maruti Suzuki India Ltd</t>
  </si>
  <si>
    <t>INE585B01010</t>
  </si>
  <si>
    <t>Sapphire Foods India Ltd</t>
  </si>
  <si>
    <t>INE806T01012</t>
  </si>
  <si>
    <t>Tech Mahindra Ltd</t>
  </si>
  <si>
    <t>INE669C01036</t>
  </si>
  <si>
    <t>HDFC Life Insurance Co Ltd</t>
  </si>
  <si>
    <t>INE795G01014</t>
  </si>
  <si>
    <t>Insurance</t>
  </si>
  <si>
    <t>Oil &amp; Natural Gas Corporation Ltd</t>
  </si>
  <si>
    <t>INE213A01029</t>
  </si>
  <si>
    <t>Oil</t>
  </si>
  <si>
    <t>Prestige Estates Projects Ltd</t>
  </si>
  <si>
    <t>INE811K01011</t>
  </si>
  <si>
    <t>Realty</t>
  </si>
  <si>
    <t>Amara Raja Energy And Mobility Ltd</t>
  </si>
  <si>
    <t>INE885A01032</t>
  </si>
  <si>
    <t>Auto Components</t>
  </si>
  <si>
    <t>Teamlease Services Ltd</t>
  </si>
  <si>
    <t>INE985S01024</t>
  </si>
  <si>
    <t>Commercial Services &amp; Supplies</t>
  </si>
  <si>
    <t>Eris Lifesciences Ltd</t>
  </si>
  <si>
    <t>INE406M01024</t>
  </si>
  <si>
    <t>Bharti Hexacom Ltd</t>
  </si>
  <si>
    <t>INE343G01021</t>
  </si>
  <si>
    <t>SBI Cards and Payment Services Ltd</t>
  </si>
  <si>
    <t>INE018E01016</t>
  </si>
  <si>
    <t>Finance</t>
  </si>
  <si>
    <t>Hindustan Aeronautics Ltd</t>
  </si>
  <si>
    <t>INE066F01020</t>
  </si>
  <si>
    <t>Tube Investments of India Ltd</t>
  </si>
  <si>
    <t>INE974X01010</t>
  </si>
  <si>
    <t>Ultratech Cement Ltd</t>
  </si>
  <si>
    <t>INE481G01011</t>
  </si>
  <si>
    <t>Cement &amp; Cement Products</t>
  </si>
  <si>
    <t>Tata Steel Ltd</t>
  </si>
  <si>
    <t>INE081A01020</t>
  </si>
  <si>
    <t>Ferrous Metals</t>
  </si>
  <si>
    <t>Metropolis Healthcare Ltd</t>
  </si>
  <si>
    <t>INE112L01020</t>
  </si>
  <si>
    <t>Dalmia Bharat Ltd</t>
  </si>
  <si>
    <t>INE00R701025</t>
  </si>
  <si>
    <t>Apeejay Surrendra Park Hotels Ltd</t>
  </si>
  <si>
    <t>INE988S01028</t>
  </si>
  <si>
    <t>Amber Enterprises India Ltd</t>
  </si>
  <si>
    <t>INE371P01015</t>
  </si>
  <si>
    <t>Lemon Tree Hotels Ltd</t>
  </si>
  <si>
    <t>INE970X01018</t>
  </si>
  <si>
    <t>Voltas Ltd</t>
  </si>
  <si>
    <t>INE226A01021</t>
  </si>
  <si>
    <t>Affle India Ltd</t>
  </si>
  <si>
    <t>INE00WC01027</t>
  </si>
  <si>
    <t>IT - Services</t>
  </si>
  <si>
    <t>SRF Ltd</t>
  </si>
  <si>
    <t>INE647A01010</t>
  </si>
  <si>
    <t>Chemicals &amp; Petrochemicals</t>
  </si>
  <si>
    <t>7.50% National Bank For Agriculture &amp; Rural Development (31-Aug-2026)</t>
  </si>
  <si>
    <t>INE261F08EA6</t>
  </si>
  <si>
    <t>8.80% Bharti Telecom Ltd (21-Nov-2025) **</t>
  </si>
  <si>
    <t>INE403D08132</t>
  </si>
  <si>
    <t>7.90% Bajaj Housing Finance Ltd (28-Apr-2028) **</t>
  </si>
  <si>
    <t>INE377Y07417</t>
  </si>
  <si>
    <t>8.10% Mahindra &amp; Mahindra Financial Services Ltd (21-May-2026) **</t>
  </si>
  <si>
    <t>INE774D07UX3</t>
  </si>
  <si>
    <t>5.63% GOI 2026 (12-Apr-2026)</t>
  </si>
  <si>
    <t>IN0020210012</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</si>
  <si>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</si>
  <si>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</si>
  <si>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</si>
  <si>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</si>
  <si>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</si>
  <si>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</si>
  <si>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</si>
  <si>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</si>
  <si>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</si>
  <si>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REC Ltd</t>
  </si>
  <si>
    <t>INE020B01018</t>
  </si>
  <si>
    <t>ITC Ltd</t>
  </si>
  <si>
    <t>INE154A01025</t>
  </si>
  <si>
    <t>Diversified Fmcg</t>
  </si>
  <si>
    <t>Trent Ltd</t>
  </si>
  <si>
    <t>INE849A01020</t>
  </si>
  <si>
    <t>Hindustan Unilever Ltd</t>
  </si>
  <si>
    <t>INE030A01027</t>
  </si>
  <si>
    <t>Bank of Baroda</t>
  </si>
  <si>
    <t>INE028A01039</t>
  </si>
  <si>
    <t>Hindustan Petroleum Corporation Ltd</t>
  </si>
  <si>
    <t>INE094A01015</t>
  </si>
  <si>
    <t>Asian Paints Ltd</t>
  </si>
  <si>
    <t>INE021A01026</t>
  </si>
  <si>
    <t>Bajaj Finance Ltd</t>
  </si>
  <si>
    <t>INE296A01024</t>
  </si>
  <si>
    <t>Ambuja Cements Ltd</t>
  </si>
  <si>
    <t>INE079A01024</t>
  </si>
  <si>
    <t>Havells India Ltd</t>
  </si>
  <si>
    <t>INE176B01034</t>
  </si>
  <si>
    <t>The India Cements Ltd</t>
  </si>
  <si>
    <t>INE383A01012</t>
  </si>
  <si>
    <t>Power Grid Corporation of India Ltd</t>
  </si>
  <si>
    <t>INE752E01010</t>
  </si>
  <si>
    <t>Cipla Ltd</t>
  </si>
  <si>
    <t>INE059A01026</t>
  </si>
  <si>
    <t>Kotak Mahindra Bank Ltd</t>
  </si>
  <si>
    <t>INE237A01028</t>
  </si>
  <si>
    <t>Bharat Petroleum Corporation Ltd</t>
  </si>
  <si>
    <t>INE029A01011</t>
  </si>
  <si>
    <t>Tata Consultancy Services Ltd</t>
  </si>
  <si>
    <t>INE467B01029</t>
  </si>
  <si>
    <t>Titan Co Ltd</t>
  </si>
  <si>
    <t>INE280A01028</t>
  </si>
  <si>
    <t>Bandhan Bank Ltd</t>
  </si>
  <si>
    <t>INE545U01014</t>
  </si>
  <si>
    <t>Indian Oil Corporation Ltd</t>
  </si>
  <si>
    <t>INE242A01010</t>
  </si>
  <si>
    <t>Canara Bank</t>
  </si>
  <si>
    <t>INE476A01022</t>
  </si>
  <si>
    <t>Tata Power Co Ltd</t>
  </si>
  <si>
    <t>INE245A01021</t>
  </si>
  <si>
    <t>ACC Ltd</t>
  </si>
  <si>
    <t>INE012A01025</t>
  </si>
  <si>
    <t>Adani Ports and Special Economic Zone Ltd</t>
  </si>
  <si>
    <t>INE742F01042</t>
  </si>
  <si>
    <t>Transport Infrastructure</t>
  </si>
  <si>
    <t>Container Corporation Of India Ltd</t>
  </si>
  <si>
    <t>INE111A01025</t>
  </si>
  <si>
    <t>Transport Services</t>
  </si>
  <si>
    <t>JK Lakshmi Cement Ltd</t>
  </si>
  <si>
    <t>INE786A01032</t>
  </si>
  <si>
    <t>7.835% Lic Housing Finance Ltd 11-May-27 **</t>
  </si>
  <si>
    <t>INE115A07QO2</t>
  </si>
  <si>
    <t>364 DTB (23-Jan-2025)</t>
  </si>
  <si>
    <t>IN002023Z455</t>
  </si>
  <si>
    <t>Margin on Derivatives</t>
  </si>
  <si>
    <t xml:space="preserve">c) Total outstanding position (as at June 28, 2024) in Derivative Instruments (Gross Notional) </t>
  </si>
  <si>
    <t>Rs. 30,566.25 Lacs</t>
  </si>
  <si>
    <t xml:space="preserve">d) Outstanding derivative exposure as % to net assets </t>
  </si>
  <si>
    <t>e) Portfolio Turnover Ratio during the Half - year 28-Jun-2024</t>
  </si>
  <si>
    <t>f) Residual maturity / Average Maturity as on 28-Jun-2024</t>
  </si>
  <si>
    <t xml:space="preserve">g) During the month additional instances of fair valuation/deviation from valuation price provided by the valuation agencies </t>
  </si>
  <si>
    <t>Intellect Design Arena Ltd</t>
  </si>
  <si>
    <t>INE306R01017</t>
  </si>
  <si>
    <t xml:space="preserve">(b) Unlisted </t>
  </si>
  <si>
    <t>Numero Uno International Ltd ** ^^</t>
  </si>
  <si>
    <t>Globsyn Technologies Ltd ** ^^</t>
  </si>
  <si>
    <t>INE671B01034</t>
  </si>
  <si>
    <t>8.45% HDFC Bank Ltd (18-May-2026) **</t>
  </si>
  <si>
    <t>INE040A08542</t>
  </si>
  <si>
    <t>7.61% LIC Housing Finance Ltd (30-Jul-2025) **</t>
  </si>
  <si>
    <t>INE115A07PW7</t>
  </si>
  <si>
    <t>7.40% HDFC Bank Ltd (02-Jun-2025) **</t>
  </si>
  <si>
    <t>INE040A08AH8</t>
  </si>
  <si>
    <t>7.38% GOI 2027 (20-Jun-2027)</t>
  </si>
  <si>
    <t>IN0020220037</t>
  </si>
  <si>
    <t>^^ Securities are fair valued</t>
  </si>
  <si>
    <t>c) Portfolio Turnover Ratio during the Half - year 28-Jun-2024</t>
  </si>
  <si>
    <t>d) Residual maturity / Average Maturity as on 28-Jun-2024</t>
  </si>
  <si>
    <t xml:space="preserve">e) During the month additional instances of fair valuation/deviation from valuation price provided by the valuation agencies </t>
  </si>
  <si>
    <t>b) Index Futures</t>
  </si>
  <si>
    <t>8.09% Kotak Mahindra Prime Ltd (09-Nov-2026) **</t>
  </si>
  <si>
    <t>INE916DA7SL3</t>
  </si>
  <si>
    <t>Rs. 44,871.59 Lacs</t>
  </si>
  <si>
    <t>Grasim Industries Ltd</t>
  </si>
  <si>
    <t>INE047A01021</t>
  </si>
  <si>
    <t>ICICI Prudential Life Insurance Co Ltd</t>
  </si>
  <si>
    <t>INE726G01019</t>
  </si>
  <si>
    <t>Tata Motors Ltd DVR</t>
  </si>
  <si>
    <t>IN9155A01020</t>
  </si>
  <si>
    <t>Emami Ltd</t>
  </si>
  <si>
    <t>INE548C01032</t>
  </si>
  <si>
    <t>Personal Products</t>
  </si>
  <si>
    <t>Coal India Ltd</t>
  </si>
  <si>
    <t>INE522F01014</t>
  </si>
  <si>
    <t>Consumable Fuels</t>
  </si>
  <si>
    <t>City Union Bank Ltd</t>
  </si>
  <si>
    <t>INE491A01021</t>
  </si>
  <si>
    <t>Coromandel International Ltd</t>
  </si>
  <si>
    <t>INE169A01031</t>
  </si>
  <si>
    <t>Fertilizers &amp; Agrochemicals</t>
  </si>
  <si>
    <t>Dr. Reddy's Laboratories Ltd</t>
  </si>
  <si>
    <t>INE089A01023</t>
  </si>
  <si>
    <t>Nuvoco Vistas Corporation Ltd</t>
  </si>
  <si>
    <t>INE118D01016</t>
  </si>
  <si>
    <t>DCB Bank Ltd</t>
  </si>
  <si>
    <t>INE503A01015</t>
  </si>
  <si>
    <t>Mahindra &amp; Mahindra Financial Services Ltd</t>
  </si>
  <si>
    <t>INE774D01024</t>
  </si>
  <si>
    <t>Restaurant Brands Asia Ltd</t>
  </si>
  <si>
    <t>INE07T201019</t>
  </si>
  <si>
    <t>Hindalco Industries Ltd</t>
  </si>
  <si>
    <t>INE038A01020</t>
  </si>
  <si>
    <t>Non - Ferrous Metals</t>
  </si>
  <si>
    <t>Gujarat State Petronet Ltd</t>
  </si>
  <si>
    <t>INE246F01010</t>
  </si>
  <si>
    <t>Gateway Distriparks Ltd</t>
  </si>
  <si>
    <t>INE079J01017</t>
  </si>
  <si>
    <t>Akzo Nobel India Ltd</t>
  </si>
  <si>
    <t>INE133A01011</t>
  </si>
  <si>
    <t>TVS Holdings Ltd</t>
  </si>
  <si>
    <t>INE105A01035</t>
  </si>
  <si>
    <t>CESC Ltd</t>
  </si>
  <si>
    <t>INE486A01021</t>
  </si>
  <si>
    <t>(b) Units of Real Estate Investment Trusts (REITs)</t>
  </si>
  <si>
    <t>Brookfield India Real Estate Trust</t>
  </si>
  <si>
    <t>INE0FDU25010</t>
  </si>
  <si>
    <t>Industry Classification</t>
  </si>
  <si>
    <t>NHPC Ltd</t>
  </si>
  <si>
    <t>INE848E01016</t>
  </si>
  <si>
    <t>Castrol India Ltd</t>
  </si>
  <si>
    <t>INE172A01027</t>
  </si>
  <si>
    <t>Petronet LNG Ltd</t>
  </si>
  <si>
    <t>INE347G01014</t>
  </si>
  <si>
    <t>360 One Wam Ltd</t>
  </si>
  <si>
    <t>INE466L01038</t>
  </si>
  <si>
    <t>Capital Markets</t>
  </si>
  <si>
    <t>Chambal Fertilizers &amp; Chemicals Ltd</t>
  </si>
  <si>
    <t>INE085A01013</t>
  </si>
  <si>
    <t>Colgate Palmolive (India) Ltd</t>
  </si>
  <si>
    <t>INE259A01022</t>
  </si>
  <si>
    <t>Finolex Industries Ltd</t>
  </si>
  <si>
    <t>INE183A01024</t>
  </si>
  <si>
    <t>Rallis India Ltd</t>
  </si>
  <si>
    <t>INE613A01020</t>
  </si>
  <si>
    <t>Mahanagar Gas Ltd</t>
  </si>
  <si>
    <t>INE002S01010</t>
  </si>
  <si>
    <t>IN9047A01011</t>
  </si>
  <si>
    <t>Embassy Office Parks REIT</t>
  </si>
  <si>
    <t>INE041025011</t>
  </si>
  <si>
    <t>Foreign Equity Securities</t>
  </si>
  <si>
    <t>Mediatek Inc</t>
  </si>
  <si>
    <t>TW0002454006</t>
  </si>
  <si>
    <t>IT - Hardware</t>
  </si>
  <si>
    <t>Unilever PLC, (ADR)</t>
  </si>
  <si>
    <t>US9047677045</t>
  </si>
  <si>
    <t>Food Products</t>
  </si>
  <si>
    <t>Novatek Microelectronics Corp. Ltd</t>
  </si>
  <si>
    <t>TW0003034005</t>
  </si>
  <si>
    <t>Hon Hai Precision Industry Co Ltd</t>
  </si>
  <si>
    <t>TW0002317005</t>
  </si>
  <si>
    <t>Industrial Manufacturing</t>
  </si>
  <si>
    <t>Hyundai Motor Co Ltd</t>
  </si>
  <si>
    <t>KR7005380001</t>
  </si>
  <si>
    <t>Primax Electronics Ltd</t>
  </si>
  <si>
    <t>TW0004915004</t>
  </si>
  <si>
    <t>Fila Holdings Corp</t>
  </si>
  <si>
    <t>KR7081660003</t>
  </si>
  <si>
    <t>Cognizant Technology Solutions Corp., A</t>
  </si>
  <si>
    <t>US1924461023</t>
  </si>
  <si>
    <t>SK Telecom Co Ltd</t>
  </si>
  <si>
    <t>KR7017670001</t>
  </si>
  <si>
    <t>Health &amp; Happiness H&amp;H International Holdings Ltd</t>
  </si>
  <si>
    <t>KYG4387E1070</t>
  </si>
  <si>
    <t>Xtep International Holdings Ltd</t>
  </si>
  <si>
    <t>KYG982771092</t>
  </si>
  <si>
    <t>Thai Beverage Pcl</t>
  </si>
  <si>
    <t>TH0902010014</t>
  </si>
  <si>
    <t>Xinyi Solar Holdings Ltd</t>
  </si>
  <si>
    <t>KYG9829N1025</t>
  </si>
  <si>
    <t>Foreign Mutual Fund Units</t>
  </si>
  <si>
    <t>YUANTA/P-SHRS TW DVD PLUS ETF</t>
  </si>
  <si>
    <t>TW0000056001</t>
  </si>
  <si>
    <t>Foreign Mutual Fund</t>
  </si>
  <si>
    <t>CE Info Systems Ltd</t>
  </si>
  <si>
    <t>INE0BV301023</t>
  </si>
  <si>
    <t>Info Edge (India) Ltd</t>
  </si>
  <si>
    <t>INE663F01024</t>
  </si>
  <si>
    <t>Zensar Technologies Ltd</t>
  </si>
  <si>
    <t>INE520A01027</t>
  </si>
  <si>
    <t>Mphasis Ltd</t>
  </si>
  <si>
    <t>INE356A01018</t>
  </si>
  <si>
    <t>Indiamart Intermesh Ltd</t>
  </si>
  <si>
    <t>INE933S01016</t>
  </si>
  <si>
    <t>Rategain Travel Technologies Ltd</t>
  </si>
  <si>
    <t>INE0CLI01024</t>
  </si>
  <si>
    <t>Birlasoft Ltd</t>
  </si>
  <si>
    <t>INE836A01035</t>
  </si>
  <si>
    <t>Coforge Ltd</t>
  </si>
  <si>
    <t>INE591G01017</t>
  </si>
  <si>
    <t>JustDial Ltd</t>
  </si>
  <si>
    <t>INE599M01018</t>
  </si>
  <si>
    <t>Tanla Platforms Ltd</t>
  </si>
  <si>
    <t>INE483C01032</t>
  </si>
  <si>
    <t>Cyient Ltd</t>
  </si>
  <si>
    <t>INE136B01020</t>
  </si>
  <si>
    <t>Persistent Systems Ltd</t>
  </si>
  <si>
    <t>INE262H01021</t>
  </si>
  <si>
    <t>Firstsource Solutions Ltd</t>
  </si>
  <si>
    <t>INE684F01012</t>
  </si>
  <si>
    <t>FSN E-Commerce Ventures Ltd</t>
  </si>
  <si>
    <t>INE388Y01029</t>
  </si>
  <si>
    <t>Ltimindtree Ltd</t>
  </si>
  <si>
    <t>INE214T01019</t>
  </si>
  <si>
    <t>One 97 Communications Ltd</t>
  </si>
  <si>
    <t>INE982J01020</t>
  </si>
  <si>
    <t>Tata Technologies Ltd</t>
  </si>
  <si>
    <t>INE142M01025</t>
  </si>
  <si>
    <t>eMudhra Ltd</t>
  </si>
  <si>
    <t>INE01QM01018</t>
  </si>
  <si>
    <t>Tracxn Technologies Ltd</t>
  </si>
  <si>
    <t>INE0HMF01019</t>
  </si>
  <si>
    <t>Netweb Technologies India Ltd</t>
  </si>
  <si>
    <t>INE0NT901020</t>
  </si>
  <si>
    <t>Xelpmoc Design and Tech Ltd</t>
  </si>
  <si>
    <t>INE01P501012</t>
  </si>
  <si>
    <t>Amazon.com INC</t>
  </si>
  <si>
    <t>US0231351067</t>
  </si>
  <si>
    <t>Alphabet Inc</t>
  </si>
  <si>
    <t>US02079K3059</t>
  </si>
  <si>
    <t>Meta Platforms Inc</t>
  </si>
  <si>
    <t>US30303M1027</t>
  </si>
  <si>
    <t>Microsoft Corp</t>
  </si>
  <si>
    <t>US5949181045</t>
  </si>
  <si>
    <t>Apple Inc</t>
  </si>
  <si>
    <t>US0378331005</t>
  </si>
  <si>
    <t>Freshworks Inc</t>
  </si>
  <si>
    <t>US3580541049</t>
  </si>
  <si>
    <t>Tencent Holdings Ltd</t>
  </si>
  <si>
    <t>KYG875721634</t>
  </si>
  <si>
    <t>Alibaba Group Holding Ltd</t>
  </si>
  <si>
    <t>KYG017191142</t>
  </si>
  <si>
    <t>Zoom Video Communications Inc</t>
  </si>
  <si>
    <t>US98980L1017</t>
  </si>
  <si>
    <t>Franklin Technology Fund, Class I (Acc)</t>
  </si>
  <si>
    <t>LU0626261944</t>
  </si>
  <si>
    <t>Brigade Enterprises Ltd</t>
  </si>
  <si>
    <t>INE791I01019</t>
  </si>
  <si>
    <t>Equitas Small Finance Bank Ltd</t>
  </si>
  <si>
    <t>INE063P01018</t>
  </si>
  <si>
    <t>Kalyan Jewellers India Ltd</t>
  </si>
  <si>
    <t>INE303R01014</t>
  </si>
  <si>
    <t>Deepak Nitrite Ltd</t>
  </si>
  <si>
    <t>INE288B01029</t>
  </si>
  <si>
    <t>Karur Vysya Bank Ltd</t>
  </si>
  <si>
    <t>INE036D01028</t>
  </si>
  <si>
    <t>Carborundum Universal Ltd</t>
  </si>
  <si>
    <t>INE120A01034</t>
  </si>
  <si>
    <t>Aster DM Healthcare Ltd</t>
  </si>
  <si>
    <t>INE914M01019</t>
  </si>
  <si>
    <t>Blue Star Ltd</t>
  </si>
  <si>
    <t>INE472A01039</t>
  </si>
  <si>
    <t>J.B. Chemicals &amp; Pharmaceuticals Ltd</t>
  </si>
  <si>
    <t>INE572A01036</t>
  </si>
  <si>
    <t>Sobha Ltd</t>
  </si>
  <si>
    <t>INE671H01015</t>
  </si>
  <si>
    <t>Titagarh Rail Systems Ltd</t>
  </si>
  <si>
    <t>INE615H01020</t>
  </si>
  <si>
    <t>Exide Industries Ltd</t>
  </si>
  <si>
    <t>INE302A01020</t>
  </si>
  <si>
    <t>Finolex Cables Ltd</t>
  </si>
  <si>
    <t>INE235A01022</t>
  </si>
  <si>
    <t>KPIT Technologies Ltd</t>
  </si>
  <si>
    <t>INE04I401011</t>
  </si>
  <si>
    <t>Techno Electric &amp; Engineering Co Ltd</t>
  </si>
  <si>
    <t>INE285K01026</t>
  </si>
  <si>
    <t>KNR Constructions Ltd</t>
  </si>
  <si>
    <t>INE634I01029</t>
  </si>
  <si>
    <t>K.P.R. Mill Ltd</t>
  </si>
  <si>
    <t>INE930H01031</t>
  </si>
  <si>
    <t>Textiles &amp; Apparels</t>
  </si>
  <si>
    <t>Multi Commodity Exchange Of India Ltd</t>
  </si>
  <si>
    <t>INE745G01035</t>
  </si>
  <si>
    <t>Chemplast Sanmar Ltd</t>
  </si>
  <si>
    <t>INE488A01050</t>
  </si>
  <si>
    <t>CCL Products (India) Ltd</t>
  </si>
  <si>
    <t>INE421D01022</t>
  </si>
  <si>
    <t>Elecon Engineering Co Ltd</t>
  </si>
  <si>
    <t>INE205B01023</t>
  </si>
  <si>
    <t>Syrma SGS Technology Ltd</t>
  </si>
  <si>
    <t>INE0DYJ01015</t>
  </si>
  <si>
    <t>Ion Exchange (India) Ltd</t>
  </si>
  <si>
    <t>INE570A01022</t>
  </si>
  <si>
    <t>Other Utilities</t>
  </si>
  <si>
    <t>Jyothy Labs Ltd</t>
  </si>
  <si>
    <t>INE668F01031</t>
  </si>
  <si>
    <t>Household Products</t>
  </si>
  <si>
    <t>Kirloskar Pneumatic Co Ltd</t>
  </si>
  <si>
    <t>INE811A01020</t>
  </si>
  <si>
    <t>Ahluwalia Contracts (India) Ltd</t>
  </si>
  <si>
    <t>INE758C01029</t>
  </si>
  <si>
    <t>Mrs Bectors Food Specialities Ltd</t>
  </si>
  <si>
    <t>INE495P01012</t>
  </si>
  <si>
    <t>Cholamandalam Financial Holdings Ltd</t>
  </si>
  <si>
    <t>INE149A01033</t>
  </si>
  <si>
    <t>Praj Industries Ltd</t>
  </si>
  <si>
    <t>INE074A01025</t>
  </si>
  <si>
    <t>Apollo Pipes Ltd</t>
  </si>
  <si>
    <t>INE126J01016</t>
  </si>
  <si>
    <t>Data Patterns India Ltd</t>
  </si>
  <si>
    <t>INE0IX101010</t>
  </si>
  <si>
    <t>Pricol Ltd</t>
  </si>
  <si>
    <t>INE726V01018</t>
  </si>
  <si>
    <t>Hitachi Energy India Ltd</t>
  </si>
  <si>
    <t>INE07Y701011</t>
  </si>
  <si>
    <t>Electrical Equipment</t>
  </si>
  <si>
    <t>Nesco Ltd</t>
  </si>
  <si>
    <t>INE317F01035</t>
  </si>
  <si>
    <t>Tega Industries Ltd</t>
  </si>
  <si>
    <t>INE011K01018</t>
  </si>
  <si>
    <t>S J S Enterprises Ltd</t>
  </si>
  <si>
    <t>INE284S01014</t>
  </si>
  <si>
    <t>Anand Rathi Wealth Ltd</t>
  </si>
  <si>
    <t>INE463V01026</t>
  </si>
  <si>
    <t>GHCL Ltd</t>
  </si>
  <si>
    <t>INE539A01019</t>
  </si>
  <si>
    <t>Kirloskar Brothers Ltd</t>
  </si>
  <si>
    <t>INE732A01036</t>
  </si>
  <si>
    <t>Angel One Ltd</t>
  </si>
  <si>
    <t>INE732I01013</t>
  </si>
  <si>
    <t>Karnataka Bank Ltd</t>
  </si>
  <si>
    <t>INE614B01018</t>
  </si>
  <si>
    <t>Shankara Building Products Ltd</t>
  </si>
  <si>
    <t>INE274V01019</t>
  </si>
  <si>
    <t>The Ramco Cements Ltd</t>
  </si>
  <si>
    <t>INE331A01037</t>
  </si>
  <si>
    <t>India Shelter Finance Corporation Ltd</t>
  </si>
  <si>
    <t>INE922K01024</t>
  </si>
  <si>
    <t>TTK Prestige Ltd</t>
  </si>
  <si>
    <t>INE690A01028</t>
  </si>
  <si>
    <t>MTAR Technologies Ltd</t>
  </si>
  <si>
    <t>INE864I01014</t>
  </si>
  <si>
    <t>TV Today Network Ltd</t>
  </si>
  <si>
    <t>INE038F01029</t>
  </si>
  <si>
    <t>Entertainment</t>
  </si>
  <si>
    <t>Vishnu Chemicals Ltd</t>
  </si>
  <si>
    <t>INE270I01022</t>
  </si>
  <si>
    <t>Stanley Lifestyles Ltd</t>
  </si>
  <si>
    <t>INE01A001028</t>
  </si>
  <si>
    <t>Ujjivan Small Finance Bank Ltd</t>
  </si>
  <si>
    <t>INE551W01018</t>
  </si>
  <si>
    <t>S P Apparels Ltd</t>
  </si>
  <si>
    <t>INE212I01016</t>
  </si>
  <si>
    <t>Indoco Remedies Ltd</t>
  </si>
  <si>
    <t>INE873D01024</t>
  </si>
  <si>
    <t>V-Mart Retail Ltd</t>
  </si>
  <si>
    <t>INE665J01013</t>
  </si>
  <si>
    <t>Devyani International Ltd</t>
  </si>
  <si>
    <t>INE872J01023</t>
  </si>
  <si>
    <t>Fusion Micro Finance Ltd</t>
  </si>
  <si>
    <t>INE139R01012</t>
  </si>
  <si>
    <t>Symphony Ltd</t>
  </si>
  <si>
    <t>INE225D01027</t>
  </si>
  <si>
    <t>Music Broadcast Ltd (Non- Convertible Preference Shares)</t>
  </si>
  <si>
    <t>INE919I04010</t>
  </si>
  <si>
    <t>Campus Activewear Ltd</t>
  </si>
  <si>
    <t>INE278Y01022</t>
  </si>
  <si>
    <t>INE671H20015</t>
  </si>
  <si>
    <t>TVS Supply Chain Solutions Ltd</t>
  </si>
  <si>
    <t>INE395N01027</t>
  </si>
  <si>
    <t>91 DTB (19-Jul-2024)</t>
  </si>
  <si>
    <t>IN002024X037</t>
  </si>
  <si>
    <t>Federal Bank Ltd</t>
  </si>
  <si>
    <t>INE171A01029</t>
  </si>
  <si>
    <t>Cummins India Ltd</t>
  </si>
  <si>
    <t>INE298A01020</t>
  </si>
  <si>
    <t>Dixon Technologies (India) Ltd</t>
  </si>
  <si>
    <t>INE935N01020</t>
  </si>
  <si>
    <t>CG Power and Industrial Solutions Ltd</t>
  </si>
  <si>
    <t>INE067A01029</t>
  </si>
  <si>
    <t>Phoenix Mills Ltd</t>
  </si>
  <si>
    <t>INE211B01039</t>
  </si>
  <si>
    <t>Max Healthcare Institute Ltd</t>
  </si>
  <si>
    <t>INE027H01010</t>
  </si>
  <si>
    <t>J.K. Cement Ltd</t>
  </si>
  <si>
    <t>INE823G01014</t>
  </si>
  <si>
    <t>Oberoi Realty Ltd</t>
  </si>
  <si>
    <t>INE093I01010</t>
  </si>
  <si>
    <t>Endurance Technologies Ltd</t>
  </si>
  <si>
    <t>INE913H01037</t>
  </si>
  <si>
    <t>Indus Towers Ltd</t>
  </si>
  <si>
    <t>INE121J01017</t>
  </si>
  <si>
    <t>SKF India Ltd</t>
  </si>
  <si>
    <t>INE640A01023</t>
  </si>
  <si>
    <t>IPCA Laboratories Ltd</t>
  </si>
  <si>
    <t>INE571A01038</t>
  </si>
  <si>
    <t>Max Financial Services Ltd</t>
  </si>
  <si>
    <t>INE180A01020</t>
  </si>
  <si>
    <t>Escorts Kubota Ltd</t>
  </si>
  <si>
    <t>INE042A01014</t>
  </si>
  <si>
    <t>Agricultural, Commercial &amp; Construction Vehicles</t>
  </si>
  <si>
    <t>United Breweries Ltd</t>
  </si>
  <si>
    <t>INE686F01025</t>
  </si>
  <si>
    <t>Indian Hotels Co Ltd</t>
  </si>
  <si>
    <t>INE053A01029</t>
  </si>
  <si>
    <t>Page Industries Ltd</t>
  </si>
  <si>
    <t>INE761H01022</t>
  </si>
  <si>
    <t>Alkem Laboratories Ltd</t>
  </si>
  <si>
    <t>INE540L01014</t>
  </si>
  <si>
    <t>Abbott India Ltd</t>
  </si>
  <si>
    <t>INE358A01014</t>
  </si>
  <si>
    <t>Motherson Sumi Wiring India Ltd</t>
  </si>
  <si>
    <t>INE0FS801015</t>
  </si>
  <si>
    <t>Sundram Fasteners Ltd</t>
  </si>
  <si>
    <t>INE387A01021</t>
  </si>
  <si>
    <t>Kajaria Ceramics Ltd</t>
  </si>
  <si>
    <t>INE217B01036</t>
  </si>
  <si>
    <t>PI Industries Ltd</t>
  </si>
  <si>
    <t>INE603J01030</t>
  </si>
  <si>
    <t>Ajanta Pharma Ltd</t>
  </si>
  <si>
    <t>INE031B01049</t>
  </si>
  <si>
    <t>Timken India Ltd</t>
  </si>
  <si>
    <t>INE325A01013</t>
  </si>
  <si>
    <t>APL Apollo Tubes Ltd</t>
  </si>
  <si>
    <t>INE702C01027</t>
  </si>
  <si>
    <t>Laurus Labs Ltd</t>
  </si>
  <si>
    <t>INE947Q01028</t>
  </si>
  <si>
    <t>L&amp;T Finance Ltd</t>
  </si>
  <si>
    <t>INE498L01015</t>
  </si>
  <si>
    <t>Whirlpool Of India Ltd</t>
  </si>
  <si>
    <t>INE716A01013</t>
  </si>
  <si>
    <t>Uno Minda Ltd</t>
  </si>
  <si>
    <t>INE405E01023</t>
  </si>
  <si>
    <t>Indraprastha Gas Ltd</t>
  </si>
  <si>
    <t>INE203G01027</t>
  </si>
  <si>
    <t>Balkrishna Industries Ltd</t>
  </si>
  <si>
    <t>INE787D01026</t>
  </si>
  <si>
    <t>* Less than 0.01%</t>
  </si>
  <si>
    <t>Rs. 3,667.83 Lacs</t>
  </si>
  <si>
    <t>Sudarshan Chemical Industries Ltd</t>
  </si>
  <si>
    <t>INE659A01023</t>
  </si>
  <si>
    <t>Piramal Pharma Ltd</t>
  </si>
  <si>
    <t>INE0DK501011</t>
  </si>
  <si>
    <t>ISGEC Heavy Engineering Ltd</t>
  </si>
  <si>
    <t>INE858B01029</t>
  </si>
  <si>
    <t>Godrej Consumer Products Ltd</t>
  </si>
  <si>
    <t>INE102D01028</t>
  </si>
  <si>
    <t>TBO Tek Ltd</t>
  </si>
  <si>
    <t>INE673O01025</t>
  </si>
  <si>
    <t>Somany Ceramics Ltd</t>
  </si>
  <si>
    <t>INE355A01028</t>
  </si>
  <si>
    <t>Bosch Ltd</t>
  </si>
  <si>
    <t>INE323A01026</t>
  </si>
  <si>
    <t>TVS Motor Co Ltd</t>
  </si>
  <si>
    <t>INE494B01023</t>
  </si>
  <si>
    <t>Unichem Laboratories Ltd</t>
  </si>
  <si>
    <t>INE351A01035</t>
  </si>
  <si>
    <t>Chennai Interactive Business Services Pvt Ltd ** ^^</t>
  </si>
  <si>
    <t>Analog Devices Inc</t>
  </si>
  <si>
    <t>US0326541051</t>
  </si>
  <si>
    <t>KEI Industries Ltd</t>
  </si>
  <si>
    <t>INE878B01027</t>
  </si>
  <si>
    <t>Samvardhana Motherson International Ltd</t>
  </si>
  <si>
    <t>INE775A01035</t>
  </si>
  <si>
    <t>Interglobe Aviation Ltd</t>
  </si>
  <si>
    <t>INE646L01027</t>
  </si>
  <si>
    <t>Dabur India Ltd</t>
  </si>
  <si>
    <t>INE016A01026</t>
  </si>
  <si>
    <t>Lupin Ltd</t>
  </si>
  <si>
    <t>INE326A01037</t>
  </si>
  <si>
    <t>Kansai Nerolac Paints Ltd</t>
  </si>
  <si>
    <t>INE531A01024</t>
  </si>
  <si>
    <t>Quantum Information Systems ** ^^</t>
  </si>
  <si>
    <t>Ashok Leyland Ltd</t>
  </si>
  <si>
    <t>INE208A01029</t>
  </si>
  <si>
    <t>LIC Housing Finance Ltd</t>
  </si>
  <si>
    <t>INE115A01026</t>
  </si>
  <si>
    <t>JSW Infrastructure Ltd</t>
  </si>
  <si>
    <t>INE880J01026</t>
  </si>
  <si>
    <t>Delhivery Ltd</t>
  </si>
  <si>
    <t>INE148O01028</t>
  </si>
  <si>
    <t>Cholamandalam Investment and Finance Co Ltd</t>
  </si>
  <si>
    <t>INE121A01024</t>
  </si>
  <si>
    <t>SBI Life Insurance Co Ltd</t>
  </si>
  <si>
    <t>INE123W01016</t>
  </si>
  <si>
    <t>Eicher Motors Ltd</t>
  </si>
  <si>
    <t>INE066A01021</t>
  </si>
  <si>
    <t>Tata Consumer Products Ltd</t>
  </si>
  <si>
    <t>INE192A01025</t>
  </si>
  <si>
    <t>Godrej Properties Ltd</t>
  </si>
  <si>
    <t>INE484J01027</t>
  </si>
  <si>
    <t>Mankind Pharma Ltd</t>
  </si>
  <si>
    <t>INE634S01028</t>
  </si>
  <si>
    <t>Torrent Pharmaceuticals Ltd</t>
  </si>
  <si>
    <t>INE685A01028</t>
  </si>
  <si>
    <t>NCC Ltd</t>
  </si>
  <si>
    <t>INE868B01028</t>
  </si>
  <si>
    <t>Avalon Technologies Ltd</t>
  </si>
  <si>
    <t>INE0LCL01028</t>
  </si>
  <si>
    <t>Taiwan Semiconductor Manufacturing Co. Ltd</t>
  </si>
  <si>
    <t>TW0002330008</t>
  </si>
  <si>
    <t>Samsung Electronics Co. Ltd</t>
  </si>
  <si>
    <t>KR7005930003</t>
  </si>
  <si>
    <t>SK Hynix Inc</t>
  </si>
  <si>
    <t>KR7000660001</t>
  </si>
  <si>
    <t>AIA Group Ltd</t>
  </si>
  <si>
    <t>HK0000069689</t>
  </si>
  <si>
    <t>Bank Central Asia Tbk Pt</t>
  </si>
  <si>
    <t>ID1000109507</t>
  </si>
  <si>
    <t>Sumber Alfaria Trijaya Tbk PT</t>
  </si>
  <si>
    <t>ID1000128705</t>
  </si>
  <si>
    <t>Budweiser Brewing Co APAC Ltd</t>
  </si>
  <si>
    <t>KYG1674K1013</t>
  </si>
  <si>
    <t>DBS Group Holdings Ltd</t>
  </si>
  <si>
    <t>SG1L01001701</t>
  </si>
  <si>
    <t>Contemporary Amperex Technology Co Ltd</t>
  </si>
  <si>
    <t>CNE100003662</t>
  </si>
  <si>
    <t>China Merchants Bank Co Ltd</t>
  </si>
  <si>
    <t>CNE1000002M1</t>
  </si>
  <si>
    <t>Meituan</t>
  </si>
  <si>
    <t>KYG596691041</t>
  </si>
  <si>
    <t>Yum China Holdings INC</t>
  </si>
  <si>
    <t>US98850P1093</t>
  </si>
  <si>
    <t>Makemytrip Ltd</t>
  </si>
  <si>
    <t>MU0295S00016</t>
  </si>
  <si>
    <t>Minor International Pcl, Fgn.</t>
  </si>
  <si>
    <t>TH0128B10Z17</t>
  </si>
  <si>
    <t>Samsung Sdi Co Ltd</t>
  </si>
  <si>
    <t>KR7006400006</t>
  </si>
  <si>
    <t>Midea Group Co Ltd</t>
  </si>
  <si>
    <t>CNE100001QQ5</t>
  </si>
  <si>
    <t>Bangkok Dusit Medical Services Pcl</t>
  </si>
  <si>
    <t>TH0264A10Z12</t>
  </si>
  <si>
    <t>Shenzhen Inovance Technology Co Ltd</t>
  </si>
  <si>
    <t>CNE100000V46</t>
  </si>
  <si>
    <t>SM Investments Corp</t>
  </si>
  <si>
    <t>PHY806761029</t>
  </si>
  <si>
    <t>Bank Rakyat Indonesia Persero Tbk Pt</t>
  </si>
  <si>
    <t>ID1000118201</t>
  </si>
  <si>
    <t>China Mengniu Dairy Co. Ltd</t>
  </si>
  <si>
    <t>KYG210961051</t>
  </si>
  <si>
    <t>Agricultural Food &amp; other Products</t>
  </si>
  <si>
    <t>Trip.Com Group Ltd</t>
  </si>
  <si>
    <t>KYG9066F1019</t>
  </si>
  <si>
    <t>Ayala Land Inc</t>
  </si>
  <si>
    <t>PHY0488F1004</t>
  </si>
  <si>
    <t>Bajaj Auto Ltd</t>
  </si>
  <si>
    <t>INE917I01010</t>
  </si>
  <si>
    <t>Nestle India Ltd</t>
  </si>
  <si>
    <t>INE239A01024</t>
  </si>
  <si>
    <t>Bajaj Finserv Ltd</t>
  </si>
  <si>
    <t>INE918I01026</t>
  </si>
  <si>
    <t>JSW Steel Ltd</t>
  </si>
  <si>
    <t>INE019A01038</t>
  </si>
  <si>
    <t>Adani Enterprises Ltd</t>
  </si>
  <si>
    <t>INE423A01024</t>
  </si>
  <si>
    <t>Metals &amp; Minerals Trading</t>
  </si>
  <si>
    <t>Shriram Finance Ltd</t>
  </si>
  <si>
    <t>INE721A01013</t>
  </si>
  <si>
    <t>Wipro Ltd</t>
  </si>
  <si>
    <t>INE075A01022</t>
  </si>
  <si>
    <t>Hero MotoCorp Ltd</t>
  </si>
  <si>
    <t>INE158A01026</t>
  </si>
  <si>
    <t>Britannia Industries Ltd</t>
  </si>
  <si>
    <t>INE216A01030</t>
  </si>
  <si>
    <t>Divi's Laboratories Ltd</t>
  </si>
  <si>
    <t>INE361B01024</t>
  </si>
  <si>
    <t>Franklin U.S. Opportunities Fund, Class I (Acc)</t>
  </si>
  <si>
    <t>LU0195948665</t>
  </si>
  <si>
    <t>Templeton European Opportunities Fund, Class I (Acc)</t>
  </si>
  <si>
    <t>LU0195949390</t>
  </si>
  <si>
    <t>Franklin India Bluechip Fund Direct-Growth Plan</t>
  </si>
  <si>
    <t>INF090I01FN7</t>
  </si>
  <si>
    <t>Mutual Fund</t>
  </si>
  <si>
    <t>Nippon India ETF Gold Bees</t>
  </si>
  <si>
    <t>INF204KB17I5</t>
  </si>
  <si>
    <t>ICICI Prudential Mutual Fund</t>
  </si>
  <si>
    <t>INF109K013N3</t>
  </si>
  <si>
    <t>SBI Mutual Fund</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</si>
  <si>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</si>
  <si>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</si>
  <si>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</si>
  <si>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</si>
  <si>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</si>
  <si>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</si>
  <si>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</si>
  <si>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</si>
  <si>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</si>
  <si>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</si>
  <si>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</si>
  <si>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ISIN</t>
  </si>
  <si>
    <t>Quantity Lent</t>
  </si>
  <si>
    <t>Market Value (Rs in Lakhs)</t>
  </si>
  <si>
    <t xml:space="preserve">f) Risk-o-meter </t>
  </si>
  <si>
    <t>d) Details of securities lent under Securities Lending and Borrowing as on June 28, 2024</t>
  </si>
  <si>
    <t>Foreign ETF</t>
  </si>
  <si>
    <t xml:space="preserve">f) During the month additional instances of fair valuation/deviation from valuation price provided by the valuation agencies </t>
  </si>
  <si>
    <t>NIL</t>
  </si>
  <si>
    <t>Franklin India ELSS Tax Saver Fund (Formerly known as Franklin India TAXSHIELD) ^</t>
  </si>
  <si>
    <t>Franklin India Feeder - Templeton European Opportunities Fund</t>
  </si>
  <si>
    <t>$$$ This scheme is under winding-up and SBI Funds Management Private Limited has been appointed as the liquidator as per the order of Hon'ble Supreme Court dated February 12, 2021.</t>
  </si>
  <si>
    <t>Franklin India Liquid Fund</t>
  </si>
  <si>
    <t>INE163N08230</t>
  </si>
  <si>
    <t>8.57% ONGC Petro Additions Ltd (11-Sep-2024) **</t>
  </si>
  <si>
    <t>INE071G07413</t>
  </si>
  <si>
    <t>5.89% ICICI Home Finance Co Ltd (19-Jul-2024) **</t>
  </si>
  <si>
    <t>INE572E07092</t>
  </si>
  <si>
    <t>8.70% PNB Housing Finance Ltd (17-Sep-2024) **</t>
  </si>
  <si>
    <t>INE018A08BG4</t>
  </si>
  <si>
    <t>7.34% Larsen &amp; Toubro Ltd (09-Sep-2024) **</t>
  </si>
  <si>
    <t>INE936D07075</t>
  </si>
  <si>
    <t>9.75% Jamnagar Utilities &amp; Power Pvt Ltd (02-Aug-2024) **</t>
  </si>
  <si>
    <t>INE115A07ML7</t>
  </si>
  <si>
    <t>7.40% LIC Housing Finance Ltd (06-Sep-2024) **</t>
  </si>
  <si>
    <t>INE377Y07318</t>
  </si>
  <si>
    <t>7.42% Bajaj Housing Finance Ltd (12-Jul-2024) **</t>
  </si>
  <si>
    <t>Certificate of Deposit</t>
  </si>
  <si>
    <t>INE476A16YN5</t>
  </si>
  <si>
    <t>Canara Bank (18-Sep-2024) **</t>
  </si>
  <si>
    <t>CRISIL A1+</t>
  </si>
  <si>
    <t>INE238AD6538</t>
  </si>
  <si>
    <t>Axis Bank Ltd (18-Sep-2024) **</t>
  </si>
  <si>
    <t>INE040A16EY8</t>
  </si>
  <si>
    <t>HDFC Bank Ltd (04-Sep-2024) **</t>
  </si>
  <si>
    <t>CARE A1+</t>
  </si>
  <si>
    <t>INE040A16EZ5</t>
  </si>
  <si>
    <t>HDFC Bank Ltd (11-Sep-2024) **</t>
  </si>
  <si>
    <t>INE028A16FM5</t>
  </si>
  <si>
    <t>Bank of Baroda (16-Aug-2024) **</t>
  </si>
  <si>
    <t>IND A1+</t>
  </si>
  <si>
    <t>INE160A16OU1</t>
  </si>
  <si>
    <t>Punjab National Bank (26-Aug-2024) **</t>
  </si>
  <si>
    <t>ICRA A1+</t>
  </si>
  <si>
    <t>INE160A16OW7</t>
  </si>
  <si>
    <t>Punjab National Bank (02-Sep-2024) **</t>
  </si>
  <si>
    <t>INE040A16DX2</t>
  </si>
  <si>
    <t>HDFC Bank Ltd (13-Sep-2024)</t>
  </si>
  <si>
    <t>Commercial Paper</t>
  </si>
  <si>
    <t>INE929O14BW8</t>
  </si>
  <si>
    <t>Reliance Retail Ventures Ltd (02-Sep-2024) **@</t>
  </si>
  <si>
    <t>INE556F14KE6</t>
  </si>
  <si>
    <t>Small Industries Development Bank Of India (10-Sep-2024) **@</t>
  </si>
  <si>
    <t>INE212K14627</t>
  </si>
  <si>
    <t>SBICAP Securities Ltd (26-Jul-2024) **@</t>
  </si>
  <si>
    <t>INE261F14LP7</t>
  </si>
  <si>
    <t>National Bank For Agriculture &amp; Rural Development (14-Aug-2024)@</t>
  </si>
  <si>
    <t>INE557F14FK1</t>
  </si>
  <si>
    <t>National Housing Bank (28-Aug-2024)@</t>
  </si>
  <si>
    <t>INE261F14LX1</t>
  </si>
  <si>
    <t>National Bank For Agriculture &amp; Rural Development (11-Sep-2024) **@</t>
  </si>
  <si>
    <t>INE607M14BB8</t>
  </si>
  <si>
    <t>Tata Power Renewable Energy Ltd (19-Jul-2024) **@</t>
  </si>
  <si>
    <t>INE957N14IG9</t>
  </si>
  <si>
    <t>Hero Fincorp Ltd (22-Jul-2024) **@</t>
  </si>
  <si>
    <t>INE700G14KG3</t>
  </si>
  <si>
    <t>HDFC Securities Ltd (29-Aug-2024) **@</t>
  </si>
  <si>
    <t>INE865C14LM9</t>
  </si>
  <si>
    <t>Aditya Birla Money Ltd (02-Sep-2024) **@</t>
  </si>
  <si>
    <t>INE01C314882</t>
  </si>
  <si>
    <t>Bajaj Financial Securities Ltd (06-Sep-2024) **@</t>
  </si>
  <si>
    <t>INE01C314890</t>
  </si>
  <si>
    <t>Bajaj Financial Securities Ltd (12-Sep-2024) **@</t>
  </si>
  <si>
    <t>INE212K14734</t>
  </si>
  <si>
    <t>SBICAP Securities Ltd (19-Sep-2024) **@</t>
  </si>
  <si>
    <t>INE824H14PP9</t>
  </si>
  <si>
    <t>Julius Baer Capital (India) Pvt Ltd (20-Sep-2024) **@</t>
  </si>
  <si>
    <t>INE790I14EW0</t>
  </si>
  <si>
    <t>HSBC Investdirect Financial Services (India) Ltd (04-Sep-2024) **@</t>
  </si>
  <si>
    <t>INE824H14OP2</t>
  </si>
  <si>
    <t>Julius Baer Capital (India) Pvt Ltd (04-Sep-2024) **@</t>
  </si>
  <si>
    <t>IN002024X078</t>
  </si>
  <si>
    <t>91 DTB (08-Aug-2024)</t>
  </si>
  <si>
    <t>IN002023Y516</t>
  </si>
  <si>
    <t>182 DTB (05-Sep-2024)</t>
  </si>
  <si>
    <t>IN002023Y532</t>
  </si>
  <si>
    <t>182 DTB (19-Sep-2024)</t>
  </si>
  <si>
    <t>IN002024X045</t>
  </si>
  <si>
    <t>91 DTB (25-Jul-2024)</t>
  </si>
  <si>
    <t>IN002024X110</t>
  </si>
  <si>
    <t>91 DTB (05-Sep-2024)</t>
  </si>
  <si>
    <t>IN002023Y508</t>
  </si>
  <si>
    <t>182 DTB (29-Aug-2024)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</si>
  <si>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</si>
  <si>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</si>
  <si>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</si>
  <si>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</si>
  <si>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</si>
  <si>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</si>
  <si>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</si>
  <si>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</si>
  <si>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</si>
  <si>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</si>
  <si>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</si>
  <si>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</si>
  <si>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</si>
  <si>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</si>
  <si>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</si>
  <si>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</si>
  <si>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</si>
  <si>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</si>
  <si>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</si>
  <si>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</si>
  <si>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</si>
  <si>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28-Jun-2024</t>
  </si>
  <si>
    <t>e) Risk-o-meter</t>
  </si>
  <si>
    <t xml:space="preserve">Primary Benchmark: Tier-1 Index:  NIFTY Liquid Index A-I (Effective April 1, 2024, the benchmark of the scheme is changed from CRISIL Liquid Debt B-I Index) </t>
  </si>
  <si>
    <t>Franklin India Overnight Fund</t>
  </si>
  <si>
    <t>IN002023Y417</t>
  </si>
  <si>
    <t>182 DTB (04-Jul-2024)</t>
  </si>
  <si>
    <t>IN002023Z166</t>
  </si>
  <si>
    <t>364 DTB (11-Jul-2024)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</si>
  <si>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</si>
  <si>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</si>
  <si>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</si>
  <si>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</si>
  <si>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</si>
  <si>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</si>
  <si>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</si>
  <si>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</si>
  <si>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</si>
  <si>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</si>
  <si>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INE556F16AN3</t>
  </si>
  <si>
    <t>Small Industries Development Bank of India (18-Dec-2024)</t>
  </si>
  <si>
    <t>INE562A16MR8</t>
  </si>
  <si>
    <t>Indian Bank (13-Mar-2025) **</t>
  </si>
  <si>
    <t>INE238AD6843</t>
  </si>
  <si>
    <t>Axis Bank Ltd (05-Jun-2025) **</t>
  </si>
  <si>
    <t>INE261F16769</t>
  </si>
  <si>
    <t>National Bank For Agriculture &amp; Rural Development (17-Jan-2025)</t>
  </si>
  <si>
    <t>INE160A16OM8</t>
  </si>
  <si>
    <t>Punjab National Bank (25-Feb-2025)</t>
  </si>
  <si>
    <t>INE692A16GZ8</t>
  </si>
  <si>
    <t>Union Bank of India (27-Feb-2025) **</t>
  </si>
  <si>
    <t>INE160A16OH8</t>
  </si>
  <si>
    <t>Punjab National Bank (31-Jan-2025) **</t>
  </si>
  <si>
    <t>INE040A16EM3</t>
  </si>
  <si>
    <t>HDFC Bank Ltd (03-Feb-2025) **</t>
  </si>
  <si>
    <t>INE261F16785</t>
  </si>
  <si>
    <t>National Bank For Agriculture &amp; Rural Development (07-Feb-2025) **</t>
  </si>
  <si>
    <t>INE040A16EN1</t>
  </si>
  <si>
    <t>HDFC Bank Ltd (20-Feb-2025) **</t>
  </si>
  <si>
    <t>INE092T16WB9</t>
  </si>
  <si>
    <t>IDFC First Bank Ltd (21-Feb-2025) **</t>
  </si>
  <si>
    <t>INE556F16AR4</t>
  </si>
  <si>
    <t>Small Industries Development Bank of India (27-Feb-2025) **</t>
  </si>
  <si>
    <t>INE476A16YS4</t>
  </si>
  <si>
    <t>Canara Bank (06-Mar-2025) **</t>
  </si>
  <si>
    <t>INE01GA16228</t>
  </si>
  <si>
    <t>DBS Bank India Ltd (07-Mar-2025) **</t>
  </si>
  <si>
    <t>INE476A16XV0</t>
  </si>
  <si>
    <t>Canara Bank (11-Mar-2025) **</t>
  </si>
  <si>
    <t>INE040A16EH3</t>
  </si>
  <si>
    <t>HDFC Bank Ltd (06-Dec-2024)</t>
  </si>
  <si>
    <t>INE261F16835</t>
  </si>
  <si>
    <t>National Bank For Agriculture &amp; Rural Development (07-Mar-2025) **</t>
  </si>
  <si>
    <t>INE860H142T4</t>
  </si>
  <si>
    <t>Aditya Birla Finance Ltd (14-Mar-2025) **@</t>
  </si>
  <si>
    <t>INE338I14HK6</t>
  </si>
  <si>
    <t>Motilal Oswal Financial Services Ltd (02-Aug-2024) **@</t>
  </si>
  <si>
    <t>INE121A14WO4</t>
  </si>
  <si>
    <t>Cholamandalam Investment and Finance Co Ltd (23-Oct-2024) **@</t>
  </si>
  <si>
    <t>INE115A14EQ9</t>
  </si>
  <si>
    <t>LIC Housing Finance Ltd (17-Dec-2024) **@</t>
  </si>
  <si>
    <t>INE115A14EX5</t>
  </si>
  <si>
    <t>LIC Housing Finance Ltd (21-Mar-2025) **@</t>
  </si>
  <si>
    <t>INE774D14SD5</t>
  </si>
  <si>
    <t>Mahindra &amp; Mahindra Financial Services Ltd (12-Mar-2025) **@</t>
  </si>
  <si>
    <t>INE417C14710</t>
  </si>
  <si>
    <t>Pilani Investment And Industries Corporation Ltd (21-Mar-2025) **@</t>
  </si>
  <si>
    <t>INE09OL14EL0</t>
  </si>
  <si>
    <t>Birla Group Holdings Pvt Ltd (07-Feb-2025) **@</t>
  </si>
  <si>
    <t>IN002023Z380</t>
  </si>
  <si>
    <t>364 DTB (05-Dec-2024)</t>
  </si>
  <si>
    <t>IN002023Z505</t>
  </si>
  <si>
    <t>364 DTB (20-Feb-2025)</t>
  </si>
  <si>
    <t>IN002023Z448</t>
  </si>
  <si>
    <t>364 DTB (16-Jan-2025)</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</si>
  <si>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</si>
  <si>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</si>
  <si>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</si>
  <si>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</si>
  <si>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</si>
  <si>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</si>
  <si>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</si>
  <si>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</si>
  <si>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</si>
  <si>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</si>
  <si>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</si>
  <si>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</si>
  <si>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</si>
  <si>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INE556F08KN9</t>
  </si>
  <si>
    <t>7.75% Small Industries Development Bank Of India (10-Jun-2027) **</t>
  </si>
  <si>
    <t>IN0020200120</t>
  </si>
  <si>
    <t>GOI FRB 2033 (22-Sep-2033)</t>
  </si>
  <si>
    <t>IN0020210160</t>
  </si>
  <si>
    <t>GOI FRB 2028 (04-Oct-2028)</t>
  </si>
  <si>
    <t>IN0020180041</t>
  </si>
  <si>
    <t>GOI FRB 2031 (07-Dec-2031)</t>
  </si>
  <si>
    <t>IN0020240050</t>
  </si>
  <si>
    <t>7.04% GOI 2029 (03-Jun-2029)</t>
  </si>
  <si>
    <t>IN0020240019</t>
  </si>
  <si>
    <t>7.10% GOI 2034 (08-Apr-2034)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</si>
  <si>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</si>
  <si>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NIFTY Short Duration Debt Index A-II (Effective April 1, 2024, the benchmark of the scheme is changed from CRISIL Low Duration Debt Index) </t>
  </si>
  <si>
    <t>Franklin India Corporate Debt Fund</t>
  </si>
  <si>
    <t>INE01XX07034</t>
  </si>
  <si>
    <t>7.96% Pipeline Infrastructure Ltd (11-Mar-2029) **</t>
  </si>
  <si>
    <t>INE557F08FS6</t>
  </si>
  <si>
    <t>7.40% National Housing Bank (16-Jul-2026) **</t>
  </si>
  <si>
    <t>INE941D07208</t>
  </si>
  <si>
    <t>6.75% Sikka Ports &amp; Terminals Ltd (22-Apr-2026) **</t>
  </si>
  <si>
    <t>INE556F08KB4</t>
  </si>
  <si>
    <t>7.11% Small Industries Development Bank Of India (27-Feb-2026) **</t>
  </si>
  <si>
    <t>INE115A07QD5</t>
  </si>
  <si>
    <t>7.82% LIC Housing Finance Ltd (28-Nov-2025) **</t>
  </si>
  <si>
    <t>INE774D07VE1</t>
  </si>
  <si>
    <t>8.25% Mahindra &amp; Mahindra Financial Services Ltd (25-Mar-2027) **</t>
  </si>
  <si>
    <t>INE134E08MC7</t>
  </si>
  <si>
    <t>7.77% Power Finance Corporation Ltd (15-Jul-2026) **</t>
  </si>
  <si>
    <t>INE261F08EF5</t>
  </si>
  <si>
    <t>7.80% National Bank For Agriculture &amp; Rural Development (15-Mar-2027)</t>
  </si>
  <si>
    <t>INE756I07EL8</t>
  </si>
  <si>
    <t>8.04% HDB Financial Services Ltd (25-Feb-2026) **</t>
  </si>
  <si>
    <t>INE774D07VA9</t>
  </si>
  <si>
    <t>8.00% Mahindra &amp; Mahindra Financial Services Ltd (26-Jun-2025) **</t>
  </si>
  <si>
    <t>INE261F08DO9</t>
  </si>
  <si>
    <t>7.40% National Bank For Agriculture &amp; Rural Development (30-Jan-2026) **</t>
  </si>
  <si>
    <t>INE941D07158</t>
  </si>
  <si>
    <t>7.95% Sikka Ports &amp; Terminals Ltd (28-Oct-2026) **</t>
  </si>
  <si>
    <t>INE134E08JY7</t>
  </si>
  <si>
    <t>9.25% Power Finance Corporation Ltd (25-Sep-2024) **</t>
  </si>
  <si>
    <t>IN0020210137</t>
  </si>
  <si>
    <t>GOI FRB 2034 (30-Oct-2034)</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</si>
  <si>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</si>
  <si>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</si>
  <si>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</si>
  <si>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</si>
  <si>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</si>
  <si>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</si>
  <si>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</si>
  <si>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Primary Benchmark: Tier-1 Index:  NIFTY Corporate Bond Index A-II (Effective April 1, 2024, the benchmark of the scheme is changed from NIFTY Corporate Bond Index B-III)</t>
  </si>
  <si>
    <t>Franklin India Banking &amp; PSU Debt Fund</t>
  </si>
  <si>
    <t>YTC</t>
  </si>
  <si>
    <t>INE163N08289</t>
  </si>
  <si>
    <t>8.29% ONGC Petro Additions Ltd (25-Jan-2027) **</t>
  </si>
  <si>
    <t>INE040A08823</t>
  </si>
  <si>
    <t>7.77% HDFC Bank Ltd (28-Jun-2027) **</t>
  </si>
  <si>
    <t>INE053F07983</t>
  </si>
  <si>
    <t>7.83% Indian Railway Finance Corporation Ltd (19-Mar-2027)</t>
  </si>
  <si>
    <t>INE556F08KM1</t>
  </si>
  <si>
    <t>7.79% Small Industries Development Bank Of India (14-May-2027)</t>
  </si>
  <si>
    <t>INE062A08256</t>
  </si>
  <si>
    <t>6.24% State Bank Of India (20-Sep-2030) **</t>
  </si>
  <si>
    <t>INE040A08500</t>
  </si>
  <si>
    <t>8.35% HDFC Bank Ltd (13-May-2026) **</t>
  </si>
  <si>
    <t>INE134E08ML8</t>
  </si>
  <si>
    <t>7.55% Power Finance Corporation Ltd (15-Jul-2026)</t>
  </si>
  <si>
    <t>INE020B08DH2</t>
  </si>
  <si>
    <t>5.81% REC Ltd (31-Dec-2025) **</t>
  </si>
  <si>
    <t>INE206D08261</t>
  </si>
  <si>
    <t>8.14% Nuclear Power Corporation of India Ltd (25-Mar-2026) **</t>
  </si>
  <si>
    <t>INE053F08312</t>
  </si>
  <si>
    <t>7.41% Indian Railway Finance Corporation Ltd (15-Oct-2026) **</t>
  </si>
  <si>
    <t>INE514E08EP9</t>
  </si>
  <si>
    <t>8.25% Export-Import Bank of India (28-Sep-2025) **</t>
  </si>
  <si>
    <t>INE733E07JX0</t>
  </si>
  <si>
    <t>8.19% NTPC Ltd (15-Dec-2025) **</t>
  </si>
  <si>
    <t>INE040A08567</t>
  </si>
  <si>
    <t>7.78% HDFC Bank Ltd (27-Mar-2027) **</t>
  </si>
  <si>
    <t>Primary Benchmark: Nifty Banking &amp; PSU Debt Index A-II (Effective April 1, 2024, the benchmark of the scheme is changed from NIFTY Banking &amp; PSU Debt Index)</t>
  </si>
  <si>
    <t>Franklin India Government Securities Fund</t>
  </si>
  <si>
    <t>IN002023Z158</t>
  </si>
  <si>
    <t>364 DTB (04-Jul-2024)</t>
  </si>
  <si>
    <t>IN0020230135</t>
  </si>
  <si>
    <t>7.32% GOI 2030 (13-Nov-2030)</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</si>
  <si>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</si>
  <si>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</si>
  <si>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</si>
  <si>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</si>
  <si>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</si>
  <si>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</si>
  <si>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INE020B08EM0</t>
  </si>
  <si>
    <t>7.64% REC Ltd (30-Jun-2026) **</t>
  </si>
  <si>
    <t>INE756I07EI4</t>
  </si>
  <si>
    <t>7.50% HDB Financial Services Ltd (23-Sep-2025) **</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</si>
  <si>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</si>
  <si>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</si>
  <si>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</si>
  <si>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</si>
  <si>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</si>
  <si>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</si>
  <si>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</si>
  <si>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</si>
  <si>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IN0020210186</t>
  </si>
  <si>
    <t>5.74% GOI 2026 (15-Nov-2026)</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</si>
  <si>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</si>
  <si>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</si>
  <si>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</si>
  <si>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</si>
  <si>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</si>
  <si>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</si>
  <si>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</si>
  <si>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</si>
  <si>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a) NAV at the beginning and at the end of the Half-year ended 28-June-2024</t>
  </si>
  <si>
    <t>As on 28-June-2024</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</si>
  <si>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</si>
  <si>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</si>
  <si>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 xml:space="preserve">      Institutional Plan Growth Option</t>
  </si>
  <si>
    <t>b) Aggregate Distributions declared during the Half - year ended 28-June-2024</t>
  </si>
  <si>
    <t>c) Residual maturity / Average Maturity as on 28-June-2024</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</si>
  <si>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</si>
  <si>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</si>
  <si>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</si>
  <si>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</si>
  <si>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</si>
  <si>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</si>
  <si>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</si>
  <si>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</si>
  <si>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</si>
  <si>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</si>
  <si>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 xml:space="preserve">b) During the month additional instances of fair valuation/deviation from valuation price provided by the valuation agencies </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</si>
  <si>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</si>
  <si>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</si>
  <si>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Franklin India Multi-Asset Solution Fund of Funds (Formerly known as Franklin India Multi-Asset Solution Fund) ^</t>
  </si>
  <si>
    <t>Risk level based on portfolio as on June 28, 2024</t>
  </si>
  <si>
    <t>Risk level of tier-1 benchmark as on June 28, 2024</t>
  </si>
  <si>
    <t>Risk level of primary benchmark as on June 28, 2024</t>
  </si>
  <si>
    <t>PriMary BenchMark: 40% Nifty 500+60% Crisil Composite Bond Index</t>
  </si>
  <si>
    <t xml:space="preserve">h) Risk-o-meter </t>
  </si>
  <si>
    <t>Primary Benchmark: Nifty Equity Savings Index</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</si>
  <si>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</si>
  <si>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</si>
  <si>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</si>
  <si>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</si>
  <si>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 xml:space="preserve">e) Risk-o-meter </t>
  </si>
  <si>
    <t>Primary Benchmark: Tier-1 Index:  Nifty 500 (Effective August 1, 2023, the benchmark of the scheme has been changed from  Nifty Dividend Opportunities 50 )</t>
  </si>
  <si>
    <t>Tier-2 Index:  Nifty Dividend Opportunities 50</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</si>
  <si>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</si>
  <si>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</si>
  <si>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</si>
  <si>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</si>
  <si>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</si>
  <si>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</si>
  <si>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</si>
  <si>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</si>
  <si>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</si>
  <si>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</si>
  <si>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</si>
  <si>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</si>
  <si>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</si>
  <si>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</si>
  <si>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</si>
  <si>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</si>
  <si>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 xml:space="preserve">g) Risk-o-meter </t>
  </si>
  <si>
    <t>Franklin India Dynamic Asset Allocation Fund Of Funds**</t>
  </si>
  <si>
    <t>Franklin India Flexi Cap Fund ( Formerly known as Franklin India Equity Fund) ^</t>
  </si>
  <si>
    <t>Franklin India NSE Nifty 50 Index Fund (Formerly known as Franklin India Index Fund – NSE Nifty Plan) ^</t>
  </si>
  <si>
    <t>Risk level of tier-1 benchmark  as on June 28, 2024</t>
  </si>
  <si>
    <t>Risk level of tier-2 benchmark  as on June 28, 2024</t>
  </si>
  <si>
    <t>Sobha Ltd - Rights Entitlements</t>
  </si>
  <si>
    <t>Primary Benchmark: BSE Teck (Effective June 1, 2024, the benchmark of the scheme has been changed from S&amp;P BSE Teck)</t>
  </si>
  <si>
    <t>Primary Benchmark: BSE India Infrastructure Index (Effective June 1, 2024, the benchmark of the scheme has been changed from S&amp;P BSE India Infrastructure Index)</t>
  </si>
  <si>
    <t>Nifty Index Future  - 25-July-2024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</si>
</sst>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11"/>
      <color theme="1"/>
      <name val="Calibri"/>
      <family val="2"/>
      <scheme val="minor"/>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164" fontId="5" fillId="0" borderId="0" applyFont="0" applyFill="0" applyBorder="0" applyAlignment="0" applyProtection="0"/>
    <xf numFmtId="0" fontId="6" fillId="0" borderId="0" applyNumberFormat="0" applyFill="0" applyBorder="0" applyAlignment="0" applyProtection="0"/>
    <xf numFmtId="9" fontId="5" fillId="0" borderId="0" applyFont="0" applyFill="0" applyBorder="0" applyAlignment="0" applyProtection="0"/>
  </cellStyleXfs>
  <cellXfs count="96">
    <xf numFmtId="0" fontId="0" fillId="0" borderId="0" xfId="0"/>
    <xf numFmtId="0" fontId="7"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7" fillId="2" borderId="0" xfId="0" applyNumberFormat="1" applyFont="1" applyFill="1"/>
    <xf numFmtId="0" fontId="8" fillId="0" borderId="1" xfId="0" applyFont="1" applyBorder="1" applyAlignment="1">
      <alignment vertical="center"/>
    </xf>
    <xf numFmtId="0" fontId="9" fillId="2" borderId="0" xfId="0" applyFont="1" applyFill="1"/>
    <xf numFmtId="0" fontId="3" fillId="2" borderId="0" xfId="0" applyFont="1" applyFill="1" applyAlignment="1">
      <alignment horizontal="left" vertical="top"/>
    </xf>
    <xf numFmtId="4" fontId="9" fillId="3" borderId="0" xfId="0" applyNumberFormat="1" applyFont="1" applyFill="1"/>
    <xf numFmtId="39" fontId="9" fillId="2" borderId="0" xfId="0" applyNumberFormat="1" applyFont="1" applyFill="1"/>
    <xf numFmtId="39" fontId="9" fillId="3" borderId="0" xfId="0" applyNumberFormat="1" applyFont="1" applyFill="1"/>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2" borderId="0" xfId="0" applyFont="1" applyFill="1"/>
    <xf numFmtId="39" fontId="8" fillId="3" borderId="0" xfId="0" applyNumberFormat="1" applyFont="1" applyFill="1"/>
    <xf numFmtId="0" fontId="8" fillId="2" borderId="2" xfId="0" applyFont="1" applyFill="1" applyBorder="1"/>
    <xf numFmtId="0" fontId="9" fillId="2" borderId="2" xfId="0" applyFont="1" applyFill="1" applyBorder="1"/>
    <xf numFmtId="39" fontId="9" fillId="2" borderId="2" xfId="0" applyNumberFormat="1" applyFont="1" applyFill="1" applyBorder="1"/>
    <xf numFmtId="39" fontId="9" fillId="3" borderId="2" xfId="0" applyNumberFormat="1" applyFont="1" applyFill="1" applyBorder="1"/>
    <xf numFmtId="0" fontId="8" fillId="2" borderId="3" xfId="0" applyFont="1" applyFill="1" applyBorder="1"/>
    <xf numFmtId="0" fontId="9" fillId="2" borderId="3" xfId="0" applyFont="1" applyFill="1" applyBorder="1"/>
    <xf numFmtId="39" fontId="9" fillId="2" borderId="3" xfId="0" applyNumberFormat="1" applyFont="1" applyFill="1" applyBorder="1"/>
    <xf numFmtId="39" fontId="9" fillId="3" borderId="3" xfId="0" applyNumberFormat="1" applyFont="1" applyFill="1" applyBorder="1"/>
    <xf numFmtId="3" fontId="9" fillId="2" borderId="3" xfId="0" applyNumberFormat="1" applyFont="1" applyFill="1" applyBorder="1"/>
    <xf numFmtId="39" fontId="8" fillId="2" borderId="3" xfId="0" applyNumberFormat="1" applyFont="1" applyFill="1" applyBorder="1"/>
    <xf numFmtId="39" fontId="8" fillId="3" borderId="3" xfId="0" applyNumberFormat="1" applyFont="1" applyFill="1" applyBorder="1"/>
    <xf numFmtId="0" fontId="8" fillId="2" borderId="4" xfId="0" applyFont="1" applyFill="1" applyBorder="1"/>
    <xf numFmtId="39" fontId="8" fillId="2" borderId="4" xfId="0" applyNumberFormat="1" applyFont="1" applyFill="1" applyBorder="1"/>
    <xf numFmtId="39" fontId="8" fillId="3" borderId="4" xfId="0" applyNumberFormat="1" applyFont="1" applyFill="1" applyBorder="1"/>
    <xf numFmtId="0" fontId="8" fillId="2" borderId="0" xfId="0" applyFont="1" applyFill="1" applyAlignment="1">
      <alignment horizontal="right"/>
    </xf>
    <xf numFmtId="165" fontId="9" fillId="2" borderId="0" xfId="0" applyNumberFormat="1" applyFont="1" applyFill="1"/>
    <xf numFmtId="0" fontId="8" fillId="2" borderId="1" xfId="0" applyFont="1" applyFill="1" applyBorder="1" applyAlignment="1">
      <alignment horizontal="center"/>
    </xf>
    <xf numFmtId="165" fontId="9" fillId="2" borderId="1" xfId="0" applyNumberFormat="1" applyFont="1" applyFill="1" applyBorder="1"/>
    <xf numFmtId="4" fontId="9" fillId="2" borderId="0" xfId="0" applyNumberFormat="1" applyFont="1" applyFill="1"/>
    <xf numFmtId="0" fontId="10" fillId="2" borderId="0" xfId="0" applyFont="1" applyFill="1"/>
    <xf numFmtId="0" fontId="8" fillId="0" borderId="5" xfId="0" applyFont="1" applyBorder="1" applyAlignment="1">
      <alignment vertical="center"/>
    </xf>
    <xf numFmtId="0" fontId="8" fillId="0" borderId="5" xfId="0" applyFont="1" applyBorder="1" applyAlignment="1">
      <alignment horizontal="center" vertical="center"/>
    </xf>
    <xf numFmtId="2" fontId="8" fillId="0" borderId="5" xfId="0" applyNumberFormat="1" applyFont="1" applyBorder="1" applyAlignment="1">
      <alignment horizontal="center" vertical="center"/>
    </xf>
    <xf numFmtId="0" fontId="10" fillId="2" borderId="5" xfId="0" applyFont="1" applyFill="1" applyBorder="1"/>
    <xf numFmtId="0" fontId="8" fillId="2" borderId="6" xfId="0" applyFont="1" applyFill="1" applyBorder="1"/>
    <xf numFmtId="0" fontId="9" fillId="2" borderId="6" xfId="0" applyFont="1" applyFill="1" applyBorder="1"/>
    <xf numFmtId="39" fontId="9" fillId="2" borderId="6" xfId="0" applyNumberFormat="1" applyFont="1" applyFill="1" applyBorder="1"/>
    <xf numFmtId="39" fontId="9" fillId="3" borderId="6" xfId="0" applyNumberFormat="1" applyFont="1" applyFill="1" applyBorder="1"/>
    <xf numFmtId="3" fontId="9" fillId="2" borderId="6" xfId="0" applyNumberFormat="1" applyFont="1" applyFill="1" applyBorder="1"/>
    <xf numFmtId="4" fontId="9" fillId="2" borderId="6" xfId="0" applyNumberFormat="1" applyFont="1" applyFill="1" applyBorder="1"/>
    <xf numFmtId="39" fontId="8" fillId="2" borderId="6" xfId="0" applyNumberFormat="1" applyFont="1" applyFill="1" applyBorder="1"/>
    <xf numFmtId="39" fontId="8" fillId="3" borderId="6" xfId="0" applyNumberFormat="1" applyFont="1" applyFill="1" applyBorder="1"/>
    <xf numFmtId="0" fontId="8" fillId="2" borderId="7" xfId="0" applyFont="1" applyFill="1" applyBorder="1"/>
    <xf numFmtId="39" fontId="8" fillId="2" borderId="7" xfId="0" applyNumberFormat="1" applyFont="1" applyFill="1" applyBorder="1"/>
    <xf numFmtId="39" fontId="8" fillId="3" borderId="7" xfId="0" applyNumberFormat="1" applyFont="1" applyFill="1" applyBorder="1"/>
    <xf numFmtId="166" fontId="9" fillId="2" borderId="0" xfId="0" applyNumberFormat="1" applyFont="1" applyFill="1"/>
    <xf numFmtId="2" fontId="8" fillId="0" borderId="1"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10" fillId="2" borderId="5" xfId="0" applyFont="1" applyFill="1" applyBorder="1" applyAlignment="1">
      <alignment wrapText="1"/>
    </xf>
    <xf numFmtId="0" fontId="7" fillId="2" borderId="0" xfId="0" applyFont="1" applyFill="1" applyAlignment="1">
      <alignment wrapText="1"/>
    </xf>
    <xf numFmtId="2" fontId="8" fillId="0" borderId="5" xfId="0" applyNumberFormat="1" applyFont="1" applyBorder="1" applyAlignment="1">
      <alignment wrapText="1"/>
    </xf>
    <xf numFmtId="2" fontId="8" fillId="0" borderId="1" xfId="0" applyNumberFormat="1" applyFont="1" applyBorder="1" applyAlignment="1">
      <alignment wrapText="1"/>
    </xf>
    <xf numFmtId="0" fontId="8" fillId="2" borderId="0" xfId="0" applyFont="1" applyFill="1" applyAlignment="1">
      <alignment horizontal="left"/>
    </xf>
    <xf numFmtId="0" fontId="8" fillId="2" borderId="0" xfId="0" applyFont="1" applyFill="1" applyAlignment="1">
      <alignment horizontal="left" wrapText="1"/>
    </xf>
    <xf numFmtId="0" fontId="8" fillId="2" borderId="1" xfId="0" applyFont="1" applyFill="1" applyBorder="1" applyAlignment="1">
      <alignment horizontal="left" wrapText="1"/>
    </xf>
    <xf numFmtId="0" fontId="8" fillId="2" borderId="1" xfId="0" applyFont="1" applyFill="1" applyBorder="1" applyAlignment="1">
      <alignment horizontal="right"/>
    </xf>
    <xf numFmtId="0" fontId="9" fillId="0" borderId="1" xfId="0" applyFont="1" applyBorder="1" applyAlignment="1">
      <alignment horizontal="left" wrapText="1"/>
    </xf>
    <xf numFmtId="167" fontId="9" fillId="0" borderId="1" xfId="1" applyNumberFormat="1" applyFont="1" applyFill="1" applyBorder="1" applyAlignment="1">
      <alignment horizontal="left" wrapText="1"/>
    </xf>
    <xf numFmtId="164" fontId="9" fillId="0" borderId="1" xfId="1" applyFont="1" applyFill="1" applyBorder="1" applyAlignment="1">
      <alignment horizontal="right" wrapText="1"/>
    </xf>
    <xf numFmtId="10" fontId="9" fillId="0" borderId="1" xfId="3" applyNumberFormat="1" applyFont="1" applyFill="1" applyBorder="1" applyAlignment="1">
      <alignment horizontal="right"/>
    </xf>
    <xf numFmtId="39" fontId="8" fillId="0" borderId="6" xfId="0" applyNumberFormat="1" applyFont="1" applyBorder="1"/>
    <xf numFmtId="0" fontId="9" fillId="2" borderId="3" xfId="0" applyFont="1" applyFill="1" applyBorder="1" applyAlignment="1">
      <alignment wrapText="1"/>
    </xf>
    <xf numFmtId="0" fontId="8" fillId="3" borderId="0" xfId="0" applyFont="1" applyFill="1"/>
    <xf numFmtId="0" fontId="9" fillId="3" borderId="0" xfId="0" applyFont="1" applyFill="1"/>
    <xf numFmtId="0" fontId="11" fillId="3" borderId="0" xfId="2" applyFont="1" applyFill="1"/>
    <xf numFmtId="168" fontId="9" fillId="2" borderId="0" xfId="0" applyNumberFormat="1" applyFont="1" applyFill="1"/>
    <xf numFmtId="0" fontId="6" fillId="2" borderId="0" xfId="2" applyFill="1"/>
    <xf numFmtId="0" fontId="8" fillId="3" borderId="0" xfId="0" applyFont="1" applyFill="1" applyAlignment="1">
      <alignment vertical="top"/>
    </xf>
    <xf numFmtId="0" fontId="8" fillId="3" borderId="0" xfId="0" applyFont="1" applyFill="1" applyAlignment="1">
      <alignment vertical="top" wrapText="1"/>
    </xf>
    <xf numFmtId="164" fontId="8" fillId="2" borderId="3" xfId="0" applyNumberFormat="1" applyFont="1" applyFill="1" applyBorder="1"/>
    <xf numFmtId="0" fontId="11" fillId="2" borderId="0" xfId="2" applyFont="1" applyFill="1"/>
    <xf numFmtId="0" fontId="8" fillId="0" borderId="1" xfId="0" applyFont="1" applyBorder="1" applyAlignment="1">
      <alignment horizontal="center" vertical="center" wrapText="1"/>
    </xf>
    <xf numFmtId="0" fontId="8" fillId="2" borderId="0" xfId="0" applyFont="1" applyFill="1" applyAlignment="1">
      <alignment vertical="top" wrapText="1"/>
    </xf>
    <xf numFmtId="0" fontId="9" fillId="2" borderId="0" xfId="0" applyFont="1" applyFill="1" applyAlignment="1">
      <alignment wrapText="1"/>
    </xf>
    <xf numFmtId="0" fontId="9" fillId="2" borderId="9" xfId="0" applyFont="1" applyFill="1" applyBorder="1"/>
    <xf numFmtId="0" fontId="9"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8" fillId="2" borderId="9" xfId="0" applyFont="1" applyFill="1" applyBorder="1"/>
    <xf numFmtId="0" fontId="8" fillId="2" borderId="10" xfId="0" applyFont="1" applyFill="1" applyBorder="1"/>
    <xf numFmtId="0" fontId="9" fillId="2" borderId="0" xfId="0" applyFont="1" applyFill="1" applyAlignment="1">
      <alignment wrapText="1"/>
    </xf>
    <xf numFmtId="0" fontId="8" fillId="2" borderId="0" xfId="0" applyFont="1" applyFill="1" applyAlignment="1">
      <alignment horizontal="left" wrapText="1"/>
    </xf>
    <xf numFmtId="0" fontId="8" fillId="2" borderId="0" xfId="0" applyFont="1" applyFill="1" applyAlignment="1">
      <alignment wrapText="1"/>
    </xf>
    <xf numFmtId="0" fontId="0" fillId="0" borderId="0" xfId="0" applyAlignment="1">
      <alignment wrapText="1"/>
    </xf>
    <xf numFmtId="0" fontId="8" fillId="3" borderId="0" xfId="0" applyFont="1" applyFill="1" applyAlignment="1">
      <alignment horizontal="left" wrapText="1"/>
    </xf>
    <xf numFmtId="0" fontId="9" fillId="2" borderId="0" xfId="0" applyFont="1" applyFill="1" applyAlignment="1">
      <alignment horizontal="left" wrapText="1"/>
    </xf>
    <xf numFmtId="0" fontId="8" fillId="2" borderId="0" xfId="0" applyFont="1" applyFill="1" applyAlignment="1">
      <alignment horizontal="left" vertical="center" wrapText="1"/>
    </xf>
    <xf numFmtId="0" fontId="8" fillId="2" borderId="0" xfId="0" applyFont="1" applyFill="1" applyAlignment="1">
      <alignment horizontal="justify" wrapText="1"/>
    </xf>
    <xf numFmtId="0" fontId="0" fillId="0" borderId="0" xfId="0" applyAlignment="1">
      <alignment horizontal="justify" wrapText="1"/>
    </xf>
    <xf numFmtId="0" fontId="8" fillId="2" borderId="0" xfId="0" applyFont="1" applyFill="1" applyAlignment="1">
      <alignment vertical="top" wrapText="1"/>
    </xf>
  </cellXfs>
  <cellStyles count="4">
    <cellStyle name="Comma" xfId="1" builtinId="3"/>
    <cellStyle name="Hyperlink" xfId="2" builtinId="8"/>
    <cellStyle name="Normal" xfId="0" builtinId="0"/>
    <cellStyle name="Percent" xfId="3" builtinId="5"/>
  </cellStyles>
  <dxfs count="82">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9.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108</xdr:row>
      <xdr:rowOff>85725</xdr:rowOff>
    </xdr:from>
    <xdr:to>
      <xdr:col>0</xdr:col>
      <xdr:colOff>2266950</xdr:colOff>
      <xdr:row>120</xdr:row>
      <xdr:rowOff>0</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725650"/>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124</xdr:row>
      <xdr:rowOff>47625</xdr:rowOff>
    </xdr:from>
    <xdr:to>
      <xdr:col>0</xdr:col>
      <xdr:colOff>2305050</xdr:colOff>
      <xdr:row>135</xdr:row>
      <xdr:rowOff>95250</xdr:rowOff>
    </xdr:to>
    <xdr:pic>
      <xdr:nvPicPr>
        <xdr:cNvPr id="5" name="Picture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6973550"/>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144</xdr:row>
      <xdr:rowOff>0</xdr:rowOff>
    </xdr:from>
    <xdr:to>
      <xdr:col>0</xdr:col>
      <xdr:colOff>2314575</xdr:colOff>
      <xdr:row>155</xdr:row>
      <xdr:rowOff>66675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140267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128</xdr:row>
      <xdr:rowOff>28575</xdr:rowOff>
    </xdr:from>
    <xdr:to>
      <xdr:col>0</xdr:col>
      <xdr:colOff>2276475</xdr:colOff>
      <xdr:row>139</xdr:row>
      <xdr:rowOff>66675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9145250"/>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119</xdr:row>
      <xdr:rowOff>66675</xdr:rowOff>
    </xdr:from>
    <xdr:to>
      <xdr:col>0</xdr:col>
      <xdr:colOff>2314575</xdr:colOff>
      <xdr:row>130</xdr:row>
      <xdr:rowOff>66675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068800"/>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134</xdr:row>
      <xdr:rowOff>57150</xdr:rowOff>
    </xdr:from>
    <xdr:to>
      <xdr:col>0</xdr:col>
      <xdr:colOff>2314575</xdr:colOff>
      <xdr:row>145</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92024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112</xdr:row>
      <xdr:rowOff>104775</xdr:rowOff>
    </xdr:from>
    <xdr:to>
      <xdr:col>0</xdr:col>
      <xdr:colOff>2314575</xdr:colOff>
      <xdr:row>123</xdr:row>
      <xdr:rowOff>95250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6506825"/>
          <a:ext cx="2228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130</xdr:row>
      <xdr:rowOff>123825</xdr:rowOff>
    </xdr:from>
    <xdr:to>
      <xdr:col>0</xdr:col>
      <xdr:colOff>2371725</xdr:colOff>
      <xdr:row>141</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097625"/>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84</xdr:row>
      <xdr:rowOff>57150</xdr:rowOff>
    </xdr:from>
    <xdr:to>
      <xdr:col>0</xdr:col>
      <xdr:colOff>2314575</xdr:colOff>
      <xdr:row>95</xdr:row>
      <xdr:rowOff>123825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4872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101</xdr:row>
      <xdr:rowOff>0</xdr:rowOff>
    </xdr:from>
    <xdr:to>
      <xdr:col>0</xdr:col>
      <xdr:colOff>2314575</xdr:colOff>
      <xdr:row>112</xdr:row>
      <xdr:rowOff>66675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4859000"/>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117</xdr:row>
      <xdr:rowOff>47625</xdr:rowOff>
    </xdr:from>
    <xdr:to>
      <xdr:col>0</xdr:col>
      <xdr:colOff>2305050</xdr:colOff>
      <xdr:row>128</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192625"/>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92</xdr:row>
      <xdr:rowOff>57150</xdr:rowOff>
    </xdr:from>
    <xdr:to>
      <xdr:col>0</xdr:col>
      <xdr:colOff>2343150</xdr:colOff>
      <xdr:row>103</xdr:row>
      <xdr:rowOff>19050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20165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107</xdr:row>
      <xdr:rowOff>114300</xdr:rowOff>
    </xdr:from>
    <xdr:to>
      <xdr:col>0</xdr:col>
      <xdr:colOff>2343150</xdr:colOff>
      <xdr:row>119</xdr:row>
      <xdr:rowOff>57150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5401925"/>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124</xdr:row>
      <xdr:rowOff>76200</xdr:rowOff>
    </xdr:from>
    <xdr:to>
      <xdr:col>0</xdr:col>
      <xdr:colOff>2343150</xdr:colOff>
      <xdr:row>136</xdr:row>
      <xdr:rowOff>19050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792700"/>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82</xdr:row>
      <xdr:rowOff>0</xdr:rowOff>
    </xdr:from>
    <xdr:to>
      <xdr:col>0</xdr:col>
      <xdr:colOff>2305050</xdr:colOff>
      <xdr:row>93</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8586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98</xdr:row>
      <xdr:rowOff>0</xdr:rowOff>
    </xdr:from>
    <xdr:to>
      <xdr:col>0</xdr:col>
      <xdr:colOff>2305050</xdr:colOff>
      <xdr:row>109</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446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132</xdr:row>
      <xdr:rowOff>0</xdr:rowOff>
    </xdr:from>
    <xdr:to>
      <xdr:col>0</xdr:col>
      <xdr:colOff>2314575</xdr:colOff>
      <xdr:row>143</xdr:row>
      <xdr:rowOff>66675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4308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148</xdr:row>
      <xdr:rowOff>0</xdr:rowOff>
    </xdr:from>
    <xdr:to>
      <xdr:col>0</xdr:col>
      <xdr:colOff>2314575</xdr:colOff>
      <xdr:row>159</xdr:row>
      <xdr:rowOff>66675</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07168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132</xdr:row>
      <xdr:rowOff>0</xdr:rowOff>
    </xdr:from>
    <xdr:to>
      <xdr:col>0</xdr:col>
      <xdr:colOff>2314575</xdr:colOff>
      <xdr:row>143</xdr:row>
      <xdr:rowOff>66675</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4308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148</xdr:row>
      <xdr:rowOff>0</xdr:rowOff>
    </xdr:from>
    <xdr:to>
      <xdr:col>0</xdr:col>
      <xdr:colOff>2314575</xdr:colOff>
      <xdr:row>159</xdr:row>
      <xdr:rowOff>66675</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07168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122</xdr:row>
      <xdr:rowOff>0</xdr:rowOff>
    </xdr:from>
    <xdr:to>
      <xdr:col>0</xdr:col>
      <xdr:colOff>2305050</xdr:colOff>
      <xdr:row>133</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75450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138</xdr:row>
      <xdr:rowOff>0</xdr:rowOff>
    </xdr:from>
    <xdr:to>
      <xdr:col>0</xdr:col>
      <xdr:colOff>2305050</xdr:colOff>
      <xdr:row>149</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831050"/>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95250</xdr:colOff>
      <xdr:row>104</xdr:row>
      <xdr:rowOff>0</xdr:rowOff>
    </xdr:from>
    <xdr:to>
      <xdr:col>0</xdr:col>
      <xdr:colOff>2305050</xdr:colOff>
      <xdr:row>115</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85900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120</xdr:row>
      <xdr:rowOff>0</xdr:rowOff>
    </xdr:from>
    <xdr:to>
      <xdr:col>0</xdr:col>
      <xdr:colOff>2305050</xdr:colOff>
      <xdr:row>131</xdr:row>
      <xdr:rowOff>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1450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69</xdr:row>
      <xdr:rowOff>0</xdr:rowOff>
    </xdr:from>
    <xdr:to>
      <xdr:col>0</xdr:col>
      <xdr:colOff>2314575</xdr:colOff>
      <xdr:row>80</xdr:row>
      <xdr:rowOff>57150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858375"/>
          <a:ext cx="22288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85</xdr:row>
      <xdr:rowOff>0</xdr:rowOff>
    </xdr:from>
    <xdr:to>
      <xdr:col>0</xdr:col>
      <xdr:colOff>2314575</xdr:colOff>
      <xdr:row>96</xdr:row>
      <xdr:rowOff>57150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214437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1</xdr:col>
      <xdr:colOff>266700</xdr:colOff>
      <xdr:row>74</xdr:row>
      <xdr:rowOff>104775</xdr:rowOff>
    </xdr:to>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144000"/>
          <a:ext cx="23526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76200</xdr:rowOff>
    </xdr:from>
    <xdr:to>
      <xdr:col>1</xdr:col>
      <xdr:colOff>266700</xdr:colOff>
      <xdr:row>58</xdr:row>
      <xdr:rowOff>104775</xdr:rowOff>
    </xdr:to>
    <xdr:pic>
      <xdr:nvPicPr>
        <xdr:cNvPr id="5" name="Picture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858000"/>
          <a:ext cx="23431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101</xdr:row>
      <xdr:rowOff>0</xdr:rowOff>
    </xdr:from>
    <xdr:to>
      <xdr:col>0</xdr:col>
      <xdr:colOff>2305050</xdr:colOff>
      <xdr:row>112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5973425"/>
          <a:ext cx="22002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117</xdr:row>
      <xdr:rowOff>0</xdr:rowOff>
    </xdr:from>
    <xdr:to>
      <xdr:col>0</xdr:col>
      <xdr:colOff>2305050</xdr:colOff>
      <xdr:row>128</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2594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95250</xdr:colOff>
      <xdr:row>85</xdr:row>
      <xdr:rowOff>0</xdr:rowOff>
    </xdr:from>
    <xdr:to>
      <xdr:col>0</xdr:col>
      <xdr:colOff>2305050</xdr:colOff>
      <xdr:row>96</xdr:row>
      <xdr:rowOff>57150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00150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101</xdr:row>
      <xdr:rowOff>0</xdr:rowOff>
    </xdr:from>
    <xdr:to>
      <xdr:col>0</xdr:col>
      <xdr:colOff>2305050</xdr:colOff>
      <xdr:row>112</xdr:row>
      <xdr:rowOff>57150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28750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133350</xdr:colOff>
      <xdr:row>85</xdr:row>
      <xdr:rowOff>0</xdr:rowOff>
    </xdr:from>
    <xdr:to>
      <xdr:col>0</xdr:col>
      <xdr:colOff>2343150</xdr:colOff>
      <xdr:row>96</xdr:row>
      <xdr:rowOff>66675</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1715750"/>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100</xdr:row>
      <xdr:rowOff>114300</xdr:rowOff>
    </xdr:from>
    <xdr:to>
      <xdr:col>0</xdr:col>
      <xdr:colOff>2324100</xdr:colOff>
      <xdr:row>112</xdr:row>
      <xdr:rowOff>47625</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3973175"/>
          <a:ext cx="22002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76</xdr:row>
      <xdr:rowOff>0</xdr:rowOff>
    </xdr:from>
    <xdr:to>
      <xdr:col>0</xdr:col>
      <xdr:colOff>2314575</xdr:colOff>
      <xdr:row>87</xdr:row>
      <xdr:rowOff>66675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28712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92</xdr:row>
      <xdr:rowOff>0</xdr:rowOff>
    </xdr:from>
    <xdr:to>
      <xdr:col>0</xdr:col>
      <xdr:colOff>2314575</xdr:colOff>
      <xdr:row>103</xdr:row>
      <xdr:rowOff>66675</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57312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84</xdr:row>
      <xdr:rowOff>0</xdr:rowOff>
    </xdr:from>
    <xdr:to>
      <xdr:col>0</xdr:col>
      <xdr:colOff>2247900</xdr:colOff>
      <xdr:row>95</xdr:row>
      <xdr:rowOff>9525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14437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100</xdr:row>
      <xdr:rowOff>0</xdr:rowOff>
    </xdr:from>
    <xdr:to>
      <xdr:col>0</xdr:col>
      <xdr:colOff>2266950</xdr:colOff>
      <xdr:row>111</xdr:row>
      <xdr:rowOff>9525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43037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104775</xdr:colOff>
      <xdr:row>87</xdr:row>
      <xdr:rowOff>0</xdr:rowOff>
    </xdr:from>
    <xdr:to>
      <xdr:col>0</xdr:col>
      <xdr:colOff>2314575</xdr:colOff>
      <xdr:row>98</xdr:row>
      <xdr:rowOff>57150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57300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4859000"/>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96</xdr:row>
      <xdr:rowOff>0</xdr:rowOff>
    </xdr:from>
    <xdr:to>
      <xdr:col>0</xdr:col>
      <xdr:colOff>2314575</xdr:colOff>
      <xdr:row>107</xdr:row>
      <xdr:rowOff>66675</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7160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112</xdr:row>
      <xdr:rowOff>0</xdr:rowOff>
    </xdr:from>
    <xdr:to>
      <xdr:col>0</xdr:col>
      <xdr:colOff>2314575</xdr:colOff>
      <xdr:row>123</xdr:row>
      <xdr:rowOff>66675</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0020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34</xdr:row>
      <xdr:rowOff>0</xdr:rowOff>
    </xdr:from>
    <xdr:to>
      <xdr:col>1</xdr:col>
      <xdr:colOff>209550</xdr:colOff>
      <xdr:row>45</xdr:row>
      <xdr:rowOff>66675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06730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50</xdr:row>
      <xdr:rowOff>0</xdr:rowOff>
    </xdr:from>
    <xdr:to>
      <xdr:col>1</xdr:col>
      <xdr:colOff>200025</xdr:colOff>
      <xdr:row>61</xdr:row>
      <xdr:rowOff>66675</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35330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50</xdr:row>
      <xdr:rowOff>0</xdr:rowOff>
    </xdr:from>
    <xdr:to>
      <xdr:col>1</xdr:col>
      <xdr:colOff>200025</xdr:colOff>
      <xdr:row>61</xdr:row>
      <xdr:rowOff>66675</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35330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34</xdr:row>
      <xdr:rowOff>0</xdr:rowOff>
    </xdr:from>
    <xdr:to>
      <xdr:col>1</xdr:col>
      <xdr:colOff>104775</xdr:colOff>
      <xdr:row>45</xdr:row>
      <xdr:rowOff>0</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067300"/>
          <a:ext cx="21812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41</xdr:row>
      <xdr:rowOff>47625</xdr:rowOff>
    </xdr:from>
    <xdr:to>
      <xdr:col>1</xdr:col>
      <xdr:colOff>19050</xdr:colOff>
      <xdr:row>51</xdr:row>
      <xdr:rowOff>104775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629400"/>
          <a:ext cx="2095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57</xdr:row>
      <xdr:rowOff>85725</xdr:rowOff>
    </xdr:from>
    <xdr:to>
      <xdr:col>1</xdr:col>
      <xdr:colOff>161925</xdr:colOff>
      <xdr:row>68</xdr:row>
      <xdr:rowOff>47625</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895350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91</xdr:row>
      <xdr:rowOff>85725</xdr:rowOff>
    </xdr:from>
    <xdr:to>
      <xdr:col>1</xdr:col>
      <xdr:colOff>95250</xdr:colOff>
      <xdr:row>102</xdr:row>
      <xdr:rowOff>76200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315402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109</xdr:row>
      <xdr:rowOff>85725</xdr:rowOff>
    </xdr:from>
    <xdr:to>
      <xdr:col>1</xdr:col>
      <xdr:colOff>95250</xdr:colOff>
      <xdr:row>120</xdr:row>
      <xdr:rowOff>76200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572577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123825</xdr:rowOff>
    </xdr:from>
    <xdr:to>
      <xdr:col>1</xdr:col>
      <xdr:colOff>9525</xdr:colOff>
      <xdr:row>71</xdr:row>
      <xdr:rowOff>47625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382125"/>
          <a:ext cx="20955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45</xdr:row>
      <xdr:rowOff>38100</xdr:rowOff>
    </xdr:from>
    <xdr:to>
      <xdr:col>1</xdr:col>
      <xdr:colOff>9525</xdr:colOff>
      <xdr:row>55</xdr:row>
      <xdr:rowOff>85725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153275"/>
          <a:ext cx="2095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0</xdr:col>
      <xdr:colOff>2333625</xdr:colOff>
      <xdr:row>59</xdr:row>
      <xdr:rowOff>114300</xdr:rowOff>
    </xdr:to>
    <xdr:pic>
      <xdr:nvPicPr>
        <xdr:cNvPr id="10241" name="Picture 1">
          <a:extLst>
            <a:ext uri="{FF2B5EF4-FFF2-40B4-BE49-F238E27FC236}">
              <a16:creationId xmlns:a16="http://schemas.microsoft.com/office/drawing/2014/main" id="{00000000-0008-0000-1F00-000001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44025"/>
          <a:ext cx="23336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64</xdr:row>
      <xdr:rowOff>0</xdr:rowOff>
    </xdr:from>
    <xdr:to>
      <xdr:col>0</xdr:col>
      <xdr:colOff>2286000</xdr:colOff>
      <xdr:row>74</xdr:row>
      <xdr:rowOff>38100</xdr:rowOff>
    </xdr:to>
    <xdr:pic>
      <xdr:nvPicPr>
        <xdr:cNvPr id="10242" name="Picture 2">
          <a:extLst>
            <a:ext uri="{FF2B5EF4-FFF2-40B4-BE49-F238E27FC236}">
              <a16:creationId xmlns:a16="http://schemas.microsoft.com/office/drawing/2014/main" id="{00000000-0008-0000-1F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630025"/>
          <a:ext cx="22860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57</xdr:row>
      <xdr:rowOff>85725</xdr:rowOff>
    </xdr:from>
    <xdr:to>
      <xdr:col>0</xdr:col>
      <xdr:colOff>2257425</xdr:colOff>
      <xdr:row>68</xdr:row>
      <xdr:rowOff>76200</xdr:rowOff>
    </xdr:to>
    <xdr:pic>
      <xdr:nvPicPr>
        <xdr:cNvPr id="4" name="Picture 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6296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73</xdr:row>
      <xdr:rowOff>123825</xdr:rowOff>
    </xdr:from>
    <xdr:to>
      <xdr:col>0</xdr:col>
      <xdr:colOff>2257425</xdr:colOff>
      <xdr:row>84</xdr:row>
      <xdr:rowOff>114300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9537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104</xdr:row>
      <xdr:rowOff>95250</xdr:rowOff>
    </xdr:from>
    <xdr:to>
      <xdr:col>0</xdr:col>
      <xdr:colOff>2314575</xdr:colOff>
      <xdr:row>116</xdr:row>
      <xdr:rowOff>9525</xdr:rowOff>
    </xdr:to>
    <xdr:pic>
      <xdr:nvPicPr>
        <xdr:cNvPr id="4" name="Picture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06855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88</xdr:row>
      <xdr:rowOff>66675</xdr:rowOff>
    </xdr:from>
    <xdr:to>
      <xdr:col>0</xdr:col>
      <xdr:colOff>2324100</xdr:colOff>
      <xdr:row>99</xdr:row>
      <xdr:rowOff>104775</xdr:rowOff>
    </xdr:to>
    <xdr:pic>
      <xdr:nvPicPr>
        <xdr:cNvPr id="5" name="Picture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2753975"/>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93</xdr:row>
      <xdr:rowOff>57150</xdr:rowOff>
    </xdr:from>
    <xdr:to>
      <xdr:col>0</xdr:col>
      <xdr:colOff>2314575</xdr:colOff>
      <xdr:row>104</xdr:row>
      <xdr:rowOff>47625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601700"/>
          <a:ext cx="22193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77</xdr:row>
      <xdr:rowOff>85725</xdr:rowOff>
    </xdr:from>
    <xdr:to>
      <xdr:col>0</xdr:col>
      <xdr:colOff>2333625</xdr:colOff>
      <xdr:row>89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134427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63</xdr:row>
      <xdr:rowOff>95250</xdr:rowOff>
    </xdr:from>
    <xdr:to>
      <xdr:col>1</xdr:col>
      <xdr:colOff>142875</xdr:colOff>
      <xdr:row>75</xdr:row>
      <xdr:rowOff>9525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02017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114300</xdr:rowOff>
    </xdr:from>
    <xdr:to>
      <xdr:col>1</xdr:col>
      <xdr:colOff>142875</xdr:colOff>
      <xdr:row>59</xdr:row>
      <xdr:rowOff>28575</xdr:rowOff>
    </xdr:to>
    <xdr:pic>
      <xdr:nvPicPr>
        <xdr:cNvPr id="5" name="Picture 3">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75322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118</xdr:row>
      <xdr:rowOff>104775</xdr:rowOff>
    </xdr:from>
    <xdr:to>
      <xdr:col>0</xdr:col>
      <xdr:colOff>2381250</xdr:colOff>
      <xdr:row>129</xdr:row>
      <xdr:rowOff>76200</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760220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102</xdr:row>
      <xdr:rowOff>57150</xdr:rowOff>
    </xdr:from>
    <xdr:to>
      <xdr:col>0</xdr:col>
      <xdr:colOff>2305050</xdr:colOff>
      <xdr:row>112</xdr:row>
      <xdr:rowOff>104775</xdr:rowOff>
    </xdr:to>
    <xdr:pic>
      <xdr:nvPicPr>
        <xdr:cNvPr id="2" name="Picture 1">
          <a:extLst>
            <a:ext uri="{FF2B5EF4-FFF2-40B4-BE49-F238E27FC236}">
              <a16:creationId xmlns:a16="http://schemas.microsoft.com/office/drawing/2014/main" id="{6507E0A0-463D-433E-95C8-1E362FFEFE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3519150"/>
          <a:ext cx="2228850"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131</xdr:row>
      <xdr:rowOff>66675</xdr:rowOff>
    </xdr:from>
    <xdr:to>
      <xdr:col>0</xdr:col>
      <xdr:colOff>2314575</xdr:colOff>
      <xdr:row>142</xdr:row>
      <xdr:rowOff>19050</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135725"/>
          <a:ext cx="2171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116</xdr:row>
      <xdr:rowOff>28575</xdr:rowOff>
    </xdr:from>
    <xdr:to>
      <xdr:col>0</xdr:col>
      <xdr:colOff>2305050</xdr:colOff>
      <xdr:row>126</xdr:row>
      <xdr:rowOff>123825</xdr:rowOff>
    </xdr:to>
    <xdr:pic>
      <xdr:nvPicPr>
        <xdr:cNvPr id="5" name="Picture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6954500"/>
          <a:ext cx="2181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9"/>
  <sheetViews>
    <sheetView tabSelected="1" workbookViewId="0">
      <selection sqref="A1:G1"/>
    </sheetView>
  </sheetViews>
  <sheetFormatPr defaultColWidth="9.33203125" defaultRowHeight="10.199999999999999" x14ac:dyDescent="0.2"/>
  <cols>
    <col min="1" max="1" width="38.6640625" style="7" bestFit="1" customWidth="1"/>
    <col min="2" max="2" width="50.6640625"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9" s="1" customFormat="1" ht="13.8" x14ac:dyDescent="0.2">
      <c r="A1" s="82" t="s">
        <v>833</v>
      </c>
      <c r="B1" s="83"/>
      <c r="C1" s="83"/>
      <c r="D1" s="83"/>
      <c r="E1" s="83"/>
      <c r="F1" s="83"/>
      <c r="G1" s="83"/>
    </row>
    <row r="2" spans="1:9" s="1" customFormat="1" ht="11.4" x14ac:dyDescent="0.2">
      <c r="E2" s="5"/>
      <c r="F2" s="9"/>
      <c r="G2" s="10"/>
    </row>
    <row r="3" spans="1:9" s="1" customFormat="1" ht="12" x14ac:dyDescent="0.2">
      <c r="A3" s="8" t="s">
        <v>7</v>
      </c>
      <c r="B3" s="2"/>
      <c r="C3" s="3"/>
      <c r="D3" s="3"/>
      <c r="E3" s="4"/>
      <c r="F3" s="9"/>
      <c r="G3" s="10"/>
    </row>
    <row r="4" spans="1:9" s="1" customFormat="1" ht="31.5" customHeight="1" x14ac:dyDescent="0.2">
      <c r="A4" s="6" t="s">
        <v>2</v>
      </c>
      <c r="B4" s="6" t="s">
        <v>0</v>
      </c>
      <c r="C4" s="13" t="s">
        <v>31</v>
      </c>
      <c r="D4" s="13" t="s">
        <v>1</v>
      </c>
      <c r="E4" s="52" t="s">
        <v>6</v>
      </c>
      <c r="F4" s="12" t="s">
        <v>3</v>
      </c>
      <c r="G4" s="12" t="s">
        <v>5</v>
      </c>
    </row>
    <row r="5" spans="1:9" x14ac:dyDescent="0.2">
      <c r="A5" s="16" t="s">
        <v>50</v>
      </c>
      <c r="B5" s="17"/>
      <c r="C5" s="17"/>
      <c r="D5" s="17"/>
      <c r="E5" s="18"/>
      <c r="F5" s="19"/>
      <c r="G5" s="18"/>
    </row>
    <row r="6" spans="1:9" x14ac:dyDescent="0.2">
      <c r="A6" s="20" t="s">
        <v>51</v>
      </c>
      <c r="B6" s="21"/>
      <c r="C6" s="21"/>
      <c r="D6" s="21"/>
      <c r="E6" s="22"/>
      <c r="F6" s="23"/>
      <c r="G6" s="22"/>
    </row>
    <row r="7" spans="1:9" x14ac:dyDescent="0.2">
      <c r="A7" s="21" t="s">
        <v>834</v>
      </c>
      <c r="B7" s="21" t="s">
        <v>835</v>
      </c>
      <c r="C7" s="21" t="s">
        <v>78</v>
      </c>
      <c r="D7" s="24">
        <v>10000</v>
      </c>
      <c r="E7" s="22">
        <v>10264.798082200001</v>
      </c>
      <c r="F7" s="23">
        <v>4.9546668500564</v>
      </c>
      <c r="G7" s="22">
        <v>7.81</v>
      </c>
    </row>
    <row r="8" spans="1:9" x14ac:dyDescent="0.2">
      <c r="A8" s="21" t="s">
        <v>836</v>
      </c>
      <c r="B8" s="21" t="s">
        <v>837</v>
      </c>
      <c r="C8" s="21" t="s">
        <v>54</v>
      </c>
      <c r="D8" s="24">
        <v>750</v>
      </c>
      <c r="E8" s="22">
        <v>7908.8211885000001</v>
      </c>
      <c r="F8" s="23">
        <v>3.8174715032763902</v>
      </c>
      <c r="G8" s="22">
        <v>7.34</v>
      </c>
    </row>
    <row r="9" spans="1:9" x14ac:dyDescent="0.2">
      <c r="A9" s="21" t="s">
        <v>838</v>
      </c>
      <c r="B9" s="21" t="s">
        <v>839</v>
      </c>
      <c r="C9" s="21" t="s">
        <v>89</v>
      </c>
      <c r="D9" s="24">
        <v>7500</v>
      </c>
      <c r="E9" s="22">
        <v>7699.9953082000002</v>
      </c>
      <c r="F9" s="23">
        <v>3.7166743265301201</v>
      </c>
      <c r="G9" s="22">
        <v>7.6398999999999999</v>
      </c>
    </row>
    <row r="10" spans="1:9" x14ac:dyDescent="0.2">
      <c r="A10" s="21" t="s">
        <v>840</v>
      </c>
      <c r="B10" s="21" t="s">
        <v>841</v>
      </c>
      <c r="C10" s="21" t="s">
        <v>54</v>
      </c>
      <c r="D10" s="24">
        <v>5000</v>
      </c>
      <c r="E10" s="22">
        <v>5291.9895082000003</v>
      </c>
      <c r="F10" s="23">
        <v>2.5543653929825001</v>
      </c>
      <c r="G10" s="22">
        <v>7.2774999999999999</v>
      </c>
    </row>
    <row r="11" spans="1:9" x14ac:dyDescent="0.2">
      <c r="A11" s="21" t="s">
        <v>842</v>
      </c>
      <c r="B11" s="21" t="s">
        <v>843</v>
      </c>
      <c r="C11" s="21" t="s">
        <v>54</v>
      </c>
      <c r="D11" s="24">
        <v>480</v>
      </c>
      <c r="E11" s="22">
        <v>5228.6248131000002</v>
      </c>
      <c r="F11" s="23">
        <v>2.5237801879193502</v>
      </c>
      <c r="G11" s="22">
        <v>7.5800999999999998</v>
      </c>
    </row>
    <row r="12" spans="1:9" x14ac:dyDescent="0.2">
      <c r="A12" s="21" t="s">
        <v>844</v>
      </c>
      <c r="B12" s="21" t="s">
        <v>845</v>
      </c>
      <c r="C12" s="21" t="s">
        <v>54</v>
      </c>
      <c r="D12" s="24">
        <v>350</v>
      </c>
      <c r="E12" s="22">
        <v>3707.2384809</v>
      </c>
      <c r="F12" s="23">
        <v>1.78942941297798</v>
      </c>
      <c r="G12" s="22">
        <v>7.3051000000000004</v>
      </c>
    </row>
    <row r="13" spans="1:9" x14ac:dyDescent="0.2">
      <c r="A13" s="21" t="s">
        <v>846</v>
      </c>
      <c r="B13" s="21" t="s">
        <v>847</v>
      </c>
      <c r="C13" s="21" t="s">
        <v>54</v>
      </c>
      <c r="D13" s="24">
        <v>250</v>
      </c>
      <c r="E13" s="22">
        <v>2678.5462022000002</v>
      </c>
      <c r="F13" s="23">
        <v>1.2928948010578301</v>
      </c>
      <c r="G13" s="22">
        <v>7.3103999999999996</v>
      </c>
    </row>
    <row r="14" spans="1:9" x14ac:dyDescent="0.2">
      <c r="A14" s="20" t="s">
        <v>24</v>
      </c>
      <c r="B14" s="20"/>
      <c r="C14" s="20"/>
      <c r="D14" s="20"/>
      <c r="E14" s="25">
        <f>SUM(E6:E13)</f>
        <v>42780.013583300002</v>
      </c>
      <c r="F14" s="26">
        <f>SUM(F6:F13)</f>
        <v>20.649282474800572</v>
      </c>
      <c r="G14" s="25"/>
      <c r="H14" s="14"/>
      <c r="I14" s="14"/>
    </row>
    <row r="15" spans="1:9" x14ac:dyDescent="0.2">
      <c r="A15" s="21"/>
      <c r="B15" s="21"/>
      <c r="C15" s="21"/>
      <c r="D15" s="21"/>
      <c r="E15" s="22"/>
      <c r="F15" s="23"/>
      <c r="G15" s="22"/>
    </row>
    <row r="16" spans="1:9" x14ac:dyDescent="0.2">
      <c r="A16" s="20" t="s">
        <v>23</v>
      </c>
      <c r="B16" s="21"/>
      <c r="C16" s="21"/>
      <c r="D16" s="21"/>
      <c r="E16" s="22"/>
      <c r="F16" s="23"/>
      <c r="G16" s="22"/>
    </row>
    <row r="17" spans="1:9" x14ac:dyDescent="0.2">
      <c r="A17" s="20" t="s">
        <v>848</v>
      </c>
      <c r="B17" s="21"/>
      <c r="C17" s="21"/>
      <c r="D17" s="21"/>
      <c r="E17" s="22"/>
      <c r="F17" s="23"/>
      <c r="G17" s="22"/>
    </row>
    <row r="18" spans="1:9" x14ac:dyDescent="0.2">
      <c r="A18" s="21" t="s">
        <v>849</v>
      </c>
      <c r="B18" s="21" t="s">
        <v>850</v>
      </c>
      <c r="C18" s="21" t="s">
        <v>851</v>
      </c>
      <c r="D18" s="24">
        <v>2000</v>
      </c>
      <c r="E18" s="22">
        <v>9843.92</v>
      </c>
      <c r="F18" s="23">
        <v>4.7515151986461603</v>
      </c>
      <c r="G18" s="22">
        <v>7.1449999999999996</v>
      </c>
    </row>
    <row r="19" spans="1:9" x14ac:dyDescent="0.2">
      <c r="A19" s="21" t="s">
        <v>852</v>
      </c>
      <c r="B19" s="21" t="s">
        <v>853</v>
      </c>
      <c r="C19" s="21" t="s">
        <v>851</v>
      </c>
      <c r="D19" s="24">
        <v>2000</v>
      </c>
      <c r="E19" s="22">
        <v>9843.81</v>
      </c>
      <c r="F19" s="23">
        <v>4.75146210326628</v>
      </c>
      <c r="G19" s="22">
        <v>7.1501000000000001</v>
      </c>
    </row>
    <row r="20" spans="1:9" x14ac:dyDescent="0.2">
      <c r="A20" s="21" t="s">
        <v>854</v>
      </c>
      <c r="B20" s="21" t="s">
        <v>855</v>
      </c>
      <c r="C20" s="21" t="s">
        <v>856</v>
      </c>
      <c r="D20" s="24">
        <v>1500</v>
      </c>
      <c r="E20" s="22">
        <v>7402.8450000000003</v>
      </c>
      <c r="F20" s="23">
        <v>3.5732442493154899</v>
      </c>
      <c r="G20" s="22">
        <v>7.1498999999999997</v>
      </c>
    </row>
    <row r="21" spans="1:9" x14ac:dyDescent="0.2">
      <c r="A21" s="21" t="s">
        <v>857</v>
      </c>
      <c r="B21" s="21" t="s">
        <v>858</v>
      </c>
      <c r="C21" s="21" t="s">
        <v>856</v>
      </c>
      <c r="D21" s="24">
        <v>1500</v>
      </c>
      <c r="E21" s="22">
        <v>7392.84</v>
      </c>
      <c r="F21" s="23">
        <v>3.5684149831732901</v>
      </c>
      <c r="G21" s="22">
        <v>7.1498999999999997</v>
      </c>
    </row>
    <row r="22" spans="1:9" x14ac:dyDescent="0.2">
      <c r="A22" s="21" t="s">
        <v>859</v>
      </c>
      <c r="B22" s="21" t="s">
        <v>860</v>
      </c>
      <c r="C22" s="21" t="s">
        <v>861</v>
      </c>
      <c r="D22" s="24">
        <v>1000</v>
      </c>
      <c r="E22" s="22">
        <v>4953.3599999999997</v>
      </c>
      <c r="F22" s="23">
        <v>2.3909139168508</v>
      </c>
      <c r="G22" s="22">
        <v>7.16</v>
      </c>
    </row>
    <row r="23" spans="1:9" x14ac:dyDescent="0.2">
      <c r="A23" s="21" t="s">
        <v>862</v>
      </c>
      <c r="B23" s="21" t="s">
        <v>863</v>
      </c>
      <c r="C23" s="21" t="s">
        <v>864</v>
      </c>
      <c r="D23" s="24">
        <v>1000</v>
      </c>
      <c r="E23" s="22">
        <v>4943.6099999999997</v>
      </c>
      <c r="F23" s="23">
        <v>2.3862077354528601</v>
      </c>
      <c r="G23" s="22">
        <v>7.1786000000000003</v>
      </c>
    </row>
    <row r="24" spans="1:9" x14ac:dyDescent="0.2">
      <c r="A24" s="21" t="s">
        <v>865</v>
      </c>
      <c r="B24" s="21" t="s">
        <v>866</v>
      </c>
      <c r="C24" s="21" t="s">
        <v>861</v>
      </c>
      <c r="D24" s="24">
        <v>1000</v>
      </c>
      <c r="E24" s="22">
        <v>4936.8900000000003</v>
      </c>
      <c r="F24" s="23">
        <v>2.3829640904278202</v>
      </c>
      <c r="G24" s="22">
        <v>7.1786000000000003</v>
      </c>
    </row>
    <row r="25" spans="1:9" x14ac:dyDescent="0.2">
      <c r="A25" s="21" t="s">
        <v>867</v>
      </c>
      <c r="B25" s="21" t="s">
        <v>868</v>
      </c>
      <c r="C25" s="21" t="s">
        <v>856</v>
      </c>
      <c r="D25" s="24">
        <v>1000</v>
      </c>
      <c r="E25" s="22">
        <v>4926.6549999999997</v>
      </c>
      <c r="F25" s="23">
        <v>2.37802380667316</v>
      </c>
      <c r="G25" s="22">
        <v>7.1498999999999997</v>
      </c>
    </row>
    <row r="26" spans="1:9" x14ac:dyDescent="0.2">
      <c r="A26" s="20" t="s">
        <v>24</v>
      </c>
      <c r="B26" s="20"/>
      <c r="C26" s="20"/>
      <c r="D26" s="20"/>
      <c r="E26" s="25">
        <f>SUM(E17:E25)</f>
        <v>54243.93</v>
      </c>
      <c r="F26" s="26">
        <f>SUM(F17:F25)</f>
        <v>26.18274608380586</v>
      </c>
      <c r="G26" s="25"/>
      <c r="H26" s="14"/>
      <c r="I26" s="14"/>
    </row>
    <row r="27" spans="1:9" x14ac:dyDescent="0.2">
      <c r="A27" s="21"/>
      <c r="B27" s="21"/>
      <c r="C27" s="21"/>
      <c r="D27" s="21"/>
      <c r="E27" s="22"/>
      <c r="F27" s="23"/>
      <c r="G27" s="22"/>
    </row>
    <row r="28" spans="1:9" x14ac:dyDescent="0.2">
      <c r="A28" s="20" t="s">
        <v>869</v>
      </c>
      <c r="B28" s="21"/>
      <c r="C28" s="21"/>
      <c r="D28" s="21"/>
      <c r="E28" s="22"/>
      <c r="F28" s="23"/>
      <c r="G28" s="22"/>
    </row>
    <row r="29" spans="1:9" x14ac:dyDescent="0.2">
      <c r="A29" s="21" t="s">
        <v>870</v>
      </c>
      <c r="B29" s="21" t="s">
        <v>871</v>
      </c>
      <c r="C29" s="21" t="s">
        <v>851</v>
      </c>
      <c r="D29" s="24">
        <v>2000</v>
      </c>
      <c r="E29" s="22">
        <v>9873.49</v>
      </c>
      <c r="F29" s="23">
        <v>4.7657882021268803</v>
      </c>
      <c r="G29" s="22">
        <v>7.1950000000000003</v>
      </c>
    </row>
    <row r="30" spans="1:9" x14ac:dyDescent="0.2">
      <c r="A30" s="21" t="s">
        <v>872</v>
      </c>
      <c r="B30" s="21" t="s">
        <v>873</v>
      </c>
      <c r="C30" s="21" t="s">
        <v>856</v>
      </c>
      <c r="D30" s="24">
        <v>2000</v>
      </c>
      <c r="E30" s="22">
        <v>9858.5300000000007</v>
      </c>
      <c r="F30" s="23">
        <v>4.7585672304639903</v>
      </c>
      <c r="G30" s="22">
        <v>7.1749999999999998</v>
      </c>
    </row>
    <row r="31" spans="1:9" x14ac:dyDescent="0.2">
      <c r="A31" s="21" t="s">
        <v>874</v>
      </c>
      <c r="B31" s="21" t="s">
        <v>875</v>
      </c>
      <c r="C31" s="21" t="s">
        <v>851</v>
      </c>
      <c r="D31" s="24">
        <v>1500</v>
      </c>
      <c r="E31" s="22">
        <v>7456.32</v>
      </c>
      <c r="F31" s="23">
        <v>3.5990558442134102</v>
      </c>
      <c r="G31" s="22">
        <v>7.92</v>
      </c>
    </row>
    <row r="32" spans="1:9" x14ac:dyDescent="0.2">
      <c r="A32" s="21" t="s">
        <v>876</v>
      </c>
      <c r="B32" s="21" t="s">
        <v>877</v>
      </c>
      <c r="C32" s="21" t="s">
        <v>861</v>
      </c>
      <c r="D32" s="24">
        <v>1500</v>
      </c>
      <c r="E32" s="22">
        <v>7434.0675000000001</v>
      </c>
      <c r="F32" s="23">
        <v>3.5883148902075002</v>
      </c>
      <c r="G32" s="22">
        <v>7.0377000000000001</v>
      </c>
    </row>
    <row r="33" spans="1:9" x14ac:dyDescent="0.2">
      <c r="A33" s="21" t="s">
        <v>878</v>
      </c>
      <c r="B33" s="21" t="s">
        <v>879</v>
      </c>
      <c r="C33" s="21" t="s">
        <v>851</v>
      </c>
      <c r="D33" s="24">
        <v>1500</v>
      </c>
      <c r="E33" s="22">
        <v>7412.8725000000004</v>
      </c>
      <c r="F33" s="23">
        <v>3.5780843758762901</v>
      </c>
      <c r="G33" s="22">
        <v>7.1501000000000001</v>
      </c>
    </row>
    <row r="34" spans="1:9" x14ac:dyDescent="0.2">
      <c r="A34" s="21" t="s">
        <v>880</v>
      </c>
      <c r="B34" s="21" t="s">
        <v>881</v>
      </c>
      <c r="C34" s="21" t="s">
        <v>864</v>
      </c>
      <c r="D34" s="24">
        <v>1500</v>
      </c>
      <c r="E34" s="22">
        <v>7392.1724999999997</v>
      </c>
      <c r="F34" s="23">
        <v>3.5680927907545099</v>
      </c>
      <c r="G34" s="22">
        <v>7.1951000000000001</v>
      </c>
    </row>
    <row r="35" spans="1:9" x14ac:dyDescent="0.2">
      <c r="A35" s="21" t="s">
        <v>882</v>
      </c>
      <c r="B35" s="21" t="s">
        <v>883</v>
      </c>
      <c r="C35" s="21" t="s">
        <v>851</v>
      </c>
      <c r="D35" s="24">
        <v>1000</v>
      </c>
      <c r="E35" s="22">
        <v>4979.915</v>
      </c>
      <c r="F35" s="23">
        <v>2.4037316242376998</v>
      </c>
      <c r="G35" s="22">
        <v>7.3605999999999998</v>
      </c>
    </row>
    <row r="36" spans="1:9" x14ac:dyDescent="0.2">
      <c r="A36" s="21" t="s">
        <v>884</v>
      </c>
      <c r="B36" s="21" t="s">
        <v>885</v>
      </c>
      <c r="C36" s="21" t="s">
        <v>851</v>
      </c>
      <c r="D36" s="24">
        <v>1000</v>
      </c>
      <c r="E36" s="22">
        <v>4974.92</v>
      </c>
      <c r="F36" s="23">
        <v>2.4013206113061401</v>
      </c>
      <c r="G36" s="22">
        <v>8.0002999999999993</v>
      </c>
    </row>
    <row r="37" spans="1:9" x14ac:dyDescent="0.2">
      <c r="A37" s="21" t="s">
        <v>886</v>
      </c>
      <c r="B37" s="21" t="s">
        <v>887</v>
      </c>
      <c r="C37" s="21" t="s">
        <v>856</v>
      </c>
      <c r="D37" s="24">
        <v>1000</v>
      </c>
      <c r="E37" s="22">
        <v>4935.3149999999996</v>
      </c>
      <c r="F37" s="23">
        <v>2.3822038611250802</v>
      </c>
      <c r="G37" s="22">
        <v>7.8423999999999996</v>
      </c>
    </row>
    <row r="38" spans="1:9" x14ac:dyDescent="0.2">
      <c r="A38" s="21" t="s">
        <v>888</v>
      </c>
      <c r="B38" s="21" t="s">
        <v>889</v>
      </c>
      <c r="C38" s="21" t="s">
        <v>851</v>
      </c>
      <c r="D38" s="24">
        <v>1000</v>
      </c>
      <c r="E38" s="22">
        <v>4929.8100000000004</v>
      </c>
      <c r="F38" s="23">
        <v>2.3795466787050099</v>
      </c>
      <c r="G38" s="22">
        <v>7.9950999999999999</v>
      </c>
    </row>
    <row r="39" spans="1:9" x14ac:dyDescent="0.2">
      <c r="A39" s="21" t="s">
        <v>890</v>
      </c>
      <c r="B39" s="21" t="s">
        <v>891</v>
      </c>
      <c r="C39" s="21" t="s">
        <v>851</v>
      </c>
      <c r="D39" s="24">
        <v>1000</v>
      </c>
      <c r="E39" s="22">
        <v>4926.3599999999997</v>
      </c>
      <c r="F39" s="23">
        <v>2.37788141451805</v>
      </c>
      <c r="G39" s="22">
        <v>7.9076000000000004</v>
      </c>
    </row>
    <row r="40" spans="1:9" x14ac:dyDescent="0.2">
      <c r="A40" s="21" t="s">
        <v>892</v>
      </c>
      <c r="B40" s="21" t="s">
        <v>893</v>
      </c>
      <c r="C40" s="21" t="s">
        <v>851</v>
      </c>
      <c r="D40" s="24">
        <v>1000</v>
      </c>
      <c r="E40" s="22">
        <v>4920.0600000000004</v>
      </c>
      <c r="F40" s="23">
        <v>2.37484049730707</v>
      </c>
      <c r="G40" s="22">
        <v>7.9074999999999998</v>
      </c>
    </row>
    <row r="41" spans="1:9" x14ac:dyDescent="0.2">
      <c r="A41" s="21" t="s">
        <v>894</v>
      </c>
      <c r="B41" s="21" t="s">
        <v>895</v>
      </c>
      <c r="C41" s="21" t="s">
        <v>851</v>
      </c>
      <c r="D41" s="24">
        <v>1000</v>
      </c>
      <c r="E41" s="22">
        <v>4912.21</v>
      </c>
      <c r="F41" s="23">
        <v>2.3710514179251398</v>
      </c>
      <c r="G41" s="22">
        <v>7.9550999999999998</v>
      </c>
    </row>
    <row r="42" spans="1:9" x14ac:dyDescent="0.2">
      <c r="A42" s="21" t="s">
        <v>896</v>
      </c>
      <c r="B42" s="21" t="s">
        <v>897</v>
      </c>
      <c r="C42" s="21" t="s">
        <v>851</v>
      </c>
      <c r="D42" s="24">
        <v>1000</v>
      </c>
      <c r="E42" s="22">
        <v>4909.57</v>
      </c>
      <c r="F42" s="23">
        <v>2.3697771288081602</v>
      </c>
      <c r="G42" s="22">
        <v>8.1</v>
      </c>
    </row>
    <row r="43" spans="1:9" x14ac:dyDescent="0.2">
      <c r="A43" s="21" t="s">
        <v>898</v>
      </c>
      <c r="B43" s="21" t="s">
        <v>899</v>
      </c>
      <c r="C43" s="21" t="s">
        <v>851</v>
      </c>
      <c r="D43" s="24">
        <v>800</v>
      </c>
      <c r="E43" s="22">
        <v>3942.0039999999999</v>
      </c>
      <c r="F43" s="23">
        <v>1.9027472713232101</v>
      </c>
      <c r="G43" s="22">
        <v>8.0152000000000001</v>
      </c>
    </row>
    <row r="44" spans="1:9" x14ac:dyDescent="0.2">
      <c r="A44" s="21" t="s">
        <v>900</v>
      </c>
      <c r="B44" s="21" t="s">
        <v>901</v>
      </c>
      <c r="C44" s="21" t="s">
        <v>851</v>
      </c>
      <c r="D44" s="24">
        <v>500</v>
      </c>
      <c r="E44" s="22">
        <v>2463.3724999999999</v>
      </c>
      <c r="F44" s="23">
        <v>1.1890336241738</v>
      </c>
      <c r="G44" s="22">
        <v>8.1001999999999992</v>
      </c>
    </row>
    <row r="45" spans="1:9" x14ac:dyDescent="0.2">
      <c r="A45" s="20" t="s">
        <v>24</v>
      </c>
      <c r="B45" s="20"/>
      <c r="C45" s="20"/>
      <c r="D45" s="20"/>
      <c r="E45" s="25">
        <f>SUM(E28:E44)</f>
        <v>95320.989000000016</v>
      </c>
      <c r="F45" s="26">
        <f>SUM(F28:F44)</f>
        <v>46.010037463071939</v>
      </c>
      <c r="G45" s="25"/>
      <c r="H45" s="14"/>
      <c r="I45" s="14"/>
    </row>
    <row r="46" spans="1:9" x14ac:dyDescent="0.2">
      <c r="A46" s="21"/>
      <c r="B46" s="21"/>
      <c r="C46" s="21"/>
      <c r="D46" s="21"/>
      <c r="E46" s="22"/>
      <c r="F46" s="23"/>
      <c r="G46" s="22"/>
    </row>
    <row r="47" spans="1:9" x14ac:dyDescent="0.2">
      <c r="A47" s="20" t="s">
        <v>25</v>
      </c>
      <c r="B47" s="21"/>
      <c r="C47" s="21"/>
      <c r="D47" s="21"/>
      <c r="E47" s="22"/>
      <c r="F47" s="23"/>
      <c r="G47" s="22"/>
    </row>
    <row r="48" spans="1:9" x14ac:dyDescent="0.2">
      <c r="A48" s="21" t="s">
        <v>902</v>
      </c>
      <c r="B48" s="21" t="s">
        <v>903</v>
      </c>
      <c r="C48" s="21" t="s">
        <v>49</v>
      </c>
      <c r="D48" s="24">
        <v>15000000</v>
      </c>
      <c r="E48" s="22">
        <v>14889.6</v>
      </c>
      <c r="F48" s="23">
        <v>7.1869906197695403</v>
      </c>
      <c r="G48" s="22">
        <v>6.7657999999999996</v>
      </c>
    </row>
    <row r="49" spans="1:9" x14ac:dyDescent="0.2">
      <c r="A49" s="21" t="s">
        <v>904</v>
      </c>
      <c r="B49" s="21" t="s">
        <v>905</v>
      </c>
      <c r="C49" s="21" t="s">
        <v>49</v>
      </c>
      <c r="D49" s="24">
        <v>12500000</v>
      </c>
      <c r="E49" s="22">
        <v>12344.275</v>
      </c>
      <c r="F49" s="23">
        <v>5.9583997308762902</v>
      </c>
      <c r="G49" s="22">
        <v>6.7716000000000003</v>
      </c>
    </row>
    <row r="50" spans="1:9" x14ac:dyDescent="0.2">
      <c r="A50" s="21" t="s">
        <v>906</v>
      </c>
      <c r="B50" s="21" t="s">
        <v>907</v>
      </c>
      <c r="C50" s="21" t="s">
        <v>49</v>
      </c>
      <c r="D50" s="24">
        <v>12500000</v>
      </c>
      <c r="E50" s="22">
        <v>12312.5</v>
      </c>
      <c r="F50" s="23">
        <v>5.9430624063717303</v>
      </c>
      <c r="G50" s="22">
        <v>6.7786999999999997</v>
      </c>
    </row>
    <row r="51" spans="1:9" x14ac:dyDescent="0.2">
      <c r="A51" s="21" t="s">
        <v>908</v>
      </c>
      <c r="B51" s="21" t="s">
        <v>909</v>
      </c>
      <c r="C51" s="21" t="s">
        <v>49</v>
      </c>
      <c r="D51" s="24">
        <v>5000000</v>
      </c>
      <c r="E51" s="22">
        <v>4976.6049999999996</v>
      </c>
      <c r="F51" s="23">
        <v>2.4021339359887599</v>
      </c>
      <c r="G51" s="22">
        <v>6.5994999999999999</v>
      </c>
    </row>
    <row r="52" spans="1:9" x14ac:dyDescent="0.2">
      <c r="A52" s="21" t="s">
        <v>910</v>
      </c>
      <c r="B52" s="21" t="s">
        <v>911</v>
      </c>
      <c r="C52" s="21" t="s">
        <v>49</v>
      </c>
      <c r="D52" s="24">
        <v>5000000</v>
      </c>
      <c r="E52" s="22">
        <v>4937.71</v>
      </c>
      <c r="F52" s="23">
        <v>2.3833598923505201</v>
      </c>
      <c r="G52" s="22">
        <v>6.7716000000000003</v>
      </c>
    </row>
    <row r="53" spans="1:9" x14ac:dyDescent="0.2">
      <c r="A53" s="21" t="s">
        <v>912</v>
      </c>
      <c r="B53" s="21" t="s">
        <v>913</v>
      </c>
      <c r="C53" s="21" t="s">
        <v>49</v>
      </c>
      <c r="D53" s="24">
        <v>1500000</v>
      </c>
      <c r="E53" s="22">
        <v>1483.2059999999999</v>
      </c>
      <c r="F53" s="23">
        <v>0.71592169092426305</v>
      </c>
      <c r="G53" s="22">
        <v>6.7751000000000001</v>
      </c>
    </row>
    <row r="54" spans="1:9" x14ac:dyDescent="0.2">
      <c r="A54" s="20" t="s">
        <v>24</v>
      </c>
      <c r="B54" s="20"/>
      <c r="C54" s="20"/>
      <c r="D54" s="20"/>
      <c r="E54" s="25">
        <f>SUM(E47:E53)</f>
        <v>50943.895999999993</v>
      </c>
      <c r="F54" s="26">
        <f>SUM(F47:F53)</f>
        <v>24.589868276281102</v>
      </c>
      <c r="G54" s="25"/>
      <c r="H54" s="14"/>
      <c r="I54" s="14"/>
    </row>
    <row r="55" spans="1:9" x14ac:dyDescent="0.2">
      <c r="A55" s="21"/>
      <c r="B55" s="21"/>
      <c r="C55" s="21"/>
      <c r="D55" s="21"/>
      <c r="E55" s="22"/>
      <c r="F55" s="23"/>
      <c r="G55" s="22"/>
    </row>
    <row r="56" spans="1:9" x14ac:dyDescent="0.2">
      <c r="A56" s="20" t="s">
        <v>914</v>
      </c>
      <c r="B56" s="21"/>
      <c r="C56" s="21"/>
      <c r="D56" s="21"/>
      <c r="E56" s="22"/>
      <c r="F56" s="23"/>
      <c r="G56" s="22"/>
    </row>
    <row r="57" spans="1:9" x14ac:dyDescent="0.2">
      <c r="A57" s="21" t="s">
        <v>915</v>
      </c>
      <c r="B57" s="21" t="s">
        <v>916</v>
      </c>
      <c r="C57" s="21" t="s">
        <v>917</v>
      </c>
      <c r="D57" s="24">
        <v>3835.6979999999999</v>
      </c>
      <c r="E57" s="22">
        <v>394.54928610000002</v>
      </c>
      <c r="F57" s="23">
        <v>0.190443129314251</v>
      </c>
      <c r="G57" s="22">
        <v>6.99</v>
      </c>
    </row>
    <row r="58" spans="1:9" x14ac:dyDescent="0.2">
      <c r="A58" s="20" t="s">
        <v>24</v>
      </c>
      <c r="B58" s="20"/>
      <c r="C58" s="20"/>
      <c r="D58" s="20"/>
      <c r="E58" s="25">
        <f>SUM(E57:E57)</f>
        <v>394.54928610000002</v>
      </c>
      <c r="F58" s="26">
        <f>SUM(F57:F57)</f>
        <v>0.190443129314251</v>
      </c>
      <c r="G58" s="25"/>
      <c r="H58" s="14"/>
      <c r="I58" s="14"/>
    </row>
    <row r="59" spans="1:9" x14ac:dyDescent="0.2">
      <c r="A59" s="21"/>
      <c r="B59" s="21"/>
      <c r="C59" s="21"/>
      <c r="D59" s="21"/>
      <c r="E59" s="22"/>
      <c r="F59" s="23"/>
      <c r="G59" s="22"/>
    </row>
    <row r="60" spans="1:9" x14ac:dyDescent="0.2">
      <c r="A60" s="20" t="s">
        <v>28</v>
      </c>
      <c r="B60" s="20"/>
      <c r="C60" s="20"/>
      <c r="D60" s="20"/>
      <c r="E60" s="25">
        <f>E14+E26+E45+E54+E58</f>
        <v>243683.37786939999</v>
      </c>
      <c r="F60" s="26">
        <f>F14+F26+F45+F54+F58</f>
        <v>117.6223774272737</v>
      </c>
      <c r="G60" s="25"/>
      <c r="H60" s="14"/>
      <c r="I60" s="14"/>
    </row>
    <row r="61" spans="1:9" x14ac:dyDescent="0.2">
      <c r="A61" s="20"/>
      <c r="B61" s="20"/>
      <c r="C61" s="20"/>
      <c r="D61" s="20"/>
      <c r="E61" s="25"/>
      <c r="F61" s="26"/>
      <c r="G61" s="25"/>
      <c r="H61" s="14"/>
      <c r="I61" s="14"/>
    </row>
    <row r="62" spans="1:9" x14ac:dyDescent="0.2">
      <c r="A62" s="20" t="s">
        <v>30</v>
      </c>
      <c r="B62" s="20"/>
      <c r="C62" s="20"/>
      <c r="D62" s="20"/>
      <c r="E62" s="25">
        <f>E64-(E14+E26+E45+E54+E58)</f>
        <v>-36509.043189699994</v>
      </c>
      <c r="F62" s="26">
        <f>F64-(F14+F26+F45+F54+F58)</f>
        <v>-17.622377427273705</v>
      </c>
      <c r="G62" s="25"/>
      <c r="H62" s="14"/>
      <c r="I62" s="14"/>
    </row>
    <row r="63" spans="1:9" x14ac:dyDescent="0.2">
      <c r="A63" s="20"/>
      <c r="B63" s="20"/>
      <c r="C63" s="20"/>
      <c r="D63" s="20"/>
      <c r="E63" s="25"/>
      <c r="F63" s="26"/>
      <c r="G63" s="25"/>
      <c r="H63" s="14"/>
      <c r="I63" s="14"/>
    </row>
    <row r="64" spans="1:9" x14ac:dyDescent="0.2">
      <c r="A64" s="27" t="s">
        <v>29</v>
      </c>
      <c r="B64" s="27"/>
      <c r="C64" s="27"/>
      <c r="D64" s="27"/>
      <c r="E64" s="28">
        <v>207174.3346797</v>
      </c>
      <c r="F64" s="29">
        <v>100</v>
      </c>
      <c r="G64" s="28"/>
      <c r="H64" s="14"/>
      <c r="I64" s="14"/>
    </row>
    <row r="66" spans="1:4" x14ac:dyDescent="0.2">
      <c r="A66" s="14" t="s">
        <v>918</v>
      </c>
    </row>
    <row r="67" spans="1:4" x14ac:dyDescent="0.2">
      <c r="A67" s="14" t="s">
        <v>32</v>
      </c>
    </row>
    <row r="68" spans="1:4" x14ac:dyDescent="0.2">
      <c r="A68" s="14" t="s">
        <v>919</v>
      </c>
    </row>
    <row r="70" spans="1:4" x14ac:dyDescent="0.2">
      <c r="A70" s="14" t="s">
        <v>33</v>
      </c>
    </row>
    <row r="71" spans="1:4" x14ac:dyDescent="0.2">
      <c r="A71" s="14" t="s">
        <v>34</v>
      </c>
    </row>
    <row r="72" spans="1:4" x14ac:dyDescent="0.2">
      <c r="A72" s="14" t="s">
        <v>35</v>
      </c>
      <c r="B72" s="14"/>
      <c r="C72" s="30" t="s">
        <v>37</v>
      </c>
      <c r="D72" s="14" t="s">
        <v>36</v>
      </c>
    </row>
    <row r="73" spans="1:4" x14ac:dyDescent="0.2">
      <c r="A73" s="7" t="s">
        <v>920</v>
      </c>
      <c r="C73" s="31">
        <v>5368.7781999999997</v>
      </c>
      <c r="D73" s="31">
        <v>5547.5210999999999</v>
      </c>
    </row>
    <row r="74" spans="1:4" x14ac:dyDescent="0.2">
      <c r="A74" s="7" t="s">
        <v>921</v>
      </c>
      <c r="C74" s="31">
        <v>1509.3204000000001</v>
      </c>
      <c r="D74" s="31">
        <v>1509.3204000000001</v>
      </c>
    </row>
    <row r="75" spans="1:4" x14ac:dyDescent="0.2">
      <c r="A75" s="7" t="s">
        <v>922</v>
      </c>
      <c r="C75" s="31">
        <v>1245.4348</v>
      </c>
      <c r="D75" s="31">
        <v>1245.3210999999999</v>
      </c>
    </row>
    <row r="76" spans="1:4" x14ac:dyDescent="0.2">
      <c r="A76" s="7" t="s">
        <v>923</v>
      </c>
      <c r="C76" s="31">
        <v>1000</v>
      </c>
      <c r="D76" s="31">
        <v>1000</v>
      </c>
    </row>
    <row r="77" spans="1:4" x14ac:dyDescent="0.2">
      <c r="A77" s="7" t="s">
        <v>924</v>
      </c>
      <c r="C77" s="31">
        <v>1055.7168999999999</v>
      </c>
      <c r="D77" s="31">
        <v>1055.6282000000001</v>
      </c>
    </row>
    <row r="78" spans="1:4" x14ac:dyDescent="0.2">
      <c r="A78" s="7" t="s">
        <v>925</v>
      </c>
      <c r="C78" s="31">
        <v>3533.8454000000002</v>
      </c>
      <c r="D78" s="31">
        <v>3663.5886999999998</v>
      </c>
    </row>
    <row r="79" spans="1:4" x14ac:dyDescent="0.2">
      <c r="A79" s="7" t="s">
        <v>926</v>
      </c>
      <c r="C79" s="31">
        <v>1000</v>
      </c>
      <c r="D79" s="31">
        <v>1000</v>
      </c>
    </row>
    <row r="80" spans="1:4" x14ac:dyDescent="0.2">
      <c r="A80" s="7" t="s">
        <v>927</v>
      </c>
      <c r="C80" s="31">
        <v>1023.6751</v>
      </c>
      <c r="D80" s="31">
        <v>1025.6116999999999</v>
      </c>
    </row>
    <row r="81" spans="1:4" x14ac:dyDescent="0.2">
      <c r="A81" s="7" t="s">
        <v>928</v>
      </c>
      <c r="C81" s="31">
        <v>3559.3892000000001</v>
      </c>
      <c r="D81" s="31">
        <v>3691.2943</v>
      </c>
    </row>
    <row r="82" spans="1:4" x14ac:dyDescent="0.2">
      <c r="A82" s="7" t="s">
        <v>929</v>
      </c>
      <c r="C82" s="31">
        <v>1001.6033</v>
      </c>
      <c r="D82" s="31">
        <v>1001.6033</v>
      </c>
    </row>
    <row r="83" spans="1:4" x14ac:dyDescent="0.2">
      <c r="A83" s="7" t="s">
        <v>930</v>
      </c>
      <c r="C83" s="31">
        <v>1022.4043</v>
      </c>
      <c r="D83" s="31">
        <v>1022.3314</v>
      </c>
    </row>
    <row r="84" spans="1:4" x14ac:dyDescent="0.2">
      <c r="A84" s="7" t="s">
        <v>931</v>
      </c>
      <c r="C84" s="31">
        <v>15.023099999999999</v>
      </c>
      <c r="D84" s="31">
        <v>15.5792</v>
      </c>
    </row>
    <row r="85" spans="1:4" x14ac:dyDescent="0.2">
      <c r="A85" s="7" t="s">
        <v>932</v>
      </c>
      <c r="C85" s="31">
        <v>15.023099999999999</v>
      </c>
      <c r="D85" s="31">
        <v>15.5792</v>
      </c>
    </row>
    <row r="86" spans="1:4" x14ac:dyDescent="0.2">
      <c r="A86" s="7" t="s">
        <v>933</v>
      </c>
      <c r="C86" s="31">
        <v>10</v>
      </c>
      <c r="D86" s="31">
        <v>10</v>
      </c>
    </row>
    <row r="87" spans="1:4" x14ac:dyDescent="0.2">
      <c r="A87" s="7" t="s">
        <v>934</v>
      </c>
      <c r="C87" s="31">
        <v>10</v>
      </c>
      <c r="D87" s="31">
        <v>10</v>
      </c>
    </row>
    <row r="89" spans="1:4" x14ac:dyDescent="0.2">
      <c r="A89" s="14" t="s">
        <v>38</v>
      </c>
    </row>
    <row r="90" spans="1:4" x14ac:dyDescent="0.2">
      <c r="A90" s="84" t="s">
        <v>39</v>
      </c>
      <c r="B90" s="85"/>
      <c r="C90" s="32" t="s">
        <v>40</v>
      </c>
    </row>
    <row r="91" spans="1:4" x14ac:dyDescent="0.2">
      <c r="A91" s="80" t="s">
        <v>921</v>
      </c>
      <c r="B91" s="81"/>
      <c r="C91" s="33">
        <v>48.90385491</v>
      </c>
    </row>
    <row r="92" spans="1:4" x14ac:dyDescent="0.2">
      <c r="A92" s="80" t="s">
        <v>922</v>
      </c>
      <c r="B92" s="81"/>
      <c r="C92" s="33">
        <v>39.312478059999997</v>
      </c>
    </row>
    <row r="93" spans="1:4" x14ac:dyDescent="0.2">
      <c r="A93" s="80" t="s">
        <v>923</v>
      </c>
      <c r="B93" s="81"/>
      <c r="C93" s="33">
        <v>33.668588999999997</v>
      </c>
    </row>
    <row r="94" spans="1:4" x14ac:dyDescent="0.2">
      <c r="A94" s="80" t="s">
        <v>924</v>
      </c>
      <c r="B94" s="81"/>
      <c r="C94" s="33">
        <v>34.701462200000002</v>
      </c>
    </row>
    <row r="95" spans="1:4" x14ac:dyDescent="0.2">
      <c r="A95" s="80" t="s">
        <v>926</v>
      </c>
      <c r="B95" s="81"/>
      <c r="C95" s="33">
        <v>35.650693459999999</v>
      </c>
    </row>
    <row r="96" spans="1:4" x14ac:dyDescent="0.2">
      <c r="A96" s="80" t="s">
        <v>927</v>
      </c>
      <c r="B96" s="81"/>
      <c r="C96" s="33">
        <v>33.873563590000003</v>
      </c>
    </row>
    <row r="97" spans="1:5" x14ac:dyDescent="0.2">
      <c r="A97" s="80" t="s">
        <v>929</v>
      </c>
      <c r="B97" s="81"/>
      <c r="C97" s="33">
        <v>36.01169574</v>
      </c>
    </row>
    <row r="98" spans="1:5" x14ac:dyDescent="0.2">
      <c r="A98" s="80" t="s">
        <v>930</v>
      </c>
      <c r="B98" s="81"/>
      <c r="C98" s="33">
        <v>35.810596480000001</v>
      </c>
    </row>
    <row r="99" spans="1:5" x14ac:dyDescent="0.2">
      <c r="A99" s="7" t="s">
        <v>41</v>
      </c>
    </row>
    <row r="100" spans="1:5" x14ac:dyDescent="0.2">
      <c r="A100" s="7" t="s">
        <v>42</v>
      </c>
    </row>
    <row r="102" spans="1:5" x14ac:dyDescent="0.2">
      <c r="A102" s="14" t="s">
        <v>935</v>
      </c>
      <c r="D102" s="34">
        <v>0.20092491933529999</v>
      </c>
      <c r="E102" s="10" t="s">
        <v>43</v>
      </c>
    </row>
    <row r="104" spans="1:5" x14ac:dyDescent="0.2">
      <c r="A104" s="14" t="s">
        <v>44</v>
      </c>
      <c r="D104" s="30" t="s">
        <v>45</v>
      </c>
    </row>
    <row r="106" spans="1:5" x14ac:dyDescent="0.2">
      <c r="A106" s="14" t="s">
        <v>936</v>
      </c>
    </row>
    <row r="108" spans="1:5" x14ac:dyDescent="0.2">
      <c r="A108" s="68" t="s">
        <v>1156</v>
      </c>
    </row>
    <row r="109" spans="1:5" x14ac:dyDescent="0.2">
      <c r="A109" s="69"/>
    </row>
    <row r="110" spans="1:5" x14ac:dyDescent="0.2">
      <c r="A110" s="69"/>
    </row>
    <row r="111" spans="1:5" x14ac:dyDescent="0.2">
      <c r="A111" s="69"/>
    </row>
    <row r="112" spans="1:5" x14ac:dyDescent="0.2">
      <c r="A112" s="69"/>
    </row>
    <row r="113" spans="1:1" x14ac:dyDescent="0.2">
      <c r="A113" s="69"/>
    </row>
    <row r="114" spans="1:1" x14ac:dyDescent="0.2">
      <c r="A114" s="69"/>
    </row>
    <row r="115" spans="1:1" x14ac:dyDescent="0.2">
      <c r="A115" s="69"/>
    </row>
    <row r="116" spans="1:1" x14ac:dyDescent="0.2">
      <c r="A116" s="69"/>
    </row>
    <row r="117" spans="1:1" x14ac:dyDescent="0.2">
      <c r="A117" s="69"/>
    </row>
    <row r="118" spans="1:1" x14ac:dyDescent="0.2">
      <c r="A118" s="69"/>
    </row>
    <row r="119" spans="1:1" x14ac:dyDescent="0.2">
      <c r="A119" s="69"/>
    </row>
    <row r="120" spans="1:1" x14ac:dyDescent="0.2">
      <c r="A120" s="69"/>
    </row>
    <row r="121" spans="1:1" x14ac:dyDescent="0.2">
      <c r="A121" s="69"/>
    </row>
    <row r="122" spans="1:1" x14ac:dyDescent="0.2">
      <c r="A122" s="68" t="s">
        <v>937</v>
      </c>
    </row>
    <row r="123" spans="1:1" x14ac:dyDescent="0.2">
      <c r="A123" s="69"/>
    </row>
    <row r="124" spans="1:1" x14ac:dyDescent="0.2">
      <c r="A124" s="68" t="s">
        <v>1157</v>
      </c>
    </row>
    <row r="125" spans="1:1" x14ac:dyDescent="0.2">
      <c r="A125" s="69"/>
    </row>
    <row r="126" spans="1:1" x14ac:dyDescent="0.2">
      <c r="A126" s="69"/>
    </row>
    <row r="127" spans="1:1" x14ac:dyDescent="0.2">
      <c r="A127" s="69"/>
    </row>
    <row r="128" spans="1:1" x14ac:dyDescent="0.2">
      <c r="A128" s="69"/>
    </row>
    <row r="129" spans="1:1" x14ac:dyDescent="0.2">
      <c r="A129" s="69"/>
    </row>
    <row r="130" spans="1:1" x14ac:dyDescent="0.2">
      <c r="A130" s="69"/>
    </row>
    <row r="131" spans="1:1" x14ac:dyDescent="0.2">
      <c r="A131" s="69"/>
    </row>
    <row r="132" spans="1:1" x14ac:dyDescent="0.2">
      <c r="A132" s="69"/>
    </row>
    <row r="133" spans="1:1" x14ac:dyDescent="0.2">
      <c r="A133" s="69"/>
    </row>
    <row r="134" spans="1:1" x14ac:dyDescent="0.2">
      <c r="A134" s="69"/>
    </row>
    <row r="135" spans="1:1" x14ac:dyDescent="0.2">
      <c r="A135" s="69"/>
    </row>
    <row r="136" spans="1:1" x14ac:dyDescent="0.2">
      <c r="A136" s="69"/>
    </row>
    <row r="137" spans="1:1" x14ac:dyDescent="0.2">
      <c r="A137" s="69"/>
    </row>
    <row r="139" spans="1:1" x14ac:dyDescent="0.2">
      <c r="A139" s="68"/>
    </row>
    <row r="140" spans="1:1" x14ac:dyDescent="0.2">
      <c r="A140" s="69"/>
    </row>
    <row r="141" spans="1:1" x14ac:dyDescent="0.2">
      <c r="A141" s="70"/>
    </row>
    <row r="142" spans="1:1" x14ac:dyDescent="0.2">
      <c r="A142" s="69"/>
    </row>
    <row r="143" spans="1:1" x14ac:dyDescent="0.2">
      <c r="A143" s="69"/>
    </row>
    <row r="144" spans="1:1" x14ac:dyDescent="0.2">
      <c r="A144" s="69"/>
    </row>
    <row r="145" spans="1:1" x14ac:dyDescent="0.2">
      <c r="A145" s="69"/>
    </row>
    <row r="146" spans="1:1" x14ac:dyDescent="0.2">
      <c r="A146" s="69"/>
    </row>
    <row r="147" spans="1:1" x14ac:dyDescent="0.2">
      <c r="A147" s="69"/>
    </row>
    <row r="148" spans="1:1" x14ac:dyDescent="0.2">
      <c r="A148" s="69"/>
    </row>
    <row r="149" spans="1:1" x14ac:dyDescent="0.2">
      <c r="A149" s="69"/>
    </row>
    <row r="150" spans="1:1" x14ac:dyDescent="0.2">
      <c r="A150" s="69"/>
    </row>
    <row r="151" spans="1:1" x14ac:dyDescent="0.2">
      <c r="A151" s="69"/>
    </row>
    <row r="152" spans="1:1" x14ac:dyDescent="0.2">
      <c r="A152" s="69"/>
    </row>
    <row r="153" spans="1:1" x14ac:dyDescent="0.2">
      <c r="A153" s="69"/>
    </row>
    <row r="154" spans="1:1" x14ac:dyDescent="0.2">
      <c r="A154" s="69"/>
    </row>
    <row r="155" spans="1:1" x14ac:dyDescent="0.2">
      <c r="A155" s="69"/>
    </row>
    <row r="156" spans="1:1" x14ac:dyDescent="0.2">
      <c r="A156" s="70"/>
    </row>
    <row r="157" spans="1:1" x14ac:dyDescent="0.2">
      <c r="A157" s="70"/>
    </row>
    <row r="158" spans="1:1" x14ac:dyDescent="0.2">
      <c r="A158" s="69"/>
    </row>
    <row r="159" spans="1:1" x14ac:dyDescent="0.2">
      <c r="A159" s="70"/>
    </row>
  </sheetData>
  <mergeCells count="10">
    <mergeCell ref="A95:B95"/>
    <mergeCell ref="A96:B96"/>
    <mergeCell ref="A97:B97"/>
    <mergeCell ref="A98:B98"/>
    <mergeCell ref="A1:G1"/>
    <mergeCell ref="A90:B90"/>
    <mergeCell ref="A91:B91"/>
    <mergeCell ref="A92:B92"/>
    <mergeCell ref="A93:B93"/>
    <mergeCell ref="A94:B94"/>
  </mergeCells>
  <conditionalFormatting sqref="F2:F3">
    <cfRule type="cellIs" dxfId="81" priority="3" stopIfTrue="1" operator="between">
      <formula>0.009</formula>
      <formula>-0.009</formula>
    </cfRule>
  </conditionalFormatting>
  <conditionalFormatting sqref="F5:F65536">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8"/>
  <sheetViews>
    <sheetView workbookViewId="0">
      <selection sqref="A1:G1"/>
    </sheetView>
  </sheetViews>
  <sheetFormatPr defaultColWidth="9.33203125" defaultRowHeight="10.199999999999999" x14ac:dyDescent="0.2"/>
  <cols>
    <col min="1" max="1" width="38.6640625" style="7" bestFit="1" customWidth="1"/>
    <col min="2" max="2" width="40.5546875" style="7" bestFit="1" customWidth="1"/>
    <col min="3" max="3" width="25.5546875" style="7" bestFit="1" customWidth="1"/>
    <col min="4" max="4" width="15.33203125" style="7" bestFit="1" customWidth="1"/>
    <col min="5" max="5" width="34.5546875" style="10" customWidth="1"/>
    <col min="6" max="6" width="31.33203125" style="11" bestFit="1" customWidth="1"/>
    <col min="7" max="7" width="36.5546875" style="10" customWidth="1"/>
    <col min="8" max="8" width="30.6640625" style="7" customWidth="1"/>
    <col min="9" max="16384" width="9.33203125" style="7"/>
  </cols>
  <sheetData>
    <row r="1" spans="1:11" s="1" customFormat="1" ht="13.8" x14ac:dyDescent="0.2">
      <c r="A1" s="82" t="s">
        <v>8</v>
      </c>
      <c r="B1" s="83"/>
      <c r="C1" s="83"/>
      <c r="D1" s="83"/>
      <c r="E1" s="83"/>
      <c r="F1" s="83"/>
      <c r="G1" s="83"/>
    </row>
    <row r="2" spans="1:11" s="1" customFormat="1" ht="11.4" x14ac:dyDescent="0.2">
      <c r="E2" s="5"/>
      <c r="F2" s="9"/>
      <c r="G2" s="10"/>
    </row>
    <row r="3" spans="1:11" s="1" customFormat="1" ht="12" x14ac:dyDescent="0.2">
      <c r="A3" s="8" t="s">
        <v>7</v>
      </c>
      <c r="B3" s="2"/>
      <c r="C3" s="3"/>
      <c r="D3" s="3"/>
      <c r="E3" s="4"/>
      <c r="F3" s="9"/>
      <c r="G3" s="10"/>
    </row>
    <row r="4" spans="1:11" s="1" customFormat="1" ht="30.75" customHeight="1" x14ac:dyDescent="0.25">
      <c r="A4" s="36" t="s">
        <v>2</v>
      </c>
      <c r="B4" s="36" t="s">
        <v>0</v>
      </c>
      <c r="C4" s="37" t="s">
        <v>4</v>
      </c>
      <c r="D4" s="37" t="s">
        <v>1</v>
      </c>
      <c r="E4" s="53" t="s">
        <v>6</v>
      </c>
      <c r="F4" s="38" t="s">
        <v>225</v>
      </c>
      <c r="G4" s="56" t="s">
        <v>226</v>
      </c>
      <c r="H4" s="54" t="s">
        <v>227</v>
      </c>
      <c r="I4" s="39" t="s">
        <v>5</v>
      </c>
      <c r="J4" s="35"/>
      <c r="K4" s="35"/>
    </row>
    <row r="5" spans="1:11" x14ac:dyDescent="0.2">
      <c r="A5" s="40" t="s">
        <v>90</v>
      </c>
      <c r="B5" s="41"/>
      <c r="C5" s="41"/>
      <c r="D5" s="41"/>
      <c r="E5" s="42"/>
      <c r="F5" s="43"/>
      <c r="G5" s="42"/>
      <c r="H5" s="41"/>
      <c r="I5" s="41"/>
    </row>
    <row r="6" spans="1:11" x14ac:dyDescent="0.2">
      <c r="A6" s="40" t="s">
        <v>51</v>
      </c>
      <c r="B6" s="41"/>
      <c r="C6" s="41"/>
      <c r="D6" s="41"/>
      <c r="E6" s="42"/>
      <c r="F6" s="43"/>
      <c r="G6" s="42"/>
      <c r="H6" s="41"/>
      <c r="I6" s="41"/>
    </row>
    <row r="7" spans="1:11" x14ac:dyDescent="0.2">
      <c r="A7" s="41" t="s">
        <v>92</v>
      </c>
      <c r="B7" s="41" t="s">
        <v>91</v>
      </c>
      <c r="C7" s="41" t="s">
        <v>93</v>
      </c>
      <c r="D7" s="44">
        <v>266750</v>
      </c>
      <c r="E7" s="42">
        <v>4491.5365000000002</v>
      </c>
      <c r="F7" s="43">
        <v>7.1892105778494297</v>
      </c>
      <c r="G7" s="42">
        <v>-3178.2222999999999</v>
      </c>
      <c r="H7" s="42">
        <v>-5.08710312783096</v>
      </c>
      <c r="I7" s="45"/>
    </row>
    <row r="8" spans="1:11" x14ac:dyDescent="0.2">
      <c r="A8" s="41" t="s">
        <v>95</v>
      </c>
      <c r="B8" s="41" t="s">
        <v>94</v>
      </c>
      <c r="C8" s="41" t="s">
        <v>93</v>
      </c>
      <c r="D8" s="44">
        <v>304700</v>
      </c>
      <c r="E8" s="42">
        <v>3655.1812</v>
      </c>
      <c r="F8" s="43">
        <v>5.8505296232138697</v>
      </c>
      <c r="G8" s="42">
        <v>-3099.8838500000002</v>
      </c>
      <c r="H8" s="42">
        <v>-4.96171360614004</v>
      </c>
      <c r="I8" s="45"/>
    </row>
    <row r="9" spans="1:11" x14ac:dyDescent="0.2">
      <c r="A9" s="41" t="s">
        <v>229</v>
      </c>
      <c r="B9" s="41" t="s">
        <v>228</v>
      </c>
      <c r="C9" s="41" t="s">
        <v>122</v>
      </c>
      <c r="D9" s="44">
        <v>105700</v>
      </c>
      <c r="E9" s="42">
        <v>3030.0490500000001</v>
      </c>
      <c r="F9" s="43">
        <v>4.8499351350395603</v>
      </c>
      <c r="G9" s="42">
        <v>-3028.7278000000001</v>
      </c>
      <c r="H9" s="42">
        <v>-4.8478203254469001</v>
      </c>
      <c r="I9" s="45"/>
    </row>
    <row r="10" spans="1:11" x14ac:dyDescent="0.2">
      <c r="A10" s="41" t="s">
        <v>156</v>
      </c>
      <c r="B10" s="41" t="s">
        <v>155</v>
      </c>
      <c r="C10" s="41" t="s">
        <v>122</v>
      </c>
      <c r="D10" s="44">
        <v>16600</v>
      </c>
      <c r="E10" s="42">
        <v>1997.6190999999999</v>
      </c>
      <c r="F10" s="43">
        <v>3.1974145961485698</v>
      </c>
      <c r="G10" s="42">
        <v>-1896.177475</v>
      </c>
      <c r="H10" s="42">
        <v>-3.03504583804447</v>
      </c>
      <c r="I10" s="45"/>
    </row>
    <row r="11" spans="1:11" x14ac:dyDescent="0.2">
      <c r="A11" s="41" t="s">
        <v>106</v>
      </c>
      <c r="B11" s="41" t="s">
        <v>105</v>
      </c>
      <c r="C11" s="41" t="s">
        <v>93</v>
      </c>
      <c r="D11" s="44">
        <v>149375</v>
      </c>
      <c r="E11" s="42">
        <v>1889.9671880000001</v>
      </c>
      <c r="F11" s="43">
        <v>3.0251055735065102</v>
      </c>
      <c r="G11" s="42">
        <v>-1900.5728125000001</v>
      </c>
      <c r="H11" s="42">
        <v>-3.0420810712766202</v>
      </c>
      <c r="I11" s="45"/>
    </row>
    <row r="12" spans="1:11" x14ac:dyDescent="0.2">
      <c r="A12" s="41" t="s">
        <v>103</v>
      </c>
      <c r="B12" s="41" t="s">
        <v>102</v>
      </c>
      <c r="C12" s="41" t="s">
        <v>104</v>
      </c>
      <c r="D12" s="44">
        <v>114575</v>
      </c>
      <c r="E12" s="42">
        <v>1654.5202879999999</v>
      </c>
      <c r="F12" s="43">
        <v>2.6482462640025499</v>
      </c>
      <c r="G12" s="42">
        <v>-1055.4953625000001</v>
      </c>
      <c r="H12" s="42">
        <v>-1.6894393321652901</v>
      </c>
      <c r="I12" s="45"/>
    </row>
    <row r="13" spans="1:11" x14ac:dyDescent="0.2">
      <c r="A13" s="41" t="s">
        <v>108</v>
      </c>
      <c r="B13" s="41" t="s">
        <v>107</v>
      </c>
      <c r="C13" s="41" t="s">
        <v>109</v>
      </c>
      <c r="D13" s="44">
        <v>45750</v>
      </c>
      <c r="E13" s="42">
        <v>1432.3409999999999</v>
      </c>
      <c r="F13" s="43">
        <v>2.2926232633949302</v>
      </c>
      <c r="G13" s="42">
        <v>-1441.7883750000001</v>
      </c>
      <c r="H13" s="42">
        <v>-2.30774485225052</v>
      </c>
      <c r="I13" s="45"/>
    </row>
    <row r="14" spans="1:11" x14ac:dyDescent="0.2">
      <c r="A14" s="41" t="s">
        <v>116</v>
      </c>
      <c r="B14" s="41" t="s">
        <v>115</v>
      </c>
      <c r="C14" s="41" t="s">
        <v>98</v>
      </c>
      <c r="D14" s="44">
        <v>80450</v>
      </c>
      <c r="E14" s="42">
        <v>1174.2482</v>
      </c>
      <c r="F14" s="43">
        <v>1.8795166376719099</v>
      </c>
      <c r="G14" s="42">
        <v>-614.92200000000003</v>
      </c>
      <c r="H14" s="42">
        <v>-0.98425199193022805</v>
      </c>
      <c r="I14" s="45"/>
    </row>
    <row r="15" spans="1:11" x14ac:dyDescent="0.2">
      <c r="A15" s="41" t="s">
        <v>130</v>
      </c>
      <c r="B15" s="41" t="s">
        <v>129</v>
      </c>
      <c r="C15" s="41" t="s">
        <v>131</v>
      </c>
      <c r="D15" s="44">
        <v>74900</v>
      </c>
      <c r="E15" s="42">
        <v>1139.1166499999999</v>
      </c>
      <c r="F15" s="43">
        <v>1.82328463090179</v>
      </c>
      <c r="G15" s="42">
        <v>-1143.23615</v>
      </c>
      <c r="H15" s="42">
        <v>-1.82987835511519</v>
      </c>
      <c r="I15" s="45"/>
    </row>
    <row r="16" spans="1:11" x14ac:dyDescent="0.2">
      <c r="A16" s="41" t="s">
        <v>97</v>
      </c>
      <c r="B16" s="41" t="s">
        <v>96</v>
      </c>
      <c r="C16" s="41" t="s">
        <v>98</v>
      </c>
      <c r="D16" s="44">
        <v>72000</v>
      </c>
      <c r="E16" s="42">
        <v>1128.06</v>
      </c>
      <c r="F16" s="43">
        <v>1.80558721596692</v>
      </c>
      <c r="G16" s="42">
        <v>-106.964</v>
      </c>
      <c r="H16" s="42">
        <v>-0.171207941925683</v>
      </c>
      <c r="I16" s="45"/>
    </row>
    <row r="17" spans="1:9" x14ac:dyDescent="0.2">
      <c r="A17" s="41" t="s">
        <v>160</v>
      </c>
      <c r="B17" s="41" t="s">
        <v>159</v>
      </c>
      <c r="C17" s="41" t="s">
        <v>98</v>
      </c>
      <c r="D17" s="44">
        <v>73500</v>
      </c>
      <c r="E17" s="42">
        <v>1051.3072500000001</v>
      </c>
      <c r="F17" s="43">
        <v>1.68273578590974</v>
      </c>
      <c r="G17" s="42">
        <v>-716.92079999999999</v>
      </c>
      <c r="H17" s="42">
        <v>-1.1475125714419301</v>
      </c>
      <c r="I17" s="45"/>
    </row>
    <row r="18" spans="1:9" x14ac:dyDescent="0.2">
      <c r="A18" s="41" t="s">
        <v>184</v>
      </c>
      <c r="B18" s="41" t="s">
        <v>183</v>
      </c>
      <c r="C18" s="41" t="s">
        <v>148</v>
      </c>
      <c r="D18" s="44">
        <v>19200</v>
      </c>
      <c r="E18" s="42">
        <v>1010.736</v>
      </c>
      <c r="F18" s="43">
        <v>1.61779692597694</v>
      </c>
      <c r="G18" s="42">
        <v>-1017.6192</v>
      </c>
      <c r="H18" s="42">
        <v>-1.6288142636406699</v>
      </c>
      <c r="I18" s="45"/>
    </row>
    <row r="19" spans="1:9" x14ac:dyDescent="0.2">
      <c r="A19" s="41" t="s">
        <v>231</v>
      </c>
      <c r="B19" s="41" t="s">
        <v>230</v>
      </c>
      <c r="C19" s="41" t="s">
        <v>182</v>
      </c>
      <c r="D19" s="44">
        <v>190000</v>
      </c>
      <c r="E19" s="42">
        <v>998.26</v>
      </c>
      <c r="F19" s="43">
        <v>1.5978276813388801</v>
      </c>
      <c r="G19" s="42">
        <v>-1002.63</v>
      </c>
      <c r="H19" s="42">
        <v>-1.6048223590455499</v>
      </c>
      <c r="I19" s="45"/>
    </row>
    <row r="20" spans="1:9" x14ac:dyDescent="0.2">
      <c r="A20" s="41" t="s">
        <v>233</v>
      </c>
      <c r="B20" s="41" t="s">
        <v>232</v>
      </c>
      <c r="C20" s="41" t="s">
        <v>234</v>
      </c>
      <c r="D20" s="44">
        <v>211200</v>
      </c>
      <c r="E20" s="42">
        <v>897.38879999999995</v>
      </c>
      <c r="F20" s="43">
        <v>1.4363719527612899</v>
      </c>
      <c r="G20" s="42">
        <v>-903.61919999999998</v>
      </c>
      <c r="H20" s="42">
        <v>-1.44634441042343</v>
      </c>
      <c r="I20" s="45"/>
    </row>
    <row r="21" spans="1:9" x14ac:dyDescent="0.2">
      <c r="A21" s="41" t="s">
        <v>100</v>
      </c>
      <c r="B21" s="41" t="s">
        <v>99</v>
      </c>
      <c r="C21" s="41" t="s">
        <v>101</v>
      </c>
      <c r="D21" s="44">
        <v>21500</v>
      </c>
      <c r="E21" s="42">
        <v>762.91674999999998</v>
      </c>
      <c r="F21" s="43">
        <v>1.2211342753462</v>
      </c>
      <c r="G21" s="42"/>
      <c r="H21" s="42"/>
      <c r="I21" s="45"/>
    </row>
    <row r="22" spans="1:9" x14ac:dyDescent="0.2">
      <c r="A22" s="41" t="s">
        <v>236</v>
      </c>
      <c r="B22" s="41" t="s">
        <v>235</v>
      </c>
      <c r="C22" s="41" t="s">
        <v>114</v>
      </c>
      <c r="D22" s="44">
        <v>13600</v>
      </c>
      <c r="E22" s="42">
        <v>745.25959999999998</v>
      </c>
      <c r="F22" s="43">
        <v>1.19287201597133</v>
      </c>
      <c r="G22" s="42">
        <v>-748.50319999999999</v>
      </c>
      <c r="H22" s="42">
        <v>-1.19806376347919</v>
      </c>
      <c r="I22" s="45"/>
    </row>
    <row r="23" spans="1:9" x14ac:dyDescent="0.2">
      <c r="A23" s="41" t="s">
        <v>238</v>
      </c>
      <c r="B23" s="41" t="s">
        <v>237</v>
      </c>
      <c r="C23" s="41" t="s">
        <v>234</v>
      </c>
      <c r="D23" s="44">
        <v>30000</v>
      </c>
      <c r="E23" s="42">
        <v>741.91499999999996</v>
      </c>
      <c r="F23" s="43">
        <v>1.18751860657598</v>
      </c>
      <c r="G23" s="42">
        <v>-745.89</v>
      </c>
      <c r="H23" s="42">
        <v>-1.19388104224737</v>
      </c>
      <c r="I23" s="45"/>
    </row>
    <row r="24" spans="1:9" x14ac:dyDescent="0.2">
      <c r="A24" s="41" t="s">
        <v>240</v>
      </c>
      <c r="B24" s="41" t="s">
        <v>239</v>
      </c>
      <c r="C24" s="41" t="s">
        <v>93</v>
      </c>
      <c r="D24" s="44">
        <v>263250</v>
      </c>
      <c r="E24" s="42">
        <v>724.9905</v>
      </c>
      <c r="F24" s="43">
        <v>1.16042903613059</v>
      </c>
      <c r="G24" s="42">
        <v>-729.72900000000004</v>
      </c>
      <c r="H24" s="42">
        <v>-1.16801353963471</v>
      </c>
      <c r="I24" s="45"/>
    </row>
    <row r="25" spans="1:9" x14ac:dyDescent="0.2">
      <c r="A25" s="41" t="s">
        <v>124</v>
      </c>
      <c r="B25" s="41" t="s">
        <v>123</v>
      </c>
      <c r="C25" s="41" t="s">
        <v>125</v>
      </c>
      <c r="D25" s="44">
        <v>178000</v>
      </c>
      <c r="E25" s="42">
        <v>673.46299999999997</v>
      </c>
      <c r="F25" s="43">
        <v>1.07795346278277</v>
      </c>
      <c r="G25" s="42"/>
      <c r="H25" s="42"/>
      <c r="I25" s="45"/>
    </row>
    <row r="26" spans="1:9" x14ac:dyDescent="0.2">
      <c r="A26" s="41" t="s">
        <v>242</v>
      </c>
      <c r="B26" s="41" t="s">
        <v>241</v>
      </c>
      <c r="C26" s="41" t="s">
        <v>109</v>
      </c>
      <c r="D26" s="44">
        <v>198450</v>
      </c>
      <c r="E26" s="42">
        <v>659.05245000000002</v>
      </c>
      <c r="F26" s="43">
        <v>1.0548877527539999</v>
      </c>
      <c r="G26" s="42">
        <v>-662.72377500000005</v>
      </c>
      <c r="H26" s="42">
        <v>-1.0607641223492901</v>
      </c>
      <c r="I26" s="45"/>
    </row>
    <row r="27" spans="1:9" x14ac:dyDescent="0.2">
      <c r="A27" s="41" t="s">
        <v>244</v>
      </c>
      <c r="B27" s="41" t="s">
        <v>243</v>
      </c>
      <c r="C27" s="41" t="s">
        <v>119</v>
      </c>
      <c r="D27" s="44">
        <v>22200</v>
      </c>
      <c r="E27" s="42">
        <v>647.58510000000001</v>
      </c>
      <c r="F27" s="43">
        <v>1.0365329661637299</v>
      </c>
      <c r="G27" s="42">
        <v>-649.51649999999995</v>
      </c>
      <c r="H27" s="42">
        <v>-1.03962438962429</v>
      </c>
      <c r="I27" s="45"/>
    </row>
    <row r="28" spans="1:9" x14ac:dyDescent="0.2">
      <c r="A28" s="41" t="s">
        <v>145</v>
      </c>
      <c r="B28" s="41" t="s">
        <v>144</v>
      </c>
      <c r="C28" s="41" t="s">
        <v>93</v>
      </c>
      <c r="D28" s="44">
        <v>43200</v>
      </c>
      <c r="E28" s="42">
        <v>632.66399999999999</v>
      </c>
      <c r="F28" s="43">
        <v>1.0126500632967199</v>
      </c>
      <c r="G28" s="42"/>
      <c r="H28" s="42"/>
      <c r="I28" s="45"/>
    </row>
    <row r="29" spans="1:9" x14ac:dyDescent="0.2">
      <c r="A29" s="41" t="s">
        <v>147</v>
      </c>
      <c r="B29" s="41" t="s">
        <v>146</v>
      </c>
      <c r="C29" s="41" t="s">
        <v>148</v>
      </c>
      <c r="D29" s="44">
        <v>180000</v>
      </c>
      <c r="E29" s="42">
        <v>550.62</v>
      </c>
      <c r="F29" s="43">
        <v>0.88132939103922503</v>
      </c>
      <c r="G29" s="42"/>
      <c r="H29" s="42"/>
      <c r="I29" s="45"/>
    </row>
    <row r="30" spans="1:9" x14ac:dyDescent="0.2">
      <c r="A30" s="41" t="s">
        <v>162</v>
      </c>
      <c r="B30" s="41" t="s">
        <v>161</v>
      </c>
      <c r="C30" s="41" t="s">
        <v>163</v>
      </c>
      <c r="D30" s="44">
        <v>84700</v>
      </c>
      <c r="E30" s="42">
        <v>504.00734999999997</v>
      </c>
      <c r="F30" s="43">
        <v>0.80672058925355705</v>
      </c>
      <c r="G30" s="42">
        <v>-282.73575</v>
      </c>
      <c r="H30" s="42">
        <v>-0.45255044562950603</v>
      </c>
      <c r="I30" s="45"/>
    </row>
    <row r="31" spans="1:9" x14ac:dyDescent="0.2">
      <c r="A31" s="41" t="s">
        <v>127</v>
      </c>
      <c r="B31" s="41" t="s">
        <v>126</v>
      </c>
      <c r="C31" s="41" t="s">
        <v>128</v>
      </c>
      <c r="D31" s="44">
        <v>36000</v>
      </c>
      <c r="E31" s="42">
        <v>503.01</v>
      </c>
      <c r="F31" s="43">
        <v>0.80512421812981805</v>
      </c>
      <c r="G31" s="42"/>
      <c r="H31" s="42"/>
      <c r="I31" s="45"/>
    </row>
    <row r="32" spans="1:9" x14ac:dyDescent="0.2">
      <c r="A32" s="41" t="s">
        <v>246</v>
      </c>
      <c r="B32" s="41" t="s">
        <v>245</v>
      </c>
      <c r="C32" s="41" t="s">
        <v>182</v>
      </c>
      <c r="D32" s="44">
        <v>6875</v>
      </c>
      <c r="E32" s="42">
        <v>489.19406249999997</v>
      </c>
      <c r="F32" s="43">
        <v>0.78301025244838396</v>
      </c>
      <c r="G32" s="42">
        <v>-492.51125000000002</v>
      </c>
      <c r="H32" s="42">
        <v>-0.78831978504679701</v>
      </c>
      <c r="I32" s="45"/>
    </row>
    <row r="33" spans="1:9" x14ac:dyDescent="0.2">
      <c r="A33" s="41" t="s">
        <v>248</v>
      </c>
      <c r="B33" s="41" t="s">
        <v>247</v>
      </c>
      <c r="C33" s="41" t="s">
        <v>189</v>
      </c>
      <c r="D33" s="44">
        <v>72000</v>
      </c>
      <c r="E33" s="42">
        <v>482.58</v>
      </c>
      <c r="F33" s="43">
        <v>0.77242369969799296</v>
      </c>
      <c r="G33" s="42">
        <v>-484.56</v>
      </c>
      <c r="H33" s="42">
        <v>-0.77559291293808197</v>
      </c>
      <c r="I33" s="45"/>
    </row>
    <row r="34" spans="1:9" x14ac:dyDescent="0.2">
      <c r="A34" s="41" t="s">
        <v>113</v>
      </c>
      <c r="B34" s="41" t="s">
        <v>112</v>
      </c>
      <c r="C34" s="41" t="s">
        <v>114</v>
      </c>
      <c r="D34" s="44">
        <v>233000</v>
      </c>
      <c r="E34" s="42">
        <v>467.3048</v>
      </c>
      <c r="F34" s="43">
        <v>0.74797401985708201</v>
      </c>
      <c r="G34" s="42"/>
      <c r="H34" s="42"/>
      <c r="I34" s="45"/>
    </row>
    <row r="35" spans="1:9" x14ac:dyDescent="0.2">
      <c r="A35" s="41" t="s">
        <v>118</v>
      </c>
      <c r="B35" s="41" t="s">
        <v>117</v>
      </c>
      <c r="C35" s="41" t="s">
        <v>119</v>
      </c>
      <c r="D35" s="44">
        <v>115000</v>
      </c>
      <c r="E35" s="42">
        <v>466.09500000000003</v>
      </c>
      <c r="F35" s="43">
        <v>0.74603759855513296</v>
      </c>
      <c r="G35" s="42"/>
      <c r="H35" s="42"/>
      <c r="I35" s="45"/>
    </row>
    <row r="36" spans="1:9" x14ac:dyDescent="0.2">
      <c r="A36" s="41" t="s">
        <v>250</v>
      </c>
      <c r="B36" s="41" t="s">
        <v>249</v>
      </c>
      <c r="C36" s="41" t="s">
        <v>119</v>
      </c>
      <c r="D36" s="44">
        <v>25000</v>
      </c>
      <c r="E36" s="42">
        <v>455.6</v>
      </c>
      <c r="F36" s="43">
        <v>0.72923916776991504</v>
      </c>
      <c r="G36" s="42">
        <v>-448.09275000000002</v>
      </c>
      <c r="H36" s="42">
        <v>-0.71722296772109895</v>
      </c>
      <c r="I36" s="45"/>
    </row>
    <row r="37" spans="1:9" x14ac:dyDescent="0.2">
      <c r="A37" s="41" t="s">
        <v>252</v>
      </c>
      <c r="B37" s="41" t="s">
        <v>251</v>
      </c>
      <c r="C37" s="41" t="s">
        <v>189</v>
      </c>
      <c r="D37" s="44">
        <v>150800</v>
      </c>
      <c r="E37" s="42">
        <v>442.70355999999998</v>
      </c>
      <c r="F37" s="43">
        <v>0.70859696150829399</v>
      </c>
      <c r="G37" s="42">
        <v>-444.93540000000002</v>
      </c>
      <c r="H37" s="42">
        <v>-0.71216927306271804</v>
      </c>
      <c r="I37" s="45"/>
    </row>
    <row r="38" spans="1:9" x14ac:dyDescent="0.2">
      <c r="A38" s="41" t="s">
        <v>111</v>
      </c>
      <c r="B38" s="41" t="s">
        <v>110</v>
      </c>
      <c r="C38" s="41" t="s">
        <v>93</v>
      </c>
      <c r="D38" s="44">
        <v>52000</v>
      </c>
      <c r="E38" s="42">
        <v>441.45400000000001</v>
      </c>
      <c r="F38" s="43">
        <v>0.70659689984350404</v>
      </c>
      <c r="G38" s="42"/>
      <c r="H38" s="42"/>
      <c r="I38" s="45"/>
    </row>
    <row r="39" spans="1:9" x14ac:dyDescent="0.2">
      <c r="A39" s="41" t="s">
        <v>254</v>
      </c>
      <c r="B39" s="41" t="s">
        <v>253</v>
      </c>
      <c r="C39" s="41" t="s">
        <v>125</v>
      </c>
      <c r="D39" s="44">
        <v>133200</v>
      </c>
      <c r="E39" s="42">
        <v>440.8254</v>
      </c>
      <c r="F39" s="43">
        <v>0.70559075467041299</v>
      </c>
      <c r="G39" s="42">
        <v>-443.62259999999998</v>
      </c>
      <c r="H39" s="42">
        <v>-0.71006798864777498</v>
      </c>
      <c r="I39" s="45"/>
    </row>
    <row r="40" spans="1:9" x14ac:dyDescent="0.2">
      <c r="A40" s="41" t="s">
        <v>256</v>
      </c>
      <c r="B40" s="41" t="s">
        <v>255</v>
      </c>
      <c r="C40" s="41" t="s">
        <v>131</v>
      </c>
      <c r="D40" s="44">
        <v>29250</v>
      </c>
      <c r="E40" s="42">
        <v>433.13400000000001</v>
      </c>
      <c r="F40" s="43">
        <v>0.69327980178414095</v>
      </c>
      <c r="G40" s="42">
        <v>-436.11750000000001</v>
      </c>
      <c r="H40" s="42">
        <v>-0.69805522991636504</v>
      </c>
      <c r="I40" s="45"/>
    </row>
    <row r="41" spans="1:9" x14ac:dyDescent="0.2">
      <c r="A41" s="41" t="s">
        <v>258</v>
      </c>
      <c r="B41" s="41" t="s">
        <v>257</v>
      </c>
      <c r="C41" s="41" t="s">
        <v>93</v>
      </c>
      <c r="D41" s="44">
        <v>21700</v>
      </c>
      <c r="E41" s="42">
        <v>391.14249999999998</v>
      </c>
      <c r="F41" s="43">
        <v>0.62606767159667298</v>
      </c>
      <c r="G41" s="42">
        <v>-384.75880000000001</v>
      </c>
      <c r="H41" s="42">
        <v>-0.61584984000033205</v>
      </c>
      <c r="I41" s="45"/>
    </row>
    <row r="42" spans="1:9" x14ac:dyDescent="0.2">
      <c r="A42" s="41" t="s">
        <v>260</v>
      </c>
      <c r="B42" s="41" t="s">
        <v>259</v>
      </c>
      <c r="C42" s="41" t="s">
        <v>109</v>
      </c>
      <c r="D42" s="44">
        <v>108000</v>
      </c>
      <c r="E42" s="42">
        <v>328.26600000000002</v>
      </c>
      <c r="F42" s="43">
        <v>0.52542674417725899</v>
      </c>
      <c r="G42" s="42">
        <v>-329.45400000000001</v>
      </c>
      <c r="H42" s="42">
        <v>-0.52732827212131195</v>
      </c>
      <c r="I42" s="45"/>
    </row>
    <row r="43" spans="1:9" x14ac:dyDescent="0.2">
      <c r="A43" s="41" t="s">
        <v>139</v>
      </c>
      <c r="B43" s="41" t="s">
        <v>138</v>
      </c>
      <c r="C43" s="41" t="s">
        <v>140</v>
      </c>
      <c r="D43" s="44">
        <v>5275</v>
      </c>
      <c r="E43" s="42">
        <v>326.29567500000002</v>
      </c>
      <c r="F43" s="43">
        <v>0.52227301686550198</v>
      </c>
      <c r="G43" s="42">
        <v>-116.765625</v>
      </c>
      <c r="H43" s="42">
        <v>-0.18689654784709001</v>
      </c>
      <c r="I43" s="45"/>
    </row>
    <row r="44" spans="1:9" x14ac:dyDescent="0.2">
      <c r="A44" s="41" t="s">
        <v>262</v>
      </c>
      <c r="B44" s="41" t="s">
        <v>261</v>
      </c>
      <c r="C44" s="41" t="s">
        <v>98</v>
      </c>
      <c r="D44" s="44">
        <v>8050</v>
      </c>
      <c r="E44" s="42">
        <v>314.28407499999997</v>
      </c>
      <c r="F44" s="43">
        <v>0.50304709678739601</v>
      </c>
      <c r="G44" s="42">
        <v>-315.70490000000001</v>
      </c>
      <c r="H44" s="42">
        <v>-0.50532128739439097</v>
      </c>
      <c r="I44" s="45"/>
    </row>
    <row r="45" spans="1:9" x14ac:dyDescent="0.2">
      <c r="A45" s="41" t="s">
        <v>264</v>
      </c>
      <c r="B45" s="41" t="s">
        <v>263</v>
      </c>
      <c r="C45" s="41" t="s">
        <v>119</v>
      </c>
      <c r="D45" s="44">
        <v>8225</v>
      </c>
      <c r="E45" s="42">
        <v>279.99545000000001</v>
      </c>
      <c r="F45" s="43">
        <v>0.44816428651747803</v>
      </c>
      <c r="G45" s="42">
        <v>-281.84196250000002</v>
      </c>
      <c r="H45" s="42">
        <v>-0.45111983796343202</v>
      </c>
      <c r="I45" s="45"/>
    </row>
    <row r="46" spans="1:9" x14ac:dyDescent="0.2">
      <c r="A46" s="41" t="s">
        <v>266</v>
      </c>
      <c r="B46" s="41" t="s">
        <v>265</v>
      </c>
      <c r="C46" s="41" t="s">
        <v>93</v>
      </c>
      <c r="D46" s="44">
        <v>137200</v>
      </c>
      <c r="E46" s="42">
        <v>279.58616000000001</v>
      </c>
      <c r="F46" s="43">
        <v>0.44750917172604598</v>
      </c>
      <c r="G46" s="42">
        <v>-281.74020000000002</v>
      </c>
      <c r="H46" s="42">
        <v>-0.45095695560871302</v>
      </c>
      <c r="I46" s="45"/>
    </row>
    <row r="47" spans="1:9" x14ac:dyDescent="0.2">
      <c r="A47" s="41" t="s">
        <v>268</v>
      </c>
      <c r="B47" s="41" t="s">
        <v>267</v>
      </c>
      <c r="C47" s="41" t="s">
        <v>109</v>
      </c>
      <c r="D47" s="44">
        <v>165750</v>
      </c>
      <c r="E47" s="42">
        <v>274.53172499999999</v>
      </c>
      <c r="F47" s="43">
        <v>0.43941897863353702</v>
      </c>
      <c r="G47" s="42">
        <v>-275.80799999999999</v>
      </c>
      <c r="H47" s="42">
        <v>-0.44146180066787699</v>
      </c>
      <c r="I47" s="45"/>
    </row>
    <row r="48" spans="1:9" x14ac:dyDescent="0.2">
      <c r="A48" s="41" t="s">
        <v>270</v>
      </c>
      <c r="B48" s="41" t="s">
        <v>269</v>
      </c>
      <c r="C48" s="41" t="s">
        <v>93</v>
      </c>
      <c r="D48" s="44">
        <v>222750</v>
      </c>
      <c r="E48" s="42">
        <v>266.11942499999998</v>
      </c>
      <c r="F48" s="43">
        <v>0.42595414401757797</v>
      </c>
      <c r="G48" s="42">
        <v>-267.96825000000001</v>
      </c>
      <c r="H48" s="42">
        <v>-0.428913396880511</v>
      </c>
      <c r="I48" s="45"/>
    </row>
    <row r="49" spans="1:9" x14ac:dyDescent="0.2">
      <c r="A49" s="41" t="s">
        <v>136</v>
      </c>
      <c r="B49" s="41" t="s">
        <v>135</v>
      </c>
      <c r="C49" s="41" t="s">
        <v>137</v>
      </c>
      <c r="D49" s="44">
        <v>17500</v>
      </c>
      <c r="E49" s="42">
        <v>223.38749999999999</v>
      </c>
      <c r="F49" s="43">
        <v>0.35755688013652798</v>
      </c>
      <c r="G49" s="42"/>
      <c r="H49" s="42"/>
      <c r="I49" s="45"/>
    </row>
    <row r="50" spans="1:9" x14ac:dyDescent="0.2">
      <c r="A50" s="41" t="s">
        <v>142</v>
      </c>
      <c r="B50" s="41" t="s">
        <v>141</v>
      </c>
      <c r="C50" s="41" t="s">
        <v>143</v>
      </c>
      <c r="D50" s="44">
        <v>35250</v>
      </c>
      <c r="E50" s="42">
        <v>216.08250000000001</v>
      </c>
      <c r="F50" s="43">
        <v>0.34586440401589702</v>
      </c>
      <c r="G50" s="42">
        <v>-96.345600000000005</v>
      </c>
      <c r="H50" s="42">
        <v>-0.15421199552742099</v>
      </c>
      <c r="I50" s="45"/>
    </row>
    <row r="51" spans="1:9" x14ac:dyDescent="0.2">
      <c r="A51" s="41" t="s">
        <v>272</v>
      </c>
      <c r="B51" s="41" t="s">
        <v>271</v>
      </c>
      <c r="C51" s="41" t="s">
        <v>125</v>
      </c>
      <c r="D51" s="44">
        <v>47250</v>
      </c>
      <c r="E51" s="42">
        <v>208.18350000000001</v>
      </c>
      <c r="F51" s="43">
        <v>0.33322116392324003</v>
      </c>
      <c r="G51" s="42">
        <v>-208.75049999999999</v>
      </c>
      <c r="H51" s="42">
        <v>-0.33412871135108402</v>
      </c>
      <c r="I51" s="45"/>
    </row>
    <row r="52" spans="1:9" x14ac:dyDescent="0.2">
      <c r="A52" s="41" t="s">
        <v>121</v>
      </c>
      <c r="B52" s="41" t="s">
        <v>120</v>
      </c>
      <c r="C52" s="41" t="s">
        <v>122</v>
      </c>
      <c r="D52" s="44">
        <v>20800</v>
      </c>
      <c r="E52" s="42">
        <v>205.86799999999999</v>
      </c>
      <c r="F52" s="43">
        <v>0.32951494510635898</v>
      </c>
      <c r="G52" s="42">
        <v>-54.628749999999997</v>
      </c>
      <c r="H52" s="42">
        <v>-8.7439473631059597E-2</v>
      </c>
      <c r="I52" s="45"/>
    </row>
    <row r="53" spans="1:9" x14ac:dyDescent="0.2">
      <c r="A53" s="41" t="s">
        <v>158</v>
      </c>
      <c r="B53" s="41" t="s">
        <v>157</v>
      </c>
      <c r="C53" s="41" t="s">
        <v>151</v>
      </c>
      <c r="D53" s="44">
        <v>8500</v>
      </c>
      <c r="E53" s="42">
        <v>133.22049999999999</v>
      </c>
      <c r="F53" s="43">
        <v>0.213234430530931</v>
      </c>
      <c r="G53" s="42"/>
      <c r="H53" s="42"/>
      <c r="I53" s="45"/>
    </row>
    <row r="54" spans="1:9" x14ac:dyDescent="0.2">
      <c r="A54" s="41" t="s">
        <v>274</v>
      </c>
      <c r="B54" s="41" t="s">
        <v>273</v>
      </c>
      <c r="C54" s="41" t="s">
        <v>189</v>
      </c>
      <c r="D54" s="44">
        <v>4500</v>
      </c>
      <c r="E54" s="42">
        <v>117.85724999999999</v>
      </c>
      <c r="F54" s="43">
        <v>0.188643816737601</v>
      </c>
      <c r="G54" s="42">
        <v>-118.6425</v>
      </c>
      <c r="H54" s="42">
        <v>-0.18990069789759001</v>
      </c>
      <c r="I54" s="45"/>
    </row>
    <row r="55" spans="1:9" x14ac:dyDescent="0.2">
      <c r="A55" s="41" t="s">
        <v>188</v>
      </c>
      <c r="B55" s="41" t="s">
        <v>187</v>
      </c>
      <c r="C55" s="41" t="s">
        <v>189</v>
      </c>
      <c r="D55" s="44">
        <v>950</v>
      </c>
      <c r="E55" s="42">
        <v>110.84505</v>
      </c>
      <c r="F55" s="43">
        <v>0.177420000029444</v>
      </c>
      <c r="G55" s="42"/>
      <c r="H55" s="42"/>
      <c r="I55" s="45"/>
    </row>
    <row r="56" spans="1:9" x14ac:dyDescent="0.2">
      <c r="A56" s="41" t="s">
        <v>174</v>
      </c>
      <c r="B56" s="41" t="s">
        <v>173</v>
      </c>
      <c r="C56" s="41" t="s">
        <v>175</v>
      </c>
      <c r="D56" s="44">
        <v>3200</v>
      </c>
      <c r="E56" s="42">
        <v>94.632000000000005</v>
      </c>
      <c r="F56" s="43">
        <v>0.15146918552327199</v>
      </c>
      <c r="G56" s="42"/>
      <c r="H56" s="42"/>
      <c r="I56" s="45"/>
    </row>
    <row r="57" spans="1:9" x14ac:dyDescent="0.2">
      <c r="A57" s="41" t="s">
        <v>276</v>
      </c>
      <c r="B57" s="41" t="s">
        <v>275</v>
      </c>
      <c r="C57" s="41" t="s">
        <v>277</v>
      </c>
      <c r="D57" s="44">
        <v>6400</v>
      </c>
      <c r="E57" s="42">
        <v>94.598399999999998</v>
      </c>
      <c r="F57" s="43">
        <v>0.15141540493495501</v>
      </c>
      <c r="G57" s="42">
        <v>-95.244799999999998</v>
      </c>
      <c r="H57" s="42">
        <v>-0.15245004101495199</v>
      </c>
      <c r="I57" s="45"/>
    </row>
    <row r="58" spans="1:9" x14ac:dyDescent="0.2">
      <c r="A58" s="41" t="s">
        <v>196</v>
      </c>
      <c r="B58" s="41" t="s">
        <v>195</v>
      </c>
      <c r="C58" s="41" t="s">
        <v>189</v>
      </c>
      <c r="D58" s="44">
        <v>5000</v>
      </c>
      <c r="E58" s="42">
        <v>90.672499999999999</v>
      </c>
      <c r="F58" s="43">
        <v>0.145131559349468</v>
      </c>
      <c r="G58" s="42"/>
      <c r="H58" s="42"/>
      <c r="I58" s="45"/>
    </row>
    <row r="59" spans="1:9" x14ac:dyDescent="0.2">
      <c r="A59" s="41" t="s">
        <v>165</v>
      </c>
      <c r="B59" s="41" t="s">
        <v>164</v>
      </c>
      <c r="C59" s="41" t="s">
        <v>166</v>
      </c>
      <c r="D59" s="44">
        <v>32000</v>
      </c>
      <c r="E59" s="42">
        <v>87.744</v>
      </c>
      <c r="F59" s="43">
        <v>0.14044416491835701</v>
      </c>
      <c r="G59" s="42"/>
      <c r="H59" s="42"/>
      <c r="I59" s="45"/>
    </row>
    <row r="60" spans="1:9" x14ac:dyDescent="0.2">
      <c r="A60" s="41" t="s">
        <v>181</v>
      </c>
      <c r="B60" s="41" t="s">
        <v>180</v>
      </c>
      <c r="C60" s="41" t="s">
        <v>182</v>
      </c>
      <c r="D60" s="44">
        <v>12000</v>
      </c>
      <c r="E60" s="42">
        <v>86.951999999999998</v>
      </c>
      <c r="F60" s="43">
        <v>0.13917647962232199</v>
      </c>
      <c r="G60" s="42"/>
      <c r="H60" s="42"/>
      <c r="I60" s="45"/>
    </row>
    <row r="61" spans="1:9" x14ac:dyDescent="0.2">
      <c r="A61" s="41" t="s">
        <v>194</v>
      </c>
      <c r="B61" s="41" t="s">
        <v>193</v>
      </c>
      <c r="C61" s="41" t="s">
        <v>140</v>
      </c>
      <c r="D61" s="44">
        <v>4360</v>
      </c>
      <c r="E61" s="42">
        <v>86.242980000000003</v>
      </c>
      <c r="F61" s="43">
        <v>0.138041613172075</v>
      </c>
      <c r="G61" s="42"/>
      <c r="H61" s="42"/>
      <c r="I61" s="45"/>
    </row>
    <row r="62" spans="1:9" x14ac:dyDescent="0.2">
      <c r="A62" s="41" t="s">
        <v>150</v>
      </c>
      <c r="B62" s="41" t="s">
        <v>149</v>
      </c>
      <c r="C62" s="41" t="s">
        <v>151</v>
      </c>
      <c r="D62" s="44">
        <v>14000</v>
      </c>
      <c r="E62" s="42">
        <v>78.855000000000004</v>
      </c>
      <c r="F62" s="43">
        <v>0.12621631820565599</v>
      </c>
      <c r="G62" s="42"/>
      <c r="H62" s="42"/>
      <c r="I62" s="45"/>
    </row>
    <row r="63" spans="1:9" x14ac:dyDescent="0.2">
      <c r="A63" s="41" t="s">
        <v>279</v>
      </c>
      <c r="B63" s="41" t="s">
        <v>278</v>
      </c>
      <c r="C63" s="41" t="s">
        <v>280</v>
      </c>
      <c r="D63" s="44">
        <v>6000</v>
      </c>
      <c r="E63" s="42">
        <v>62.543999999999997</v>
      </c>
      <c r="F63" s="43">
        <v>0.100108723680864</v>
      </c>
      <c r="G63" s="42">
        <v>-62.877000000000002</v>
      </c>
      <c r="H63" s="42">
        <v>-0.100641727725788</v>
      </c>
      <c r="I63" s="45"/>
    </row>
    <row r="64" spans="1:9" x14ac:dyDescent="0.2">
      <c r="A64" s="41" t="s">
        <v>282</v>
      </c>
      <c r="B64" s="41" t="s">
        <v>281</v>
      </c>
      <c r="C64" s="41" t="s">
        <v>189</v>
      </c>
      <c r="D64" s="44">
        <v>6364</v>
      </c>
      <c r="E64" s="42">
        <v>56.254578000000002</v>
      </c>
      <c r="F64" s="43">
        <v>9.0041794653133903E-2</v>
      </c>
      <c r="G64" s="42"/>
      <c r="H64" s="42"/>
      <c r="I64" s="45"/>
    </row>
    <row r="65" spans="1:9" x14ac:dyDescent="0.2">
      <c r="A65" s="41" t="s">
        <v>206</v>
      </c>
      <c r="B65" s="41" t="s">
        <v>205</v>
      </c>
      <c r="C65" s="41" t="s">
        <v>207</v>
      </c>
      <c r="D65" s="44">
        <v>4000</v>
      </c>
      <c r="E65" s="42">
        <v>53.747999999999998</v>
      </c>
      <c r="F65" s="43">
        <v>8.6029733953681797E-2</v>
      </c>
      <c r="G65" s="42"/>
      <c r="H65" s="42"/>
      <c r="I65" s="45"/>
    </row>
    <row r="66" spans="1:9" x14ac:dyDescent="0.2">
      <c r="A66" s="40" t="s">
        <v>24</v>
      </c>
      <c r="B66" s="40"/>
      <c r="C66" s="40"/>
      <c r="D66" s="40"/>
      <c r="E66" s="46">
        <f>SUM(E7:E65)</f>
        <v>41282.614566500022</v>
      </c>
      <c r="F66" s="47">
        <f>SUM(F7:F65)</f>
        <v>66.077479126076909</v>
      </c>
      <c r="G66" s="46">
        <f>SUM(G7:G65)</f>
        <v>-30566.247937500004</v>
      </c>
      <c r="H66" s="46">
        <f>SUM(H7:H65)</f>
        <v>-48.924726092606193</v>
      </c>
      <c r="I66" s="40"/>
    </row>
    <row r="67" spans="1:9" x14ac:dyDescent="0.2">
      <c r="A67" s="41"/>
      <c r="B67" s="41"/>
      <c r="C67" s="41"/>
      <c r="D67" s="41"/>
      <c r="E67" s="42"/>
      <c r="F67" s="43"/>
      <c r="G67" s="42"/>
      <c r="H67" s="41"/>
      <c r="I67" s="41"/>
    </row>
    <row r="68" spans="1:9" x14ac:dyDescent="0.2">
      <c r="A68" s="40" t="s">
        <v>50</v>
      </c>
      <c r="B68" s="41"/>
      <c r="C68" s="41"/>
      <c r="D68" s="41"/>
      <c r="E68" s="42"/>
      <c r="F68" s="43"/>
      <c r="G68" s="42"/>
      <c r="H68" s="41"/>
      <c r="I68" s="41"/>
    </row>
    <row r="69" spans="1:9" x14ac:dyDescent="0.2">
      <c r="A69" s="40" t="s">
        <v>51</v>
      </c>
      <c r="B69" s="41"/>
      <c r="C69" s="41"/>
      <c r="D69" s="41"/>
      <c r="E69" s="42"/>
      <c r="F69" s="43"/>
      <c r="G69" s="42"/>
      <c r="H69" s="41"/>
      <c r="I69" s="41"/>
    </row>
    <row r="70" spans="1:9" x14ac:dyDescent="0.2">
      <c r="A70" s="41" t="s">
        <v>56</v>
      </c>
      <c r="B70" s="41" t="s">
        <v>55</v>
      </c>
      <c r="C70" s="41" t="s">
        <v>57</v>
      </c>
      <c r="D70" s="44">
        <v>3000</v>
      </c>
      <c r="E70" s="42">
        <v>3077.5796721000002</v>
      </c>
      <c r="F70" s="43">
        <v>4.9260132546703499</v>
      </c>
      <c r="G70" s="45"/>
      <c r="H70" s="45"/>
      <c r="I70" s="45">
        <v>7.93</v>
      </c>
    </row>
    <row r="71" spans="1:9" x14ac:dyDescent="0.2">
      <c r="A71" s="41" t="s">
        <v>284</v>
      </c>
      <c r="B71" s="41" t="s">
        <v>283</v>
      </c>
      <c r="C71" s="41" t="s">
        <v>54</v>
      </c>
      <c r="D71" s="44">
        <v>2500</v>
      </c>
      <c r="E71" s="42">
        <v>2519.5530478999999</v>
      </c>
      <c r="F71" s="43">
        <v>4.0328287265205196</v>
      </c>
      <c r="G71" s="45"/>
      <c r="H71" s="45"/>
      <c r="I71" s="45">
        <v>7.93</v>
      </c>
    </row>
    <row r="72" spans="1:9" x14ac:dyDescent="0.2">
      <c r="A72" s="41" t="s">
        <v>86</v>
      </c>
      <c r="B72" s="41" t="s">
        <v>85</v>
      </c>
      <c r="C72" s="41" t="s">
        <v>64</v>
      </c>
      <c r="D72" s="44">
        <v>2500</v>
      </c>
      <c r="E72" s="42">
        <v>2513.1543151000001</v>
      </c>
      <c r="F72" s="43">
        <v>4.0225868332328698</v>
      </c>
      <c r="G72" s="45"/>
      <c r="H72" s="45"/>
      <c r="I72" s="45">
        <v>7.71</v>
      </c>
    </row>
    <row r="73" spans="1:9" x14ac:dyDescent="0.2">
      <c r="A73" s="41" t="s">
        <v>69</v>
      </c>
      <c r="B73" s="41" t="s">
        <v>68</v>
      </c>
      <c r="C73" s="41" t="s">
        <v>65</v>
      </c>
      <c r="D73" s="44">
        <v>1000</v>
      </c>
      <c r="E73" s="42">
        <v>1063.0066393</v>
      </c>
      <c r="F73" s="43">
        <v>1.7014619775615201</v>
      </c>
      <c r="G73" s="45"/>
      <c r="H73" s="45"/>
      <c r="I73" s="45">
        <v>7.6982999999999997</v>
      </c>
    </row>
    <row r="74" spans="1:9" x14ac:dyDescent="0.2">
      <c r="A74" s="40" t="s">
        <v>24</v>
      </c>
      <c r="B74" s="40"/>
      <c r="C74" s="40"/>
      <c r="D74" s="40"/>
      <c r="E74" s="46">
        <f>SUM(E69:E73)</f>
        <v>9173.2936743999999</v>
      </c>
      <c r="F74" s="47">
        <f>SUM(F69:F73)</f>
        <v>14.682890791985258</v>
      </c>
      <c r="G74" s="46"/>
      <c r="H74" s="40"/>
      <c r="I74" s="40"/>
    </row>
    <row r="75" spans="1:9" x14ac:dyDescent="0.2">
      <c r="A75" s="41"/>
      <c r="B75" s="41"/>
      <c r="C75" s="41"/>
      <c r="D75" s="41"/>
      <c r="E75" s="42"/>
      <c r="F75" s="43"/>
      <c r="G75" s="42"/>
      <c r="H75" s="41"/>
      <c r="I75" s="41"/>
    </row>
    <row r="76" spans="1:9" x14ac:dyDescent="0.2">
      <c r="A76" s="40" t="s">
        <v>23</v>
      </c>
      <c r="B76" s="41"/>
      <c r="C76" s="41"/>
      <c r="D76" s="41"/>
      <c r="E76" s="42"/>
      <c r="F76" s="43"/>
      <c r="G76" s="42"/>
      <c r="H76" s="41"/>
      <c r="I76" s="41"/>
    </row>
    <row r="77" spans="1:9" x14ac:dyDescent="0.2">
      <c r="A77" s="40" t="s">
        <v>25</v>
      </c>
      <c r="B77" s="41"/>
      <c r="C77" s="41"/>
      <c r="D77" s="41"/>
      <c r="E77" s="42"/>
      <c r="F77" s="43"/>
      <c r="G77" s="42"/>
      <c r="H77" s="41"/>
      <c r="I77" s="41"/>
    </row>
    <row r="78" spans="1:9" x14ac:dyDescent="0.2">
      <c r="A78" s="41" t="s">
        <v>286</v>
      </c>
      <c r="B78" s="41" t="s">
        <v>285</v>
      </c>
      <c r="C78" s="41" t="s">
        <v>26</v>
      </c>
      <c r="D78" s="44">
        <v>1000000</v>
      </c>
      <c r="E78" s="42">
        <v>962.08799999999997</v>
      </c>
      <c r="F78" s="43">
        <v>1.53993031703561</v>
      </c>
      <c r="G78" s="45"/>
      <c r="H78" s="45"/>
      <c r="I78" s="45">
        <v>6.915</v>
      </c>
    </row>
    <row r="79" spans="1:9" x14ac:dyDescent="0.2">
      <c r="A79" s="40" t="s">
        <v>24</v>
      </c>
      <c r="B79" s="40"/>
      <c r="C79" s="40"/>
      <c r="D79" s="40"/>
      <c r="E79" s="46">
        <f>SUM(E77:E78)</f>
        <v>962.08799999999997</v>
      </c>
      <c r="F79" s="47">
        <f>SUM(F77:F78)</f>
        <v>1.53993031703561</v>
      </c>
      <c r="G79" s="46"/>
      <c r="H79" s="40"/>
      <c r="I79" s="40"/>
    </row>
    <row r="80" spans="1:9" x14ac:dyDescent="0.2">
      <c r="A80" s="41"/>
      <c r="B80" s="41"/>
      <c r="C80" s="41"/>
      <c r="D80" s="41"/>
      <c r="E80" s="42"/>
      <c r="F80" s="43"/>
      <c r="G80" s="42"/>
      <c r="H80" s="41"/>
      <c r="I80" s="41"/>
    </row>
    <row r="81" spans="1:9" x14ac:dyDescent="0.2">
      <c r="A81" s="40" t="s">
        <v>46</v>
      </c>
      <c r="B81" s="41"/>
      <c r="C81" s="41"/>
      <c r="D81" s="41"/>
      <c r="E81" s="42"/>
      <c r="F81" s="43"/>
      <c r="G81" s="42"/>
      <c r="H81" s="41"/>
      <c r="I81" s="41"/>
    </row>
    <row r="82" spans="1:9" x14ac:dyDescent="0.2">
      <c r="A82" s="41" t="s">
        <v>59</v>
      </c>
      <c r="B82" s="41" t="s">
        <v>58</v>
      </c>
      <c r="C82" s="41" t="s">
        <v>49</v>
      </c>
      <c r="D82" s="44">
        <v>2500000</v>
      </c>
      <c r="E82" s="42">
        <v>2567.0991666999998</v>
      </c>
      <c r="F82" s="43">
        <v>4.1089316503668796</v>
      </c>
      <c r="G82" s="45"/>
      <c r="H82" s="45"/>
      <c r="I82" s="45">
        <v>7.12550076051249</v>
      </c>
    </row>
    <row r="83" spans="1:9" x14ac:dyDescent="0.2">
      <c r="A83" s="41" t="s">
        <v>224</v>
      </c>
      <c r="B83" s="41" t="s">
        <v>223</v>
      </c>
      <c r="C83" s="41" t="s">
        <v>49</v>
      </c>
      <c r="D83" s="44">
        <v>1000000</v>
      </c>
      <c r="E83" s="42">
        <v>1017.0967778</v>
      </c>
      <c r="F83" s="43">
        <v>1.62797806800776</v>
      </c>
      <c r="G83" s="45"/>
      <c r="H83" s="45"/>
      <c r="I83" s="45">
        <v>7.1291120511999901</v>
      </c>
    </row>
    <row r="84" spans="1:9" x14ac:dyDescent="0.2">
      <c r="A84" s="41" t="s">
        <v>48</v>
      </c>
      <c r="B84" s="41" t="s">
        <v>47</v>
      </c>
      <c r="C84" s="41" t="s">
        <v>49</v>
      </c>
      <c r="D84" s="44">
        <v>500000</v>
      </c>
      <c r="E84" s="42">
        <v>517.70450000000005</v>
      </c>
      <c r="F84" s="43">
        <v>0.82864442214824396</v>
      </c>
      <c r="G84" s="45"/>
      <c r="H84" s="45"/>
      <c r="I84" s="45">
        <v>7.1748922257999901</v>
      </c>
    </row>
    <row r="85" spans="1:9" x14ac:dyDescent="0.2">
      <c r="A85" s="40" t="s">
        <v>24</v>
      </c>
      <c r="B85" s="40"/>
      <c r="C85" s="40"/>
      <c r="D85" s="40"/>
      <c r="E85" s="46">
        <f>SUM(E82:E84)</f>
        <v>4101.9004445</v>
      </c>
      <c r="F85" s="47">
        <f>SUM(F82:F84)</f>
        <v>6.5655541405228837</v>
      </c>
      <c r="G85" s="46"/>
      <c r="H85" s="40"/>
      <c r="I85" s="40"/>
    </row>
    <row r="86" spans="1:9" x14ac:dyDescent="0.2">
      <c r="A86" s="41"/>
      <c r="B86" s="41"/>
      <c r="C86" s="41"/>
      <c r="D86" s="41"/>
      <c r="E86" s="42"/>
      <c r="F86" s="43"/>
      <c r="G86" s="42"/>
      <c r="H86" s="41"/>
      <c r="I86" s="41"/>
    </row>
    <row r="87" spans="1:9" x14ac:dyDescent="0.2">
      <c r="A87" s="40" t="s">
        <v>28</v>
      </c>
      <c r="B87" s="40"/>
      <c r="C87" s="40"/>
      <c r="D87" s="40"/>
      <c r="E87" s="46">
        <f>E66+E74+E79+E85</f>
        <v>55519.896685400032</v>
      </c>
      <c r="F87" s="47">
        <f>F66+F74+F79+F85</f>
        <v>88.865854375620657</v>
      </c>
      <c r="G87" s="46"/>
      <c r="H87" s="40"/>
      <c r="I87" s="40"/>
    </row>
    <row r="88" spans="1:9" x14ac:dyDescent="0.2">
      <c r="A88" s="40"/>
      <c r="B88" s="40"/>
      <c r="C88" s="40"/>
      <c r="D88" s="40"/>
      <c r="E88" s="46"/>
      <c r="F88" s="47"/>
      <c r="G88" s="46"/>
      <c r="H88" s="40"/>
      <c r="I88" s="40"/>
    </row>
    <row r="89" spans="1:9" x14ac:dyDescent="0.2">
      <c r="A89" s="40" t="s">
        <v>287</v>
      </c>
      <c r="B89" s="40"/>
      <c r="C89" s="40"/>
      <c r="D89" s="40"/>
      <c r="E89" s="66">
        <v>5035.8201347000004</v>
      </c>
      <c r="F89" s="66">
        <f>E89/E93*100</f>
        <v>8.060397901816529</v>
      </c>
      <c r="G89" s="46"/>
      <c r="H89" s="40"/>
      <c r="I89" s="40"/>
    </row>
    <row r="90" spans="1:9" x14ac:dyDescent="0.2">
      <c r="A90" s="40"/>
      <c r="B90" s="40"/>
      <c r="C90" s="40"/>
      <c r="D90" s="40"/>
      <c r="E90" s="46"/>
      <c r="F90" s="47"/>
      <c r="G90" s="46"/>
      <c r="H90" s="40"/>
      <c r="I90" s="40"/>
    </row>
    <row r="91" spans="1:9" x14ac:dyDescent="0.2">
      <c r="A91" s="40" t="s">
        <v>30</v>
      </c>
      <c r="B91" s="40"/>
      <c r="C91" s="40"/>
      <c r="D91" s="40"/>
      <c r="E91" s="46">
        <f>E93-(E66+E74+E79+E85+E89)</f>
        <v>1920.3568928999666</v>
      </c>
      <c r="F91" s="47">
        <f>F93-(F66+F74+F79+F85+F89)</f>
        <v>3.073747722562814</v>
      </c>
      <c r="G91" s="46"/>
      <c r="H91" s="40"/>
      <c r="I91" s="40"/>
    </row>
    <row r="92" spans="1:9" x14ac:dyDescent="0.2">
      <c r="A92" s="41"/>
      <c r="B92" s="41"/>
      <c r="C92" s="41"/>
      <c r="D92" s="41"/>
      <c r="E92" s="42"/>
      <c r="F92" s="43"/>
      <c r="G92" s="42"/>
      <c r="H92" s="41"/>
      <c r="I92" s="41"/>
    </row>
    <row r="93" spans="1:9" x14ac:dyDescent="0.2">
      <c r="A93" s="48" t="s">
        <v>29</v>
      </c>
      <c r="B93" s="48"/>
      <c r="C93" s="48"/>
      <c r="D93" s="48"/>
      <c r="E93" s="49">
        <v>62476.073712999998</v>
      </c>
      <c r="F93" s="50">
        <v>100</v>
      </c>
      <c r="G93" s="49"/>
      <c r="H93" s="48"/>
      <c r="I93" s="48"/>
    </row>
    <row r="95" spans="1:9" x14ac:dyDescent="0.2">
      <c r="A95" s="14" t="s">
        <v>32</v>
      </c>
    </row>
    <row r="97" spans="1:4" x14ac:dyDescent="0.2">
      <c r="A97" s="14" t="s">
        <v>33</v>
      </c>
    </row>
    <row r="98" spans="1:4" x14ac:dyDescent="0.2">
      <c r="A98" s="14" t="s">
        <v>34</v>
      </c>
    </row>
    <row r="99" spans="1:4" x14ac:dyDescent="0.2">
      <c r="A99" s="14" t="s">
        <v>35</v>
      </c>
      <c r="B99" s="14"/>
      <c r="C99" s="30" t="s">
        <v>37</v>
      </c>
      <c r="D99" s="14" t="s">
        <v>36</v>
      </c>
    </row>
    <row r="100" spans="1:4" x14ac:dyDescent="0.2">
      <c r="A100" s="7" t="s">
        <v>60</v>
      </c>
      <c r="C100" s="31">
        <v>14.5542</v>
      </c>
      <c r="D100" s="31">
        <v>15.3248</v>
      </c>
    </row>
    <row r="101" spans="1:4" x14ac:dyDescent="0.2">
      <c r="A101" s="7" t="s">
        <v>87</v>
      </c>
      <c r="C101" s="31">
        <v>12.5921</v>
      </c>
      <c r="D101" s="31">
        <v>13.258800000000001</v>
      </c>
    </row>
    <row r="102" spans="1:4" x14ac:dyDescent="0.2">
      <c r="A102" s="7" t="s">
        <v>81</v>
      </c>
      <c r="C102" s="31">
        <v>12.400499999999999</v>
      </c>
      <c r="D102" s="31">
        <v>13.0571</v>
      </c>
    </row>
    <row r="103" spans="1:4" x14ac:dyDescent="0.2">
      <c r="A103" s="7" t="s">
        <v>82</v>
      </c>
      <c r="C103" s="31">
        <v>11.6892</v>
      </c>
      <c r="D103" s="31">
        <v>12.204499999999999</v>
      </c>
    </row>
    <row r="104" spans="1:4" x14ac:dyDescent="0.2">
      <c r="A104" s="7" t="s">
        <v>61</v>
      </c>
      <c r="C104" s="31">
        <v>15.712199999999999</v>
      </c>
      <c r="D104" s="31">
        <v>16.607099999999999</v>
      </c>
    </row>
    <row r="105" spans="1:4" x14ac:dyDescent="0.2">
      <c r="A105" s="7" t="s">
        <v>88</v>
      </c>
      <c r="C105" s="31">
        <v>13.6568</v>
      </c>
      <c r="D105" s="31">
        <v>14.433999999999999</v>
      </c>
    </row>
    <row r="106" spans="1:4" x14ac:dyDescent="0.2">
      <c r="A106" s="7" t="s">
        <v>83</v>
      </c>
      <c r="C106" s="31">
        <v>12.934799999999999</v>
      </c>
      <c r="D106" s="31">
        <v>13.6708</v>
      </c>
    </row>
    <row r="107" spans="1:4" x14ac:dyDescent="0.2">
      <c r="A107" s="7" t="s">
        <v>84</v>
      </c>
      <c r="C107" s="31">
        <v>12.7455</v>
      </c>
      <c r="D107" s="31">
        <v>13.3825</v>
      </c>
    </row>
    <row r="109" spans="1:4" x14ac:dyDescent="0.2">
      <c r="A109" s="14" t="s">
        <v>38</v>
      </c>
    </row>
    <row r="110" spans="1:4" x14ac:dyDescent="0.2">
      <c r="A110" s="84" t="s">
        <v>39</v>
      </c>
      <c r="B110" s="85"/>
      <c r="C110" s="32" t="s">
        <v>40</v>
      </c>
    </row>
    <row r="111" spans="1:4" x14ac:dyDescent="0.2">
      <c r="A111" s="80" t="s">
        <v>82</v>
      </c>
      <c r="B111" s="81"/>
      <c r="C111" s="33">
        <v>0.1</v>
      </c>
    </row>
    <row r="112" spans="1:4" x14ac:dyDescent="0.2">
      <c r="A112" s="80" t="s">
        <v>84</v>
      </c>
      <c r="B112" s="81"/>
      <c r="C112" s="33">
        <v>8.5000000000000006E-2</v>
      </c>
    </row>
    <row r="113" spans="1:9" x14ac:dyDescent="0.2">
      <c r="A113" s="7" t="s">
        <v>41</v>
      </c>
    </row>
    <row r="114" spans="1:9" x14ac:dyDescent="0.2">
      <c r="A114" s="7" t="s">
        <v>42</v>
      </c>
    </row>
    <row r="116" spans="1:9" x14ac:dyDescent="0.2">
      <c r="A116" s="14" t="s">
        <v>288</v>
      </c>
      <c r="D116" s="34" t="s">
        <v>289</v>
      </c>
    </row>
    <row r="118" spans="1:9" x14ac:dyDescent="0.2">
      <c r="A118" s="14" t="s">
        <v>290</v>
      </c>
      <c r="D118" s="34">
        <f>ABS(+H66)</f>
        <v>48.924726092606193</v>
      </c>
    </row>
    <row r="120" spans="1:9" x14ac:dyDescent="0.2">
      <c r="A120" s="14" t="s">
        <v>291</v>
      </c>
      <c r="D120" s="51">
        <v>3.4089</v>
      </c>
    </row>
    <row r="122" spans="1:9" x14ac:dyDescent="0.2">
      <c r="A122" s="14" t="s">
        <v>292</v>
      </c>
      <c r="D122" s="34">
        <v>3.9349854031094398</v>
      </c>
      <c r="E122" s="10" t="s">
        <v>43</v>
      </c>
    </row>
    <row r="124" spans="1:9" x14ac:dyDescent="0.2">
      <c r="A124" s="14" t="s">
        <v>293</v>
      </c>
      <c r="D124" s="30" t="s">
        <v>45</v>
      </c>
    </row>
    <row r="126" spans="1:9" x14ac:dyDescent="0.2">
      <c r="A126" s="14" t="s">
        <v>1160</v>
      </c>
      <c r="F126" s="10"/>
      <c r="H126" s="10"/>
      <c r="I126" s="10"/>
    </row>
    <row r="127" spans="1:9" x14ac:dyDescent="0.2">
      <c r="A127" s="76"/>
      <c r="F127" s="10"/>
      <c r="H127" s="10"/>
      <c r="I127" s="10"/>
    </row>
    <row r="128" spans="1:9" x14ac:dyDescent="0.2">
      <c r="A128" s="68" t="s">
        <v>1156</v>
      </c>
      <c r="F128" s="10"/>
      <c r="H128" s="10"/>
      <c r="I128" s="10"/>
    </row>
    <row r="129" spans="1:9" x14ac:dyDescent="0.2">
      <c r="A129" s="70"/>
      <c r="F129" s="10"/>
      <c r="H129" s="10"/>
      <c r="I129" s="10"/>
    </row>
    <row r="130" spans="1:9" x14ac:dyDescent="0.2">
      <c r="A130" s="69"/>
      <c r="F130" s="10"/>
      <c r="H130" s="10"/>
      <c r="I130" s="10"/>
    </row>
    <row r="131" spans="1:9" x14ac:dyDescent="0.2">
      <c r="A131" s="69"/>
      <c r="F131" s="10"/>
      <c r="H131" s="10"/>
      <c r="I131" s="10"/>
    </row>
    <row r="132" spans="1:9" x14ac:dyDescent="0.2">
      <c r="A132" s="69"/>
      <c r="F132" s="10"/>
      <c r="H132" s="10"/>
      <c r="I132" s="10"/>
    </row>
    <row r="133" spans="1:9" x14ac:dyDescent="0.2">
      <c r="A133" s="69"/>
      <c r="F133" s="10"/>
      <c r="H133" s="10"/>
      <c r="I133" s="10"/>
    </row>
    <row r="134" spans="1:9" x14ac:dyDescent="0.2">
      <c r="A134" s="69"/>
      <c r="F134" s="10"/>
      <c r="H134" s="10"/>
      <c r="I134" s="10"/>
    </row>
    <row r="135" spans="1:9" x14ac:dyDescent="0.2">
      <c r="A135" s="69"/>
      <c r="F135" s="10"/>
      <c r="H135" s="10"/>
      <c r="I135" s="10"/>
    </row>
    <row r="136" spans="1:9" x14ac:dyDescent="0.2">
      <c r="A136" s="69"/>
      <c r="F136" s="10"/>
      <c r="H136" s="10"/>
      <c r="I136" s="10"/>
    </row>
    <row r="137" spans="1:9" x14ac:dyDescent="0.2">
      <c r="A137" s="69"/>
      <c r="F137" s="10"/>
      <c r="H137" s="10"/>
      <c r="I137" s="10"/>
    </row>
    <row r="138" spans="1:9" x14ac:dyDescent="0.2">
      <c r="A138" s="69"/>
      <c r="F138" s="10"/>
      <c r="H138" s="10"/>
      <c r="I138" s="10"/>
    </row>
    <row r="139" spans="1:9" x14ac:dyDescent="0.2">
      <c r="A139" s="69"/>
      <c r="F139" s="10"/>
      <c r="H139" s="10"/>
      <c r="I139" s="10"/>
    </row>
    <row r="140" spans="1:9" x14ac:dyDescent="0.2">
      <c r="A140" s="69"/>
      <c r="F140" s="10"/>
      <c r="H140" s="10"/>
      <c r="I140" s="10"/>
    </row>
    <row r="141" spans="1:9" x14ac:dyDescent="0.2">
      <c r="A141" s="68" t="s">
        <v>1161</v>
      </c>
      <c r="F141" s="10"/>
      <c r="H141" s="10"/>
      <c r="I141" s="10"/>
    </row>
    <row r="142" spans="1:9" x14ac:dyDescent="0.2">
      <c r="A142" s="69"/>
      <c r="F142" s="10"/>
      <c r="H142" s="10"/>
      <c r="I142" s="10"/>
    </row>
    <row r="143" spans="1:9" x14ac:dyDescent="0.2">
      <c r="A143" s="68" t="s">
        <v>1158</v>
      </c>
      <c r="F143" s="10"/>
      <c r="H143" s="10"/>
      <c r="I143" s="10"/>
    </row>
    <row r="144" spans="1:9" x14ac:dyDescent="0.2">
      <c r="A144" s="69"/>
      <c r="F144" s="10"/>
      <c r="H144" s="10"/>
      <c r="I144" s="10"/>
    </row>
    <row r="145" spans="1:9" x14ac:dyDescent="0.2">
      <c r="A145" s="69"/>
      <c r="F145" s="10"/>
      <c r="H145" s="10"/>
      <c r="I145" s="10"/>
    </row>
    <row r="146" spans="1:9" x14ac:dyDescent="0.2">
      <c r="A146" s="69"/>
      <c r="F146" s="10"/>
      <c r="H146" s="10"/>
      <c r="I146" s="10"/>
    </row>
    <row r="147" spans="1:9" x14ac:dyDescent="0.2">
      <c r="A147" s="69"/>
      <c r="F147" s="10"/>
      <c r="H147" s="10"/>
      <c r="I147" s="10"/>
    </row>
    <row r="148" spans="1:9" x14ac:dyDescent="0.2">
      <c r="A148" s="69"/>
      <c r="F148" s="10"/>
      <c r="H148" s="10"/>
      <c r="I148" s="10"/>
    </row>
    <row r="149" spans="1:9" x14ac:dyDescent="0.2">
      <c r="A149" s="69"/>
      <c r="F149" s="10"/>
      <c r="H149" s="10"/>
      <c r="I149" s="10"/>
    </row>
    <row r="150" spans="1:9" x14ac:dyDescent="0.2">
      <c r="A150" s="69"/>
      <c r="F150" s="10"/>
      <c r="H150" s="10"/>
      <c r="I150" s="10"/>
    </row>
    <row r="151" spans="1:9" x14ac:dyDescent="0.2">
      <c r="A151" s="69"/>
      <c r="F151" s="10"/>
      <c r="H151" s="10"/>
      <c r="I151" s="10"/>
    </row>
    <row r="152" spans="1:9" x14ac:dyDescent="0.2">
      <c r="A152" s="69"/>
      <c r="F152" s="10"/>
      <c r="H152" s="10"/>
      <c r="I152" s="10"/>
    </row>
    <row r="153" spans="1:9" x14ac:dyDescent="0.2">
      <c r="A153" s="69"/>
      <c r="F153" s="10"/>
      <c r="H153" s="10"/>
      <c r="I153" s="10"/>
    </row>
    <row r="154" spans="1:9" x14ac:dyDescent="0.2">
      <c r="A154" s="69"/>
      <c r="F154" s="10"/>
      <c r="H154" s="10"/>
      <c r="I154" s="10"/>
    </row>
    <row r="155" spans="1:9" x14ac:dyDescent="0.2">
      <c r="A155" s="69"/>
      <c r="F155" s="10"/>
      <c r="H155" s="10"/>
      <c r="I155" s="10"/>
    </row>
    <row r="156" spans="1:9" x14ac:dyDescent="0.2">
      <c r="A156" s="69"/>
      <c r="F156" s="10"/>
      <c r="H156" s="10"/>
      <c r="I156" s="10"/>
    </row>
    <row r="157" spans="1:9" x14ac:dyDescent="0.2">
      <c r="F157" s="10"/>
      <c r="H157" s="10"/>
      <c r="I157" s="10"/>
    </row>
    <row r="158" spans="1:9" x14ac:dyDescent="0.2">
      <c r="F158" s="10"/>
      <c r="H158" s="10"/>
      <c r="I158" s="10"/>
    </row>
  </sheetData>
  <mergeCells count="4">
    <mergeCell ref="A1:G1"/>
    <mergeCell ref="A110:B110"/>
    <mergeCell ref="A111:B111"/>
    <mergeCell ref="A112:B112"/>
  </mergeCells>
  <conditionalFormatting sqref="F2:F3 F5:F125 F261:F65536">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6"/>
  <sheetViews>
    <sheetView workbookViewId="0">
      <selection sqref="A1:G1"/>
    </sheetView>
  </sheetViews>
  <sheetFormatPr defaultColWidth="9.33203125" defaultRowHeight="10.199999999999999" x14ac:dyDescent="0.2"/>
  <cols>
    <col min="1" max="1" width="38.6640625" style="7" bestFit="1" customWidth="1"/>
    <col min="2" max="2" width="52.6640625" style="7" bestFit="1" customWidth="1"/>
    <col min="3" max="3" width="25.5546875" style="7" bestFit="1" customWidth="1"/>
    <col min="4" max="4" width="15.33203125" style="7" bestFit="1" customWidth="1"/>
    <col min="5" max="5" width="34.5546875" style="10" customWidth="1"/>
    <col min="6" max="6" width="13.5546875" style="11" bestFit="1" customWidth="1"/>
    <col min="7" max="7" width="36.5546875" style="10" customWidth="1"/>
    <col min="8" max="8" width="30.6640625" style="7" customWidth="1"/>
    <col min="9" max="16384" width="9.33203125" style="7"/>
  </cols>
  <sheetData>
    <row r="1" spans="1:8" s="1" customFormat="1" ht="13.8" x14ac:dyDescent="0.2">
      <c r="A1" s="82" t="s">
        <v>9</v>
      </c>
      <c r="B1" s="83"/>
      <c r="C1" s="83"/>
      <c r="D1" s="83"/>
      <c r="E1" s="83"/>
      <c r="F1" s="83"/>
      <c r="G1" s="83"/>
    </row>
    <row r="2" spans="1:8" s="1" customFormat="1" ht="11.4" x14ac:dyDescent="0.2">
      <c r="E2" s="5"/>
      <c r="F2" s="9"/>
      <c r="G2" s="10"/>
    </row>
    <row r="3" spans="1:8" s="1" customFormat="1" ht="12" x14ac:dyDescent="0.2">
      <c r="A3" s="8" t="s">
        <v>7</v>
      </c>
      <c r="B3" s="2"/>
      <c r="C3" s="3"/>
      <c r="D3" s="3"/>
      <c r="E3" s="4"/>
      <c r="F3" s="9"/>
      <c r="G3" s="10"/>
    </row>
    <row r="4" spans="1:8" s="1" customFormat="1" ht="30.75" customHeight="1" x14ac:dyDescent="0.2">
      <c r="A4" s="6" t="s">
        <v>2</v>
      </c>
      <c r="B4" s="6" t="s">
        <v>0</v>
      </c>
      <c r="C4" s="13" t="s">
        <v>4</v>
      </c>
      <c r="D4" s="13" t="s">
        <v>1</v>
      </c>
      <c r="E4" s="52" t="s">
        <v>6</v>
      </c>
      <c r="F4" s="12" t="s">
        <v>3</v>
      </c>
      <c r="G4" s="57" t="s">
        <v>5</v>
      </c>
      <c r="H4" s="55"/>
    </row>
    <row r="5" spans="1:8" x14ac:dyDescent="0.2">
      <c r="A5" s="16" t="s">
        <v>90</v>
      </c>
      <c r="B5" s="17"/>
      <c r="C5" s="17"/>
      <c r="D5" s="17"/>
      <c r="E5" s="18"/>
      <c r="F5" s="19"/>
      <c r="G5" s="18"/>
    </row>
    <row r="6" spans="1:8" x14ac:dyDescent="0.2">
      <c r="A6" s="20" t="s">
        <v>51</v>
      </c>
      <c r="B6" s="21"/>
      <c r="C6" s="21"/>
      <c r="D6" s="21"/>
      <c r="E6" s="22"/>
      <c r="F6" s="23"/>
      <c r="G6" s="22"/>
    </row>
    <row r="7" spans="1:8" x14ac:dyDescent="0.2">
      <c r="A7" s="21" t="s">
        <v>92</v>
      </c>
      <c r="B7" s="21" t="s">
        <v>91</v>
      </c>
      <c r="C7" s="21" t="s">
        <v>93</v>
      </c>
      <c r="D7" s="24">
        <v>675000</v>
      </c>
      <c r="E7" s="22">
        <v>11365.65</v>
      </c>
      <c r="F7" s="23">
        <v>5.9773219320009101</v>
      </c>
      <c r="G7" s="22"/>
    </row>
    <row r="8" spans="1:8" x14ac:dyDescent="0.2">
      <c r="A8" s="21" t="s">
        <v>95</v>
      </c>
      <c r="B8" s="21" t="s">
        <v>94</v>
      </c>
      <c r="C8" s="21" t="s">
        <v>93</v>
      </c>
      <c r="D8" s="24">
        <v>794000</v>
      </c>
      <c r="E8" s="22">
        <v>9524.8240000000005</v>
      </c>
      <c r="F8" s="23">
        <v>5.0092110344457801</v>
      </c>
      <c r="G8" s="22"/>
    </row>
    <row r="9" spans="1:8" x14ac:dyDescent="0.2">
      <c r="A9" s="21" t="s">
        <v>100</v>
      </c>
      <c r="B9" s="21" t="s">
        <v>99</v>
      </c>
      <c r="C9" s="21" t="s">
        <v>101</v>
      </c>
      <c r="D9" s="24">
        <v>174000</v>
      </c>
      <c r="E9" s="22">
        <v>6174.3029999999999</v>
      </c>
      <c r="F9" s="23">
        <v>3.2471347205587899</v>
      </c>
      <c r="G9" s="22"/>
    </row>
    <row r="10" spans="1:8" x14ac:dyDescent="0.2">
      <c r="A10" s="21" t="s">
        <v>97</v>
      </c>
      <c r="B10" s="21" t="s">
        <v>96</v>
      </c>
      <c r="C10" s="21" t="s">
        <v>98</v>
      </c>
      <c r="D10" s="24">
        <v>393990</v>
      </c>
      <c r="E10" s="22">
        <v>6172.8383249999997</v>
      </c>
      <c r="F10" s="23">
        <v>3.2463644316619198</v>
      </c>
      <c r="G10" s="22"/>
    </row>
    <row r="11" spans="1:8" x14ac:dyDescent="0.2">
      <c r="A11" s="21" t="s">
        <v>106</v>
      </c>
      <c r="B11" s="21" t="s">
        <v>105</v>
      </c>
      <c r="C11" s="21" t="s">
        <v>93</v>
      </c>
      <c r="D11" s="24">
        <v>403000</v>
      </c>
      <c r="E11" s="22">
        <v>5098.9575000000004</v>
      </c>
      <c r="F11" s="23">
        <v>2.68159854430592</v>
      </c>
      <c r="G11" s="22"/>
    </row>
    <row r="12" spans="1:8" x14ac:dyDescent="0.2">
      <c r="A12" s="21" t="s">
        <v>103</v>
      </c>
      <c r="B12" s="21" t="s">
        <v>102</v>
      </c>
      <c r="C12" s="21" t="s">
        <v>104</v>
      </c>
      <c r="D12" s="24">
        <v>353000</v>
      </c>
      <c r="E12" s="22">
        <v>5097.4965000000002</v>
      </c>
      <c r="F12" s="23">
        <v>2.6808301881324801</v>
      </c>
      <c r="G12" s="22"/>
    </row>
    <row r="13" spans="1:8" x14ac:dyDescent="0.2">
      <c r="A13" s="21" t="s">
        <v>108</v>
      </c>
      <c r="B13" s="21" t="s">
        <v>107</v>
      </c>
      <c r="C13" s="21" t="s">
        <v>109</v>
      </c>
      <c r="D13" s="24">
        <v>162400</v>
      </c>
      <c r="E13" s="22">
        <v>5084.4192000000003</v>
      </c>
      <c r="F13" s="23">
        <v>2.6739526904001498</v>
      </c>
      <c r="G13" s="22"/>
    </row>
    <row r="14" spans="1:8" x14ac:dyDescent="0.2">
      <c r="A14" s="21" t="s">
        <v>111</v>
      </c>
      <c r="B14" s="21" t="s">
        <v>110</v>
      </c>
      <c r="C14" s="21" t="s">
        <v>93</v>
      </c>
      <c r="D14" s="24">
        <v>486000</v>
      </c>
      <c r="E14" s="22">
        <v>4125.8969999999999</v>
      </c>
      <c r="F14" s="23">
        <v>2.1698551888608901</v>
      </c>
      <c r="G14" s="22"/>
    </row>
    <row r="15" spans="1:8" x14ac:dyDescent="0.2">
      <c r="A15" s="21" t="s">
        <v>113</v>
      </c>
      <c r="B15" s="21" t="s">
        <v>112</v>
      </c>
      <c r="C15" s="21" t="s">
        <v>114</v>
      </c>
      <c r="D15" s="24">
        <v>2000000</v>
      </c>
      <c r="E15" s="22">
        <v>4011.2</v>
      </c>
      <c r="F15" s="23">
        <v>2.1095347590012099</v>
      </c>
      <c r="G15" s="22"/>
    </row>
    <row r="16" spans="1:8" x14ac:dyDescent="0.2">
      <c r="A16" s="21" t="s">
        <v>116</v>
      </c>
      <c r="B16" s="21" t="s">
        <v>115</v>
      </c>
      <c r="C16" s="21" t="s">
        <v>98</v>
      </c>
      <c r="D16" s="24">
        <v>272000</v>
      </c>
      <c r="E16" s="22">
        <v>3970.1120000000001</v>
      </c>
      <c r="F16" s="23">
        <v>2.0879261221399599</v>
      </c>
      <c r="G16" s="22"/>
    </row>
    <row r="17" spans="1:7" x14ac:dyDescent="0.2">
      <c r="A17" s="21" t="s">
        <v>118</v>
      </c>
      <c r="B17" s="21" t="s">
        <v>117</v>
      </c>
      <c r="C17" s="21" t="s">
        <v>119</v>
      </c>
      <c r="D17" s="24">
        <v>811800</v>
      </c>
      <c r="E17" s="22">
        <v>3290.2253999999998</v>
      </c>
      <c r="F17" s="23">
        <v>1.7303661862406901</v>
      </c>
      <c r="G17" s="22"/>
    </row>
    <row r="18" spans="1:7" x14ac:dyDescent="0.2">
      <c r="A18" s="21" t="s">
        <v>121</v>
      </c>
      <c r="B18" s="21" t="s">
        <v>120</v>
      </c>
      <c r="C18" s="21" t="s">
        <v>122</v>
      </c>
      <c r="D18" s="24">
        <v>332000</v>
      </c>
      <c r="E18" s="22">
        <v>3285.97</v>
      </c>
      <c r="F18" s="23">
        <v>1.72812822398165</v>
      </c>
      <c r="G18" s="22"/>
    </row>
    <row r="19" spans="1:7" x14ac:dyDescent="0.2">
      <c r="A19" s="21" t="s">
        <v>124</v>
      </c>
      <c r="B19" s="21" t="s">
        <v>123</v>
      </c>
      <c r="C19" s="21" t="s">
        <v>125</v>
      </c>
      <c r="D19" s="24">
        <v>855000</v>
      </c>
      <c r="E19" s="22">
        <v>3234.8924999999999</v>
      </c>
      <c r="F19" s="23">
        <v>1.7012659978017299</v>
      </c>
      <c r="G19" s="22"/>
    </row>
    <row r="20" spans="1:7" x14ac:dyDescent="0.2">
      <c r="A20" s="21" t="s">
        <v>130</v>
      </c>
      <c r="B20" s="21" t="s">
        <v>129</v>
      </c>
      <c r="C20" s="21" t="s">
        <v>131</v>
      </c>
      <c r="D20" s="24">
        <v>195000</v>
      </c>
      <c r="E20" s="22">
        <v>2965.6574999999998</v>
      </c>
      <c r="F20" s="23">
        <v>1.5596723124109</v>
      </c>
      <c r="G20" s="22"/>
    </row>
    <row r="21" spans="1:7" x14ac:dyDescent="0.2">
      <c r="A21" s="21" t="s">
        <v>127</v>
      </c>
      <c r="B21" s="21" t="s">
        <v>126</v>
      </c>
      <c r="C21" s="21" t="s">
        <v>128</v>
      </c>
      <c r="D21" s="24">
        <v>212000</v>
      </c>
      <c r="E21" s="22">
        <v>2962.17</v>
      </c>
      <c r="F21" s="23">
        <v>1.55783819731517</v>
      </c>
      <c r="G21" s="22"/>
    </row>
    <row r="22" spans="1:7" x14ac:dyDescent="0.2">
      <c r="A22" s="21" t="s">
        <v>136</v>
      </c>
      <c r="B22" s="21" t="s">
        <v>135</v>
      </c>
      <c r="C22" s="21" t="s">
        <v>137</v>
      </c>
      <c r="D22" s="24">
        <v>230000</v>
      </c>
      <c r="E22" s="22">
        <v>2935.95</v>
      </c>
      <c r="F22" s="23">
        <v>1.54404880726206</v>
      </c>
      <c r="G22" s="22"/>
    </row>
    <row r="23" spans="1:7" x14ac:dyDescent="0.2">
      <c r="A23" s="21" t="s">
        <v>133</v>
      </c>
      <c r="B23" s="21" t="s">
        <v>132</v>
      </c>
      <c r="C23" s="21" t="s">
        <v>134</v>
      </c>
      <c r="D23" s="24">
        <v>208000</v>
      </c>
      <c r="E23" s="22">
        <v>2897.96</v>
      </c>
      <c r="F23" s="23">
        <v>1.5240694431080799</v>
      </c>
      <c r="G23" s="22"/>
    </row>
    <row r="24" spans="1:7" x14ac:dyDescent="0.2">
      <c r="A24" s="21" t="s">
        <v>139</v>
      </c>
      <c r="B24" s="21" t="s">
        <v>138</v>
      </c>
      <c r="C24" s="21" t="s">
        <v>140</v>
      </c>
      <c r="D24" s="24">
        <v>42500</v>
      </c>
      <c r="E24" s="22">
        <v>2628.9225000000001</v>
      </c>
      <c r="F24" s="23">
        <v>1.3825796251671201</v>
      </c>
      <c r="G24" s="22"/>
    </row>
    <row r="25" spans="1:7" x14ac:dyDescent="0.2">
      <c r="A25" s="21" t="s">
        <v>145</v>
      </c>
      <c r="B25" s="21" t="s">
        <v>144</v>
      </c>
      <c r="C25" s="21" t="s">
        <v>93</v>
      </c>
      <c r="D25" s="24">
        <v>177700</v>
      </c>
      <c r="E25" s="22">
        <v>2602.4164999999998</v>
      </c>
      <c r="F25" s="23">
        <v>1.3686398245283899</v>
      </c>
      <c r="G25" s="22"/>
    </row>
    <row r="26" spans="1:7" x14ac:dyDescent="0.2">
      <c r="A26" s="21" t="s">
        <v>147</v>
      </c>
      <c r="B26" s="21" t="s">
        <v>146</v>
      </c>
      <c r="C26" s="21" t="s">
        <v>148</v>
      </c>
      <c r="D26" s="24">
        <v>800000</v>
      </c>
      <c r="E26" s="22">
        <v>2447.1999999999998</v>
      </c>
      <c r="F26" s="23">
        <v>1.2870097382897301</v>
      </c>
      <c r="G26" s="22"/>
    </row>
    <row r="27" spans="1:7" x14ac:dyDescent="0.2">
      <c r="A27" s="21" t="s">
        <v>142</v>
      </c>
      <c r="B27" s="21" t="s">
        <v>141</v>
      </c>
      <c r="C27" s="21" t="s">
        <v>143</v>
      </c>
      <c r="D27" s="24">
        <v>366000</v>
      </c>
      <c r="E27" s="22">
        <v>2243.58</v>
      </c>
      <c r="F27" s="23">
        <v>1.1799237122556701</v>
      </c>
      <c r="G27" s="22"/>
    </row>
    <row r="28" spans="1:7" x14ac:dyDescent="0.2">
      <c r="A28" s="21" t="s">
        <v>150</v>
      </c>
      <c r="B28" s="21" t="s">
        <v>149</v>
      </c>
      <c r="C28" s="21" t="s">
        <v>151</v>
      </c>
      <c r="D28" s="24">
        <v>396000</v>
      </c>
      <c r="E28" s="22">
        <v>2230.4699999999998</v>
      </c>
      <c r="F28" s="23">
        <v>1.17302901722911</v>
      </c>
      <c r="G28" s="22"/>
    </row>
    <row r="29" spans="1:7" x14ac:dyDescent="0.2">
      <c r="A29" s="21" t="s">
        <v>156</v>
      </c>
      <c r="B29" s="21" t="s">
        <v>155</v>
      </c>
      <c r="C29" s="21" t="s">
        <v>122</v>
      </c>
      <c r="D29" s="24">
        <v>18000</v>
      </c>
      <c r="E29" s="22">
        <v>2166.0929999999998</v>
      </c>
      <c r="F29" s="23">
        <v>1.13917243586189</v>
      </c>
      <c r="G29" s="22"/>
    </row>
    <row r="30" spans="1:7" x14ac:dyDescent="0.2">
      <c r="A30" s="21" t="s">
        <v>158</v>
      </c>
      <c r="B30" s="21" t="s">
        <v>157</v>
      </c>
      <c r="C30" s="21" t="s">
        <v>151</v>
      </c>
      <c r="D30" s="24">
        <v>137300</v>
      </c>
      <c r="E30" s="22">
        <v>2151.9029</v>
      </c>
      <c r="F30" s="23">
        <v>1.1317097042145701</v>
      </c>
      <c r="G30" s="22"/>
    </row>
    <row r="31" spans="1:7" x14ac:dyDescent="0.2">
      <c r="A31" s="21" t="s">
        <v>162</v>
      </c>
      <c r="B31" s="21" t="s">
        <v>161</v>
      </c>
      <c r="C31" s="21" t="s">
        <v>163</v>
      </c>
      <c r="D31" s="24">
        <v>340000</v>
      </c>
      <c r="E31" s="22">
        <v>2023.17</v>
      </c>
      <c r="F31" s="23">
        <v>1.06400763820514</v>
      </c>
      <c r="G31" s="22"/>
    </row>
    <row r="32" spans="1:7" x14ac:dyDescent="0.2">
      <c r="A32" s="21" t="s">
        <v>153</v>
      </c>
      <c r="B32" s="21" t="s">
        <v>152</v>
      </c>
      <c r="C32" s="21" t="s">
        <v>154</v>
      </c>
      <c r="D32" s="24">
        <v>904000</v>
      </c>
      <c r="E32" s="22">
        <v>1984.732</v>
      </c>
      <c r="F32" s="23">
        <v>1.0437926658610801</v>
      </c>
      <c r="G32" s="22"/>
    </row>
    <row r="33" spans="1:7" x14ac:dyDescent="0.2">
      <c r="A33" s="21" t="s">
        <v>160</v>
      </c>
      <c r="B33" s="21" t="s">
        <v>159</v>
      </c>
      <c r="C33" s="21" t="s">
        <v>98</v>
      </c>
      <c r="D33" s="24">
        <v>126800</v>
      </c>
      <c r="E33" s="22">
        <v>1813.6838</v>
      </c>
      <c r="F33" s="23">
        <v>0.95383651225004695</v>
      </c>
      <c r="G33" s="22"/>
    </row>
    <row r="34" spans="1:7" x14ac:dyDescent="0.2">
      <c r="A34" s="21" t="s">
        <v>165</v>
      </c>
      <c r="B34" s="21" t="s">
        <v>164</v>
      </c>
      <c r="C34" s="21" t="s">
        <v>166</v>
      </c>
      <c r="D34" s="24">
        <v>650000</v>
      </c>
      <c r="E34" s="22">
        <v>1782.3</v>
      </c>
      <c r="F34" s="23">
        <v>0.93733142225963495</v>
      </c>
      <c r="G34" s="22"/>
    </row>
    <row r="35" spans="1:7" x14ac:dyDescent="0.2">
      <c r="A35" s="21" t="s">
        <v>174</v>
      </c>
      <c r="B35" s="21" t="s">
        <v>173</v>
      </c>
      <c r="C35" s="21" t="s">
        <v>175</v>
      </c>
      <c r="D35" s="24">
        <v>57721</v>
      </c>
      <c r="E35" s="22">
        <v>1706.9542730000001</v>
      </c>
      <c r="F35" s="23">
        <v>0.89770626518725904</v>
      </c>
      <c r="G35" s="22"/>
    </row>
    <row r="36" spans="1:7" x14ac:dyDescent="0.2">
      <c r="A36" s="21" t="s">
        <v>168</v>
      </c>
      <c r="B36" s="21" t="s">
        <v>167</v>
      </c>
      <c r="C36" s="21" t="s">
        <v>169</v>
      </c>
      <c r="D36" s="24">
        <v>87350</v>
      </c>
      <c r="E36" s="22">
        <v>1653.1860999999999</v>
      </c>
      <c r="F36" s="23">
        <v>0.86942898410641301</v>
      </c>
      <c r="G36" s="22"/>
    </row>
    <row r="37" spans="1:7" x14ac:dyDescent="0.2">
      <c r="A37" s="21" t="s">
        <v>171</v>
      </c>
      <c r="B37" s="21" t="s">
        <v>170</v>
      </c>
      <c r="C37" s="21" t="s">
        <v>172</v>
      </c>
      <c r="D37" s="24">
        <v>95000</v>
      </c>
      <c r="E37" s="22">
        <v>1579.9925000000001</v>
      </c>
      <c r="F37" s="23">
        <v>0.83093565459493701</v>
      </c>
      <c r="G37" s="22"/>
    </row>
    <row r="38" spans="1:7" x14ac:dyDescent="0.2">
      <c r="A38" s="21" t="s">
        <v>179</v>
      </c>
      <c r="B38" s="21" t="s">
        <v>178</v>
      </c>
      <c r="C38" s="21" t="s">
        <v>104</v>
      </c>
      <c r="D38" s="24">
        <v>130000</v>
      </c>
      <c r="E38" s="22">
        <v>1451.905</v>
      </c>
      <c r="F38" s="23">
        <v>0.763573011634335</v>
      </c>
      <c r="G38" s="22"/>
    </row>
    <row r="39" spans="1:7" x14ac:dyDescent="0.2">
      <c r="A39" s="21" t="s">
        <v>186</v>
      </c>
      <c r="B39" s="21" t="s">
        <v>185</v>
      </c>
      <c r="C39" s="21" t="s">
        <v>172</v>
      </c>
      <c r="D39" s="24">
        <v>34000</v>
      </c>
      <c r="E39" s="22">
        <v>1448.145</v>
      </c>
      <c r="F39" s="23">
        <v>0.76159558575334096</v>
      </c>
      <c r="G39" s="22"/>
    </row>
    <row r="40" spans="1:7" x14ac:dyDescent="0.2">
      <c r="A40" s="21" t="s">
        <v>194</v>
      </c>
      <c r="B40" s="21" t="s">
        <v>193</v>
      </c>
      <c r="C40" s="21" t="s">
        <v>140</v>
      </c>
      <c r="D40" s="24">
        <v>71800</v>
      </c>
      <c r="E40" s="22">
        <v>1420.2399</v>
      </c>
      <c r="F40" s="23">
        <v>0.74691998284064498</v>
      </c>
      <c r="G40" s="22"/>
    </row>
    <row r="41" spans="1:7" x14ac:dyDescent="0.2">
      <c r="A41" s="21" t="s">
        <v>177</v>
      </c>
      <c r="B41" s="21" t="s">
        <v>176</v>
      </c>
      <c r="C41" s="21" t="s">
        <v>131</v>
      </c>
      <c r="D41" s="24">
        <v>135000</v>
      </c>
      <c r="E41" s="22">
        <v>1381.6575</v>
      </c>
      <c r="F41" s="23">
        <v>0.72662906892817802</v>
      </c>
      <c r="G41" s="22"/>
    </row>
    <row r="42" spans="1:7" x14ac:dyDescent="0.2">
      <c r="A42" s="21" t="s">
        <v>191</v>
      </c>
      <c r="B42" s="21" t="s">
        <v>190</v>
      </c>
      <c r="C42" s="21" t="s">
        <v>192</v>
      </c>
      <c r="D42" s="24">
        <v>787000</v>
      </c>
      <c r="E42" s="22">
        <v>1369.4586999999999</v>
      </c>
      <c r="F42" s="23">
        <v>0.72021358413108405</v>
      </c>
      <c r="G42" s="22"/>
    </row>
    <row r="43" spans="1:7" x14ac:dyDescent="0.2">
      <c r="A43" s="21" t="s">
        <v>188</v>
      </c>
      <c r="B43" s="21" t="s">
        <v>187</v>
      </c>
      <c r="C43" s="21" t="s">
        <v>189</v>
      </c>
      <c r="D43" s="24">
        <v>11500</v>
      </c>
      <c r="E43" s="22">
        <v>1341.8085000000001</v>
      </c>
      <c r="F43" s="23">
        <v>0.70567203596760797</v>
      </c>
      <c r="G43" s="22"/>
    </row>
    <row r="44" spans="1:7" x14ac:dyDescent="0.2">
      <c r="A44" s="21" t="s">
        <v>200</v>
      </c>
      <c r="B44" s="21" t="s">
        <v>199</v>
      </c>
      <c r="C44" s="21" t="s">
        <v>119</v>
      </c>
      <c r="D44" s="24">
        <v>28686</v>
      </c>
      <c r="E44" s="22">
        <v>1297.109205</v>
      </c>
      <c r="F44" s="23">
        <v>0.68216417884122404</v>
      </c>
      <c r="G44" s="22"/>
    </row>
    <row r="45" spans="1:7" x14ac:dyDescent="0.2">
      <c r="A45" s="21" t="s">
        <v>181</v>
      </c>
      <c r="B45" s="21" t="s">
        <v>180</v>
      </c>
      <c r="C45" s="21" t="s">
        <v>182</v>
      </c>
      <c r="D45" s="24">
        <v>176000</v>
      </c>
      <c r="E45" s="22">
        <v>1275.296</v>
      </c>
      <c r="F45" s="23">
        <v>0.67069237136398097</v>
      </c>
      <c r="G45" s="22"/>
    </row>
    <row r="46" spans="1:7" x14ac:dyDescent="0.2">
      <c r="A46" s="21" t="s">
        <v>196</v>
      </c>
      <c r="B46" s="21" t="s">
        <v>195</v>
      </c>
      <c r="C46" s="21" t="s">
        <v>189</v>
      </c>
      <c r="D46" s="24">
        <v>68000</v>
      </c>
      <c r="E46" s="22">
        <v>1233.146</v>
      </c>
      <c r="F46" s="23">
        <v>0.648525216873579</v>
      </c>
      <c r="G46" s="22"/>
    </row>
    <row r="47" spans="1:7" x14ac:dyDescent="0.2">
      <c r="A47" s="21" t="s">
        <v>206</v>
      </c>
      <c r="B47" s="21" t="s">
        <v>205</v>
      </c>
      <c r="C47" s="21" t="s">
        <v>207</v>
      </c>
      <c r="D47" s="24">
        <v>81000</v>
      </c>
      <c r="E47" s="22">
        <v>1088.3969999999999</v>
      </c>
      <c r="F47" s="23">
        <v>0.57240010547782105</v>
      </c>
      <c r="G47" s="22"/>
    </row>
    <row r="48" spans="1:7" x14ac:dyDescent="0.2">
      <c r="A48" s="21" t="s">
        <v>184</v>
      </c>
      <c r="B48" s="21" t="s">
        <v>183</v>
      </c>
      <c r="C48" s="21" t="s">
        <v>148</v>
      </c>
      <c r="D48" s="24">
        <v>20000</v>
      </c>
      <c r="E48" s="22">
        <v>1052.8499999999999</v>
      </c>
      <c r="F48" s="23">
        <v>0.55370554223534596</v>
      </c>
      <c r="G48" s="22"/>
    </row>
    <row r="49" spans="1:9" x14ac:dyDescent="0.2">
      <c r="A49" s="21" t="s">
        <v>204</v>
      </c>
      <c r="B49" s="21" t="s">
        <v>203</v>
      </c>
      <c r="C49" s="21" t="s">
        <v>119</v>
      </c>
      <c r="D49" s="24">
        <v>70000</v>
      </c>
      <c r="E49" s="22">
        <v>1030.54</v>
      </c>
      <c r="F49" s="23">
        <v>0.54197246473402005</v>
      </c>
      <c r="G49" s="22"/>
    </row>
    <row r="50" spans="1:9" x14ac:dyDescent="0.2">
      <c r="A50" s="21" t="s">
        <v>202</v>
      </c>
      <c r="B50" s="21" t="s">
        <v>201</v>
      </c>
      <c r="C50" s="21" t="s">
        <v>151</v>
      </c>
      <c r="D50" s="24">
        <v>710000</v>
      </c>
      <c r="E50" s="22">
        <v>1023.5359999999999</v>
      </c>
      <c r="F50" s="23">
        <v>0.53828898311953</v>
      </c>
      <c r="G50" s="22"/>
    </row>
    <row r="51" spans="1:9" x14ac:dyDescent="0.2">
      <c r="A51" s="21" t="s">
        <v>209</v>
      </c>
      <c r="B51" s="21" t="s">
        <v>208</v>
      </c>
      <c r="C51" s="21" t="s">
        <v>210</v>
      </c>
      <c r="D51" s="24">
        <v>40000</v>
      </c>
      <c r="E51" s="22">
        <v>974.42</v>
      </c>
      <c r="F51" s="23">
        <v>0.512458331637902</v>
      </c>
      <c r="G51" s="22"/>
    </row>
    <row r="52" spans="1:9" x14ac:dyDescent="0.2">
      <c r="A52" s="21" t="s">
        <v>198</v>
      </c>
      <c r="B52" s="21" t="s">
        <v>197</v>
      </c>
      <c r="C52" s="21" t="s">
        <v>151</v>
      </c>
      <c r="D52" s="24">
        <v>501000</v>
      </c>
      <c r="E52" s="22">
        <v>902.05050000000006</v>
      </c>
      <c r="F52" s="23">
        <v>0.47439840549571599</v>
      </c>
      <c r="G52" s="22"/>
    </row>
    <row r="53" spans="1:9" x14ac:dyDescent="0.2">
      <c r="A53" s="21" t="s">
        <v>282</v>
      </c>
      <c r="B53" s="21" t="s">
        <v>281</v>
      </c>
      <c r="C53" s="21" t="s">
        <v>189</v>
      </c>
      <c r="D53" s="24">
        <v>89165</v>
      </c>
      <c r="E53" s="22">
        <v>788.17401749999999</v>
      </c>
      <c r="F53" s="23">
        <v>0.41450949492866801</v>
      </c>
      <c r="G53" s="22"/>
    </row>
    <row r="54" spans="1:9" x14ac:dyDescent="0.2">
      <c r="A54" s="21" t="s">
        <v>295</v>
      </c>
      <c r="B54" s="21" t="s">
        <v>294</v>
      </c>
      <c r="C54" s="21" t="s">
        <v>98</v>
      </c>
      <c r="D54" s="24">
        <v>24133</v>
      </c>
      <c r="E54" s="22">
        <v>257.76457299999998</v>
      </c>
      <c r="F54" s="23">
        <v>0.135561260067462</v>
      </c>
      <c r="G54" s="22"/>
    </row>
    <row r="55" spans="1:9" x14ac:dyDescent="0.2">
      <c r="A55" s="20" t="s">
        <v>24</v>
      </c>
      <c r="B55" s="20"/>
      <c r="C55" s="20"/>
      <c r="D55" s="20"/>
      <c r="E55" s="25">
        <f>SUM(E7:E54)</f>
        <v>130549.62439349998</v>
      </c>
      <c r="F55" s="26">
        <f>SUM(F7:F54)</f>
        <v>68.657501603669729</v>
      </c>
      <c r="G55" s="25"/>
      <c r="H55" s="14"/>
      <c r="I55" s="14"/>
    </row>
    <row r="56" spans="1:9" x14ac:dyDescent="0.2">
      <c r="A56" s="21"/>
      <c r="B56" s="21"/>
      <c r="C56" s="21"/>
      <c r="D56" s="21"/>
      <c r="E56" s="22"/>
      <c r="F56" s="23"/>
      <c r="G56" s="22"/>
    </row>
    <row r="57" spans="1:9" x14ac:dyDescent="0.2">
      <c r="A57" s="20" t="s">
        <v>296</v>
      </c>
      <c r="B57" s="21"/>
      <c r="C57" s="21"/>
      <c r="D57" s="21"/>
      <c r="E57" s="22"/>
      <c r="F57" s="23"/>
      <c r="G57" s="22"/>
    </row>
    <row r="58" spans="1:9" x14ac:dyDescent="0.2">
      <c r="A58" s="21"/>
      <c r="B58" s="21" t="s">
        <v>297</v>
      </c>
      <c r="C58" s="21" t="s">
        <v>182</v>
      </c>
      <c r="D58" s="24">
        <v>27500</v>
      </c>
      <c r="E58" s="22">
        <v>2.7499999999999998E-3</v>
      </c>
      <c r="F58" s="23">
        <v>1.4462556310464E-6</v>
      </c>
      <c r="G58" s="22"/>
    </row>
    <row r="59" spans="1:9" x14ac:dyDescent="0.2">
      <c r="A59" s="21" t="s">
        <v>299</v>
      </c>
      <c r="B59" s="21" t="s">
        <v>298</v>
      </c>
      <c r="C59" s="21" t="s">
        <v>207</v>
      </c>
      <c r="D59" s="24">
        <v>27000</v>
      </c>
      <c r="E59" s="22">
        <v>2.7000000000000001E-3</v>
      </c>
      <c r="F59" s="23">
        <v>1.4199600741182801E-6</v>
      </c>
      <c r="G59" s="22"/>
    </row>
    <row r="60" spans="1:9" x14ac:dyDescent="0.2">
      <c r="A60" s="20" t="s">
        <v>24</v>
      </c>
      <c r="B60" s="20"/>
      <c r="C60" s="20"/>
      <c r="D60" s="20"/>
      <c r="E60" s="25">
        <f>SUM(E57:E59)</f>
        <v>5.45E-3</v>
      </c>
      <c r="F60" s="26">
        <f>SUM(F57:F59)</f>
        <v>2.86621570516468E-6</v>
      </c>
      <c r="G60" s="25"/>
      <c r="H60" s="14"/>
      <c r="I60" s="14"/>
    </row>
    <row r="61" spans="1:9" x14ac:dyDescent="0.2">
      <c r="A61" s="21"/>
      <c r="B61" s="21"/>
      <c r="C61" s="21"/>
      <c r="D61" s="21"/>
      <c r="E61" s="22"/>
      <c r="F61" s="23"/>
      <c r="G61" s="22"/>
    </row>
    <row r="62" spans="1:9" x14ac:dyDescent="0.2">
      <c r="A62" s="20" t="s">
        <v>50</v>
      </c>
      <c r="B62" s="21"/>
      <c r="C62" s="21"/>
      <c r="D62" s="21"/>
      <c r="E62" s="22"/>
      <c r="F62" s="23"/>
      <c r="G62" s="22"/>
    </row>
    <row r="63" spans="1:9" x14ac:dyDescent="0.2">
      <c r="A63" s="20" t="s">
        <v>51</v>
      </c>
      <c r="B63" s="21"/>
      <c r="C63" s="21"/>
      <c r="D63" s="21"/>
      <c r="E63" s="22"/>
      <c r="F63" s="23"/>
      <c r="G63" s="22"/>
    </row>
    <row r="64" spans="1:9" x14ac:dyDescent="0.2">
      <c r="A64" s="21" t="s">
        <v>53</v>
      </c>
      <c r="B64" s="21" t="s">
        <v>52</v>
      </c>
      <c r="C64" s="21" t="s">
        <v>54</v>
      </c>
      <c r="D64" s="24">
        <v>7500</v>
      </c>
      <c r="E64" s="22">
        <v>7991.9525819999999</v>
      </c>
      <c r="F64" s="23">
        <v>4.2030568817357503</v>
      </c>
      <c r="G64" s="22">
        <v>7.76</v>
      </c>
    </row>
    <row r="65" spans="1:9" x14ac:dyDescent="0.2">
      <c r="A65" s="21" t="s">
        <v>56</v>
      </c>
      <c r="B65" s="21" t="s">
        <v>55</v>
      </c>
      <c r="C65" s="21" t="s">
        <v>57</v>
      </c>
      <c r="D65" s="24">
        <v>5000</v>
      </c>
      <c r="E65" s="22">
        <v>5129.2994535999997</v>
      </c>
      <c r="F65" s="23">
        <v>2.6975557156699002</v>
      </c>
      <c r="G65" s="22">
        <v>7.93</v>
      </c>
    </row>
    <row r="66" spans="1:9" x14ac:dyDescent="0.2">
      <c r="A66" s="21" t="s">
        <v>63</v>
      </c>
      <c r="B66" s="21" t="s">
        <v>62</v>
      </c>
      <c r="C66" s="21" t="s">
        <v>64</v>
      </c>
      <c r="D66" s="24">
        <v>5000</v>
      </c>
      <c r="E66" s="22">
        <v>5121.3327397000003</v>
      </c>
      <c r="F66" s="23">
        <v>2.6933659320921501</v>
      </c>
      <c r="G66" s="22">
        <v>8.125</v>
      </c>
    </row>
    <row r="67" spans="1:9" x14ac:dyDescent="0.2">
      <c r="A67" s="21" t="s">
        <v>284</v>
      </c>
      <c r="B67" s="21" t="s">
        <v>283</v>
      </c>
      <c r="C67" s="21" t="s">
        <v>54</v>
      </c>
      <c r="D67" s="24">
        <v>5000</v>
      </c>
      <c r="E67" s="22">
        <v>5039.1060958999997</v>
      </c>
      <c r="F67" s="23">
        <v>2.6501220242311301</v>
      </c>
      <c r="G67" s="22">
        <v>7.93</v>
      </c>
    </row>
    <row r="68" spans="1:9" x14ac:dyDescent="0.2">
      <c r="A68" s="21" t="s">
        <v>212</v>
      </c>
      <c r="B68" s="21" t="s">
        <v>211</v>
      </c>
      <c r="C68" s="21" t="s">
        <v>54</v>
      </c>
      <c r="D68" s="24">
        <v>3500</v>
      </c>
      <c r="E68" s="22">
        <v>3700.3615737999999</v>
      </c>
      <c r="F68" s="23">
        <v>1.9460613683694401</v>
      </c>
      <c r="G68" s="22">
        <v>7.73</v>
      </c>
    </row>
    <row r="69" spans="1:9" x14ac:dyDescent="0.2">
      <c r="A69" s="21" t="s">
        <v>214</v>
      </c>
      <c r="B69" s="21" t="s">
        <v>213</v>
      </c>
      <c r="C69" s="21" t="s">
        <v>89</v>
      </c>
      <c r="D69" s="24">
        <v>350</v>
      </c>
      <c r="E69" s="22">
        <v>3688.3231421</v>
      </c>
      <c r="F69" s="23">
        <v>1.9397302230475899</v>
      </c>
      <c r="G69" s="22">
        <v>8.6775000000000002</v>
      </c>
    </row>
    <row r="70" spans="1:9" x14ac:dyDescent="0.2">
      <c r="A70" s="21" t="s">
        <v>216</v>
      </c>
      <c r="B70" s="21" t="s">
        <v>215</v>
      </c>
      <c r="C70" s="21" t="s">
        <v>54</v>
      </c>
      <c r="D70" s="24">
        <v>300</v>
      </c>
      <c r="E70" s="22">
        <v>3028.9325342000002</v>
      </c>
      <c r="F70" s="23">
        <v>1.5929493576896001</v>
      </c>
      <c r="G70" s="22">
        <v>8.0050000000000008</v>
      </c>
    </row>
    <row r="71" spans="1:9" x14ac:dyDescent="0.2">
      <c r="A71" s="21" t="s">
        <v>301</v>
      </c>
      <c r="B71" s="21" t="s">
        <v>300</v>
      </c>
      <c r="C71" s="21" t="s">
        <v>54</v>
      </c>
      <c r="D71" s="24">
        <v>25</v>
      </c>
      <c r="E71" s="22">
        <v>2540.6907191999999</v>
      </c>
      <c r="F71" s="23">
        <v>1.33617754886921</v>
      </c>
      <c r="G71" s="22">
        <v>8.0419999999999998</v>
      </c>
    </row>
    <row r="72" spans="1:9" x14ac:dyDescent="0.2">
      <c r="A72" s="21" t="s">
        <v>73</v>
      </c>
      <c r="B72" s="21" t="s">
        <v>72</v>
      </c>
      <c r="C72" s="21" t="s">
        <v>54</v>
      </c>
      <c r="D72" s="24">
        <v>250</v>
      </c>
      <c r="E72" s="22">
        <v>2540.2914208000002</v>
      </c>
      <c r="F72" s="23">
        <v>1.33596755339304</v>
      </c>
      <c r="G72" s="22">
        <v>7.9749999999999996</v>
      </c>
    </row>
    <row r="73" spans="1:9" x14ac:dyDescent="0.2">
      <c r="A73" s="21" t="s">
        <v>75</v>
      </c>
      <c r="B73" s="21" t="s">
        <v>74</v>
      </c>
      <c r="C73" s="21" t="s">
        <v>54</v>
      </c>
      <c r="D73" s="24">
        <v>250</v>
      </c>
      <c r="E73" s="22">
        <v>2507.0525956000001</v>
      </c>
      <c r="F73" s="23">
        <v>1.3184868849876299</v>
      </c>
      <c r="G73" s="22">
        <v>7.9832999999999998</v>
      </c>
    </row>
    <row r="74" spans="1:9" x14ac:dyDescent="0.2">
      <c r="A74" s="21" t="s">
        <v>218</v>
      </c>
      <c r="B74" s="21" t="s">
        <v>217</v>
      </c>
      <c r="C74" s="21" t="s">
        <v>54</v>
      </c>
      <c r="D74" s="24">
        <v>2000</v>
      </c>
      <c r="E74" s="22">
        <v>2015.3435890000001</v>
      </c>
      <c r="F74" s="23">
        <v>1.0598916414852799</v>
      </c>
      <c r="G74" s="22">
        <v>8.1403999999999996</v>
      </c>
    </row>
    <row r="75" spans="1:9" x14ac:dyDescent="0.2">
      <c r="A75" s="21" t="s">
        <v>303</v>
      </c>
      <c r="B75" s="21" t="s">
        <v>302</v>
      </c>
      <c r="C75" s="21" t="s">
        <v>54</v>
      </c>
      <c r="D75" s="24">
        <v>100</v>
      </c>
      <c r="E75" s="22">
        <v>1065.9713716000001</v>
      </c>
      <c r="F75" s="23">
        <v>0.56060621771300101</v>
      </c>
      <c r="G75" s="22">
        <v>7.9550000000000001</v>
      </c>
    </row>
    <row r="76" spans="1:9" x14ac:dyDescent="0.2">
      <c r="A76" s="21" t="s">
        <v>80</v>
      </c>
      <c r="B76" s="21" t="s">
        <v>79</v>
      </c>
      <c r="C76" s="21" t="s">
        <v>54</v>
      </c>
      <c r="D76" s="24">
        <v>1000</v>
      </c>
      <c r="E76" s="22">
        <v>1008.3111425</v>
      </c>
      <c r="F76" s="23">
        <v>0.53028206097725605</v>
      </c>
      <c r="G76" s="22">
        <v>8.1212</v>
      </c>
    </row>
    <row r="77" spans="1:9" x14ac:dyDescent="0.2">
      <c r="A77" s="21" t="s">
        <v>71</v>
      </c>
      <c r="B77" s="21" t="s">
        <v>70</v>
      </c>
      <c r="C77" s="21" t="s">
        <v>54</v>
      </c>
      <c r="D77" s="24">
        <v>500</v>
      </c>
      <c r="E77" s="22">
        <v>509.98652049999998</v>
      </c>
      <c r="F77" s="23">
        <v>0.268207591647594</v>
      </c>
      <c r="G77" s="22">
        <v>7.68</v>
      </c>
    </row>
    <row r="78" spans="1:9" x14ac:dyDescent="0.2">
      <c r="A78" s="21" t="s">
        <v>305</v>
      </c>
      <c r="B78" s="21" t="s">
        <v>304</v>
      </c>
      <c r="C78" s="21" t="s">
        <v>54</v>
      </c>
      <c r="D78" s="24">
        <v>50</v>
      </c>
      <c r="E78" s="22">
        <v>500.2204863</v>
      </c>
      <c r="F78" s="23">
        <v>0.263071525482234</v>
      </c>
      <c r="G78" s="22">
        <v>7.94</v>
      </c>
    </row>
    <row r="79" spans="1:9" x14ac:dyDescent="0.2">
      <c r="A79" s="20" t="s">
        <v>24</v>
      </c>
      <c r="B79" s="20"/>
      <c r="C79" s="20"/>
      <c r="D79" s="20"/>
      <c r="E79" s="25">
        <f>SUM(E63:E78)</f>
        <v>46387.175966799994</v>
      </c>
      <c r="F79" s="26">
        <f>SUM(F63:F78)</f>
        <v>24.395532527390809</v>
      </c>
      <c r="G79" s="25"/>
      <c r="H79" s="14"/>
      <c r="I79" s="14"/>
    </row>
    <row r="80" spans="1:9" x14ac:dyDescent="0.2">
      <c r="A80" s="21"/>
      <c r="B80" s="21"/>
      <c r="C80" s="21"/>
      <c r="D80" s="21"/>
      <c r="E80" s="22"/>
      <c r="F80" s="23"/>
      <c r="G80" s="22"/>
    </row>
    <row r="81" spans="1:9" x14ac:dyDescent="0.2">
      <c r="A81" s="20" t="s">
        <v>46</v>
      </c>
      <c r="B81" s="21"/>
      <c r="C81" s="21"/>
      <c r="D81" s="21"/>
      <c r="E81" s="22"/>
      <c r="F81" s="23"/>
      <c r="G81" s="22"/>
    </row>
    <row r="82" spans="1:9" x14ac:dyDescent="0.2">
      <c r="A82" s="21" t="s">
        <v>220</v>
      </c>
      <c r="B82" s="21" t="s">
        <v>219</v>
      </c>
      <c r="C82" s="21" t="s">
        <v>49</v>
      </c>
      <c r="D82" s="24">
        <v>1500000</v>
      </c>
      <c r="E82" s="22">
        <v>1485.1559167</v>
      </c>
      <c r="F82" s="23">
        <v>0.78106003909427302</v>
      </c>
      <c r="G82" s="22">
        <v>7.0709395450125099</v>
      </c>
    </row>
    <row r="83" spans="1:9" x14ac:dyDescent="0.2">
      <c r="A83" s="21" t="s">
        <v>222</v>
      </c>
      <c r="B83" s="21" t="s">
        <v>221</v>
      </c>
      <c r="C83" s="21" t="s">
        <v>49</v>
      </c>
      <c r="D83" s="24">
        <v>1500000</v>
      </c>
      <c r="E83" s="22">
        <v>1475.4956666999999</v>
      </c>
      <c r="F83" s="23">
        <v>0.775979606017976</v>
      </c>
      <c r="G83" s="22">
        <v>7.1038854049999998</v>
      </c>
    </row>
    <row r="84" spans="1:9" x14ac:dyDescent="0.2">
      <c r="A84" s="21" t="s">
        <v>307</v>
      </c>
      <c r="B84" s="21" t="s">
        <v>306</v>
      </c>
      <c r="C84" s="21" t="s">
        <v>49</v>
      </c>
      <c r="D84" s="24">
        <v>20000</v>
      </c>
      <c r="E84" s="22">
        <v>20.249780000000001</v>
      </c>
      <c r="F84" s="23">
        <v>1.06495848554366E-2</v>
      </c>
      <c r="G84" s="22">
        <v>7.0981894403124901</v>
      </c>
    </row>
    <row r="85" spans="1:9" x14ac:dyDescent="0.2">
      <c r="A85" s="20" t="s">
        <v>24</v>
      </c>
      <c r="B85" s="20"/>
      <c r="C85" s="20"/>
      <c r="D85" s="20"/>
      <c r="E85" s="25">
        <f>SUM(E82:E84)</f>
        <v>2980.9013634000003</v>
      </c>
      <c r="F85" s="26">
        <f>SUM(F82:F84)</f>
        <v>1.5676892299676857</v>
      </c>
      <c r="G85" s="25"/>
      <c r="H85" s="14"/>
      <c r="I85" s="14"/>
    </row>
    <row r="86" spans="1:9" x14ac:dyDescent="0.2">
      <c r="A86" s="21"/>
      <c r="B86" s="21"/>
      <c r="C86" s="21"/>
      <c r="D86" s="21"/>
      <c r="E86" s="22"/>
      <c r="F86" s="23"/>
      <c r="G86" s="22"/>
    </row>
    <row r="87" spans="1:9" x14ac:dyDescent="0.2">
      <c r="A87" s="20" t="s">
        <v>28</v>
      </c>
      <c r="B87" s="20"/>
      <c r="C87" s="20"/>
      <c r="D87" s="20"/>
      <c r="E87" s="25">
        <f>E55+E60+E79+E85</f>
        <v>179917.70717369998</v>
      </c>
      <c r="F87" s="26">
        <f>F55+F60+F79+F85</f>
        <v>94.620726227243935</v>
      </c>
      <c r="G87" s="25"/>
      <c r="H87" s="14"/>
      <c r="I87" s="14"/>
    </row>
    <row r="88" spans="1:9" x14ac:dyDescent="0.2">
      <c r="A88" s="20"/>
      <c r="B88" s="20"/>
      <c r="C88" s="20"/>
      <c r="D88" s="20"/>
      <c r="E88" s="25"/>
      <c r="F88" s="26"/>
      <c r="G88" s="25"/>
      <c r="H88" s="14"/>
      <c r="I88" s="14"/>
    </row>
    <row r="89" spans="1:9" x14ac:dyDescent="0.2">
      <c r="A89" s="20" t="s">
        <v>30</v>
      </c>
      <c r="B89" s="20"/>
      <c r="C89" s="20"/>
      <c r="D89" s="20"/>
      <c r="E89" s="25">
        <f>E91-(E55+E60+E79+E85)</f>
        <v>10228.484202600026</v>
      </c>
      <c r="F89" s="26">
        <f>F91-(F55+F60+F79+F85)</f>
        <v>5.3792737727560649</v>
      </c>
      <c r="G89" s="25"/>
      <c r="H89" s="14"/>
      <c r="I89" s="14"/>
    </row>
    <row r="90" spans="1:9" x14ac:dyDescent="0.2">
      <c r="A90" s="20"/>
      <c r="B90" s="20"/>
      <c r="C90" s="20"/>
      <c r="D90" s="20"/>
      <c r="E90" s="25"/>
      <c r="F90" s="26"/>
      <c r="G90" s="25"/>
      <c r="H90" s="14"/>
      <c r="I90" s="14"/>
    </row>
    <row r="91" spans="1:9" x14ac:dyDescent="0.2">
      <c r="A91" s="27" t="s">
        <v>29</v>
      </c>
      <c r="B91" s="27"/>
      <c r="C91" s="27"/>
      <c r="D91" s="27"/>
      <c r="E91" s="28">
        <v>190146.1913763</v>
      </c>
      <c r="F91" s="29">
        <v>100</v>
      </c>
      <c r="G91" s="28"/>
      <c r="H91" s="14"/>
      <c r="I91" s="14"/>
    </row>
    <row r="93" spans="1:9" x14ac:dyDescent="0.2">
      <c r="A93" s="14" t="s">
        <v>32</v>
      </c>
    </row>
    <row r="94" spans="1:9" x14ac:dyDescent="0.2">
      <c r="A94" s="14" t="s">
        <v>308</v>
      </c>
    </row>
    <row r="96" spans="1:9" x14ac:dyDescent="0.2">
      <c r="A96" s="14" t="s">
        <v>33</v>
      </c>
    </row>
    <row r="97" spans="1:4" x14ac:dyDescent="0.2">
      <c r="A97" s="14" t="s">
        <v>34</v>
      </c>
    </row>
    <row r="98" spans="1:4" x14ac:dyDescent="0.2">
      <c r="A98" s="14" t="s">
        <v>35</v>
      </c>
      <c r="B98" s="14"/>
      <c r="C98" s="30" t="s">
        <v>37</v>
      </c>
      <c r="D98" s="14" t="s">
        <v>36</v>
      </c>
    </row>
    <row r="99" spans="1:4" x14ac:dyDescent="0.2">
      <c r="A99" s="7" t="s">
        <v>60</v>
      </c>
      <c r="C99" s="31">
        <v>224.82470000000001</v>
      </c>
      <c r="D99" s="31">
        <v>255.6754</v>
      </c>
    </row>
    <row r="100" spans="1:4" x14ac:dyDescent="0.2">
      <c r="A100" s="7" t="s">
        <v>87</v>
      </c>
      <c r="C100" s="31">
        <v>28.276800000000001</v>
      </c>
      <c r="D100" s="31">
        <v>29.8264</v>
      </c>
    </row>
    <row r="101" spans="1:4" x14ac:dyDescent="0.2">
      <c r="A101" s="7" t="s">
        <v>61</v>
      </c>
      <c r="C101" s="31">
        <v>252.78960000000001</v>
      </c>
      <c r="D101" s="31">
        <v>288.91410000000002</v>
      </c>
    </row>
    <row r="102" spans="1:4" x14ac:dyDescent="0.2">
      <c r="A102" s="7" t="s">
        <v>88</v>
      </c>
      <c r="C102" s="31">
        <v>33.146700000000003</v>
      </c>
      <c r="D102" s="31">
        <v>35.028500000000001</v>
      </c>
    </row>
    <row r="104" spans="1:4" x14ac:dyDescent="0.2">
      <c r="A104" s="14" t="s">
        <v>38</v>
      </c>
    </row>
    <row r="105" spans="1:4" x14ac:dyDescent="0.2">
      <c r="A105" s="84" t="s">
        <v>39</v>
      </c>
      <c r="B105" s="85"/>
      <c r="C105" s="32" t="s">
        <v>40</v>
      </c>
    </row>
    <row r="106" spans="1:4" x14ac:dyDescent="0.2">
      <c r="A106" s="80" t="s">
        <v>87</v>
      </c>
      <c r="B106" s="81"/>
      <c r="C106" s="33">
        <v>2.25</v>
      </c>
    </row>
    <row r="107" spans="1:4" x14ac:dyDescent="0.2">
      <c r="A107" s="80" t="s">
        <v>88</v>
      </c>
      <c r="B107" s="81"/>
      <c r="C107" s="33">
        <v>2.75</v>
      </c>
    </row>
    <row r="108" spans="1:4" x14ac:dyDescent="0.2">
      <c r="A108" s="7" t="s">
        <v>41</v>
      </c>
    </row>
    <row r="109" spans="1:4" x14ac:dyDescent="0.2">
      <c r="A109" s="7" t="s">
        <v>42</v>
      </c>
    </row>
    <row r="111" spans="1:4" x14ac:dyDescent="0.2">
      <c r="A111" s="14" t="s">
        <v>309</v>
      </c>
      <c r="D111" s="51">
        <v>0.4017</v>
      </c>
    </row>
    <row r="113" spans="1:5" x14ac:dyDescent="0.2">
      <c r="A113" s="14" t="s">
        <v>310</v>
      </c>
      <c r="D113" s="34">
        <v>2.5130501554393998</v>
      </c>
      <c r="E113" s="10" t="s">
        <v>43</v>
      </c>
    </row>
    <row r="115" spans="1:5" x14ac:dyDescent="0.2">
      <c r="A115" s="14" t="s">
        <v>311</v>
      </c>
      <c r="D115" s="30" t="s">
        <v>45</v>
      </c>
    </row>
    <row r="117" spans="1:5" x14ac:dyDescent="0.2">
      <c r="A117" s="14" t="s">
        <v>825</v>
      </c>
    </row>
    <row r="118" spans="1:5" x14ac:dyDescent="0.2">
      <c r="A118" s="14"/>
    </row>
    <row r="119" spans="1:5" x14ac:dyDescent="0.2">
      <c r="A119" s="68" t="s">
        <v>1156</v>
      </c>
    </row>
    <row r="120" spans="1:5" x14ac:dyDescent="0.2">
      <c r="A120" s="70"/>
    </row>
    <row r="121" spans="1:5" x14ac:dyDescent="0.2">
      <c r="A121" s="69"/>
    </row>
    <row r="122" spans="1:5" x14ac:dyDescent="0.2">
      <c r="A122" s="69"/>
    </row>
    <row r="123" spans="1:5" x14ac:dyDescent="0.2">
      <c r="A123" s="69"/>
    </row>
    <row r="124" spans="1:5" x14ac:dyDescent="0.2">
      <c r="A124" s="69"/>
    </row>
    <row r="125" spans="1:5" x14ac:dyDescent="0.2">
      <c r="A125" s="69"/>
    </row>
    <row r="126" spans="1:5" x14ac:dyDescent="0.2">
      <c r="A126" s="69"/>
    </row>
    <row r="127" spans="1:5" x14ac:dyDescent="0.2">
      <c r="A127" s="69"/>
    </row>
    <row r="128" spans="1:5" x14ac:dyDescent="0.2">
      <c r="A128" s="69"/>
    </row>
    <row r="129" spans="1:1" x14ac:dyDescent="0.2">
      <c r="A129" s="69"/>
    </row>
    <row r="130" spans="1:1" x14ac:dyDescent="0.2">
      <c r="A130" s="69"/>
    </row>
    <row r="131" spans="1:1" x14ac:dyDescent="0.2">
      <c r="A131" s="69"/>
    </row>
    <row r="132" spans="1:1" x14ac:dyDescent="0.2">
      <c r="A132" s="68" t="s">
        <v>1162</v>
      </c>
    </row>
    <row r="133" spans="1:1" x14ac:dyDescent="0.2">
      <c r="A133" s="69"/>
    </row>
    <row r="134" spans="1:1" x14ac:dyDescent="0.2">
      <c r="A134" s="68" t="s">
        <v>1158</v>
      </c>
    </row>
    <row r="135" spans="1:1" x14ac:dyDescent="0.2">
      <c r="A135" s="69"/>
    </row>
    <row r="136" spans="1:1" x14ac:dyDescent="0.2">
      <c r="A136" s="69"/>
    </row>
    <row r="137" spans="1:1" x14ac:dyDescent="0.2">
      <c r="A137" s="69"/>
    </row>
    <row r="138" spans="1:1" x14ac:dyDescent="0.2">
      <c r="A138" s="69"/>
    </row>
    <row r="139" spans="1:1" x14ac:dyDescent="0.2">
      <c r="A139" s="69"/>
    </row>
    <row r="140" spans="1:1" x14ac:dyDescent="0.2">
      <c r="A140" s="69"/>
    </row>
    <row r="141" spans="1:1" x14ac:dyDescent="0.2">
      <c r="A141" s="69"/>
    </row>
    <row r="142" spans="1:1" x14ac:dyDescent="0.2">
      <c r="A142" s="69"/>
    </row>
    <row r="143" spans="1:1" x14ac:dyDescent="0.2">
      <c r="A143" s="69"/>
    </row>
    <row r="144" spans="1:1" x14ac:dyDescent="0.2">
      <c r="A144" s="69"/>
    </row>
    <row r="145" spans="1:1" x14ac:dyDescent="0.2">
      <c r="A145" s="69"/>
    </row>
    <row r="146" spans="1:1" x14ac:dyDescent="0.2">
      <c r="A146" s="69"/>
    </row>
  </sheetData>
  <mergeCells count="4">
    <mergeCell ref="A1:G1"/>
    <mergeCell ref="A105:B105"/>
    <mergeCell ref="A106:B106"/>
    <mergeCell ref="A107:B107"/>
  </mergeCells>
  <conditionalFormatting sqref="F2:F3 F249:F65536">
    <cfRule type="cellIs" dxfId="59" priority="2" stopIfTrue="1" operator="between">
      <formula>0.009</formula>
      <formula>-0.009</formula>
    </cfRule>
  </conditionalFormatting>
  <conditionalFormatting sqref="F5:F149">
    <cfRule type="cellIs" dxfId="5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3"/>
  <sheetViews>
    <sheetView workbookViewId="0">
      <selection sqref="A1:G1"/>
    </sheetView>
  </sheetViews>
  <sheetFormatPr defaultColWidth="9.33203125" defaultRowHeight="10.199999999999999" x14ac:dyDescent="0.2"/>
  <cols>
    <col min="1" max="1" width="38.6640625" style="7" bestFit="1" customWidth="1"/>
    <col min="2" max="2" width="45.6640625" style="7" bestFit="1" customWidth="1"/>
    <col min="3" max="3" width="25.5546875" style="7" bestFit="1" customWidth="1"/>
    <col min="4" max="4" width="15.33203125" style="7" bestFit="1" customWidth="1"/>
    <col min="5" max="5" width="34.5546875" style="10" customWidth="1"/>
    <col min="6" max="6" width="31.33203125" style="11" bestFit="1" customWidth="1"/>
    <col min="7" max="7" width="36.5546875" style="10" customWidth="1"/>
    <col min="8" max="8" width="30.6640625" style="7" customWidth="1"/>
    <col min="9" max="16384" width="9.33203125" style="7"/>
  </cols>
  <sheetData>
    <row r="1" spans="1:11" s="1" customFormat="1" ht="13.8" x14ac:dyDescent="0.2">
      <c r="A1" s="82" t="s">
        <v>10</v>
      </c>
      <c r="B1" s="83"/>
      <c r="C1" s="83"/>
      <c r="D1" s="83"/>
      <c r="E1" s="83"/>
      <c r="F1" s="83"/>
      <c r="G1" s="83"/>
    </row>
    <row r="2" spans="1:11" s="1" customFormat="1" ht="11.4" x14ac:dyDescent="0.2">
      <c r="E2" s="5"/>
      <c r="F2" s="9"/>
      <c r="G2" s="10"/>
    </row>
    <row r="3" spans="1:11" s="1" customFormat="1" ht="12" x14ac:dyDescent="0.2">
      <c r="A3" s="8" t="s">
        <v>7</v>
      </c>
      <c r="B3" s="2"/>
      <c r="C3" s="3"/>
      <c r="D3" s="3"/>
      <c r="E3" s="4"/>
      <c r="F3" s="9"/>
      <c r="G3" s="10"/>
    </row>
    <row r="4" spans="1:11" s="1" customFormat="1" ht="30.75" customHeight="1" x14ac:dyDescent="0.25">
      <c r="A4" s="36" t="s">
        <v>2</v>
      </c>
      <c r="B4" s="36" t="s">
        <v>0</v>
      </c>
      <c r="C4" s="37" t="s">
        <v>4</v>
      </c>
      <c r="D4" s="37" t="s">
        <v>1</v>
      </c>
      <c r="E4" s="53" t="s">
        <v>6</v>
      </c>
      <c r="F4" s="38" t="s">
        <v>225</v>
      </c>
      <c r="G4" s="56" t="s">
        <v>226</v>
      </c>
      <c r="H4" s="54" t="s">
        <v>227</v>
      </c>
      <c r="I4" s="39" t="s">
        <v>5</v>
      </c>
      <c r="J4" s="35"/>
      <c r="K4" s="35"/>
    </row>
    <row r="5" spans="1:11" x14ac:dyDescent="0.2">
      <c r="A5" s="40" t="s">
        <v>90</v>
      </c>
      <c r="B5" s="41"/>
      <c r="C5" s="41"/>
      <c r="D5" s="41"/>
      <c r="E5" s="42"/>
      <c r="F5" s="43"/>
      <c r="G5" s="42"/>
      <c r="H5" s="41"/>
      <c r="I5" s="41"/>
    </row>
    <row r="6" spans="1:11" x14ac:dyDescent="0.2">
      <c r="A6" s="40" t="s">
        <v>51</v>
      </c>
      <c r="B6" s="41"/>
      <c r="C6" s="41"/>
      <c r="D6" s="41"/>
      <c r="E6" s="42"/>
      <c r="F6" s="43"/>
      <c r="G6" s="42"/>
      <c r="H6" s="41"/>
      <c r="I6" s="41"/>
    </row>
    <row r="7" spans="1:11" x14ac:dyDescent="0.2">
      <c r="A7" s="41" t="s">
        <v>92</v>
      </c>
      <c r="B7" s="41" t="s">
        <v>91</v>
      </c>
      <c r="C7" s="41" t="s">
        <v>93</v>
      </c>
      <c r="D7" s="44">
        <v>741000</v>
      </c>
      <c r="E7" s="42">
        <v>12476.958000000001</v>
      </c>
      <c r="F7" s="43">
        <v>6.0141002340973202</v>
      </c>
      <c r="G7" s="42"/>
      <c r="H7" s="42"/>
      <c r="I7" s="45"/>
    </row>
    <row r="8" spans="1:11" x14ac:dyDescent="0.2">
      <c r="A8" s="41" t="s">
        <v>95</v>
      </c>
      <c r="B8" s="41" t="s">
        <v>94</v>
      </c>
      <c r="C8" s="41" t="s">
        <v>93</v>
      </c>
      <c r="D8" s="44">
        <v>777000</v>
      </c>
      <c r="E8" s="42">
        <v>9320.8919999999998</v>
      </c>
      <c r="F8" s="43">
        <v>4.4928241931403301</v>
      </c>
      <c r="G8" s="42"/>
      <c r="H8" s="42"/>
      <c r="I8" s="45"/>
    </row>
    <row r="9" spans="1:11" x14ac:dyDescent="0.2">
      <c r="A9" s="41" t="s">
        <v>108</v>
      </c>
      <c r="B9" s="41" t="s">
        <v>107</v>
      </c>
      <c r="C9" s="41" t="s">
        <v>109</v>
      </c>
      <c r="D9" s="44">
        <v>225000</v>
      </c>
      <c r="E9" s="42">
        <v>7044.3</v>
      </c>
      <c r="F9" s="43">
        <v>3.39546917438143</v>
      </c>
      <c r="G9" s="42"/>
      <c r="H9" s="42"/>
      <c r="I9" s="45"/>
    </row>
    <row r="10" spans="1:11" x14ac:dyDescent="0.2">
      <c r="A10" s="41" t="s">
        <v>100</v>
      </c>
      <c r="B10" s="41" t="s">
        <v>99</v>
      </c>
      <c r="C10" s="41" t="s">
        <v>101</v>
      </c>
      <c r="D10" s="44">
        <v>185400</v>
      </c>
      <c r="E10" s="42">
        <v>6578.8262999999997</v>
      </c>
      <c r="F10" s="43">
        <v>3.1711031479720901</v>
      </c>
      <c r="G10" s="42">
        <v>-825.39765</v>
      </c>
      <c r="H10" s="42">
        <v>-0.39785532660191503</v>
      </c>
      <c r="I10" s="45"/>
    </row>
    <row r="11" spans="1:11" x14ac:dyDescent="0.2">
      <c r="A11" s="41" t="s">
        <v>97</v>
      </c>
      <c r="B11" s="41" t="s">
        <v>96</v>
      </c>
      <c r="C11" s="41" t="s">
        <v>98</v>
      </c>
      <c r="D11" s="44">
        <v>415000</v>
      </c>
      <c r="E11" s="42">
        <v>6502.0124999999998</v>
      </c>
      <c r="F11" s="43">
        <v>3.1340776251994802</v>
      </c>
      <c r="G11" s="42"/>
      <c r="H11" s="42"/>
      <c r="I11" s="45"/>
    </row>
    <row r="12" spans="1:11" x14ac:dyDescent="0.2">
      <c r="A12" s="41" t="s">
        <v>103</v>
      </c>
      <c r="B12" s="41" t="s">
        <v>102</v>
      </c>
      <c r="C12" s="41" t="s">
        <v>104</v>
      </c>
      <c r="D12" s="44">
        <v>340000</v>
      </c>
      <c r="E12" s="42">
        <v>4909.7700000000004</v>
      </c>
      <c r="F12" s="43">
        <v>2.36659039057148</v>
      </c>
      <c r="G12" s="42"/>
      <c r="H12" s="42"/>
      <c r="I12" s="45"/>
    </row>
    <row r="13" spans="1:11" x14ac:dyDescent="0.2">
      <c r="A13" s="41" t="s">
        <v>106</v>
      </c>
      <c r="B13" s="41" t="s">
        <v>105</v>
      </c>
      <c r="C13" s="41" t="s">
        <v>93</v>
      </c>
      <c r="D13" s="44">
        <v>376000</v>
      </c>
      <c r="E13" s="42">
        <v>4757.34</v>
      </c>
      <c r="F13" s="43">
        <v>2.2931166080450498</v>
      </c>
      <c r="G13" s="42"/>
      <c r="H13" s="42"/>
      <c r="I13" s="45"/>
    </row>
    <row r="14" spans="1:11" x14ac:dyDescent="0.2">
      <c r="A14" s="41" t="s">
        <v>116</v>
      </c>
      <c r="B14" s="41" t="s">
        <v>115</v>
      </c>
      <c r="C14" s="41" t="s">
        <v>98</v>
      </c>
      <c r="D14" s="44">
        <v>288000</v>
      </c>
      <c r="E14" s="42">
        <v>4203.6480000000001</v>
      </c>
      <c r="F14" s="43">
        <v>2.0262279011328501</v>
      </c>
      <c r="G14" s="42"/>
      <c r="H14" s="42"/>
      <c r="I14" s="45"/>
    </row>
    <row r="15" spans="1:11" x14ac:dyDescent="0.2">
      <c r="A15" s="41" t="s">
        <v>111</v>
      </c>
      <c r="B15" s="41" t="s">
        <v>110</v>
      </c>
      <c r="C15" s="41" t="s">
        <v>93</v>
      </c>
      <c r="D15" s="44">
        <v>486000</v>
      </c>
      <c r="E15" s="42">
        <v>4125.8969999999999</v>
      </c>
      <c r="F15" s="43">
        <v>1.98875063245075</v>
      </c>
      <c r="G15" s="42"/>
      <c r="H15" s="42"/>
      <c r="I15" s="45"/>
    </row>
    <row r="16" spans="1:11" x14ac:dyDescent="0.2">
      <c r="A16" s="41" t="s">
        <v>113</v>
      </c>
      <c r="B16" s="41" t="s">
        <v>112</v>
      </c>
      <c r="C16" s="41" t="s">
        <v>114</v>
      </c>
      <c r="D16" s="44">
        <v>1810000</v>
      </c>
      <c r="E16" s="42">
        <v>3630.136</v>
      </c>
      <c r="F16" s="43">
        <v>1.7497856262243701</v>
      </c>
      <c r="G16" s="42"/>
      <c r="H16" s="42"/>
      <c r="I16" s="45"/>
    </row>
    <row r="17" spans="1:9" x14ac:dyDescent="0.2">
      <c r="A17" s="41" t="s">
        <v>124</v>
      </c>
      <c r="B17" s="41" t="s">
        <v>123</v>
      </c>
      <c r="C17" s="41" t="s">
        <v>125</v>
      </c>
      <c r="D17" s="44">
        <v>906000</v>
      </c>
      <c r="E17" s="42">
        <v>3427.8510000000001</v>
      </c>
      <c r="F17" s="43">
        <v>1.65228090865985</v>
      </c>
      <c r="G17" s="42">
        <v>-560.07000000000005</v>
      </c>
      <c r="H17" s="42">
        <v>-0.26996300846014598</v>
      </c>
      <c r="I17" s="45"/>
    </row>
    <row r="18" spans="1:9" x14ac:dyDescent="0.2">
      <c r="A18" s="41" t="s">
        <v>121</v>
      </c>
      <c r="B18" s="41" t="s">
        <v>120</v>
      </c>
      <c r="C18" s="41" t="s">
        <v>122</v>
      </c>
      <c r="D18" s="44">
        <v>333000</v>
      </c>
      <c r="E18" s="42">
        <v>3295.8674999999998</v>
      </c>
      <c r="F18" s="43">
        <v>1.5886626774974899</v>
      </c>
      <c r="G18" s="42">
        <v>-1141.740875</v>
      </c>
      <c r="H18" s="42">
        <v>-0.55033799613783896</v>
      </c>
      <c r="I18" s="45"/>
    </row>
    <row r="19" spans="1:9" x14ac:dyDescent="0.2">
      <c r="A19" s="41" t="s">
        <v>130</v>
      </c>
      <c r="B19" s="41" t="s">
        <v>129</v>
      </c>
      <c r="C19" s="41" t="s">
        <v>131</v>
      </c>
      <c r="D19" s="44">
        <v>214000</v>
      </c>
      <c r="E19" s="42">
        <v>3254.6190000000001</v>
      </c>
      <c r="F19" s="43">
        <v>1.56878021788625</v>
      </c>
      <c r="G19" s="42">
        <v>-694.48924999999997</v>
      </c>
      <c r="H19" s="42">
        <v>-0.33475531143112602</v>
      </c>
      <c r="I19" s="45"/>
    </row>
    <row r="20" spans="1:9" x14ac:dyDescent="0.2">
      <c r="A20" s="41" t="s">
        <v>118</v>
      </c>
      <c r="B20" s="41" t="s">
        <v>117</v>
      </c>
      <c r="C20" s="41" t="s">
        <v>119</v>
      </c>
      <c r="D20" s="44">
        <v>787000</v>
      </c>
      <c r="E20" s="42">
        <v>3189.7109999999998</v>
      </c>
      <c r="F20" s="43">
        <v>1.5374934877397799</v>
      </c>
      <c r="G20" s="42"/>
      <c r="H20" s="42"/>
      <c r="I20" s="45"/>
    </row>
    <row r="21" spans="1:9" x14ac:dyDescent="0.2">
      <c r="A21" s="41" t="s">
        <v>127</v>
      </c>
      <c r="B21" s="41" t="s">
        <v>126</v>
      </c>
      <c r="C21" s="41" t="s">
        <v>128</v>
      </c>
      <c r="D21" s="44">
        <v>209000</v>
      </c>
      <c r="E21" s="42">
        <v>2920.2525000000001</v>
      </c>
      <c r="F21" s="43">
        <v>1.4076100315375999</v>
      </c>
      <c r="G21" s="42"/>
      <c r="H21" s="42"/>
      <c r="I21" s="45"/>
    </row>
    <row r="22" spans="1:9" x14ac:dyDescent="0.2">
      <c r="A22" s="41" t="s">
        <v>133</v>
      </c>
      <c r="B22" s="41" t="s">
        <v>132</v>
      </c>
      <c r="C22" s="41" t="s">
        <v>134</v>
      </c>
      <c r="D22" s="44">
        <v>204000</v>
      </c>
      <c r="E22" s="42">
        <v>2842.23</v>
      </c>
      <c r="F22" s="43">
        <v>1.3700018953625099</v>
      </c>
      <c r="G22" s="42"/>
      <c r="H22" s="42"/>
      <c r="I22" s="45"/>
    </row>
    <row r="23" spans="1:9" x14ac:dyDescent="0.2">
      <c r="A23" s="41" t="s">
        <v>147</v>
      </c>
      <c r="B23" s="41" t="s">
        <v>146</v>
      </c>
      <c r="C23" s="41" t="s">
        <v>148</v>
      </c>
      <c r="D23" s="44">
        <v>900000</v>
      </c>
      <c r="E23" s="42">
        <v>2753.1</v>
      </c>
      <c r="F23" s="43">
        <v>1.32703976037215</v>
      </c>
      <c r="G23" s="42">
        <v>-1449.545625</v>
      </c>
      <c r="H23" s="42">
        <v>-0.69870497942264798</v>
      </c>
      <c r="I23" s="45"/>
    </row>
    <row r="24" spans="1:9" x14ac:dyDescent="0.2">
      <c r="A24" s="41" t="s">
        <v>145</v>
      </c>
      <c r="B24" s="41" t="s">
        <v>144</v>
      </c>
      <c r="C24" s="41" t="s">
        <v>93</v>
      </c>
      <c r="D24" s="44">
        <v>182100</v>
      </c>
      <c r="E24" s="42">
        <v>2666.8544999999999</v>
      </c>
      <c r="F24" s="43">
        <v>1.28546800211666</v>
      </c>
      <c r="G24" s="42"/>
      <c r="H24" s="42"/>
      <c r="I24" s="45"/>
    </row>
    <row r="25" spans="1:9" x14ac:dyDescent="0.2">
      <c r="A25" s="41" t="s">
        <v>184</v>
      </c>
      <c r="B25" s="41" t="s">
        <v>183</v>
      </c>
      <c r="C25" s="41" t="s">
        <v>148</v>
      </c>
      <c r="D25" s="44">
        <v>49800</v>
      </c>
      <c r="E25" s="42">
        <v>2621.5965000000001</v>
      </c>
      <c r="F25" s="43">
        <v>1.26365289715319</v>
      </c>
      <c r="G25" s="42">
        <v>-1828.5345</v>
      </c>
      <c r="H25" s="42">
        <v>-0.88138388896596598</v>
      </c>
      <c r="I25" s="45"/>
    </row>
    <row r="26" spans="1:9" x14ac:dyDescent="0.2">
      <c r="A26" s="41" t="s">
        <v>139</v>
      </c>
      <c r="B26" s="41" t="s">
        <v>138</v>
      </c>
      <c r="C26" s="41" t="s">
        <v>140</v>
      </c>
      <c r="D26" s="44">
        <v>41800</v>
      </c>
      <c r="E26" s="42">
        <v>2585.6226000000001</v>
      </c>
      <c r="F26" s="43">
        <v>1.24631288203</v>
      </c>
      <c r="G26" s="42"/>
      <c r="H26" s="42"/>
      <c r="I26" s="45"/>
    </row>
    <row r="27" spans="1:9" x14ac:dyDescent="0.2">
      <c r="A27" s="41" t="s">
        <v>142</v>
      </c>
      <c r="B27" s="41" t="s">
        <v>141</v>
      </c>
      <c r="C27" s="41" t="s">
        <v>143</v>
      </c>
      <c r="D27" s="44">
        <v>420000</v>
      </c>
      <c r="E27" s="42">
        <v>2574.6</v>
      </c>
      <c r="F27" s="43">
        <v>1.2409998064197201</v>
      </c>
      <c r="G27" s="42"/>
      <c r="H27" s="42"/>
      <c r="I27" s="45"/>
    </row>
    <row r="28" spans="1:9" x14ac:dyDescent="0.2">
      <c r="A28" s="41" t="s">
        <v>153</v>
      </c>
      <c r="B28" s="41" t="s">
        <v>152</v>
      </c>
      <c r="C28" s="41" t="s">
        <v>154</v>
      </c>
      <c r="D28" s="44">
        <v>1150000</v>
      </c>
      <c r="E28" s="42">
        <v>2524.8249999999998</v>
      </c>
      <c r="F28" s="43">
        <v>1.21700743270553</v>
      </c>
      <c r="G28" s="42">
        <v>-1122.8010750000001</v>
      </c>
      <c r="H28" s="42">
        <v>-0.54120869910776503</v>
      </c>
      <c r="I28" s="45"/>
    </row>
    <row r="29" spans="1:9" x14ac:dyDescent="0.2">
      <c r="A29" s="41" t="s">
        <v>136</v>
      </c>
      <c r="B29" s="41" t="s">
        <v>135</v>
      </c>
      <c r="C29" s="41" t="s">
        <v>137</v>
      </c>
      <c r="D29" s="44">
        <v>196000</v>
      </c>
      <c r="E29" s="42">
        <v>2501.94</v>
      </c>
      <c r="F29" s="43">
        <v>1.2059764839873199</v>
      </c>
      <c r="G29" s="42">
        <v>-833.44275000000005</v>
      </c>
      <c r="H29" s="42">
        <v>-0.40173319793828899</v>
      </c>
      <c r="I29" s="45"/>
    </row>
    <row r="30" spans="1:9" x14ac:dyDescent="0.2">
      <c r="A30" s="41" t="s">
        <v>156</v>
      </c>
      <c r="B30" s="41" t="s">
        <v>155</v>
      </c>
      <c r="C30" s="41" t="s">
        <v>122</v>
      </c>
      <c r="D30" s="44">
        <v>18000</v>
      </c>
      <c r="E30" s="42">
        <v>2166.0929999999998</v>
      </c>
      <c r="F30" s="43">
        <v>1.04409267213824</v>
      </c>
      <c r="G30" s="42"/>
      <c r="H30" s="42"/>
      <c r="I30" s="45"/>
    </row>
    <row r="31" spans="1:9" x14ac:dyDescent="0.2">
      <c r="A31" s="41" t="s">
        <v>158</v>
      </c>
      <c r="B31" s="41" t="s">
        <v>157</v>
      </c>
      <c r="C31" s="41" t="s">
        <v>151</v>
      </c>
      <c r="D31" s="44">
        <v>135500</v>
      </c>
      <c r="E31" s="42">
        <v>2123.6914999999999</v>
      </c>
      <c r="F31" s="43">
        <v>1.0236544474462801</v>
      </c>
      <c r="G31" s="42"/>
      <c r="H31" s="42"/>
      <c r="I31" s="45"/>
    </row>
    <row r="32" spans="1:9" x14ac:dyDescent="0.2">
      <c r="A32" s="41" t="s">
        <v>150</v>
      </c>
      <c r="B32" s="41" t="s">
        <v>149</v>
      </c>
      <c r="C32" s="41" t="s">
        <v>151</v>
      </c>
      <c r="D32" s="44">
        <v>373400</v>
      </c>
      <c r="E32" s="42">
        <v>2103.1754999999998</v>
      </c>
      <c r="F32" s="43">
        <v>1.01376539593207</v>
      </c>
      <c r="G32" s="42"/>
      <c r="H32" s="42"/>
      <c r="I32" s="45"/>
    </row>
    <row r="33" spans="1:9" x14ac:dyDescent="0.2">
      <c r="A33" s="41" t="s">
        <v>160</v>
      </c>
      <c r="B33" s="41" t="s">
        <v>159</v>
      </c>
      <c r="C33" s="41" t="s">
        <v>98</v>
      </c>
      <c r="D33" s="44">
        <v>145000</v>
      </c>
      <c r="E33" s="42">
        <v>2074.0075000000002</v>
      </c>
      <c r="F33" s="43">
        <v>0.99970593723803503</v>
      </c>
      <c r="G33" s="42"/>
      <c r="H33" s="42"/>
      <c r="I33" s="45"/>
    </row>
    <row r="34" spans="1:9" x14ac:dyDescent="0.2">
      <c r="A34" s="41" t="s">
        <v>162</v>
      </c>
      <c r="B34" s="41" t="s">
        <v>161</v>
      </c>
      <c r="C34" s="41" t="s">
        <v>163</v>
      </c>
      <c r="D34" s="44">
        <v>333000</v>
      </c>
      <c r="E34" s="42">
        <v>1981.5165</v>
      </c>
      <c r="F34" s="43">
        <v>0.95512374462731298</v>
      </c>
      <c r="G34" s="42"/>
      <c r="H34" s="42"/>
      <c r="I34" s="45"/>
    </row>
    <row r="35" spans="1:9" x14ac:dyDescent="0.2">
      <c r="A35" s="41" t="s">
        <v>165</v>
      </c>
      <c r="B35" s="41" t="s">
        <v>164</v>
      </c>
      <c r="C35" s="41" t="s">
        <v>166</v>
      </c>
      <c r="D35" s="44">
        <v>660000</v>
      </c>
      <c r="E35" s="42">
        <v>1809.72</v>
      </c>
      <c r="F35" s="43">
        <v>0.872314988609451</v>
      </c>
      <c r="G35" s="42"/>
      <c r="H35" s="42"/>
      <c r="I35" s="45"/>
    </row>
    <row r="36" spans="1:9" x14ac:dyDescent="0.2">
      <c r="A36" s="41" t="s">
        <v>174</v>
      </c>
      <c r="B36" s="41" t="s">
        <v>173</v>
      </c>
      <c r="C36" s="41" t="s">
        <v>175</v>
      </c>
      <c r="D36" s="44">
        <v>58317</v>
      </c>
      <c r="E36" s="42">
        <v>1724.579483</v>
      </c>
      <c r="F36" s="43">
        <v>0.83127585044605701</v>
      </c>
      <c r="G36" s="42"/>
      <c r="H36" s="42"/>
      <c r="I36" s="45"/>
    </row>
    <row r="37" spans="1:9" x14ac:dyDescent="0.2">
      <c r="A37" s="41" t="s">
        <v>171</v>
      </c>
      <c r="B37" s="41" t="s">
        <v>170</v>
      </c>
      <c r="C37" s="41" t="s">
        <v>172</v>
      </c>
      <c r="D37" s="44">
        <v>100000</v>
      </c>
      <c r="E37" s="42">
        <v>1663.15</v>
      </c>
      <c r="F37" s="43">
        <v>0.80166582305871004</v>
      </c>
      <c r="G37" s="42"/>
      <c r="H37" s="42"/>
      <c r="I37" s="45"/>
    </row>
    <row r="38" spans="1:9" x14ac:dyDescent="0.2">
      <c r="A38" s="41" t="s">
        <v>168</v>
      </c>
      <c r="B38" s="41" t="s">
        <v>167</v>
      </c>
      <c r="C38" s="41" t="s">
        <v>169</v>
      </c>
      <c r="D38" s="44">
        <v>83784</v>
      </c>
      <c r="E38" s="42">
        <v>1585.695984</v>
      </c>
      <c r="F38" s="43">
        <v>0.76433170557932295</v>
      </c>
      <c r="G38" s="42"/>
      <c r="H38" s="42"/>
      <c r="I38" s="45"/>
    </row>
    <row r="39" spans="1:9" x14ac:dyDescent="0.2">
      <c r="A39" s="41" t="s">
        <v>200</v>
      </c>
      <c r="B39" s="41" t="s">
        <v>199</v>
      </c>
      <c r="C39" s="41" t="s">
        <v>119</v>
      </c>
      <c r="D39" s="44">
        <v>35000</v>
      </c>
      <c r="E39" s="42">
        <v>1582.6125</v>
      </c>
      <c r="F39" s="43">
        <v>0.76284541526350802</v>
      </c>
      <c r="G39" s="42"/>
      <c r="H39" s="42"/>
      <c r="I39" s="45"/>
    </row>
    <row r="40" spans="1:9" x14ac:dyDescent="0.2">
      <c r="A40" s="41" t="s">
        <v>179</v>
      </c>
      <c r="B40" s="41" t="s">
        <v>178</v>
      </c>
      <c r="C40" s="41" t="s">
        <v>104</v>
      </c>
      <c r="D40" s="44">
        <v>130000</v>
      </c>
      <c r="E40" s="42">
        <v>1451.905</v>
      </c>
      <c r="F40" s="43">
        <v>0.69984223721736305</v>
      </c>
      <c r="G40" s="42"/>
      <c r="H40" s="42"/>
      <c r="I40" s="45"/>
    </row>
    <row r="41" spans="1:9" x14ac:dyDescent="0.2">
      <c r="A41" s="41" t="s">
        <v>186</v>
      </c>
      <c r="B41" s="41" t="s">
        <v>185</v>
      </c>
      <c r="C41" s="41" t="s">
        <v>172</v>
      </c>
      <c r="D41" s="44">
        <v>34000</v>
      </c>
      <c r="E41" s="42">
        <v>1448.145</v>
      </c>
      <c r="F41" s="43">
        <v>0.69802985499405101</v>
      </c>
      <c r="G41" s="42"/>
      <c r="H41" s="42"/>
      <c r="I41" s="45"/>
    </row>
    <row r="42" spans="1:9" x14ac:dyDescent="0.2">
      <c r="A42" s="41" t="s">
        <v>188</v>
      </c>
      <c r="B42" s="41" t="s">
        <v>187</v>
      </c>
      <c r="C42" s="41" t="s">
        <v>189</v>
      </c>
      <c r="D42" s="44">
        <v>11600</v>
      </c>
      <c r="E42" s="42">
        <v>1353.4764</v>
      </c>
      <c r="F42" s="43">
        <v>0.65239802314676398</v>
      </c>
      <c r="G42" s="42"/>
      <c r="H42" s="42"/>
      <c r="I42" s="45"/>
    </row>
    <row r="43" spans="1:9" x14ac:dyDescent="0.2">
      <c r="A43" s="41" t="s">
        <v>191</v>
      </c>
      <c r="B43" s="41" t="s">
        <v>190</v>
      </c>
      <c r="C43" s="41" t="s">
        <v>192</v>
      </c>
      <c r="D43" s="44">
        <v>737600</v>
      </c>
      <c r="E43" s="42">
        <v>1283.49776</v>
      </c>
      <c r="F43" s="43">
        <v>0.61866716060752802</v>
      </c>
      <c r="G43" s="42"/>
      <c r="H43" s="42"/>
      <c r="I43" s="45"/>
    </row>
    <row r="44" spans="1:9" x14ac:dyDescent="0.2">
      <c r="A44" s="41" t="s">
        <v>194</v>
      </c>
      <c r="B44" s="41" t="s">
        <v>193</v>
      </c>
      <c r="C44" s="41" t="s">
        <v>140</v>
      </c>
      <c r="D44" s="44">
        <v>64000</v>
      </c>
      <c r="E44" s="42">
        <v>1265.952</v>
      </c>
      <c r="F44" s="43">
        <v>0.61020981392707796</v>
      </c>
      <c r="G44" s="42"/>
      <c r="H44" s="42"/>
      <c r="I44" s="45"/>
    </row>
    <row r="45" spans="1:9" x14ac:dyDescent="0.2">
      <c r="A45" s="41" t="s">
        <v>196</v>
      </c>
      <c r="B45" s="41" t="s">
        <v>195</v>
      </c>
      <c r="C45" s="41" t="s">
        <v>189</v>
      </c>
      <c r="D45" s="44">
        <v>66000</v>
      </c>
      <c r="E45" s="42">
        <v>1196.877</v>
      </c>
      <c r="F45" s="43">
        <v>0.57691452082195804</v>
      </c>
      <c r="G45" s="42"/>
      <c r="H45" s="42"/>
      <c r="I45" s="45"/>
    </row>
    <row r="46" spans="1:9" x14ac:dyDescent="0.2">
      <c r="A46" s="41" t="s">
        <v>181</v>
      </c>
      <c r="B46" s="41" t="s">
        <v>180</v>
      </c>
      <c r="C46" s="41" t="s">
        <v>182</v>
      </c>
      <c r="D46" s="44">
        <v>163000</v>
      </c>
      <c r="E46" s="42">
        <v>1181.098</v>
      </c>
      <c r="F46" s="43">
        <v>0.56930878169918298</v>
      </c>
      <c r="G46" s="42"/>
      <c r="H46" s="42"/>
      <c r="I46" s="45"/>
    </row>
    <row r="47" spans="1:9" x14ac:dyDescent="0.2">
      <c r="A47" s="41" t="s">
        <v>177</v>
      </c>
      <c r="B47" s="41" t="s">
        <v>176</v>
      </c>
      <c r="C47" s="41" t="s">
        <v>131</v>
      </c>
      <c r="D47" s="44">
        <v>113000</v>
      </c>
      <c r="E47" s="42">
        <v>1156.4984999999999</v>
      </c>
      <c r="F47" s="43">
        <v>0.55745141560813205</v>
      </c>
      <c r="G47" s="42"/>
      <c r="H47" s="42"/>
      <c r="I47" s="45"/>
    </row>
    <row r="48" spans="1:9" x14ac:dyDescent="0.2">
      <c r="A48" s="41" t="s">
        <v>206</v>
      </c>
      <c r="B48" s="41" t="s">
        <v>205</v>
      </c>
      <c r="C48" s="41" t="s">
        <v>207</v>
      </c>
      <c r="D48" s="44">
        <v>82500</v>
      </c>
      <c r="E48" s="42">
        <v>1108.5525</v>
      </c>
      <c r="F48" s="43">
        <v>0.53434065016161503</v>
      </c>
      <c r="G48" s="42"/>
      <c r="H48" s="42"/>
      <c r="I48" s="45"/>
    </row>
    <row r="49" spans="1:9" x14ac:dyDescent="0.2">
      <c r="A49" s="41" t="s">
        <v>202</v>
      </c>
      <c r="B49" s="41" t="s">
        <v>201</v>
      </c>
      <c r="C49" s="41" t="s">
        <v>151</v>
      </c>
      <c r="D49" s="44">
        <v>703000</v>
      </c>
      <c r="E49" s="42">
        <v>1013.4448</v>
      </c>
      <c r="F49" s="43">
        <v>0.488497164847771</v>
      </c>
      <c r="G49" s="42"/>
      <c r="H49" s="42"/>
      <c r="I49" s="45"/>
    </row>
    <row r="50" spans="1:9" x14ac:dyDescent="0.2">
      <c r="A50" s="41" t="s">
        <v>209</v>
      </c>
      <c r="B50" s="41" t="s">
        <v>208</v>
      </c>
      <c r="C50" s="41" t="s">
        <v>210</v>
      </c>
      <c r="D50" s="44">
        <v>40000</v>
      </c>
      <c r="E50" s="42">
        <v>974.42</v>
      </c>
      <c r="F50" s="43">
        <v>0.46968656543599102</v>
      </c>
      <c r="G50" s="42"/>
      <c r="H50" s="42"/>
      <c r="I50" s="45"/>
    </row>
    <row r="51" spans="1:9" x14ac:dyDescent="0.2">
      <c r="A51" s="41" t="s">
        <v>204</v>
      </c>
      <c r="B51" s="41" t="s">
        <v>203</v>
      </c>
      <c r="C51" s="41" t="s">
        <v>119</v>
      </c>
      <c r="D51" s="44">
        <v>65000</v>
      </c>
      <c r="E51" s="42">
        <v>956.93</v>
      </c>
      <c r="F51" s="43">
        <v>0.46125609599829898</v>
      </c>
      <c r="G51" s="42"/>
      <c r="H51" s="42"/>
      <c r="I51" s="45"/>
    </row>
    <row r="52" spans="1:9" x14ac:dyDescent="0.2">
      <c r="A52" s="41" t="s">
        <v>198</v>
      </c>
      <c r="B52" s="41" t="s">
        <v>197</v>
      </c>
      <c r="C52" s="41" t="s">
        <v>151</v>
      </c>
      <c r="D52" s="44">
        <v>496000</v>
      </c>
      <c r="E52" s="42">
        <v>893.048</v>
      </c>
      <c r="F52" s="43">
        <v>0.430463914830854</v>
      </c>
      <c r="G52" s="42"/>
      <c r="H52" s="42"/>
      <c r="I52" s="45"/>
    </row>
    <row r="53" spans="1:9" x14ac:dyDescent="0.2">
      <c r="A53" s="41" t="s">
        <v>282</v>
      </c>
      <c r="B53" s="41" t="s">
        <v>281</v>
      </c>
      <c r="C53" s="41" t="s">
        <v>189</v>
      </c>
      <c r="D53" s="44">
        <v>98956</v>
      </c>
      <c r="E53" s="42">
        <v>874.72156199999995</v>
      </c>
      <c r="F53" s="43">
        <v>0.421630268435157</v>
      </c>
      <c r="G53" s="42"/>
      <c r="H53" s="42"/>
      <c r="I53" s="45"/>
    </row>
    <row r="54" spans="1:9" x14ac:dyDescent="0.2">
      <c r="A54" s="41" t="s">
        <v>295</v>
      </c>
      <c r="B54" s="41" t="s">
        <v>294</v>
      </c>
      <c r="C54" s="41" t="s">
        <v>98</v>
      </c>
      <c r="D54" s="44">
        <v>24133</v>
      </c>
      <c r="E54" s="42">
        <v>257.76457299999998</v>
      </c>
      <c r="F54" s="43">
        <v>0.124246789868275</v>
      </c>
      <c r="G54" s="42"/>
      <c r="H54" s="42"/>
      <c r="I54" s="45"/>
    </row>
    <row r="55" spans="1:9" x14ac:dyDescent="0.2">
      <c r="A55" s="40" t="s">
        <v>24</v>
      </c>
      <c r="B55" s="40"/>
      <c r="C55" s="40"/>
      <c r="D55" s="40"/>
      <c r="E55" s="46">
        <f>SUM(E7:E54)</f>
        <v>135939.42246199999</v>
      </c>
      <c r="F55" s="47">
        <f>SUM(F7:F54)</f>
        <v>65.525051254622227</v>
      </c>
      <c r="G55" s="46">
        <f>SUM(G7:G54)</f>
        <v>-8456.0217250000005</v>
      </c>
      <c r="H55" s="46">
        <f>SUM(H7:H54)</f>
        <v>-4.0759424080656945</v>
      </c>
      <c r="I55" s="40"/>
    </row>
    <row r="56" spans="1:9" x14ac:dyDescent="0.2">
      <c r="A56" s="41"/>
      <c r="B56" s="41"/>
      <c r="C56" s="41"/>
      <c r="D56" s="41"/>
      <c r="E56" s="42"/>
      <c r="F56" s="43"/>
      <c r="G56" s="42"/>
      <c r="H56" s="41"/>
      <c r="I56" s="41"/>
    </row>
    <row r="57" spans="1:9" x14ac:dyDescent="0.2">
      <c r="A57" s="40" t="s">
        <v>312</v>
      </c>
      <c r="B57" s="41"/>
      <c r="C57" s="41"/>
      <c r="D57" s="41"/>
      <c r="E57" s="42"/>
      <c r="F57" s="43"/>
      <c r="G57" s="42"/>
      <c r="H57" s="41"/>
      <c r="I57" s="41"/>
    </row>
    <row r="58" spans="1:9" x14ac:dyDescent="0.2">
      <c r="A58" s="41"/>
      <c r="B58" s="41" t="s">
        <v>1194</v>
      </c>
      <c r="C58" s="41"/>
      <c r="D58" s="41"/>
      <c r="E58" s="42"/>
      <c r="F58" s="43"/>
      <c r="G58" s="42">
        <v>-36415.56525</v>
      </c>
      <c r="H58" s="42">
        <v>-17.5529050826981</v>
      </c>
      <c r="I58" s="45"/>
    </row>
    <row r="59" spans="1:9" x14ac:dyDescent="0.2">
      <c r="A59" s="40" t="s">
        <v>24</v>
      </c>
      <c r="B59" s="40"/>
      <c r="C59" s="40"/>
      <c r="D59" s="40"/>
      <c r="E59" s="46"/>
      <c r="F59" s="47"/>
      <c r="G59" s="46">
        <f>SUM(G57:G58)</f>
        <v>-36415.56525</v>
      </c>
      <c r="H59" s="46">
        <f>SUM(H57:H58)</f>
        <v>-17.5529050826981</v>
      </c>
      <c r="I59" s="40"/>
    </row>
    <row r="60" spans="1:9" x14ac:dyDescent="0.2">
      <c r="A60" s="41"/>
      <c r="B60" s="41"/>
      <c r="C60" s="41"/>
      <c r="D60" s="41"/>
      <c r="E60" s="42"/>
      <c r="F60" s="43"/>
      <c r="G60" s="42"/>
      <c r="H60" s="41"/>
      <c r="I60" s="41"/>
    </row>
    <row r="61" spans="1:9" x14ac:dyDescent="0.2">
      <c r="A61" s="40" t="s">
        <v>50</v>
      </c>
      <c r="B61" s="41"/>
      <c r="C61" s="41"/>
      <c r="D61" s="41"/>
      <c r="E61" s="42"/>
      <c r="F61" s="43"/>
      <c r="G61" s="42"/>
      <c r="H61" s="41"/>
      <c r="I61" s="41"/>
    </row>
    <row r="62" spans="1:9" x14ac:dyDescent="0.2">
      <c r="A62" s="40" t="s">
        <v>51</v>
      </c>
      <c r="B62" s="41"/>
      <c r="C62" s="41"/>
      <c r="D62" s="41"/>
      <c r="E62" s="42"/>
      <c r="F62" s="43"/>
      <c r="G62" s="42"/>
      <c r="H62" s="41"/>
      <c r="I62" s="41"/>
    </row>
    <row r="63" spans="1:9" x14ac:dyDescent="0.2">
      <c r="A63" s="41" t="s">
        <v>63</v>
      </c>
      <c r="B63" s="41" t="s">
        <v>62</v>
      </c>
      <c r="C63" s="41" t="s">
        <v>64</v>
      </c>
      <c r="D63" s="44">
        <v>5000</v>
      </c>
      <c r="E63" s="42">
        <v>5121.3327397000003</v>
      </c>
      <c r="F63" s="43">
        <v>2.46856713220643</v>
      </c>
      <c r="G63" s="45"/>
      <c r="H63" s="45"/>
      <c r="I63" s="45">
        <v>8.125</v>
      </c>
    </row>
    <row r="64" spans="1:9" x14ac:dyDescent="0.2">
      <c r="A64" s="41" t="s">
        <v>284</v>
      </c>
      <c r="B64" s="41" t="s">
        <v>283</v>
      </c>
      <c r="C64" s="41" t="s">
        <v>54</v>
      </c>
      <c r="D64" s="44">
        <v>5000</v>
      </c>
      <c r="E64" s="42">
        <v>5039.1060958999997</v>
      </c>
      <c r="F64" s="43">
        <v>2.4289325291464001</v>
      </c>
      <c r="G64" s="45"/>
      <c r="H64" s="45"/>
      <c r="I64" s="45">
        <v>7.93</v>
      </c>
    </row>
    <row r="65" spans="1:9" x14ac:dyDescent="0.2">
      <c r="A65" s="41" t="s">
        <v>214</v>
      </c>
      <c r="B65" s="41" t="s">
        <v>213</v>
      </c>
      <c r="C65" s="41" t="s">
        <v>89</v>
      </c>
      <c r="D65" s="44">
        <v>250</v>
      </c>
      <c r="E65" s="42">
        <v>2634.5165301000002</v>
      </c>
      <c r="F65" s="43">
        <v>1.26988056547178</v>
      </c>
      <c r="G65" s="45"/>
      <c r="H65" s="45"/>
      <c r="I65" s="45">
        <v>8.6775000000000002</v>
      </c>
    </row>
    <row r="66" spans="1:9" x14ac:dyDescent="0.2">
      <c r="A66" s="41" t="s">
        <v>314</v>
      </c>
      <c r="B66" s="41" t="s">
        <v>313</v>
      </c>
      <c r="C66" s="41" t="s">
        <v>54</v>
      </c>
      <c r="D66" s="44">
        <v>2500</v>
      </c>
      <c r="E66" s="42">
        <v>2626.9497814000001</v>
      </c>
      <c r="F66" s="43">
        <v>1.26623326737813</v>
      </c>
      <c r="G66" s="45"/>
      <c r="H66" s="45"/>
      <c r="I66" s="45">
        <v>8.0896000000000008</v>
      </c>
    </row>
    <row r="67" spans="1:9" x14ac:dyDescent="0.2">
      <c r="A67" s="41" t="s">
        <v>86</v>
      </c>
      <c r="B67" s="41" t="s">
        <v>85</v>
      </c>
      <c r="C67" s="41" t="s">
        <v>64</v>
      </c>
      <c r="D67" s="44">
        <v>2500</v>
      </c>
      <c r="E67" s="42">
        <v>2513.1543151000001</v>
      </c>
      <c r="F67" s="43">
        <v>1.21138196944845</v>
      </c>
      <c r="G67" s="45"/>
      <c r="H67" s="45"/>
      <c r="I67" s="45">
        <v>7.71</v>
      </c>
    </row>
    <row r="68" spans="1:9" x14ac:dyDescent="0.2">
      <c r="A68" s="41" t="s">
        <v>77</v>
      </c>
      <c r="B68" s="41" t="s">
        <v>76</v>
      </c>
      <c r="C68" s="41" t="s">
        <v>78</v>
      </c>
      <c r="D68" s="44">
        <v>2500</v>
      </c>
      <c r="E68" s="42">
        <v>2501.4043151000001</v>
      </c>
      <c r="F68" s="43">
        <v>1.2057182750005999</v>
      </c>
      <c r="G68" s="45"/>
      <c r="H68" s="45"/>
      <c r="I68" s="45">
        <v>8.3849999999999998</v>
      </c>
    </row>
    <row r="69" spans="1:9" x14ac:dyDescent="0.2">
      <c r="A69" s="41" t="s">
        <v>216</v>
      </c>
      <c r="B69" s="41" t="s">
        <v>215</v>
      </c>
      <c r="C69" s="41" t="s">
        <v>54</v>
      </c>
      <c r="D69" s="44">
        <v>200</v>
      </c>
      <c r="E69" s="42">
        <v>2019.2883562</v>
      </c>
      <c r="F69" s="43">
        <v>0.97333040439283502</v>
      </c>
      <c r="G69" s="45"/>
      <c r="H69" s="45"/>
      <c r="I69" s="45">
        <v>8.0050000000000008</v>
      </c>
    </row>
    <row r="70" spans="1:9" x14ac:dyDescent="0.2">
      <c r="A70" s="41" t="s">
        <v>67</v>
      </c>
      <c r="B70" s="41" t="s">
        <v>66</v>
      </c>
      <c r="C70" s="41" t="s">
        <v>65</v>
      </c>
      <c r="D70" s="44">
        <v>1500</v>
      </c>
      <c r="E70" s="42">
        <v>1510.8062465999999</v>
      </c>
      <c r="F70" s="43">
        <v>0.72823361282075005</v>
      </c>
      <c r="G70" s="45"/>
      <c r="H70" s="45"/>
      <c r="I70" s="45">
        <v>7.6121999999999996</v>
      </c>
    </row>
    <row r="71" spans="1:9" x14ac:dyDescent="0.2">
      <c r="A71" s="40" t="s">
        <v>24</v>
      </c>
      <c r="B71" s="40"/>
      <c r="C71" s="40"/>
      <c r="D71" s="40"/>
      <c r="E71" s="46">
        <f>SUM(E62:E70)</f>
        <v>23966.558380099999</v>
      </c>
      <c r="F71" s="47">
        <f>SUM(F62:F70)</f>
        <v>11.552277755865374</v>
      </c>
      <c r="G71" s="46"/>
      <c r="H71" s="40"/>
      <c r="I71" s="40"/>
    </row>
    <row r="72" spans="1:9" x14ac:dyDescent="0.2">
      <c r="A72" s="41"/>
      <c r="B72" s="41"/>
      <c r="C72" s="41"/>
      <c r="D72" s="41"/>
      <c r="E72" s="42"/>
      <c r="F72" s="43"/>
      <c r="G72" s="42"/>
      <c r="H72" s="41"/>
      <c r="I72" s="41"/>
    </row>
    <row r="73" spans="1:9" x14ac:dyDescent="0.2">
      <c r="A73" s="40" t="s">
        <v>46</v>
      </c>
      <c r="B73" s="41"/>
      <c r="C73" s="41"/>
      <c r="D73" s="41"/>
      <c r="E73" s="42"/>
      <c r="F73" s="43"/>
      <c r="G73" s="42"/>
      <c r="H73" s="41"/>
      <c r="I73" s="41"/>
    </row>
    <row r="74" spans="1:9" x14ac:dyDescent="0.2">
      <c r="A74" s="41" t="s">
        <v>224</v>
      </c>
      <c r="B74" s="41" t="s">
        <v>223</v>
      </c>
      <c r="C74" s="41" t="s">
        <v>49</v>
      </c>
      <c r="D74" s="44">
        <v>2000000</v>
      </c>
      <c r="E74" s="42">
        <v>2034.1935556000001</v>
      </c>
      <c r="F74" s="43">
        <v>0.98051495716609904</v>
      </c>
      <c r="G74" s="45"/>
      <c r="H74" s="45"/>
      <c r="I74" s="45">
        <v>7.1291120511999901</v>
      </c>
    </row>
    <row r="75" spans="1:9" x14ac:dyDescent="0.2">
      <c r="A75" s="41" t="s">
        <v>307</v>
      </c>
      <c r="B75" s="41" t="s">
        <v>306</v>
      </c>
      <c r="C75" s="41" t="s">
        <v>49</v>
      </c>
      <c r="D75" s="44">
        <v>480000</v>
      </c>
      <c r="E75" s="42">
        <v>485.99471999999997</v>
      </c>
      <c r="F75" s="43">
        <v>0.23425749764662701</v>
      </c>
      <c r="G75" s="45"/>
      <c r="H75" s="45"/>
      <c r="I75" s="45">
        <v>7.0981894403124901</v>
      </c>
    </row>
    <row r="76" spans="1:9" x14ac:dyDescent="0.2">
      <c r="A76" s="40" t="s">
        <v>24</v>
      </c>
      <c r="B76" s="40"/>
      <c r="C76" s="40"/>
      <c r="D76" s="40"/>
      <c r="E76" s="46">
        <f>SUM(E74:E75)</f>
        <v>2520.1882756</v>
      </c>
      <c r="F76" s="47">
        <f>SUM(F74:F75)</f>
        <v>1.2147724548127261</v>
      </c>
      <c r="G76" s="46"/>
      <c r="H76" s="40"/>
      <c r="I76" s="40"/>
    </row>
    <row r="77" spans="1:9" x14ac:dyDescent="0.2">
      <c r="A77" s="41"/>
      <c r="B77" s="41"/>
      <c r="C77" s="41"/>
      <c r="D77" s="41"/>
      <c r="E77" s="42"/>
      <c r="F77" s="43"/>
      <c r="G77" s="42"/>
      <c r="H77" s="41"/>
      <c r="I77" s="41"/>
    </row>
    <row r="78" spans="1:9" x14ac:dyDescent="0.2">
      <c r="A78" s="40" t="s">
        <v>28</v>
      </c>
      <c r="B78" s="40"/>
      <c r="C78" s="40"/>
      <c r="D78" s="40"/>
      <c r="E78" s="46">
        <f>E55+E59+E71+E76</f>
        <v>162426.16911769999</v>
      </c>
      <c r="F78" s="47">
        <f>F55+F59+F71+F76</f>
        <v>78.292101465300334</v>
      </c>
      <c r="G78" s="46"/>
      <c r="H78" s="40"/>
      <c r="I78" s="40"/>
    </row>
    <row r="79" spans="1:9" x14ac:dyDescent="0.2">
      <c r="A79" s="40"/>
      <c r="B79" s="40"/>
      <c r="C79" s="40"/>
      <c r="D79" s="40"/>
      <c r="E79" s="46"/>
      <c r="F79" s="47"/>
      <c r="G79" s="46"/>
      <c r="H79" s="40"/>
      <c r="I79" s="40"/>
    </row>
    <row r="80" spans="1:9" x14ac:dyDescent="0.2">
      <c r="A80" s="40" t="s">
        <v>287</v>
      </c>
      <c r="B80" s="40"/>
      <c r="C80" s="40"/>
      <c r="D80" s="40"/>
      <c r="E80" s="66">
        <v>6518.6788352999993</v>
      </c>
      <c r="F80" s="66">
        <f>E80/E84*100</f>
        <v>3.1421110746211518</v>
      </c>
      <c r="G80" s="46"/>
      <c r="H80" s="40"/>
      <c r="I80" s="40"/>
    </row>
    <row r="81" spans="1:9" x14ac:dyDescent="0.2">
      <c r="A81" s="40"/>
      <c r="B81" s="40"/>
      <c r="C81" s="40"/>
      <c r="D81" s="40"/>
      <c r="E81" s="46"/>
      <c r="F81" s="47"/>
      <c r="G81" s="46"/>
      <c r="H81" s="40"/>
      <c r="I81" s="40"/>
    </row>
    <row r="82" spans="1:9" x14ac:dyDescent="0.2">
      <c r="A82" s="40" t="s">
        <v>30</v>
      </c>
      <c r="B82" s="40"/>
      <c r="C82" s="40"/>
      <c r="D82" s="40"/>
      <c r="E82" s="46">
        <f>E84-(E55+E59+E71+E76+E80)</f>
        <v>38516.908824200014</v>
      </c>
      <c r="F82" s="47">
        <f>F84-(F55+F59+F71+F76+F80)</f>
        <v>18.565787460078511</v>
      </c>
      <c r="G82" s="46"/>
      <c r="H82" s="40"/>
      <c r="I82" s="40"/>
    </row>
    <row r="83" spans="1:9" x14ac:dyDescent="0.2">
      <c r="A83" s="41"/>
      <c r="B83" s="41"/>
      <c r="C83" s="41"/>
      <c r="D83" s="41"/>
      <c r="E83" s="42"/>
      <c r="F83" s="43"/>
      <c r="G83" s="42"/>
      <c r="H83" s="41"/>
      <c r="I83" s="41"/>
    </row>
    <row r="84" spans="1:9" x14ac:dyDescent="0.2">
      <c r="A84" s="48" t="s">
        <v>29</v>
      </c>
      <c r="B84" s="48"/>
      <c r="C84" s="48"/>
      <c r="D84" s="48"/>
      <c r="E84" s="49">
        <v>207461.7567772</v>
      </c>
      <c r="F84" s="50">
        <v>100</v>
      </c>
      <c r="G84" s="49"/>
      <c r="H84" s="48"/>
      <c r="I84" s="48"/>
    </row>
    <row r="86" spans="1:9" x14ac:dyDescent="0.2">
      <c r="A86" s="14" t="s">
        <v>32</v>
      </c>
    </row>
    <row r="88" spans="1:9" x14ac:dyDescent="0.2">
      <c r="A88" s="14" t="s">
        <v>33</v>
      </c>
    </row>
    <row r="89" spans="1:9" x14ac:dyDescent="0.2">
      <c r="A89" s="14" t="s">
        <v>34</v>
      </c>
    </row>
    <row r="90" spans="1:9" x14ac:dyDescent="0.2">
      <c r="A90" s="14" t="s">
        <v>35</v>
      </c>
      <c r="B90" s="14"/>
      <c r="C90" s="30" t="s">
        <v>37</v>
      </c>
      <c r="D90" s="14" t="s">
        <v>36</v>
      </c>
    </row>
    <row r="91" spans="1:9" x14ac:dyDescent="0.2">
      <c r="A91" s="7" t="s">
        <v>60</v>
      </c>
      <c r="C91" s="31">
        <v>12.1296</v>
      </c>
      <c r="D91" s="31">
        <v>13.525700000000001</v>
      </c>
    </row>
    <row r="92" spans="1:9" x14ac:dyDescent="0.2">
      <c r="A92" s="7" t="s">
        <v>87</v>
      </c>
      <c r="C92" s="31">
        <v>12.1296</v>
      </c>
      <c r="D92" s="31">
        <v>13.525700000000001</v>
      </c>
    </row>
    <row r="93" spans="1:9" x14ac:dyDescent="0.2">
      <c r="A93" s="7" t="s">
        <v>61</v>
      </c>
      <c r="C93" s="31">
        <v>12.4284</v>
      </c>
      <c r="D93" s="31">
        <v>13.964399999999999</v>
      </c>
    </row>
    <row r="94" spans="1:9" x14ac:dyDescent="0.2">
      <c r="A94" s="7" t="s">
        <v>88</v>
      </c>
      <c r="C94" s="31">
        <v>12.4284</v>
      </c>
      <c r="D94" s="31">
        <v>13.964399999999999</v>
      </c>
    </row>
    <row r="96" spans="1:9" x14ac:dyDescent="0.2">
      <c r="A96" s="7" t="s">
        <v>42</v>
      </c>
    </row>
    <row r="98" spans="1:9" x14ac:dyDescent="0.2">
      <c r="A98" s="14" t="s">
        <v>38</v>
      </c>
      <c r="D98" s="30" t="s">
        <v>45</v>
      </c>
    </row>
    <row r="100" spans="1:9" x14ac:dyDescent="0.2">
      <c r="A100" s="14" t="s">
        <v>288</v>
      </c>
      <c r="D100" s="34" t="s">
        <v>315</v>
      </c>
    </row>
    <row r="102" spans="1:9" x14ac:dyDescent="0.2">
      <c r="A102" s="14" t="s">
        <v>290</v>
      </c>
      <c r="D102" s="34">
        <f>ABS(+H55+H59)</f>
        <v>21.628847490763796</v>
      </c>
    </row>
    <row r="104" spans="1:9" x14ac:dyDescent="0.2">
      <c r="A104" s="14" t="s">
        <v>291</v>
      </c>
      <c r="D104" s="51">
        <v>1.7215</v>
      </c>
    </row>
    <row r="106" spans="1:9" x14ac:dyDescent="0.2">
      <c r="A106" s="14" t="s">
        <v>292</v>
      </c>
      <c r="D106" s="34">
        <v>1.0902600814191199</v>
      </c>
      <c r="E106" s="10" t="s">
        <v>43</v>
      </c>
    </row>
    <row r="108" spans="1:9" x14ac:dyDescent="0.2">
      <c r="A108" s="14" t="s">
        <v>293</v>
      </c>
      <c r="D108" s="30" t="s">
        <v>45</v>
      </c>
    </row>
    <row r="110" spans="1:9" x14ac:dyDescent="0.2">
      <c r="A110" s="14" t="s">
        <v>1160</v>
      </c>
      <c r="G110" s="11"/>
      <c r="H110" s="11"/>
      <c r="I110" s="11"/>
    </row>
    <row r="111" spans="1:9" x14ac:dyDescent="0.2">
      <c r="G111" s="11"/>
      <c r="H111" s="11"/>
      <c r="I111" s="11"/>
    </row>
    <row r="112" spans="1:9" x14ac:dyDescent="0.2">
      <c r="A112" s="68" t="s">
        <v>1156</v>
      </c>
      <c r="G112" s="11"/>
      <c r="H112" s="11"/>
      <c r="I112" s="11"/>
    </row>
    <row r="113" spans="1:9" x14ac:dyDescent="0.2">
      <c r="G113" s="11"/>
      <c r="H113" s="11"/>
      <c r="I113" s="11"/>
    </row>
    <row r="114" spans="1:9" x14ac:dyDescent="0.2">
      <c r="G114" s="11"/>
      <c r="H114" s="11"/>
      <c r="I114" s="11"/>
    </row>
    <row r="115" spans="1:9" x14ac:dyDescent="0.2">
      <c r="G115" s="11"/>
      <c r="H115" s="11"/>
      <c r="I115" s="11"/>
    </row>
    <row r="116" spans="1:9" x14ac:dyDescent="0.2">
      <c r="G116" s="11"/>
      <c r="H116" s="11"/>
      <c r="I116" s="11"/>
    </row>
    <row r="117" spans="1:9" x14ac:dyDescent="0.2">
      <c r="G117" s="11"/>
      <c r="H117" s="11"/>
      <c r="I117" s="11"/>
    </row>
    <row r="118" spans="1:9" x14ac:dyDescent="0.2">
      <c r="G118" s="11"/>
      <c r="H118" s="11"/>
      <c r="I118" s="11"/>
    </row>
    <row r="119" spans="1:9" x14ac:dyDescent="0.2">
      <c r="G119" s="11"/>
      <c r="H119" s="11"/>
      <c r="I119" s="11"/>
    </row>
    <row r="120" spans="1:9" x14ac:dyDescent="0.2">
      <c r="G120" s="11"/>
      <c r="H120" s="11"/>
      <c r="I120" s="11"/>
    </row>
    <row r="121" spans="1:9" x14ac:dyDescent="0.2">
      <c r="G121" s="11"/>
      <c r="H121" s="11"/>
      <c r="I121" s="11"/>
    </row>
    <row r="122" spans="1:9" x14ac:dyDescent="0.2">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A128" s="68" t="s">
        <v>1163</v>
      </c>
      <c r="G128" s="11"/>
      <c r="H128" s="11"/>
      <c r="I128" s="11"/>
    </row>
    <row r="129" spans="1:9" x14ac:dyDescent="0.2">
      <c r="G129" s="11"/>
      <c r="H129" s="11"/>
      <c r="I129" s="11"/>
    </row>
    <row r="130" spans="1:9" x14ac:dyDescent="0.2">
      <c r="A130" s="68" t="s">
        <v>1158</v>
      </c>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G143" s="11"/>
      <c r="H143" s="11"/>
      <c r="I143" s="11"/>
    </row>
  </sheetData>
  <mergeCells count="1">
    <mergeCell ref="A1:G1"/>
  </mergeCells>
  <conditionalFormatting sqref="F2:F3 F5:F109 F246:F65536">
    <cfRule type="cellIs" dxfId="57" priority="2" stopIfTrue="1" operator="between">
      <formula>0.009</formula>
      <formula>-0.009</formula>
    </cfRule>
  </conditionalFormatting>
  <conditionalFormatting sqref="F110:I143">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7"/>
  <sheetViews>
    <sheetView workbookViewId="0">
      <selection sqref="A1:F1"/>
    </sheetView>
  </sheetViews>
  <sheetFormatPr defaultColWidth="9.33203125" defaultRowHeight="10.199999999999999" x14ac:dyDescent="0.2"/>
  <cols>
    <col min="1" max="1" width="40.5546875" style="7" bestFit="1" customWidth="1"/>
    <col min="2" max="2" width="32.33203125" style="7" bestFit="1" customWidth="1"/>
    <col min="3" max="3" width="24.33203125" style="7" bestFit="1" customWidth="1"/>
    <col min="4" max="4" width="15.33203125" style="7" bestFit="1" customWidth="1"/>
    <col min="5" max="5" width="34.5546875" style="10" customWidth="1"/>
    <col min="6" max="6" width="13.5546875" style="11" bestFit="1" customWidth="1"/>
    <col min="7" max="7" width="36.5546875" style="7" customWidth="1"/>
    <col min="8" max="8" width="30.6640625" style="7" customWidth="1"/>
    <col min="9" max="16384" width="9.33203125" style="7"/>
  </cols>
  <sheetData>
    <row r="1" spans="1:8" s="1" customFormat="1" ht="13.8" x14ac:dyDescent="0.2">
      <c r="A1" s="82" t="s">
        <v>11</v>
      </c>
      <c r="B1" s="83"/>
      <c r="C1" s="83"/>
      <c r="D1" s="83"/>
      <c r="E1" s="83"/>
      <c r="F1" s="83"/>
    </row>
    <row r="2" spans="1:8" s="1" customFormat="1" ht="11.4"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359</v>
      </c>
      <c r="D4" s="13" t="s">
        <v>1</v>
      </c>
      <c r="E4" s="52" t="s">
        <v>6</v>
      </c>
      <c r="F4" s="12" t="s">
        <v>3</v>
      </c>
      <c r="G4" s="55"/>
      <c r="H4" s="55"/>
    </row>
    <row r="5" spans="1:8" x14ac:dyDescent="0.2">
      <c r="A5" s="16" t="s">
        <v>90</v>
      </c>
      <c r="B5" s="17"/>
      <c r="C5" s="17"/>
      <c r="D5" s="17"/>
      <c r="E5" s="18"/>
      <c r="F5" s="19"/>
    </row>
    <row r="6" spans="1:8" x14ac:dyDescent="0.2">
      <c r="A6" s="20" t="s">
        <v>51</v>
      </c>
      <c r="B6" s="21"/>
      <c r="C6" s="21"/>
      <c r="D6" s="21"/>
      <c r="E6" s="22"/>
      <c r="F6" s="23"/>
    </row>
    <row r="7" spans="1:8" x14ac:dyDescent="0.2">
      <c r="A7" s="21" t="s">
        <v>92</v>
      </c>
      <c r="B7" s="21" t="s">
        <v>91</v>
      </c>
      <c r="C7" s="21" t="s">
        <v>93</v>
      </c>
      <c r="D7" s="24">
        <v>950000</v>
      </c>
      <c r="E7" s="22">
        <v>15996.1</v>
      </c>
      <c r="F7" s="23">
        <v>7.4834632494328304</v>
      </c>
    </row>
    <row r="8" spans="1:8" x14ac:dyDescent="0.2">
      <c r="A8" s="21" t="s">
        <v>108</v>
      </c>
      <c r="B8" s="21" t="s">
        <v>107</v>
      </c>
      <c r="C8" s="21" t="s">
        <v>109</v>
      </c>
      <c r="D8" s="24">
        <v>400000</v>
      </c>
      <c r="E8" s="22">
        <v>12523.2</v>
      </c>
      <c r="F8" s="23">
        <v>5.8587347519268604</v>
      </c>
    </row>
    <row r="9" spans="1:8" x14ac:dyDescent="0.2">
      <c r="A9" s="21" t="s">
        <v>95</v>
      </c>
      <c r="B9" s="21" t="s">
        <v>94</v>
      </c>
      <c r="C9" s="21" t="s">
        <v>93</v>
      </c>
      <c r="D9" s="24">
        <v>800000</v>
      </c>
      <c r="E9" s="22">
        <v>9596.7999999999993</v>
      </c>
      <c r="F9" s="23">
        <v>4.4896756154410804</v>
      </c>
    </row>
    <row r="10" spans="1:8" x14ac:dyDescent="0.2">
      <c r="A10" s="21" t="s">
        <v>116</v>
      </c>
      <c r="B10" s="21" t="s">
        <v>115</v>
      </c>
      <c r="C10" s="21" t="s">
        <v>98</v>
      </c>
      <c r="D10" s="24">
        <v>575000</v>
      </c>
      <c r="E10" s="22">
        <v>8392.7000000000007</v>
      </c>
      <c r="F10" s="23">
        <v>3.92636092632047</v>
      </c>
    </row>
    <row r="11" spans="1:8" x14ac:dyDescent="0.2">
      <c r="A11" s="21" t="s">
        <v>133</v>
      </c>
      <c r="B11" s="21" t="s">
        <v>132</v>
      </c>
      <c r="C11" s="21" t="s">
        <v>134</v>
      </c>
      <c r="D11" s="24">
        <v>514417</v>
      </c>
      <c r="E11" s="22">
        <v>7167.114853</v>
      </c>
      <c r="F11" s="23">
        <v>3.3529948304205202</v>
      </c>
    </row>
    <row r="12" spans="1:8" x14ac:dyDescent="0.2">
      <c r="A12" s="21" t="s">
        <v>233</v>
      </c>
      <c r="B12" s="21" t="s">
        <v>232</v>
      </c>
      <c r="C12" s="21" t="s">
        <v>234</v>
      </c>
      <c r="D12" s="24">
        <v>1600000</v>
      </c>
      <c r="E12" s="22">
        <v>6798.4</v>
      </c>
      <c r="F12" s="23">
        <v>3.1804987812619401</v>
      </c>
    </row>
    <row r="13" spans="1:8" x14ac:dyDescent="0.2">
      <c r="A13" s="21" t="s">
        <v>111</v>
      </c>
      <c r="B13" s="21" t="s">
        <v>110</v>
      </c>
      <c r="C13" s="21" t="s">
        <v>93</v>
      </c>
      <c r="D13" s="24">
        <v>800000</v>
      </c>
      <c r="E13" s="22">
        <v>6791.6</v>
      </c>
      <c r="F13" s="23">
        <v>3.1773175339519</v>
      </c>
    </row>
    <row r="14" spans="1:8" x14ac:dyDescent="0.2">
      <c r="A14" s="21" t="s">
        <v>106</v>
      </c>
      <c r="B14" s="21" t="s">
        <v>105</v>
      </c>
      <c r="C14" s="21" t="s">
        <v>93</v>
      </c>
      <c r="D14" s="24">
        <v>450000</v>
      </c>
      <c r="E14" s="22">
        <v>5693.625</v>
      </c>
      <c r="F14" s="23">
        <v>2.66365135523984</v>
      </c>
    </row>
    <row r="15" spans="1:8" x14ac:dyDescent="0.2">
      <c r="A15" s="21" t="s">
        <v>145</v>
      </c>
      <c r="B15" s="21" t="s">
        <v>144</v>
      </c>
      <c r="C15" s="21" t="s">
        <v>93</v>
      </c>
      <c r="D15" s="24">
        <v>375000</v>
      </c>
      <c r="E15" s="22">
        <v>5491.875</v>
      </c>
      <c r="F15" s="23">
        <v>2.5692665545338498</v>
      </c>
    </row>
    <row r="16" spans="1:8" x14ac:dyDescent="0.2">
      <c r="A16" s="21" t="s">
        <v>165</v>
      </c>
      <c r="B16" s="21" t="s">
        <v>164</v>
      </c>
      <c r="C16" s="21" t="s">
        <v>166</v>
      </c>
      <c r="D16" s="24">
        <v>2000000</v>
      </c>
      <c r="E16" s="22">
        <v>5484</v>
      </c>
      <c r="F16" s="23">
        <v>2.5655823894505301</v>
      </c>
    </row>
    <row r="17" spans="1:6" x14ac:dyDescent="0.2">
      <c r="A17" s="21" t="s">
        <v>160</v>
      </c>
      <c r="B17" s="21" t="s">
        <v>159</v>
      </c>
      <c r="C17" s="21" t="s">
        <v>98</v>
      </c>
      <c r="D17" s="24">
        <v>375000</v>
      </c>
      <c r="E17" s="22">
        <v>5363.8125</v>
      </c>
      <c r="F17" s="23">
        <v>2.5093550128217799</v>
      </c>
    </row>
    <row r="18" spans="1:6" x14ac:dyDescent="0.2">
      <c r="A18" s="21" t="s">
        <v>256</v>
      </c>
      <c r="B18" s="21" t="s">
        <v>255</v>
      </c>
      <c r="C18" s="21" t="s">
        <v>131</v>
      </c>
      <c r="D18" s="24">
        <v>350000</v>
      </c>
      <c r="E18" s="22">
        <v>5182.8</v>
      </c>
      <c r="F18" s="23">
        <v>2.4246718468352002</v>
      </c>
    </row>
    <row r="19" spans="1:6" x14ac:dyDescent="0.2">
      <c r="A19" s="21" t="s">
        <v>317</v>
      </c>
      <c r="B19" s="21" t="s">
        <v>316</v>
      </c>
      <c r="C19" s="21" t="s">
        <v>189</v>
      </c>
      <c r="D19" s="24">
        <v>190000</v>
      </c>
      <c r="E19" s="22">
        <v>5073.8549999999996</v>
      </c>
      <c r="F19" s="23">
        <v>2.37370405445396</v>
      </c>
    </row>
    <row r="20" spans="1:6" x14ac:dyDescent="0.2">
      <c r="A20" s="21" t="s">
        <v>258</v>
      </c>
      <c r="B20" s="21" t="s">
        <v>257</v>
      </c>
      <c r="C20" s="21" t="s">
        <v>93</v>
      </c>
      <c r="D20" s="24">
        <v>265000</v>
      </c>
      <c r="E20" s="22">
        <v>4776.625</v>
      </c>
      <c r="F20" s="23">
        <v>2.23465079887111</v>
      </c>
    </row>
    <row r="21" spans="1:6" x14ac:dyDescent="0.2">
      <c r="A21" s="21" t="s">
        <v>194</v>
      </c>
      <c r="B21" s="21" t="s">
        <v>193</v>
      </c>
      <c r="C21" s="21" t="s">
        <v>140</v>
      </c>
      <c r="D21" s="24">
        <v>235000</v>
      </c>
      <c r="E21" s="22">
        <v>4648.4174999999996</v>
      </c>
      <c r="F21" s="23">
        <v>2.17467142173845</v>
      </c>
    </row>
    <row r="22" spans="1:6" x14ac:dyDescent="0.2">
      <c r="A22" s="21" t="s">
        <v>124</v>
      </c>
      <c r="B22" s="21" t="s">
        <v>123</v>
      </c>
      <c r="C22" s="21" t="s">
        <v>125</v>
      </c>
      <c r="D22" s="24">
        <v>1175000</v>
      </c>
      <c r="E22" s="22">
        <v>4445.6125000000002</v>
      </c>
      <c r="F22" s="23">
        <v>2.07979305986892</v>
      </c>
    </row>
    <row r="23" spans="1:6" x14ac:dyDescent="0.2">
      <c r="A23" s="21" t="s">
        <v>319</v>
      </c>
      <c r="B23" s="21" t="s">
        <v>318</v>
      </c>
      <c r="C23" s="21" t="s">
        <v>163</v>
      </c>
      <c r="D23" s="24">
        <v>700000</v>
      </c>
      <c r="E23" s="22">
        <v>4239.8999999999996</v>
      </c>
      <c r="F23" s="23">
        <v>1.9835544808590999</v>
      </c>
    </row>
    <row r="24" spans="1:6" x14ac:dyDescent="0.2">
      <c r="A24" s="21" t="s">
        <v>274</v>
      </c>
      <c r="B24" s="21" t="s">
        <v>273</v>
      </c>
      <c r="C24" s="21" t="s">
        <v>189</v>
      </c>
      <c r="D24" s="24">
        <v>160000</v>
      </c>
      <c r="E24" s="22">
        <v>4190.4799999999996</v>
      </c>
      <c r="F24" s="23">
        <v>1.9604342982028899</v>
      </c>
    </row>
    <row r="25" spans="1:6" x14ac:dyDescent="0.2">
      <c r="A25" s="21" t="s">
        <v>321</v>
      </c>
      <c r="B25" s="21" t="s">
        <v>320</v>
      </c>
      <c r="C25" s="21" t="s">
        <v>122</v>
      </c>
      <c r="D25" s="24">
        <v>625000</v>
      </c>
      <c r="E25" s="22">
        <v>4160</v>
      </c>
      <c r="F25" s="23">
        <v>1.9461748249661199</v>
      </c>
    </row>
    <row r="26" spans="1:6" x14ac:dyDescent="0.2">
      <c r="A26" s="21" t="s">
        <v>323</v>
      </c>
      <c r="B26" s="21" t="s">
        <v>322</v>
      </c>
      <c r="C26" s="21" t="s">
        <v>324</v>
      </c>
      <c r="D26" s="24">
        <v>600000</v>
      </c>
      <c r="E26" s="22">
        <v>4135.8</v>
      </c>
      <c r="F26" s="23">
        <v>1.93485332718627</v>
      </c>
    </row>
    <row r="27" spans="1:6" x14ac:dyDescent="0.2">
      <c r="A27" s="21" t="s">
        <v>118</v>
      </c>
      <c r="B27" s="21" t="s">
        <v>117</v>
      </c>
      <c r="C27" s="21" t="s">
        <v>119</v>
      </c>
      <c r="D27" s="24">
        <v>1000000</v>
      </c>
      <c r="E27" s="22">
        <v>4053</v>
      </c>
      <c r="F27" s="23">
        <v>1.8961169628816601</v>
      </c>
    </row>
    <row r="28" spans="1:6" x14ac:dyDescent="0.2">
      <c r="A28" s="21" t="s">
        <v>158</v>
      </c>
      <c r="B28" s="21" t="s">
        <v>157</v>
      </c>
      <c r="C28" s="21" t="s">
        <v>151</v>
      </c>
      <c r="D28" s="24">
        <v>250000</v>
      </c>
      <c r="E28" s="22">
        <v>3918.25</v>
      </c>
      <c r="F28" s="23">
        <v>1.8330768047893</v>
      </c>
    </row>
    <row r="29" spans="1:6" x14ac:dyDescent="0.2">
      <c r="A29" s="21" t="s">
        <v>326</v>
      </c>
      <c r="B29" s="21" t="s">
        <v>325</v>
      </c>
      <c r="C29" s="21" t="s">
        <v>327</v>
      </c>
      <c r="D29" s="24">
        <v>820000</v>
      </c>
      <c r="E29" s="22">
        <v>3879.83</v>
      </c>
      <c r="F29" s="23">
        <v>1.81510275748757</v>
      </c>
    </row>
    <row r="30" spans="1:6" x14ac:dyDescent="0.2">
      <c r="A30" s="21" t="s">
        <v>329</v>
      </c>
      <c r="B30" s="21" t="s">
        <v>328</v>
      </c>
      <c r="C30" s="21" t="s">
        <v>93</v>
      </c>
      <c r="D30" s="24">
        <v>2300000</v>
      </c>
      <c r="E30" s="22">
        <v>3842.84</v>
      </c>
      <c r="F30" s="23">
        <v>1.79779770778193</v>
      </c>
    </row>
    <row r="31" spans="1:6" x14ac:dyDescent="0.2">
      <c r="A31" s="21" t="s">
        <v>153</v>
      </c>
      <c r="B31" s="21" t="s">
        <v>152</v>
      </c>
      <c r="C31" s="21" t="s">
        <v>154</v>
      </c>
      <c r="D31" s="24">
        <v>1700000</v>
      </c>
      <c r="E31" s="22">
        <v>3732.35</v>
      </c>
      <c r="F31" s="23">
        <v>1.74610711729863</v>
      </c>
    </row>
    <row r="32" spans="1:6" x14ac:dyDescent="0.2">
      <c r="A32" s="21" t="s">
        <v>191</v>
      </c>
      <c r="B32" s="21" t="s">
        <v>190</v>
      </c>
      <c r="C32" s="21" t="s">
        <v>192</v>
      </c>
      <c r="D32" s="24">
        <v>2100000</v>
      </c>
      <c r="E32" s="22">
        <v>3654.21</v>
      </c>
      <c r="F32" s="23">
        <v>1.70955084306237</v>
      </c>
    </row>
    <row r="33" spans="1:6" x14ac:dyDescent="0.2">
      <c r="A33" s="21" t="s">
        <v>331</v>
      </c>
      <c r="B33" s="21" t="s">
        <v>330</v>
      </c>
      <c r="C33" s="21" t="s">
        <v>332</v>
      </c>
      <c r="D33" s="24">
        <v>200000</v>
      </c>
      <c r="E33" s="22">
        <v>3201.7</v>
      </c>
      <c r="F33" s="23">
        <v>1.4978528694937601</v>
      </c>
    </row>
    <row r="34" spans="1:6" x14ac:dyDescent="0.2">
      <c r="A34" s="21" t="s">
        <v>334</v>
      </c>
      <c r="B34" s="21" t="s">
        <v>333</v>
      </c>
      <c r="C34" s="21" t="s">
        <v>131</v>
      </c>
      <c r="D34" s="24">
        <v>50000</v>
      </c>
      <c r="E34" s="22">
        <v>3201.1750000000002</v>
      </c>
      <c r="F34" s="23">
        <v>1.4976072584882001</v>
      </c>
    </row>
    <row r="35" spans="1:6" x14ac:dyDescent="0.2">
      <c r="A35" s="21" t="s">
        <v>266</v>
      </c>
      <c r="B35" s="21" t="s">
        <v>265</v>
      </c>
      <c r="C35" s="21" t="s">
        <v>93</v>
      </c>
      <c r="D35" s="24">
        <v>1550000</v>
      </c>
      <c r="E35" s="22">
        <v>3158.59</v>
      </c>
      <c r="F35" s="23">
        <v>1.47768469720907</v>
      </c>
    </row>
    <row r="36" spans="1:6" x14ac:dyDescent="0.2">
      <c r="A36" s="21" t="s">
        <v>97</v>
      </c>
      <c r="B36" s="21" t="s">
        <v>96</v>
      </c>
      <c r="C36" s="21" t="s">
        <v>98</v>
      </c>
      <c r="D36" s="24">
        <v>200000</v>
      </c>
      <c r="E36" s="22">
        <v>3133.5</v>
      </c>
      <c r="F36" s="23">
        <v>1.4659468302959999</v>
      </c>
    </row>
    <row r="37" spans="1:6" x14ac:dyDescent="0.2">
      <c r="A37" s="21" t="s">
        <v>156</v>
      </c>
      <c r="B37" s="21" t="s">
        <v>155</v>
      </c>
      <c r="C37" s="21" t="s">
        <v>122</v>
      </c>
      <c r="D37" s="24">
        <v>26000</v>
      </c>
      <c r="E37" s="22">
        <v>3128.8009999999999</v>
      </c>
      <c r="F37" s="23">
        <v>1.4637484948386601</v>
      </c>
    </row>
    <row r="38" spans="1:6" x14ac:dyDescent="0.2">
      <c r="A38" s="21" t="s">
        <v>174</v>
      </c>
      <c r="B38" s="21" t="s">
        <v>173</v>
      </c>
      <c r="C38" s="21" t="s">
        <v>175</v>
      </c>
      <c r="D38" s="24">
        <v>105000</v>
      </c>
      <c r="E38" s="22">
        <v>3105.1125000000002</v>
      </c>
      <c r="F38" s="23">
        <v>1.45266629235279</v>
      </c>
    </row>
    <row r="39" spans="1:6" x14ac:dyDescent="0.2">
      <c r="A39" s="21" t="s">
        <v>147</v>
      </c>
      <c r="B39" s="21" t="s">
        <v>146</v>
      </c>
      <c r="C39" s="21" t="s">
        <v>148</v>
      </c>
      <c r="D39" s="24">
        <v>1000000</v>
      </c>
      <c r="E39" s="22">
        <v>3059</v>
      </c>
      <c r="F39" s="23">
        <v>1.43109345903158</v>
      </c>
    </row>
    <row r="40" spans="1:6" x14ac:dyDescent="0.2">
      <c r="A40" s="21" t="s">
        <v>336</v>
      </c>
      <c r="B40" s="21" t="s">
        <v>335</v>
      </c>
      <c r="C40" s="21" t="s">
        <v>189</v>
      </c>
      <c r="D40" s="24">
        <v>830000</v>
      </c>
      <c r="E40" s="22">
        <v>3013.3150000000001</v>
      </c>
      <c r="F40" s="23">
        <v>1.40972062324346</v>
      </c>
    </row>
    <row r="41" spans="1:6" x14ac:dyDescent="0.2">
      <c r="A41" s="21" t="s">
        <v>338</v>
      </c>
      <c r="B41" s="21" t="s">
        <v>337</v>
      </c>
      <c r="C41" s="21" t="s">
        <v>93</v>
      </c>
      <c r="D41" s="24">
        <v>2100000</v>
      </c>
      <c r="E41" s="22">
        <v>2898</v>
      </c>
      <c r="F41" s="23">
        <v>1.3557727506615</v>
      </c>
    </row>
    <row r="42" spans="1:6" x14ac:dyDescent="0.2">
      <c r="A42" s="21" t="s">
        <v>340</v>
      </c>
      <c r="B42" s="21" t="s">
        <v>339</v>
      </c>
      <c r="C42" s="21" t="s">
        <v>182</v>
      </c>
      <c r="D42" s="24">
        <v>900000</v>
      </c>
      <c r="E42" s="22">
        <v>2705.4</v>
      </c>
      <c r="F42" s="23">
        <v>1.26566859890946</v>
      </c>
    </row>
    <row r="43" spans="1:6" x14ac:dyDescent="0.2">
      <c r="A43" s="21" t="s">
        <v>254</v>
      </c>
      <c r="B43" s="21" t="s">
        <v>253</v>
      </c>
      <c r="C43" s="21" t="s">
        <v>125</v>
      </c>
      <c r="D43" s="24">
        <v>775000</v>
      </c>
      <c r="E43" s="22">
        <v>2564.8625000000002</v>
      </c>
      <c r="F43" s="23">
        <v>1.1999208718749199</v>
      </c>
    </row>
    <row r="44" spans="1:6" x14ac:dyDescent="0.2">
      <c r="A44" s="21" t="s">
        <v>342</v>
      </c>
      <c r="B44" s="21" t="s">
        <v>341</v>
      </c>
      <c r="C44" s="21" t="s">
        <v>151</v>
      </c>
      <c r="D44" s="24">
        <v>2350000</v>
      </c>
      <c r="E44" s="22">
        <v>2335.4299999999998</v>
      </c>
      <c r="F44" s="23">
        <v>1.0925853537189001</v>
      </c>
    </row>
    <row r="45" spans="1:6" x14ac:dyDescent="0.2">
      <c r="A45" s="21" t="s">
        <v>282</v>
      </c>
      <c r="B45" s="21" t="s">
        <v>281</v>
      </c>
      <c r="C45" s="21" t="s">
        <v>189</v>
      </c>
      <c r="D45" s="24">
        <v>240000</v>
      </c>
      <c r="E45" s="22">
        <v>2121.48</v>
      </c>
      <c r="F45" s="23">
        <v>0.99249302107431003</v>
      </c>
    </row>
    <row r="46" spans="1:6" x14ac:dyDescent="0.2">
      <c r="A46" s="21" t="s">
        <v>344</v>
      </c>
      <c r="B46" s="21" t="s">
        <v>343</v>
      </c>
      <c r="C46" s="21" t="s">
        <v>345</v>
      </c>
      <c r="D46" s="24">
        <v>300000</v>
      </c>
      <c r="E46" s="22">
        <v>2080.65</v>
      </c>
      <c r="F46" s="23">
        <v>0.97339150229946203</v>
      </c>
    </row>
    <row r="47" spans="1:6" x14ac:dyDescent="0.2">
      <c r="A47" s="21" t="s">
        <v>347</v>
      </c>
      <c r="B47" s="21" t="s">
        <v>346</v>
      </c>
      <c r="C47" s="21" t="s">
        <v>154</v>
      </c>
      <c r="D47" s="24">
        <v>700000</v>
      </c>
      <c r="E47" s="22">
        <v>2075.85</v>
      </c>
      <c r="F47" s="23">
        <v>0.97114591596296296</v>
      </c>
    </row>
    <row r="48" spans="1:6" x14ac:dyDescent="0.2">
      <c r="A48" s="21" t="s">
        <v>349</v>
      </c>
      <c r="B48" s="21" t="s">
        <v>348</v>
      </c>
      <c r="C48" s="21" t="s">
        <v>280</v>
      </c>
      <c r="D48" s="24">
        <v>1900000</v>
      </c>
      <c r="E48" s="22">
        <v>1948.07</v>
      </c>
      <c r="F48" s="23">
        <v>0.91136653636340204</v>
      </c>
    </row>
    <row r="49" spans="1:9" x14ac:dyDescent="0.2">
      <c r="A49" s="21" t="s">
        <v>351</v>
      </c>
      <c r="B49" s="21" t="s">
        <v>350</v>
      </c>
      <c r="C49" s="21" t="s">
        <v>119</v>
      </c>
      <c r="D49" s="24">
        <v>60000</v>
      </c>
      <c r="E49" s="22">
        <v>1701.24</v>
      </c>
      <c r="F49" s="23">
        <v>0.79589193731379004</v>
      </c>
    </row>
    <row r="50" spans="1:9" x14ac:dyDescent="0.2">
      <c r="A50" s="21" t="s">
        <v>168</v>
      </c>
      <c r="B50" s="21" t="s">
        <v>167</v>
      </c>
      <c r="C50" s="21" t="s">
        <v>169</v>
      </c>
      <c r="D50" s="24">
        <v>75000</v>
      </c>
      <c r="E50" s="22">
        <v>1419.45</v>
      </c>
      <c r="F50" s="23">
        <v>0.66406198444667397</v>
      </c>
    </row>
    <row r="51" spans="1:9" x14ac:dyDescent="0.2">
      <c r="A51" s="21" t="s">
        <v>353</v>
      </c>
      <c r="B51" s="21" t="s">
        <v>352</v>
      </c>
      <c r="C51" s="21" t="s">
        <v>182</v>
      </c>
      <c r="D51" s="24">
        <v>10000</v>
      </c>
      <c r="E51" s="22">
        <v>1324.2049999999999</v>
      </c>
      <c r="F51" s="23">
        <v>0.61950346973419801</v>
      </c>
    </row>
    <row r="52" spans="1:9" x14ac:dyDescent="0.2">
      <c r="A52" s="21" t="s">
        <v>179</v>
      </c>
      <c r="B52" s="21" t="s">
        <v>178</v>
      </c>
      <c r="C52" s="21" t="s">
        <v>104</v>
      </c>
      <c r="D52" s="24">
        <v>70000</v>
      </c>
      <c r="E52" s="22">
        <v>781.79499999999996</v>
      </c>
      <c r="F52" s="23">
        <v>0.36574753540490101</v>
      </c>
    </row>
    <row r="53" spans="1:9" x14ac:dyDescent="0.2">
      <c r="A53" s="21" t="s">
        <v>355</v>
      </c>
      <c r="B53" s="21" t="s">
        <v>354</v>
      </c>
      <c r="C53" s="21" t="s">
        <v>125</v>
      </c>
      <c r="D53" s="24">
        <v>287043</v>
      </c>
      <c r="E53" s="22">
        <v>466.73191800000001</v>
      </c>
      <c r="F53" s="23">
        <v>0.218351420389364</v>
      </c>
    </row>
    <row r="54" spans="1:9" x14ac:dyDescent="0.2">
      <c r="A54" s="20" t="s">
        <v>24</v>
      </c>
      <c r="B54" s="20"/>
      <c r="C54" s="20"/>
      <c r="D54" s="20"/>
      <c r="E54" s="25">
        <f>SUM(E7:E53)</f>
        <v>202657.55527099999</v>
      </c>
      <c r="F54" s="26">
        <f>SUM(F7:F53)</f>
        <v>94.809382730192453</v>
      </c>
      <c r="G54" s="14"/>
      <c r="H54" s="14"/>
      <c r="I54" s="14"/>
    </row>
    <row r="55" spans="1:9" x14ac:dyDescent="0.2">
      <c r="A55" s="21"/>
      <c r="B55" s="21"/>
      <c r="C55" s="21"/>
      <c r="D55" s="21"/>
      <c r="E55" s="22"/>
      <c r="F55" s="23"/>
    </row>
    <row r="56" spans="1:9" x14ac:dyDescent="0.2">
      <c r="A56" s="20" t="s">
        <v>356</v>
      </c>
      <c r="B56" s="21"/>
      <c r="C56" s="21"/>
      <c r="D56" s="21"/>
      <c r="E56" s="22"/>
      <c r="F56" s="23"/>
    </row>
    <row r="57" spans="1:9" x14ac:dyDescent="0.2">
      <c r="A57" s="21" t="s">
        <v>358</v>
      </c>
      <c r="B57" s="21" t="s">
        <v>357</v>
      </c>
      <c r="C57" s="21" t="s">
        <v>169</v>
      </c>
      <c r="D57" s="24">
        <v>1700000</v>
      </c>
      <c r="E57" s="22">
        <v>4505.17</v>
      </c>
      <c r="F57" s="23">
        <v>2.1076558740847702</v>
      </c>
    </row>
    <row r="58" spans="1:9" x14ac:dyDescent="0.2">
      <c r="A58" s="20" t="s">
        <v>24</v>
      </c>
      <c r="B58" s="20"/>
      <c r="C58" s="20"/>
      <c r="D58" s="20"/>
      <c r="E58" s="25">
        <f>SUM(E56:E57)</f>
        <v>4505.17</v>
      </c>
      <c r="F58" s="26">
        <f>SUM(F56:F57)</f>
        <v>2.1076558740847702</v>
      </c>
      <c r="G58" s="14"/>
      <c r="H58" s="14"/>
      <c r="I58" s="14"/>
    </row>
    <row r="59" spans="1:9" x14ac:dyDescent="0.2">
      <c r="A59" s="21"/>
      <c r="B59" s="21"/>
      <c r="C59" s="21"/>
      <c r="D59" s="21"/>
      <c r="E59" s="22"/>
      <c r="F59" s="23"/>
    </row>
    <row r="60" spans="1:9" x14ac:dyDescent="0.2">
      <c r="A60" s="20" t="s">
        <v>28</v>
      </c>
      <c r="B60" s="20"/>
      <c r="C60" s="20"/>
      <c r="D60" s="20"/>
      <c r="E60" s="25">
        <f>E54+E58</f>
        <v>207162.725271</v>
      </c>
      <c r="F60" s="26">
        <f>F54+F58</f>
        <v>96.917038604277224</v>
      </c>
      <c r="G60" s="14"/>
      <c r="H60" s="14"/>
      <c r="I60" s="14"/>
    </row>
    <row r="61" spans="1:9" x14ac:dyDescent="0.2">
      <c r="A61" s="20"/>
      <c r="B61" s="20"/>
      <c r="C61" s="20"/>
      <c r="D61" s="20"/>
      <c r="E61" s="25"/>
      <c r="F61" s="26"/>
      <c r="G61" s="14"/>
      <c r="H61" s="14"/>
      <c r="I61" s="14"/>
    </row>
    <row r="62" spans="1:9" x14ac:dyDescent="0.2">
      <c r="A62" s="20" t="s">
        <v>30</v>
      </c>
      <c r="B62" s="20"/>
      <c r="C62" s="20"/>
      <c r="D62" s="20"/>
      <c r="E62" s="25">
        <f>E64-(E54+E58)</f>
        <v>6589.9112667999871</v>
      </c>
      <c r="F62" s="26">
        <f>F64-(F54+F58)</f>
        <v>3.0829613957227764</v>
      </c>
      <c r="G62" s="14"/>
      <c r="H62" s="14"/>
      <c r="I62" s="14"/>
    </row>
    <row r="63" spans="1:9" x14ac:dyDescent="0.2">
      <c r="A63" s="20"/>
      <c r="B63" s="20"/>
      <c r="C63" s="20"/>
      <c r="D63" s="20"/>
      <c r="E63" s="25"/>
      <c r="F63" s="26"/>
      <c r="G63" s="14"/>
      <c r="H63" s="14"/>
      <c r="I63" s="14"/>
    </row>
    <row r="64" spans="1:9" x14ac:dyDescent="0.2">
      <c r="A64" s="27" t="s">
        <v>29</v>
      </c>
      <c r="B64" s="27"/>
      <c r="C64" s="27"/>
      <c r="D64" s="27"/>
      <c r="E64" s="28">
        <v>213752.63653779999</v>
      </c>
      <c r="F64" s="29">
        <v>100</v>
      </c>
      <c r="G64" s="14"/>
      <c r="H64" s="14"/>
      <c r="I64" s="14"/>
    </row>
    <row r="66" spans="1:4" x14ac:dyDescent="0.2">
      <c r="A66" s="14" t="s">
        <v>33</v>
      </c>
    </row>
    <row r="67" spans="1:4" x14ac:dyDescent="0.2">
      <c r="A67" s="14" t="s">
        <v>34</v>
      </c>
    </row>
    <row r="68" spans="1:4" x14ac:dyDescent="0.2">
      <c r="A68" s="14" t="s">
        <v>35</v>
      </c>
      <c r="B68" s="14"/>
      <c r="C68" s="30" t="s">
        <v>37</v>
      </c>
      <c r="D68" s="14" t="s">
        <v>36</v>
      </c>
    </row>
    <row r="69" spans="1:4" x14ac:dyDescent="0.2">
      <c r="A69" s="7" t="s">
        <v>60</v>
      </c>
      <c r="C69" s="31">
        <v>603.5154</v>
      </c>
      <c r="D69" s="31">
        <v>725.8415</v>
      </c>
    </row>
    <row r="70" spans="1:4" x14ac:dyDescent="0.2">
      <c r="A70" s="7" t="s">
        <v>87</v>
      </c>
      <c r="C70" s="31">
        <v>94.201400000000007</v>
      </c>
      <c r="D70" s="31">
        <v>113.295</v>
      </c>
    </row>
    <row r="71" spans="1:4" x14ac:dyDescent="0.2">
      <c r="A71" s="7" t="s">
        <v>61</v>
      </c>
      <c r="C71" s="31">
        <v>660.92290000000003</v>
      </c>
      <c r="D71" s="31">
        <v>799.46169999999995</v>
      </c>
    </row>
    <row r="72" spans="1:4" x14ac:dyDescent="0.2">
      <c r="A72" s="7" t="s">
        <v>88</v>
      </c>
      <c r="C72" s="31">
        <v>106.4982</v>
      </c>
      <c r="D72" s="31">
        <v>128.81809999999999</v>
      </c>
    </row>
    <row r="74" spans="1:4" x14ac:dyDescent="0.2">
      <c r="A74" s="7" t="s">
        <v>42</v>
      </c>
    </row>
    <row r="76" spans="1:4" x14ac:dyDescent="0.2">
      <c r="A76" s="14" t="s">
        <v>38</v>
      </c>
      <c r="D76" s="30" t="s">
        <v>45</v>
      </c>
    </row>
    <row r="78" spans="1:4" x14ac:dyDescent="0.2">
      <c r="A78" s="14" t="s">
        <v>309</v>
      </c>
      <c r="D78" s="51">
        <v>0.24629999999999999</v>
      </c>
    </row>
    <row r="80" spans="1:4" x14ac:dyDescent="0.2">
      <c r="A80" s="87" t="s">
        <v>44</v>
      </c>
      <c r="B80" s="87"/>
      <c r="C80" s="87"/>
      <c r="D80" s="30" t="s">
        <v>45</v>
      </c>
    </row>
    <row r="82" spans="1:1" x14ac:dyDescent="0.2">
      <c r="A82" s="14" t="s">
        <v>1166</v>
      </c>
    </row>
    <row r="83" spans="1:1" x14ac:dyDescent="0.2">
      <c r="A83" s="76"/>
    </row>
    <row r="84" spans="1:1" x14ac:dyDescent="0.2">
      <c r="A84" s="68" t="s">
        <v>1156</v>
      </c>
    </row>
    <row r="85" spans="1:1" x14ac:dyDescent="0.2">
      <c r="A85" s="70"/>
    </row>
    <row r="86" spans="1:1" x14ac:dyDescent="0.2">
      <c r="A86" s="69"/>
    </row>
    <row r="87" spans="1:1" x14ac:dyDescent="0.2">
      <c r="A87" s="69"/>
    </row>
    <row r="88" spans="1:1" x14ac:dyDescent="0.2">
      <c r="A88" s="69"/>
    </row>
    <row r="89" spans="1:1" x14ac:dyDescent="0.2">
      <c r="A89" s="69"/>
    </row>
    <row r="90" spans="1:1" x14ac:dyDescent="0.2">
      <c r="A90" s="69"/>
    </row>
    <row r="91" spans="1:1" x14ac:dyDescent="0.2">
      <c r="A91" s="69"/>
    </row>
    <row r="92" spans="1:1" x14ac:dyDescent="0.2">
      <c r="A92" s="69"/>
    </row>
    <row r="93" spans="1:1" x14ac:dyDescent="0.2">
      <c r="A93" s="69"/>
    </row>
    <row r="94" spans="1:1" x14ac:dyDescent="0.2">
      <c r="A94" s="69"/>
    </row>
    <row r="95" spans="1:1" x14ac:dyDescent="0.2">
      <c r="A95" s="69"/>
    </row>
    <row r="96" spans="1:1" x14ac:dyDescent="0.2">
      <c r="A96" s="69"/>
    </row>
    <row r="97" spans="1:1" x14ac:dyDescent="0.2">
      <c r="A97" s="69"/>
    </row>
    <row r="98" spans="1:1" x14ac:dyDescent="0.2">
      <c r="A98" s="68" t="s">
        <v>1164</v>
      </c>
    </row>
    <row r="99" spans="1:1" x14ac:dyDescent="0.2">
      <c r="A99" s="69"/>
    </row>
    <row r="100" spans="1:1" x14ac:dyDescent="0.2">
      <c r="A100" s="68" t="s">
        <v>1189</v>
      </c>
    </row>
    <row r="101" spans="1:1" x14ac:dyDescent="0.2">
      <c r="A101" s="69"/>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row r="112" spans="1:1" x14ac:dyDescent="0.2">
      <c r="A112" s="69"/>
    </row>
    <row r="115" spans="1:1" x14ac:dyDescent="0.2">
      <c r="A115" s="14" t="s">
        <v>1165</v>
      </c>
    </row>
    <row r="117" spans="1:1" x14ac:dyDescent="0.2">
      <c r="A117" s="68" t="s">
        <v>1190</v>
      </c>
    </row>
  </sheetData>
  <mergeCells count="2">
    <mergeCell ref="A1:F1"/>
    <mergeCell ref="A80:C80"/>
  </mergeCells>
  <conditionalFormatting sqref="F2:F3 F220:F65536">
    <cfRule type="cellIs" dxfId="55" priority="2" stopIfTrue="1" operator="between">
      <formula>0.009</formula>
      <formula>-0.009</formula>
    </cfRule>
  </conditionalFormatting>
  <conditionalFormatting sqref="F5:F133">
    <cfRule type="cellIs" dxfId="54"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4"/>
  <sheetViews>
    <sheetView workbookViewId="0">
      <selection sqref="A1:F1"/>
    </sheetView>
  </sheetViews>
  <sheetFormatPr defaultColWidth="9.33203125" defaultRowHeight="10.199999999999999" x14ac:dyDescent="0.2"/>
  <cols>
    <col min="1" max="1" width="40.5546875" style="7" bestFit="1" customWidth="1"/>
    <col min="2" max="2" width="36.33203125" style="7" bestFit="1" customWidth="1"/>
    <col min="3" max="3" width="24.6640625" style="7" bestFit="1" customWidth="1"/>
    <col min="4" max="4" width="15.33203125" style="7" bestFit="1" customWidth="1"/>
    <col min="5" max="5" width="34.5546875" style="10" customWidth="1"/>
    <col min="6" max="6" width="13.5546875" style="11" bestFit="1" customWidth="1"/>
    <col min="7" max="7" width="36.5546875" style="7" customWidth="1"/>
    <col min="8" max="8" width="30.6640625" style="7" customWidth="1"/>
    <col min="9" max="16384" width="9.33203125" style="7"/>
  </cols>
  <sheetData>
    <row r="1" spans="1:8" s="1" customFormat="1" ht="13.8" x14ac:dyDescent="0.2">
      <c r="A1" s="82" t="s">
        <v>12</v>
      </c>
      <c r="B1" s="83"/>
      <c r="C1" s="83"/>
      <c r="D1" s="83"/>
      <c r="E1" s="83"/>
      <c r="F1" s="83"/>
    </row>
    <row r="2" spans="1:8" s="1" customFormat="1" ht="11.4"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359</v>
      </c>
      <c r="D4" s="13" t="s">
        <v>1</v>
      </c>
      <c r="E4" s="52" t="s">
        <v>6</v>
      </c>
      <c r="F4" s="12" t="s">
        <v>3</v>
      </c>
      <c r="G4" s="55"/>
      <c r="H4" s="55"/>
    </row>
    <row r="5" spans="1:8" x14ac:dyDescent="0.2">
      <c r="A5" s="16" t="s">
        <v>90</v>
      </c>
      <c r="B5" s="17"/>
      <c r="C5" s="17"/>
      <c r="D5" s="17"/>
      <c r="E5" s="18"/>
      <c r="F5" s="19"/>
    </row>
    <row r="6" spans="1:8" x14ac:dyDescent="0.2">
      <c r="A6" s="20" t="s">
        <v>51</v>
      </c>
      <c r="B6" s="21"/>
      <c r="C6" s="21"/>
      <c r="D6" s="21"/>
      <c r="E6" s="22"/>
      <c r="F6" s="23"/>
    </row>
    <row r="7" spans="1:8" x14ac:dyDescent="0.2">
      <c r="A7" s="21" t="s">
        <v>124</v>
      </c>
      <c r="B7" s="21" t="s">
        <v>123</v>
      </c>
      <c r="C7" s="21" t="s">
        <v>125</v>
      </c>
      <c r="D7" s="24">
        <v>3800000</v>
      </c>
      <c r="E7" s="22">
        <v>14377.3</v>
      </c>
      <c r="F7" s="23">
        <v>6.1823988846401896</v>
      </c>
    </row>
    <row r="8" spans="1:8" x14ac:dyDescent="0.2">
      <c r="A8" s="21" t="s">
        <v>361</v>
      </c>
      <c r="B8" s="21" t="s">
        <v>360</v>
      </c>
      <c r="C8" s="21" t="s">
        <v>125</v>
      </c>
      <c r="D8" s="24">
        <v>14000000</v>
      </c>
      <c r="E8" s="22">
        <v>14098</v>
      </c>
      <c r="F8" s="23">
        <v>6.0622967786480997</v>
      </c>
    </row>
    <row r="9" spans="1:8" x14ac:dyDescent="0.2">
      <c r="A9" s="21" t="s">
        <v>97</v>
      </c>
      <c r="B9" s="21" t="s">
        <v>96</v>
      </c>
      <c r="C9" s="21" t="s">
        <v>98</v>
      </c>
      <c r="D9" s="24">
        <v>686814</v>
      </c>
      <c r="E9" s="22">
        <v>10760.65835</v>
      </c>
      <c r="F9" s="23">
        <v>4.6272027558049196</v>
      </c>
    </row>
    <row r="10" spans="1:8" x14ac:dyDescent="0.2">
      <c r="A10" s="21" t="s">
        <v>165</v>
      </c>
      <c r="B10" s="21" t="s">
        <v>164</v>
      </c>
      <c r="C10" s="21" t="s">
        <v>166</v>
      </c>
      <c r="D10" s="24">
        <v>3500000</v>
      </c>
      <c r="E10" s="22">
        <v>9597</v>
      </c>
      <c r="F10" s="23">
        <v>4.1268167246904399</v>
      </c>
    </row>
    <row r="11" spans="1:8" x14ac:dyDescent="0.2">
      <c r="A11" s="21" t="s">
        <v>254</v>
      </c>
      <c r="B11" s="21" t="s">
        <v>253</v>
      </c>
      <c r="C11" s="21" t="s">
        <v>125</v>
      </c>
      <c r="D11" s="24">
        <v>2879000</v>
      </c>
      <c r="E11" s="22">
        <v>9528.0504999999994</v>
      </c>
      <c r="F11" s="23">
        <v>4.0971676729285296</v>
      </c>
    </row>
    <row r="12" spans="1:8" x14ac:dyDescent="0.2">
      <c r="A12" s="21" t="s">
        <v>116</v>
      </c>
      <c r="B12" s="21" t="s">
        <v>115</v>
      </c>
      <c r="C12" s="21" t="s">
        <v>98</v>
      </c>
      <c r="D12" s="24">
        <v>640932</v>
      </c>
      <c r="E12" s="22">
        <v>9355.0434719999994</v>
      </c>
      <c r="F12" s="23">
        <v>4.0227727269413096</v>
      </c>
    </row>
    <row r="13" spans="1:8" x14ac:dyDescent="0.2">
      <c r="A13" s="21" t="s">
        <v>153</v>
      </c>
      <c r="B13" s="21" t="s">
        <v>152</v>
      </c>
      <c r="C13" s="21" t="s">
        <v>154</v>
      </c>
      <c r="D13" s="24">
        <v>4197000</v>
      </c>
      <c r="E13" s="22">
        <v>9214.5134999999991</v>
      </c>
      <c r="F13" s="23">
        <v>3.96234327619942</v>
      </c>
    </row>
    <row r="14" spans="1:8" x14ac:dyDescent="0.2">
      <c r="A14" s="21" t="s">
        <v>233</v>
      </c>
      <c r="B14" s="21" t="s">
        <v>232</v>
      </c>
      <c r="C14" s="21" t="s">
        <v>234</v>
      </c>
      <c r="D14" s="24">
        <v>2050000</v>
      </c>
      <c r="E14" s="22">
        <v>8710.4500000000007</v>
      </c>
      <c r="F14" s="23">
        <v>3.7455903656955098</v>
      </c>
    </row>
    <row r="15" spans="1:8" x14ac:dyDescent="0.2">
      <c r="A15" s="21" t="s">
        <v>326</v>
      </c>
      <c r="B15" s="21" t="s">
        <v>325</v>
      </c>
      <c r="C15" s="21" t="s">
        <v>327</v>
      </c>
      <c r="D15" s="24">
        <v>1713809</v>
      </c>
      <c r="E15" s="22">
        <v>8108.8872840000004</v>
      </c>
      <c r="F15" s="23">
        <v>3.4869117080588601</v>
      </c>
    </row>
    <row r="16" spans="1:8" x14ac:dyDescent="0.2">
      <c r="A16" s="21" t="s">
        <v>92</v>
      </c>
      <c r="B16" s="21" t="s">
        <v>91</v>
      </c>
      <c r="C16" s="21" t="s">
        <v>93</v>
      </c>
      <c r="D16" s="24">
        <v>420000</v>
      </c>
      <c r="E16" s="22">
        <v>7071.96</v>
      </c>
      <c r="F16" s="23">
        <v>3.04102144465373</v>
      </c>
    </row>
    <row r="17" spans="1:6" x14ac:dyDescent="0.2">
      <c r="A17" s="21" t="s">
        <v>363</v>
      </c>
      <c r="B17" s="21" t="s">
        <v>362</v>
      </c>
      <c r="C17" s="21" t="s">
        <v>109</v>
      </c>
      <c r="D17" s="24">
        <v>2700000</v>
      </c>
      <c r="E17" s="22">
        <v>5416.47</v>
      </c>
      <c r="F17" s="23">
        <v>2.3291423345612201</v>
      </c>
    </row>
    <row r="18" spans="1:6" x14ac:dyDescent="0.2">
      <c r="A18" s="21" t="s">
        <v>355</v>
      </c>
      <c r="B18" s="21" t="s">
        <v>354</v>
      </c>
      <c r="C18" s="21" t="s">
        <v>125</v>
      </c>
      <c r="D18" s="24">
        <v>3290000</v>
      </c>
      <c r="E18" s="22">
        <v>5349.54</v>
      </c>
      <c r="F18" s="23">
        <v>2.3003616902574202</v>
      </c>
    </row>
    <row r="19" spans="1:6" x14ac:dyDescent="0.2">
      <c r="A19" s="21" t="s">
        <v>147</v>
      </c>
      <c r="B19" s="21" t="s">
        <v>146</v>
      </c>
      <c r="C19" s="21" t="s">
        <v>148</v>
      </c>
      <c r="D19" s="24">
        <v>1700000</v>
      </c>
      <c r="E19" s="22">
        <v>5200.3</v>
      </c>
      <c r="F19" s="23">
        <v>2.2361868306145398</v>
      </c>
    </row>
    <row r="20" spans="1:6" x14ac:dyDescent="0.2">
      <c r="A20" s="21" t="s">
        <v>160</v>
      </c>
      <c r="B20" s="21" t="s">
        <v>159</v>
      </c>
      <c r="C20" s="21" t="s">
        <v>98</v>
      </c>
      <c r="D20" s="24">
        <v>350000</v>
      </c>
      <c r="E20" s="22">
        <v>5006.2250000000004</v>
      </c>
      <c r="F20" s="23">
        <v>2.1527324223781799</v>
      </c>
    </row>
    <row r="21" spans="1:6" x14ac:dyDescent="0.2">
      <c r="A21" s="21" t="s">
        <v>365</v>
      </c>
      <c r="B21" s="21" t="s">
        <v>364</v>
      </c>
      <c r="C21" s="21" t="s">
        <v>154</v>
      </c>
      <c r="D21" s="24">
        <v>1500000</v>
      </c>
      <c r="E21" s="22">
        <v>4953.75</v>
      </c>
      <c r="F21" s="23">
        <v>2.1301675888231002</v>
      </c>
    </row>
    <row r="22" spans="1:6" x14ac:dyDescent="0.2">
      <c r="A22" s="21" t="s">
        <v>262</v>
      </c>
      <c r="B22" s="21" t="s">
        <v>261</v>
      </c>
      <c r="C22" s="21" t="s">
        <v>98</v>
      </c>
      <c r="D22" s="24">
        <v>118847</v>
      </c>
      <c r="E22" s="22">
        <v>4639.9651510000003</v>
      </c>
      <c r="F22" s="23">
        <v>1.99523661426775</v>
      </c>
    </row>
    <row r="23" spans="1:6" x14ac:dyDescent="0.2">
      <c r="A23" s="21" t="s">
        <v>242</v>
      </c>
      <c r="B23" s="21" t="s">
        <v>241</v>
      </c>
      <c r="C23" s="21" t="s">
        <v>109</v>
      </c>
      <c r="D23" s="24">
        <v>1291500</v>
      </c>
      <c r="E23" s="22">
        <v>4289.0715</v>
      </c>
      <c r="F23" s="23">
        <v>1.8443484421791301</v>
      </c>
    </row>
    <row r="24" spans="1:6" x14ac:dyDescent="0.2">
      <c r="A24" s="21" t="s">
        <v>367</v>
      </c>
      <c r="B24" s="21" t="s">
        <v>366</v>
      </c>
      <c r="C24" s="21" t="s">
        <v>368</v>
      </c>
      <c r="D24" s="24">
        <v>412401</v>
      </c>
      <c r="E24" s="22">
        <v>4042.1484019999998</v>
      </c>
      <c r="F24" s="23">
        <v>1.7381687640986101</v>
      </c>
    </row>
    <row r="25" spans="1:6" x14ac:dyDescent="0.2">
      <c r="A25" s="21" t="s">
        <v>268</v>
      </c>
      <c r="B25" s="21" t="s">
        <v>267</v>
      </c>
      <c r="C25" s="21" t="s">
        <v>109</v>
      </c>
      <c r="D25" s="24">
        <v>2068000</v>
      </c>
      <c r="E25" s="22">
        <v>3425.2284</v>
      </c>
      <c r="F25" s="23">
        <v>1.47288630269925</v>
      </c>
    </row>
    <row r="26" spans="1:6" x14ac:dyDescent="0.2">
      <c r="A26" s="21" t="s">
        <v>323</v>
      </c>
      <c r="B26" s="21" t="s">
        <v>322</v>
      </c>
      <c r="C26" s="21" t="s">
        <v>324</v>
      </c>
      <c r="D26" s="24">
        <v>478474</v>
      </c>
      <c r="E26" s="22">
        <v>3298.1212820000001</v>
      </c>
      <c r="F26" s="23">
        <v>1.4182288284479601</v>
      </c>
    </row>
    <row r="27" spans="1:6" x14ac:dyDescent="0.2">
      <c r="A27" s="21" t="s">
        <v>351</v>
      </c>
      <c r="B27" s="21" t="s">
        <v>350</v>
      </c>
      <c r="C27" s="21" t="s">
        <v>119</v>
      </c>
      <c r="D27" s="24">
        <v>115000</v>
      </c>
      <c r="E27" s="22">
        <v>3260.71</v>
      </c>
      <c r="F27" s="23">
        <v>1.40214156115092</v>
      </c>
    </row>
    <row r="28" spans="1:6" x14ac:dyDescent="0.2">
      <c r="A28" s="21" t="s">
        <v>238</v>
      </c>
      <c r="B28" s="21" t="s">
        <v>237</v>
      </c>
      <c r="C28" s="21" t="s">
        <v>234</v>
      </c>
      <c r="D28" s="24">
        <v>120000</v>
      </c>
      <c r="E28" s="22">
        <v>2967.66</v>
      </c>
      <c r="F28" s="23">
        <v>1.2761268022501699</v>
      </c>
    </row>
    <row r="29" spans="1:6" x14ac:dyDescent="0.2">
      <c r="A29" s="21" t="s">
        <v>370</v>
      </c>
      <c r="B29" s="21" t="s">
        <v>369</v>
      </c>
      <c r="C29" s="21" t="s">
        <v>332</v>
      </c>
      <c r="D29" s="24">
        <v>579157</v>
      </c>
      <c r="E29" s="22">
        <v>2935.167676</v>
      </c>
      <c r="F29" s="23">
        <v>1.26215474159504</v>
      </c>
    </row>
    <row r="30" spans="1:6" x14ac:dyDescent="0.2">
      <c r="A30" s="21" t="s">
        <v>372</v>
      </c>
      <c r="B30" s="21" t="s">
        <v>371</v>
      </c>
      <c r="C30" s="21" t="s">
        <v>324</v>
      </c>
      <c r="D30" s="24">
        <v>100000</v>
      </c>
      <c r="E30" s="22">
        <v>2843.15</v>
      </c>
      <c r="F30" s="23">
        <v>1.22258611762047</v>
      </c>
    </row>
    <row r="31" spans="1:6" x14ac:dyDescent="0.2">
      <c r="A31" s="21" t="s">
        <v>317</v>
      </c>
      <c r="B31" s="21" t="s">
        <v>316</v>
      </c>
      <c r="C31" s="21" t="s">
        <v>189</v>
      </c>
      <c r="D31" s="24">
        <v>100000</v>
      </c>
      <c r="E31" s="22">
        <v>2670.45</v>
      </c>
      <c r="F31" s="23">
        <v>1.14832319708759</v>
      </c>
    </row>
    <row r="32" spans="1:6" x14ac:dyDescent="0.2">
      <c r="A32" s="21" t="s">
        <v>347</v>
      </c>
      <c r="B32" s="21" t="s">
        <v>346</v>
      </c>
      <c r="C32" s="21" t="s">
        <v>154</v>
      </c>
      <c r="D32" s="24">
        <v>840000</v>
      </c>
      <c r="E32" s="22">
        <v>2491.02</v>
      </c>
      <c r="F32" s="23">
        <v>1.0711663017128701</v>
      </c>
    </row>
    <row r="33" spans="1:9" x14ac:dyDescent="0.2">
      <c r="A33" s="21" t="s">
        <v>349</v>
      </c>
      <c r="B33" s="21" t="s">
        <v>348</v>
      </c>
      <c r="C33" s="21" t="s">
        <v>280</v>
      </c>
      <c r="D33" s="24">
        <v>2260000</v>
      </c>
      <c r="E33" s="22">
        <v>2317.1779999999999</v>
      </c>
      <c r="F33" s="23">
        <v>0.99641230848022799</v>
      </c>
    </row>
    <row r="34" spans="1:9" x14ac:dyDescent="0.2">
      <c r="A34" s="21" t="s">
        <v>374</v>
      </c>
      <c r="B34" s="21" t="s">
        <v>373</v>
      </c>
      <c r="C34" s="21" t="s">
        <v>134</v>
      </c>
      <c r="D34" s="24">
        <v>500000</v>
      </c>
      <c r="E34" s="22">
        <v>1627.25</v>
      </c>
      <c r="F34" s="23">
        <v>0.69973559604590196</v>
      </c>
    </row>
    <row r="35" spans="1:9" x14ac:dyDescent="0.2">
      <c r="A35" s="21" t="s">
        <v>376</v>
      </c>
      <c r="B35" s="21" t="s">
        <v>375</v>
      </c>
      <c r="C35" s="21" t="s">
        <v>332</v>
      </c>
      <c r="D35" s="24">
        <v>500000</v>
      </c>
      <c r="E35" s="22">
        <v>1559.25</v>
      </c>
      <c r="F35" s="23">
        <v>0.67049483984303104</v>
      </c>
    </row>
    <row r="36" spans="1:9" x14ac:dyDescent="0.2">
      <c r="A36" s="21" t="s">
        <v>378</v>
      </c>
      <c r="B36" s="21" t="s">
        <v>377</v>
      </c>
      <c r="C36" s="21" t="s">
        <v>154</v>
      </c>
      <c r="D36" s="24">
        <v>61402</v>
      </c>
      <c r="E36" s="22">
        <v>980.52853800000003</v>
      </c>
      <c r="F36" s="23">
        <v>0.42163817543551801</v>
      </c>
    </row>
    <row r="37" spans="1:9" x14ac:dyDescent="0.2">
      <c r="A37" s="21" t="s">
        <v>379</v>
      </c>
      <c r="B37" s="21" t="s">
        <v>316</v>
      </c>
      <c r="C37" s="21" t="s">
        <v>189</v>
      </c>
      <c r="D37" s="24">
        <v>3351</v>
      </c>
      <c r="E37" s="22">
        <v>37.842843000000002</v>
      </c>
      <c r="F37" s="23">
        <v>1.6272843326272199E-2</v>
      </c>
    </row>
    <row r="38" spans="1:9" x14ac:dyDescent="0.2">
      <c r="A38" s="20" t="s">
        <v>24</v>
      </c>
      <c r="B38" s="20"/>
      <c r="C38" s="20"/>
      <c r="D38" s="20"/>
      <c r="E38" s="25">
        <f>SUM(E7:E37)</f>
        <v>170132.88989800002</v>
      </c>
      <c r="F38" s="26">
        <f>SUM(F7:F37)</f>
        <v>73.159034641136188</v>
      </c>
      <c r="G38" s="14"/>
      <c r="H38" s="14"/>
      <c r="I38" s="14"/>
    </row>
    <row r="39" spans="1:9" x14ac:dyDescent="0.2">
      <c r="A39" s="21"/>
      <c r="B39" s="21"/>
      <c r="C39" s="21"/>
      <c r="D39" s="21"/>
      <c r="E39" s="22"/>
      <c r="F39" s="23"/>
    </row>
    <row r="40" spans="1:9" x14ac:dyDescent="0.2">
      <c r="A40" s="20" t="s">
        <v>356</v>
      </c>
      <c r="B40" s="21"/>
      <c r="C40" s="21"/>
      <c r="D40" s="21"/>
      <c r="E40" s="22"/>
      <c r="F40" s="23"/>
    </row>
    <row r="41" spans="1:9" x14ac:dyDescent="0.2">
      <c r="A41" s="21" t="s">
        <v>381</v>
      </c>
      <c r="B41" s="21" t="s">
        <v>380</v>
      </c>
      <c r="C41" s="21" t="s">
        <v>169</v>
      </c>
      <c r="D41" s="24">
        <v>2124224</v>
      </c>
      <c r="E41" s="22">
        <v>7547.7927170000003</v>
      </c>
      <c r="F41" s="23">
        <v>3.2456348045235299</v>
      </c>
    </row>
    <row r="42" spans="1:9" x14ac:dyDescent="0.2">
      <c r="A42" s="21" t="s">
        <v>358</v>
      </c>
      <c r="B42" s="21" t="s">
        <v>357</v>
      </c>
      <c r="C42" s="21" t="s">
        <v>169</v>
      </c>
      <c r="D42" s="24">
        <v>2480000</v>
      </c>
      <c r="E42" s="22">
        <v>6572.2479999999996</v>
      </c>
      <c r="F42" s="23">
        <v>2.8261397275412401</v>
      </c>
    </row>
    <row r="43" spans="1:9" x14ac:dyDescent="0.2">
      <c r="A43" s="20" t="s">
        <v>24</v>
      </c>
      <c r="B43" s="20"/>
      <c r="C43" s="20"/>
      <c r="D43" s="20"/>
      <c r="E43" s="25">
        <f>SUM(E40:E42)</f>
        <v>14120.040717</v>
      </c>
      <c r="F43" s="26">
        <f>SUM(F40:F42)</f>
        <v>6.0717745320647705</v>
      </c>
      <c r="G43" s="14"/>
      <c r="H43" s="14"/>
      <c r="I43" s="14"/>
    </row>
    <row r="44" spans="1:9" x14ac:dyDescent="0.2">
      <c r="A44" s="21"/>
      <c r="B44" s="21"/>
      <c r="C44" s="21"/>
      <c r="D44" s="21"/>
      <c r="E44" s="22"/>
      <c r="F44" s="23"/>
    </row>
    <row r="45" spans="1:9" x14ac:dyDescent="0.2">
      <c r="A45" s="20" t="s">
        <v>382</v>
      </c>
      <c r="B45" s="21"/>
      <c r="C45" s="21"/>
      <c r="D45" s="21"/>
      <c r="E45" s="22"/>
      <c r="F45" s="23"/>
    </row>
    <row r="46" spans="1:9" x14ac:dyDescent="0.2">
      <c r="A46" s="21" t="s">
        <v>384</v>
      </c>
      <c r="B46" s="21" t="s">
        <v>383</v>
      </c>
      <c r="C46" s="21" t="s">
        <v>385</v>
      </c>
      <c r="D46" s="24">
        <v>155000</v>
      </c>
      <c r="E46" s="22">
        <v>5578.5759209999997</v>
      </c>
      <c r="F46" s="23">
        <v>2.3988496833112598</v>
      </c>
    </row>
    <row r="47" spans="1:9" x14ac:dyDescent="0.2">
      <c r="A47" s="21" t="s">
        <v>387</v>
      </c>
      <c r="B47" s="21" t="s">
        <v>386</v>
      </c>
      <c r="C47" s="21" t="s">
        <v>388</v>
      </c>
      <c r="D47" s="24">
        <v>86900</v>
      </c>
      <c r="E47" s="22">
        <v>3984.5658870000002</v>
      </c>
      <c r="F47" s="23">
        <v>1.71340764229474</v>
      </c>
    </row>
    <row r="48" spans="1:9" x14ac:dyDescent="0.2">
      <c r="A48" s="21" t="s">
        <v>390</v>
      </c>
      <c r="B48" s="21" t="s">
        <v>389</v>
      </c>
      <c r="C48" s="21" t="s">
        <v>385</v>
      </c>
      <c r="D48" s="24">
        <v>187038</v>
      </c>
      <c r="E48" s="22">
        <v>2913.8425990000001</v>
      </c>
      <c r="F48" s="23">
        <v>1.25298472133674</v>
      </c>
    </row>
    <row r="49" spans="1:9" x14ac:dyDescent="0.2">
      <c r="A49" s="21" t="s">
        <v>392</v>
      </c>
      <c r="B49" s="21" t="s">
        <v>391</v>
      </c>
      <c r="C49" s="21" t="s">
        <v>393</v>
      </c>
      <c r="D49" s="24">
        <v>500000</v>
      </c>
      <c r="E49" s="22">
        <v>2750.7263760000001</v>
      </c>
      <c r="F49" s="23">
        <v>1.1828429314915001</v>
      </c>
    </row>
    <row r="50" spans="1:9" x14ac:dyDescent="0.2">
      <c r="A50" s="21" t="s">
        <v>395</v>
      </c>
      <c r="B50" s="21" t="s">
        <v>394</v>
      </c>
      <c r="C50" s="21" t="s">
        <v>122</v>
      </c>
      <c r="D50" s="24">
        <v>12220</v>
      </c>
      <c r="E50" s="22">
        <v>2183.5491550000002</v>
      </c>
      <c r="F50" s="23">
        <v>0.93895041909322496</v>
      </c>
    </row>
    <row r="51" spans="1:9" x14ac:dyDescent="0.2">
      <c r="A51" s="21" t="s">
        <v>397</v>
      </c>
      <c r="B51" s="21" t="s">
        <v>396</v>
      </c>
      <c r="C51" s="21" t="s">
        <v>385</v>
      </c>
      <c r="D51" s="24">
        <v>858000</v>
      </c>
      <c r="E51" s="22">
        <v>2077.7907319999999</v>
      </c>
      <c r="F51" s="23">
        <v>0.89347312110288601</v>
      </c>
    </row>
    <row r="52" spans="1:9" x14ac:dyDescent="0.2">
      <c r="A52" s="21" t="s">
        <v>399</v>
      </c>
      <c r="B52" s="21" t="s">
        <v>398</v>
      </c>
      <c r="C52" s="21" t="s">
        <v>119</v>
      </c>
      <c r="D52" s="24">
        <v>65000</v>
      </c>
      <c r="E52" s="22">
        <v>1578.8013189999999</v>
      </c>
      <c r="F52" s="23">
        <v>0.67890212443602505</v>
      </c>
    </row>
    <row r="53" spans="1:9" x14ac:dyDescent="0.2">
      <c r="A53" s="21" t="s">
        <v>401</v>
      </c>
      <c r="B53" s="21" t="s">
        <v>400</v>
      </c>
      <c r="C53" s="21" t="s">
        <v>207</v>
      </c>
      <c r="D53" s="24">
        <v>25300</v>
      </c>
      <c r="E53" s="22">
        <v>1434.5211320000001</v>
      </c>
      <c r="F53" s="23">
        <v>0.61686003953938395</v>
      </c>
    </row>
    <row r="54" spans="1:9" x14ac:dyDescent="0.2">
      <c r="A54" s="21" t="s">
        <v>403</v>
      </c>
      <c r="B54" s="21" t="s">
        <v>402</v>
      </c>
      <c r="C54" s="21" t="s">
        <v>104</v>
      </c>
      <c r="D54" s="24">
        <v>43300</v>
      </c>
      <c r="E54" s="22">
        <v>1350.718588</v>
      </c>
      <c r="F54" s="23">
        <v>0.580824013682261</v>
      </c>
    </row>
    <row r="55" spans="1:9" x14ac:dyDescent="0.2">
      <c r="A55" s="21" t="s">
        <v>405</v>
      </c>
      <c r="B55" s="21" t="s">
        <v>404</v>
      </c>
      <c r="C55" s="21" t="s">
        <v>324</v>
      </c>
      <c r="D55" s="24">
        <v>1316500</v>
      </c>
      <c r="E55" s="22">
        <v>1256.717594</v>
      </c>
      <c r="F55" s="23">
        <v>0.54040254091194495</v>
      </c>
    </row>
    <row r="56" spans="1:9" x14ac:dyDescent="0.2">
      <c r="A56" s="21" t="s">
        <v>407</v>
      </c>
      <c r="B56" s="21" t="s">
        <v>406</v>
      </c>
      <c r="C56" s="21" t="s">
        <v>119</v>
      </c>
      <c r="D56" s="24">
        <v>2297307</v>
      </c>
      <c r="E56" s="22">
        <v>1179.8951750000001</v>
      </c>
      <c r="F56" s="23">
        <v>0.50736804642821198</v>
      </c>
    </row>
    <row r="57" spans="1:9" x14ac:dyDescent="0.2">
      <c r="A57" s="21" t="s">
        <v>409</v>
      </c>
      <c r="B57" s="21" t="s">
        <v>408</v>
      </c>
      <c r="C57" s="21" t="s">
        <v>137</v>
      </c>
      <c r="D57" s="24">
        <v>4177000</v>
      </c>
      <c r="E57" s="22">
        <v>1156.3865860000001</v>
      </c>
      <c r="F57" s="23">
        <v>0.49725909172788202</v>
      </c>
    </row>
    <row r="58" spans="1:9" x14ac:dyDescent="0.2">
      <c r="A58" s="21" t="s">
        <v>411</v>
      </c>
      <c r="B58" s="21" t="s">
        <v>410</v>
      </c>
      <c r="C58" s="21" t="s">
        <v>393</v>
      </c>
      <c r="D58" s="24">
        <v>1575983</v>
      </c>
      <c r="E58" s="22">
        <v>661.33786899999996</v>
      </c>
      <c r="F58" s="23">
        <v>0.28438263816404502</v>
      </c>
    </row>
    <row r="59" spans="1:9" x14ac:dyDescent="0.2">
      <c r="A59" s="20" t="s">
        <v>24</v>
      </c>
      <c r="B59" s="20"/>
      <c r="C59" s="20"/>
      <c r="D59" s="20"/>
      <c r="E59" s="25">
        <f>SUM(E45:E58)</f>
        <v>28107.428933000003</v>
      </c>
      <c r="F59" s="26">
        <f>SUM(F45:F58)</f>
        <v>12.086507013520103</v>
      </c>
      <c r="G59" s="14"/>
      <c r="H59" s="14"/>
      <c r="I59" s="14"/>
    </row>
    <row r="60" spans="1:9" x14ac:dyDescent="0.2">
      <c r="A60" s="21"/>
      <c r="B60" s="21"/>
      <c r="C60" s="21"/>
      <c r="D60" s="21"/>
      <c r="E60" s="22"/>
      <c r="F60" s="23"/>
    </row>
    <row r="61" spans="1:9" x14ac:dyDescent="0.2">
      <c r="A61" s="20" t="s">
        <v>827</v>
      </c>
      <c r="B61" s="21"/>
      <c r="C61" s="21"/>
      <c r="D61" s="21"/>
      <c r="E61" s="22"/>
      <c r="F61" s="23"/>
    </row>
    <row r="62" spans="1:9" x14ac:dyDescent="0.2">
      <c r="A62" s="21" t="s">
        <v>414</v>
      </c>
      <c r="B62" s="21" t="s">
        <v>413</v>
      </c>
      <c r="C62" s="21" t="s">
        <v>827</v>
      </c>
      <c r="D62" s="24">
        <v>3408000</v>
      </c>
      <c r="E62" s="22">
        <v>3602.6021689999998</v>
      </c>
      <c r="F62" s="23">
        <v>1.5491589958773799</v>
      </c>
    </row>
    <row r="63" spans="1:9" x14ac:dyDescent="0.2">
      <c r="A63" s="20" t="s">
        <v>24</v>
      </c>
      <c r="B63" s="20"/>
      <c r="C63" s="20"/>
      <c r="D63" s="20"/>
      <c r="E63" s="25">
        <f>SUM(E62:E62)</f>
        <v>3602.6021689999998</v>
      </c>
      <c r="F63" s="26">
        <f>SUM(F62:F62)</f>
        <v>1.5491589958773799</v>
      </c>
      <c r="G63" s="14"/>
      <c r="H63" s="14"/>
      <c r="I63" s="14"/>
    </row>
    <row r="64" spans="1:9" x14ac:dyDescent="0.2">
      <c r="A64" s="21"/>
      <c r="B64" s="21"/>
      <c r="C64" s="21"/>
      <c r="D64" s="21"/>
      <c r="E64" s="22"/>
      <c r="F64" s="23"/>
    </row>
    <row r="65" spans="1:9" x14ac:dyDescent="0.2">
      <c r="A65" s="20" t="s">
        <v>28</v>
      </c>
      <c r="B65" s="20"/>
      <c r="C65" s="20"/>
      <c r="D65" s="20"/>
      <c r="E65" s="25">
        <f>E38+E43+E59+E63</f>
        <v>215962.96171700003</v>
      </c>
      <c r="F65" s="26">
        <f>F38+F43+F59+F63</f>
        <v>92.866475182598435</v>
      </c>
      <c r="G65" s="14"/>
      <c r="H65" s="14"/>
      <c r="I65" s="14"/>
    </row>
    <row r="66" spans="1:9" x14ac:dyDescent="0.2">
      <c r="A66" s="20"/>
      <c r="B66" s="20"/>
      <c r="C66" s="20"/>
      <c r="D66" s="20"/>
      <c r="E66" s="25"/>
      <c r="F66" s="26"/>
      <c r="G66" s="14"/>
      <c r="H66" s="14"/>
      <c r="I66" s="14"/>
    </row>
    <row r="67" spans="1:9" x14ac:dyDescent="0.2">
      <c r="A67" s="20" t="s">
        <v>30</v>
      </c>
      <c r="B67" s="20"/>
      <c r="C67" s="20"/>
      <c r="D67" s="20"/>
      <c r="E67" s="25">
        <f>E69-(E38+E43+E59+E63)</f>
        <v>16589.163570799981</v>
      </c>
      <c r="F67" s="26">
        <f>F69-(F38+F43+F59+F63)</f>
        <v>7.1335248174015646</v>
      </c>
      <c r="G67" s="14"/>
      <c r="H67" s="14"/>
      <c r="I67" s="14"/>
    </row>
    <row r="68" spans="1:9" x14ac:dyDescent="0.2">
      <c r="A68" s="20"/>
      <c r="B68" s="20"/>
      <c r="C68" s="20"/>
      <c r="D68" s="20"/>
      <c r="E68" s="25"/>
      <c r="F68" s="26"/>
      <c r="G68" s="14"/>
      <c r="H68" s="14"/>
      <c r="I68" s="14"/>
    </row>
    <row r="69" spans="1:9" x14ac:dyDescent="0.2">
      <c r="A69" s="27" t="s">
        <v>29</v>
      </c>
      <c r="B69" s="27"/>
      <c r="C69" s="27"/>
      <c r="D69" s="27"/>
      <c r="E69" s="28">
        <v>232552.12528780001</v>
      </c>
      <c r="F69" s="29">
        <v>100</v>
      </c>
      <c r="G69" s="14"/>
      <c r="H69" s="14"/>
      <c r="I69" s="14"/>
    </row>
    <row r="71" spans="1:9" x14ac:dyDescent="0.2">
      <c r="A71" s="14" t="s">
        <v>33</v>
      </c>
    </row>
    <row r="72" spans="1:9" x14ac:dyDescent="0.2">
      <c r="A72" s="14" t="s">
        <v>34</v>
      </c>
    </row>
    <row r="73" spans="1:9" x14ac:dyDescent="0.2">
      <c r="A73" s="14" t="s">
        <v>35</v>
      </c>
      <c r="B73" s="14"/>
      <c r="C73" s="30" t="s">
        <v>37</v>
      </c>
      <c r="D73" s="14" t="s">
        <v>36</v>
      </c>
    </row>
    <row r="74" spans="1:9" x14ac:dyDescent="0.2">
      <c r="A74" s="7" t="s">
        <v>60</v>
      </c>
      <c r="C74" s="31">
        <v>114.4759</v>
      </c>
      <c r="D74" s="31">
        <v>137.1737</v>
      </c>
    </row>
    <row r="75" spans="1:9" x14ac:dyDescent="0.2">
      <c r="A75" s="7" t="s">
        <v>87</v>
      </c>
      <c r="C75" s="31">
        <v>24.307300000000001</v>
      </c>
      <c r="D75" s="31">
        <v>28.015699999999999</v>
      </c>
    </row>
    <row r="76" spans="1:9" x14ac:dyDescent="0.2">
      <c r="A76" s="7" t="s">
        <v>61</v>
      </c>
      <c r="C76" s="31">
        <v>123.6968</v>
      </c>
      <c r="D76" s="31">
        <v>148.80109999999999</v>
      </c>
    </row>
    <row r="77" spans="1:9" x14ac:dyDescent="0.2">
      <c r="A77" s="7" t="s">
        <v>88</v>
      </c>
      <c r="C77" s="31">
        <v>27.146599999999999</v>
      </c>
      <c r="D77" s="31">
        <v>31.370799999999999</v>
      </c>
    </row>
    <row r="79" spans="1:9" x14ac:dyDescent="0.2">
      <c r="A79" s="14" t="s">
        <v>38</v>
      </c>
    </row>
    <row r="80" spans="1:9" x14ac:dyDescent="0.2">
      <c r="A80" s="84" t="s">
        <v>39</v>
      </c>
      <c r="B80" s="85"/>
      <c r="C80" s="32" t="s">
        <v>40</v>
      </c>
    </row>
    <row r="81" spans="1:4" x14ac:dyDescent="0.2">
      <c r="A81" s="80" t="s">
        <v>87</v>
      </c>
      <c r="B81" s="81"/>
      <c r="C81" s="33">
        <v>1</v>
      </c>
    </row>
    <row r="82" spans="1:4" x14ac:dyDescent="0.2">
      <c r="A82" s="80" t="s">
        <v>88</v>
      </c>
      <c r="B82" s="81"/>
      <c r="C82" s="33">
        <v>1.1499999999999999</v>
      </c>
    </row>
    <row r="83" spans="1:4" x14ac:dyDescent="0.2">
      <c r="A83" s="7" t="s">
        <v>41</v>
      </c>
    </row>
    <row r="84" spans="1:4" x14ac:dyDescent="0.2">
      <c r="A84" s="7" t="s">
        <v>42</v>
      </c>
    </row>
    <row r="86" spans="1:4" x14ac:dyDescent="0.2">
      <c r="A86" s="14" t="s">
        <v>309</v>
      </c>
      <c r="D86" s="51">
        <v>6.9000000000000006E-2</v>
      </c>
    </row>
    <row r="88" spans="1:4" x14ac:dyDescent="0.2">
      <c r="A88" s="87" t="s">
        <v>44</v>
      </c>
      <c r="B88" s="87"/>
      <c r="C88" s="87"/>
      <c r="D88" s="30" t="s">
        <v>45</v>
      </c>
    </row>
    <row r="90" spans="1:4" x14ac:dyDescent="0.2">
      <c r="A90" s="14" t="s">
        <v>1166</v>
      </c>
    </row>
    <row r="91" spans="1:4" x14ac:dyDescent="0.2">
      <c r="A91" s="76"/>
    </row>
    <row r="92" spans="1:4" x14ac:dyDescent="0.2">
      <c r="A92" s="68" t="s">
        <v>1156</v>
      </c>
    </row>
    <row r="93" spans="1:4" x14ac:dyDescent="0.2">
      <c r="A93" s="70"/>
    </row>
    <row r="94" spans="1:4" x14ac:dyDescent="0.2">
      <c r="A94" s="69"/>
    </row>
    <row r="95" spans="1:4" x14ac:dyDescent="0.2">
      <c r="A95" s="69"/>
    </row>
    <row r="96" spans="1:4" x14ac:dyDescent="0.2">
      <c r="A96" s="69"/>
    </row>
    <row r="97" spans="1:1" x14ac:dyDescent="0.2">
      <c r="A97" s="69"/>
    </row>
    <row r="98" spans="1:1" x14ac:dyDescent="0.2">
      <c r="A98" s="69"/>
    </row>
    <row r="99" spans="1:1" x14ac:dyDescent="0.2">
      <c r="A99" s="69"/>
    </row>
    <row r="100" spans="1:1" x14ac:dyDescent="0.2">
      <c r="A100" s="69"/>
    </row>
    <row r="101" spans="1:1" x14ac:dyDescent="0.2">
      <c r="A101" s="69"/>
    </row>
    <row r="102" spans="1:1" x14ac:dyDescent="0.2">
      <c r="A102" s="69"/>
    </row>
    <row r="103" spans="1:1" x14ac:dyDescent="0.2">
      <c r="A103" s="69"/>
    </row>
    <row r="104" spans="1:1" x14ac:dyDescent="0.2">
      <c r="A104" s="69"/>
    </row>
    <row r="105" spans="1:1" x14ac:dyDescent="0.2">
      <c r="A105" s="68" t="s">
        <v>1167</v>
      </c>
    </row>
    <row r="106" spans="1:1" x14ac:dyDescent="0.2">
      <c r="A106" s="69"/>
    </row>
    <row r="107" spans="1:1" x14ac:dyDescent="0.2">
      <c r="A107" s="68" t="s">
        <v>1189</v>
      </c>
    </row>
    <row r="108" spans="1:1" x14ac:dyDescent="0.2">
      <c r="A108" s="69"/>
    </row>
    <row r="109" spans="1:1" x14ac:dyDescent="0.2">
      <c r="A109" s="69"/>
    </row>
    <row r="110" spans="1:1" x14ac:dyDescent="0.2">
      <c r="A110" s="69"/>
    </row>
    <row r="111" spans="1:1" x14ac:dyDescent="0.2">
      <c r="A111" s="69"/>
    </row>
    <row r="112" spans="1:1" x14ac:dyDescent="0.2">
      <c r="A112" s="69"/>
    </row>
    <row r="113" spans="1:1" x14ac:dyDescent="0.2">
      <c r="A113" s="69"/>
    </row>
    <row r="114" spans="1:1" x14ac:dyDescent="0.2">
      <c r="A114" s="69"/>
    </row>
    <row r="115" spans="1:1" x14ac:dyDescent="0.2">
      <c r="A115" s="69"/>
    </row>
    <row r="116" spans="1:1" x14ac:dyDescent="0.2">
      <c r="A116" s="69"/>
    </row>
    <row r="117" spans="1:1" x14ac:dyDescent="0.2">
      <c r="A117" s="69"/>
    </row>
    <row r="118" spans="1:1" x14ac:dyDescent="0.2">
      <c r="A118" s="69"/>
    </row>
    <row r="119" spans="1:1" x14ac:dyDescent="0.2">
      <c r="A119" s="69"/>
    </row>
    <row r="122" spans="1:1" x14ac:dyDescent="0.2">
      <c r="A122" s="14" t="s">
        <v>1168</v>
      </c>
    </row>
    <row r="124" spans="1:1" x14ac:dyDescent="0.2">
      <c r="A124" s="68" t="s">
        <v>1190</v>
      </c>
    </row>
  </sheetData>
  <mergeCells count="5">
    <mergeCell ref="A1:F1"/>
    <mergeCell ref="A80:B80"/>
    <mergeCell ref="A81:B81"/>
    <mergeCell ref="A82:B82"/>
    <mergeCell ref="A88:C88"/>
  </mergeCells>
  <conditionalFormatting sqref="F2:F3 F227:F65536">
    <cfRule type="cellIs" dxfId="53" priority="2" stopIfTrue="1" operator="between">
      <formula>0.009</formula>
      <formula>-0.009</formula>
    </cfRule>
  </conditionalFormatting>
  <conditionalFormatting sqref="F5:F138">
    <cfRule type="cellIs" dxfId="52"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9"/>
  <sheetViews>
    <sheetView workbookViewId="0">
      <selection sqref="A1:F1"/>
    </sheetView>
  </sheetViews>
  <sheetFormatPr defaultColWidth="9.33203125" defaultRowHeight="10.199999999999999" x14ac:dyDescent="0.2"/>
  <cols>
    <col min="1" max="1" width="38.6640625" style="7" bestFit="1" customWidth="1"/>
    <col min="2" max="2" width="29.6640625" style="7" bestFit="1" customWidth="1"/>
    <col min="3" max="3" width="23.5546875" style="7" bestFit="1" customWidth="1"/>
    <col min="4" max="4" width="15.33203125" style="7" bestFit="1" customWidth="1"/>
    <col min="5" max="5" width="34.5546875" style="10" customWidth="1"/>
    <col min="6" max="6" width="13.5546875" style="11" bestFit="1" customWidth="1"/>
    <col min="7" max="7" width="36.5546875" style="7" customWidth="1"/>
    <col min="8" max="8" width="30.6640625" style="7" customWidth="1"/>
    <col min="9" max="16384" width="9.33203125" style="7"/>
  </cols>
  <sheetData>
    <row r="1" spans="1:8" s="1" customFormat="1" ht="13.8" x14ac:dyDescent="0.2">
      <c r="A1" s="82" t="s">
        <v>13</v>
      </c>
      <c r="B1" s="83"/>
      <c r="C1" s="83"/>
      <c r="D1" s="83"/>
      <c r="E1" s="83"/>
      <c r="F1" s="83"/>
    </row>
    <row r="2" spans="1:8" s="1" customFormat="1" ht="11.4"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359</v>
      </c>
      <c r="D4" s="13" t="s">
        <v>1</v>
      </c>
      <c r="E4" s="52" t="s">
        <v>6</v>
      </c>
      <c r="F4" s="12" t="s">
        <v>3</v>
      </c>
      <c r="G4" s="55"/>
      <c r="H4" s="55"/>
    </row>
    <row r="5" spans="1:8" x14ac:dyDescent="0.2">
      <c r="A5" s="16" t="s">
        <v>90</v>
      </c>
      <c r="B5" s="17"/>
      <c r="C5" s="17"/>
      <c r="D5" s="17"/>
      <c r="E5" s="18"/>
      <c r="F5" s="19"/>
    </row>
    <row r="6" spans="1:8" x14ac:dyDescent="0.2">
      <c r="A6" s="20" t="s">
        <v>51</v>
      </c>
      <c r="B6" s="21"/>
      <c r="C6" s="21"/>
      <c r="D6" s="21"/>
      <c r="E6" s="22"/>
      <c r="F6" s="23"/>
    </row>
    <row r="7" spans="1:8" x14ac:dyDescent="0.2">
      <c r="A7" s="21" t="s">
        <v>113</v>
      </c>
      <c r="B7" s="21" t="s">
        <v>112</v>
      </c>
      <c r="C7" s="21" t="s">
        <v>114</v>
      </c>
      <c r="D7" s="24">
        <v>6741114</v>
      </c>
      <c r="E7" s="22">
        <v>13519.97824</v>
      </c>
      <c r="F7" s="23">
        <v>8.3942067139378</v>
      </c>
    </row>
    <row r="8" spans="1:8" x14ac:dyDescent="0.2">
      <c r="A8" s="21" t="s">
        <v>127</v>
      </c>
      <c r="B8" s="21" t="s">
        <v>126</v>
      </c>
      <c r="C8" s="21" t="s">
        <v>128</v>
      </c>
      <c r="D8" s="24">
        <v>955470</v>
      </c>
      <c r="E8" s="22">
        <v>13350.30458</v>
      </c>
      <c r="F8" s="23">
        <v>8.2888607029703696</v>
      </c>
    </row>
    <row r="9" spans="1:8" x14ac:dyDescent="0.2">
      <c r="A9" s="21" t="s">
        <v>417</v>
      </c>
      <c r="B9" s="21" t="s">
        <v>416</v>
      </c>
      <c r="C9" s="21" t="s">
        <v>98</v>
      </c>
      <c r="D9" s="24">
        <v>314164</v>
      </c>
      <c r="E9" s="22">
        <v>7229.6990500000002</v>
      </c>
      <c r="F9" s="23">
        <v>4.4887341701268699</v>
      </c>
    </row>
    <row r="10" spans="1:8" x14ac:dyDescent="0.2">
      <c r="A10" s="21" t="s">
        <v>419</v>
      </c>
      <c r="B10" s="21" t="s">
        <v>418</v>
      </c>
      <c r="C10" s="21" t="s">
        <v>114</v>
      </c>
      <c r="D10" s="24">
        <v>104672</v>
      </c>
      <c r="E10" s="22">
        <v>7102.8849120000004</v>
      </c>
      <c r="F10" s="23">
        <v>4.4099985338909802</v>
      </c>
    </row>
    <row r="11" spans="1:8" x14ac:dyDescent="0.2">
      <c r="A11" s="21" t="s">
        <v>421</v>
      </c>
      <c r="B11" s="21" t="s">
        <v>420</v>
      </c>
      <c r="C11" s="21" t="s">
        <v>98</v>
      </c>
      <c r="D11" s="24">
        <v>948272</v>
      </c>
      <c r="E11" s="22">
        <v>7086.9107919999997</v>
      </c>
      <c r="F11" s="23">
        <v>4.4000806136863</v>
      </c>
    </row>
    <row r="12" spans="1:8" x14ac:dyDescent="0.2">
      <c r="A12" s="21" t="s">
        <v>174</v>
      </c>
      <c r="B12" s="21" t="s">
        <v>173</v>
      </c>
      <c r="C12" s="21" t="s">
        <v>175</v>
      </c>
      <c r="D12" s="24">
        <v>233786</v>
      </c>
      <c r="E12" s="22">
        <v>6913.636485</v>
      </c>
      <c r="F12" s="23">
        <v>4.2924990536162504</v>
      </c>
    </row>
    <row r="13" spans="1:8" x14ac:dyDescent="0.2">
      <c r="A13" s="21" t="s">
        <v>423</v>
      </c>
      <c r="B13" s="21" t="s">
        <v>422</v>
      </c>
      <c r="C13" s="21" t="s">
        <v>98</v>
      </c>
      <c r="D13" s="24">
        <v>277810</v>
      </c>
      <c r="E13" s="22">
        <v>6824.5415549999998</v>
      </c>
      <c r="F13" s="23">
        <v>4.2371823033739204</v>
      </c>
    </row>
    <row r="14" spans="1:8" x14ac:dyDescent="0.2">
      <c r="A14" s="21" t="s">
        <v>425</v>
      </c>
      <c r="B14" s="21" t="s">
        <v>424</v>
      </c>
      <c r="C14" s="21" t="s">
        <v>114</v>
      </c>
      <c r="D14" s="24">
        <v>244652</v>
      </c>
      <c r="E14" s="22">
        <v>6558.7531419999996</v>
      </c>
      <c r="F14" s="23">
        <v>4.07216111463483</v>
      </c>
    </row>
    <row r="15" spans="1:8" x14ac:dyDescent="0.2">
      <c r="A15" s="21" t="s">
        <v>427</v>
      </c>
      <c r="B15" s="21" t="s">
        <v>426</v>
      </c>
      <c r="C15" s="21" t="s">
        <v>98</v>
      </c>
      <c r="D15" s="24">
        <v>750599</v>
      </c>
      <c r="E15" s="22">
        <v>5601.3450380000004</v>
      </c>
      <c r="F15" s="23">
        <v>3.4777310503320602</v>
      </c>
    </row>
    <row r="16" spans="1:8" x14ac:dyDescent="0.2">
      <c r="A16" s="21" t="s">
        <v>429</v>
      </c>
      <c r="B16" s="21" t="s">
        <v>428</v>
      </c>
      <c r="C16" s="21" t="s">
        <v>98</v>
      </c>
      <c r="D16" s="24">
        <v>738278</v>
      </c>
      <c r="E16" s="22">
        <v>5096.3330340000002</v>
      </c>
      <c r="F16" s="23">
        <v>3.1641820875050302</v>
      </c>
    </row>
    <row r="17" spans="1:6" x14ac:dyDescent="0.2">
      <c r="A17" s="21" t="s">
        <v>160</v>
      </c>
      <c r="B17" s="21" t="s">
        <v>159</v>
      </c>
      <c r="C17" s="21" t="s">
        <v>98</v>
      </c>
      <c r="D17" s="24">
        <v>353488</v>
      </c>
      <c r="E17" s="22">
        <v>5056.1156080000001</v>
      </c>
      <c r="F17" s="23">
        <v>3.1392121222170899</v>
      </c>
    </row>
    <row r="18" spans="1:6" x14ac:dyDescent="0.2">
      <c r="A18" s="21" t="s">
        <v>431</v>
      </c>
      <c r="B18" s="21" t="s">
        <v>430</v>
      </c>
      <c r="C18" s="21" t="s">
        <v>98</v>
      </c>
      <c r="D18" s="24">
        <v>89916</v>
      </c>
      <c r="E18" s="22">
        <v>4908.3346080000001</v>
      </c>
      <c r="F18" s="23">
        <v>3.0474587006973501</v>
      </c>
    </row>
    <row r="19" spans="1:6" x14ac:dyDescent="0.2">
      <c r="A19" s="21" t="s">
        <v>116</v>
      </c>
      <c r="B19" s="21" t="s">
        <v>115</v>
      </c>
      <c r="C19" s="21" t="s">
        <v>98</v>
      </c>
      <c r="D19" s="24">
        <v>320314</v>
      </c>
      <c r="E19" s="22">
        <v>4675.3031440000004</v>
      </c>
      <c r="F19" s="23">
        <v>2.9027754589832302</v>
      </c>
    </row>
    <row r="20" spans="1:6" x14ac:dyDescent="0.2">
      <c r="A20" s="21" t="s">
        <v>433</v>
      </c>
      <c r="B20" s="21" t="s">
        <v>432</v>
      </c>
      <c r="C20" s="21" t="s">
        <v>114</v>
      </c>
      <c r="D20" s="24">
        <v>420087</v>
      </c>
      <c r="E20" s="22">
        <v>4317.8642300000001</v>
      </c>
      <c r="F20" s="23">
        <v>2.6808508317050301</v>
      </c>
    </row>
    <row r="21" spans="1:6" x14ac:dyDescent="0.2">
      <c r="A21" s="21" t="s">
        <v>97</v>
      </c>
      <c r="B21" s="21" t="s">
        <v>96</v>
      </c>
      <c r="C21" s="21" t="s">
        <v>98</v>
      </c>
      <c r="D21" s="24">
        <v>248772</v>
      </c>
      <c r="E21" s="22">
        <v>3897.6353100000001</v>
      </c>
      <c r="F21" s="23">
        <v>2.4199415048528201</v>
      </c>
    </row>
    <row r="22" spans="1:6" x14ac:dyDescent="0.2">
      <c r="A22" s="21" t="s">
        <v>103</v>
      </c>
      <c r="B22" s="21" t="s">
        <v>102</v>
      </c>
      <c r="C22" s="21" t="s">
        <v>104</v>
      </c>
      <c r="D22" s="24">
        <v>237386</v>
      </c>
      <c r="E22" s="22">
        <v>3427.9725330000001</v>
      </c>
      <c r="F22" s="23">
        <v>2.12833996777964</v>
      </c>
    </row>
    <row r="23" spans="1:6" x14ac:dyDescent="0.2">
      <c r="A23" s="21" t="s">
        <v>262</v>
      </c>
      <c r="B23" s="21" t="s">
        <v>261</v>
      </c>
      <c r="C23" s="21" t="s">
        <v>98</v>
      </c>
      <c r="D23" s="24">
        <v>83926</v>
      </c>
      <c r="E23" s="22">
        <v>3276.5969289999998</v>
      </c>
      <c r="F23" s="23">
        <v>2.03435474910053</v>
      </c>
    </row>
    <row r="24" spans="1:6" x14ac:dyDescent="0.2">
      <c r="A24" s="21" t="s">
        <v>295</v>
      </c>
      <c r="B24" s="21" t="s">
        <v>294</v>
      </c>
      <c r="C24" s="21" t="s">
        <v>98</v>
      </c>
      <c r="D24" s="24">
        <v>283239</v>
      </c>
      <c r="E24" s="22">
        <v>3025.2757590000001</v>
      </c>
      <c r="F24" s="23">
        <v>1.8783158993983</v>
      </c>
    </row>
    <row r="25" spans="1:6" x14ac:dyDescent="0.2">
      <c r="A25" s="21" t="s">
        <v>435</v>
      </c>
      <c r="B25" s="21" t="s">
        <v>434</v>
      </c>
      <c r="C25" s="21" t="s">
        <v>98</v>
      </c>
      <c r="D25" s="24">
        <v>286871</v>
      </c>
      <c r="E25" s="22">
        <v>2701.1773360000002</v>
      </c>
      <c r="F25" s="23">
        <v>1.6770915253623799</v>
      </c>
    </row>
    <row r="26" spans="1:6" x14ac:dyDescent="0.2">
      <c r="A26" s="21" t="s">
        <v>206</v>
      </c>
      <c r="B26" s="21" t="s">
        <v>205</v>
      </c>
      <c r="C26" s="21" t="s">
        <v>207</v>
      </c>
      <c r="D26" s="24">
        <v>148810</v>
      </c>
      <c r="E26" s="22">
        <v>1999.55997</v>
      </c>
      <c r="F26" s="23">
        <v>1.2414753505620499</v>
      </c>
    </row>
    <row r="27" spans="1:6" x14ac:dyDescent="0.2">
      <c r="A27" s="21" t="s">
        <v>437</v>
      </c>
      <c r="B27" s="21" t="s">
        <v>436</v>
      </c>
      <c r="C27" s="21" t="s">
        <v>207</v>
      </c>
      <c r="D27" s="24">
        <v>103695</v>
      </c>
      <c r="E27" s="22">
        <v>1904.87715</v>
      </c>
      <c r="F27" s="23">
        <v>1.1826892231563799</v>
      </c>
    </row>
    <row r="28" spans="1:6" x14ac:dyDescent="0.2">
      <c r="A28" s="21" t="s">
        <v>439</v>
      </c>
      <c r="B28" s="21" t="s">
        <v>438</v>
      </c>
      <c r="C28" s="21" t="s">
        <v>98</v>
      </c>
      <c r="D28" s="24">
        <v>42281</v>
      </c>
      <c r="E28" s="22">
        <v>1793.327475</v>
      </c>
      <c r="F28" s="23">
        <v>1.1134308993484101</v>
      </c>
    </row>
    <row r="29" spans="1:6" x14ac:dyDescent="0.2">
      <c r="A29" s="21" t="s">
        <v>441</v>
      </c>
      <c r="B29" s="21" t="s">
        <v>440</v>
      </c>
      <c r="C29" s="21" t="s">
        <v>175</v>
      </c>
      <c r="D29" s="24">
        <v>853369</v>
      </c>
      <c r="E29" s="22">
        <v>1791.7335519999999</v>
      </c>
      <c r="F29" s="23">
        <v>1.11244127355829</v>
      </c>
    </row>
    <row r="30" spans="1:6" x14ac:dyDescent="0.2">
      <c r="A30" s="21" t="s">
        <v>443</v>
      </c>
      <c r="B30" s="21" t="s">
        <v>442</v>
      </c>
      <c r="C30" s="21" t="s">
        <v>114</v>
      </c>
      <c r="D30" s="24">
        <v>1012395</v>
      </c>
      <c r="E30" s="22">
        <v>1786.269738</v>
      </c>
      <c r="F30" s="23">
        <v>1.10904893199174</v>
      </c>
    </row>
    <row r="31" spans="1:6" x14ac:dyDescent="0.2">
      <c r="A31" s="21" t="s">
        <v>445</v>
      </c>
      <c r="B31" s="21" t="s">
        <v>444</v>
      </c>
      <c r="C31" s="21" t="s">
        <v>98</v>
      </c>
      <c r="D31" s="24">
        <v>21423</v>
      </c>
      <c r="E31" s="22">
        <v>1153.6392619999999</v>
      </c>
      <c r="F31" s="23">
        <v>0.71626494263815099</v>
      </c>
    </row>
    <row r="32" spans="1:6" x14ac:dyDescent="0.2">
      <c r="A32" s="21" t="s">
        <v>447</v>
      </c>
      <c r="B32" s="21" t="s">
        <v>446</v>
      </c>
      <c r="C32" s="21" t="s">
        <v>128</v>
      </c>
      <c r="D32" s="24">
        <v>263463</v>
      </c>
      <c r="E32" s="22">
        <v>1058.4626029999999</v>
      </c>
      <c r="F32" s="23">
        <v>0.65717220330043102</v>
      </c>
    </row>
    <row r="33" spans="1:9" x14ac:dyDescent="0.2">
      <c r="A33" s="21" t="s">
        <v>449</v>
      </c>
      <c r="B33" s="21" t="s">
        <v>448</v>
      </c>
      <c r="C33" s="21" t="s">
        <v>207</v>
      </c>
      <c r="D33" s="24">
        <v>94389</v>
      </c>
      <c r="E33" s="22">
        <v>964.60838550000005</v>
      </c>
      <c r="F33" s="23">
        <v>0.59890053387281195</v>
      </c>
    </row>
    <row r="34" spans="1:9" x14ac:dyDescent="0.2">
      <c r="A34" s="21" t="s">
        <v>451</v>
      </c>
      <c r="B34" s="21" t="s">
        <v>450</v>
      </c>
      <c r="C34" s="21" t="s">
        <v>207</v>
      </c>
      <c r="D34" s="24">
        <v>105326</v>
      </c>
      <c r="E34" s="22">
        <v>902.064527</v>
      </c>
      <c r="F34" s="23">
        <v>0.56006866094989605</v>
      </c>
    </row>
    <row r="35" spans="1:9" x14ac:dyDescent="0.2">
      <c r="A35" s="21" t="s">
        <v>453</v>
      </c>
      <c r="B35" s="21" t="s">
        <v>452</v>
      </c>
      <c r="C35" s="21" t="s">
        <v>175</v>
      </c>
      <c r="D35" s="24">
        <v>576588</v>
      </c>
      <c r="E35" s="22">
        <v>507.97402799999998</v>
      </c>
      <c r="F35" s="23">
        <v>0.31538800733629202</v>
      </c>
    </row>
    <row r="36" spans="1:9" x14ac:dyDescent="0.2">
      <c r="A36" s="21" t="s">
        <v>455</v>
      </c>
      <c r="B36" s="21" t="s">
        <v>454</v>
      </c>
      <c r="C36" s="21" t="s">
        <v>385</v>
      </c>
      <c r="D36" s="24">
        <v>17000</v>
      </c>
      <c r="E36" s="22">
        <v>441.05650000000003</v>
      </c>
      <c r="F36" s="23">
        <v>0.27384063552500998</v>
      </c>
    </row>
    <row r="37" spans="1:9" x14ac:dyDescent="0.2">
      <c r="A37" s="21" t="s">
        <v>457</v>
      </c>
      <c r="B37" s="21" t="s">
        <v>456</v>
      </c>
      <c r="C37" s="21" t="s">
        <v>98</v>
      </c>
      <c r="D37" s="24">
        <v>63629</v>
      </c>
      <c r="E37" s="22">
        <v>75.750324500000005</v>
      </c>
      <c r="F37" s="23">
        <v>4.7031427951533998E-2</v>
      </c>
    </row>
    <row r="38" spans="1:9" x14ac:dyDescent="0.2">
      <c r="A38" s="20" t="s">
        <v>24</v>
      </c>
      <c r="B38" s="20"/>
      <c r="C38" s="20"/>
      <c r="D38" s="20"/>
      <c r="E38" s="25">
        <f>SUM(E7:E37)</f>
        <v>128949.98580000004</v>
      </c>
      <c r="F38" s="26">
        <f>SUM(F7:F37)</f>
        <v>80.061729194361789</v>
      </c>
      <c r="G38" s="14"/>
      <c r="H38" s="14"/>
      <c r="I38" s="14"/>
    </row>
    <row r="39" spans="1:9" x14ac:dyDescent="0.2">
      <c r="A39" s="21"/>
      <c r="B39" s="21"/>
      <c r="C39" s="21"/>
      <c r="D39" s="21"/>
      <c r="E39" s="22"/>
      <c r="F39" s="23"/>
    </row>
    <row r="40" spans="1:9" x14ac:dyDescent="0.2">
      <c r="A40" s="20" t="s">
        <v>382</v>
      </c>
      <c r="B40" s="21"/>
      <c r="C40" s="21"/>
      <c r="D40" s="21"/>
      <c r="E40" s="22"/>
      <c r="F40" s="23"/>
    </row>
    <row r="41" spans="1:9" x14ac:dyDescent="0.2">
      <c r="A41" s="21" t="s">
        <v>401</v>
      </c>
      <c r="B41" s="21" t="s">
        <v>400</v>
      </c>
      <c r="C41" s="21" t="s">
        <v>207</v>
      </c>
      <c r="D41" s="24">
        <v>49633</v>
      </c>
      <c r="E41" s="22">
        <v>2814.212939</v>
      </c>
      <c r="F41" s="23">
        <v>1.74727242364293</v>
      </c>
    </row>
    <row r="42" spans="1:9" x14ac:dyDescent="0.2">
      <c r="A42" s="21" t="s">
        <v>459</v>
      </c>
      <c r="B42" s="21" t="s">
        <v>458</v>
      </c>
      <c r="C42" s="21" t="s">
        <v>114</v>
      </c>
      <c r="D42" s="24">
        <v>9314</v>
      </c>
      <c r="E42" s="22">
        <v>1500.836049</v>
      </c>
      <c r="F42" s="23">
        <v>0.93183049672095297</v>
      </c>
    </row>
    <row r="43" spans="1:9" x14ac:dyDescent="0.2">
      <c r="A43" s="21" t="s">
        <v>461</v>
      </c>
      <c r="B43" s="21" t="s">
        <v>460</v>
      </c>
      <c r="C43" s="21" t="s">
        <v>98</v>
      </c>
      <c r="D43" s="24">
        <v>9392</v>
      </c>
      <c r="E43" s="22">
        <v>1426.477007</v>
      </c>
      <c r="F43" s="23">
        <v>0.88566288028561901</v>
      </c>
    </row>
    <row r="44" spans="1:9" x14ac:dyDescent="0.2">
      <c r="A44" s="21" t="s">
        <v>463</v>
      </c>
      <c r="B44" s="21" t="s">
        <v>462</v>
      </c>
      <c r="C44" s="21" t="s">
        <v>98</v>
      </c>
      <c r="D44" s="24">
        <v>3349</v>
      </c>
      <c r="E44" s="22">
        <v>1408.0326709999999</v>
      </c>
      <c r="F44" s="23">
        <v>0.87421126650807202</v>
      </c>
    </row>
    <row r="45" spans="1:9" x14ac:dyDescent="0.2">
      <c r="A45" s="21" t="s">
        <v>465</v>
      </c>
      <c r="B45" s="21" t="s">
        <v>464</v>
      </c>
      <c r="C45" s="21" t="s">
        <v>98</v>
      </c>
      <c r="D45" s="24">
        <v>3698</v>
      </c>
      <c r="E45" s="22">
        <v>1378.171818</v>
      </c>
      <c r="F45" s="23">
        <v>0.855671430993033</v>
      </c>
    </row>
    <row r="46" spans="1:9" x14ac:dyDescent="0.2">
      <c r="A46" s="21" t="s">
        <v>467</v>
      </c>
      <c r="B46" s="21" t="s">
        <v>466</v>
      </c>
      <c r="C46" s="21" t="s">
        <v>385</v>
      </c>
      <c r="D46" s="24">
        <v>6859</v>
      </c>
      <c r="E46" s="22">
        <v>1204.586323</v>
      </c>
      <c r="F46" s="23">
        <v>0.74789666229849305</v>
      </c>
    </row>
    <row r="47" spans="1:9" x14ac:dyDescent="0.2">
      <c r="A47" s="21" t="s">
        <v>469</v>
      </c>
      <c r="B47" s="21" t="s">
        <v>468</v>
      </c>
      <c r="C47" s="21" t="s">
        <v>207</v>
      </c>
      <c r="D47" s="24">
        <v>94899</v>
      </c>
      <c r="E47" s="22">
        <v>1004.155045</v>
      </c>
      <c r="F47" s="23">
        <v>0.623454037495072</v>
      </c>
    </row>
    <row r="48" spans="1:9" x14ac:dyDescent="0.2">
      <c r="A48" s="21" t="s">
        <v>471</v>
      </c>
      <c r="B48" s="21" t="s">
        <v>470</v>
      </c>
      <c r="C48" s="21" t="s">
        <v>98</v>
      </c>
      <c r="D48" s="24">
        <v>25217</v>
      </c>
      <c r="E48" s="22">
        <v>1002.7262940000001</v>
      </c>
      <c r="F48" s="23">
        <v>0.62256696275102696</v>
      </c>
    </row>
    <row r="49" spans="1:9" x14ac:dyDescent="0.2">
      <c r="A49" s="21" t="s">
        <v>473</v>
      </c>
      <c r="B49" s="21" t="s">
        <v>472</v>
      </c>
      <c r="C49" s="21" t="s">
        <v>114</v>
      </c>
      <c r="D49" s="24">
        <v>111883</v>
      </c>
      <c r="E49" s="22">
        <v>842.23354099999995</v>
      </c>
      <c r="F49" s="23">
        <v>0.522921140778834</v>
      </c>
    </row>
    <row r="50" spans="1:9" x14ac:dyDescent="0.2">
      <c r="A50" s="21" t="s">
        <v>475</v>
      </c>
      <c r="B50" s="21" t="s">
        <v>474</v>
      </c>
      <c r="C50" s="21" t="s">
        <v>98</v>
      </c>
      <c r="D50" s="24">
        <v>7250</v>
      </c>
      <c r="E50" s="22">
        <v>357.81938330000003</v>
      </c>
      <c r="F50" s="23">
        <v>0.222160850879738</v>
      </c>
    </row>
    <row r="51" spans="1:9" x14ac:dyDescent="0.2">
      <c r="A51" s="20" t="s">
        <v>24</v>
      </c>
      <c r="B51" s="20"/>
      <c r="C51" s="20"/>
      <c r="D51" s="20"/>
      <c r="E51" s="25">
        <f>SUM(E40:E50)</f>
        <v>12939.251070299999</v>
      </c>
      <c r="F51" s="26">
        <f>SUM(F40:F50)</f>
        <v>8.0336481523537717</v>
      </c>
      <c r="G51" s="14"/>
      <c r="H51" s="14"/>
      <c r="I51" s="14"/>
    </row>
    <row r="52" spans="1:9" x14ac:dyDescent="0.2">
      <c r="A52" s="21"/>
      <c r="B52" s="21"/>
      <c r="C52" s="21"/>
      <c r="D52" s="21"/>
      <c r="E52" s="22"/>
      <c r="F52" s="23"/>
    </row>
    <row r="53" spans="1:9" x14ac:dyDescent="0.2">
      <c r="A53" s="20" t="s">
        <v>412</v>
      </c>
      <c r="B53" s="21"/>
      <c r="C53" s="21"/>
      <c r="D53" s="21"/>
      <c r="E53" s="22"/>
      <c r="F53" s="23"/>
    </row>
    <row r="54" spans="1:9" x14ac:dyDescent="0.2">
      <c r="A54" s="21" t="s">
        <v>477</v>
      </c>
      <c r="B54" s="21" t="s">
        <v>476</v>
      </c>
      <c r="C54" s="21" t="s">
        <v>415</v>
      </c>
      <c r="D54" s="24">
        <v>175810.12400000001</v>
      </c>
      <c r="E54" s="22">
        <v>10370.18376</v>
      </c>
      <c r="F54" s="23">
        <v>6.4385803436737401</v>
      </c>
    </row>
    <row r="55" spans="1:9" x14ac:dyDescent="0.2">
      <c r="A55" s="20" t="s">
        <v>24</v>
      </c>
      <c r="B55" s="20"/>
      <c r="C55" s="20"/>
      <c r="D55" s="20"/>
      <c r="E55" s="25">
        <f>SUM(E54:E54)</f>
        <v>10370.18376</v>
      </c>
      <c r="F55" s="26">
        <f>SUM(F54:F54)</f>
        <v>6.4385803436737401</v>
      </c>
      <c r="G55" s="14"/>
      <c r="H55" s="14"/>
      <c r="I55" s="14"/>
    </row>
    <row r="56" spans="1:9" x14ac:dyDescent="0.2">
      <c r="A56" s="21"/>
      <c r="B56" s="21"/>
      <c r="C56" s="21"/>
      <c r="D56" s="21"/>
      <c r="E56" s="22"/>
      <c r="F56" s="23"/>
    </row>
    <row r="57" spans="1:9" x14ac:dyDescent="0.2">
      <c r="A57" s="20" t="s">
        <v>28</v>
      </c>
      <c r="B57" s="20"/>
      <c r="C57" s="20"/>
      <c r="D57" s="20"/>
      <c r="E57" s="25">
        <f>E38+E51+E55</f>
        <v>152259.42063030001</v>
      </c>
      <c r="F57" s="26">
        <f>F38+F51+F55</f>
        <v>94.5339576903893</v>
      </c>
      <c r="G57" s="14"/>
      <c r="H57" s="14"/>
      <c r="I57" s="14"/>
    </row>
    <row r="58" spans="1:9" x14ac:dyDescent="0.2">
      <c r="A58" s="20"/>
      <c r="B58" s="20"/>
      <c r="C58" s="20"/>
      <c r="D58" s="20"/>
      <c r="E58" s="25"/>
      <c r="F58" s="26"/>
      <c r="G58" s="14"/>
      <c r="H58" s="14"/>
      <c r="I58" s="14"/>
    </row>
    <row r="59" spans="1:9" x14ac:dyDescent="0.2">
      <c r="A59" s="20" t="s">
        <v>30</v>
      </c>
      <c r="B59" s="20"/>
      <c r="C59" s="20"/>
      <c r="D59" s="20"/>
      <c r="E59" s="25">
        <f>E61-(E38+E51+E55)</f>
        <v>8803.7828472999972</v>
      </c>
      <c r="F59" s="26">
        <f>F61-(F38+F51+F55)</f>
        <v>5.4660423096106996</v>
      </c>
      <c r="G59" s="14"/>
      <c r="H59" s="14"/>
      <c r="I59" s="14"/>
    </row>
    <row r="60" spans="1:9" x14ac:dyDescent="0.2">
      <c r="A60" s="20"/>
      <c r="B60" s="20"/>
      <c r="C60" s="20"/>
      <c r="D60" s="20"/>
      <c r="E60" s="25"/>
      <c r="F60" s="26"/>
      <c r="G60" s="14"/>
      <c r="H60" s="14"/>
      <c r="I60" s="14"/>
    </row>
    <row r="61" spans="1:9" x14ac:dyDescent="0.2">
      <c r="A61" s="27" t="s">
        <v>29</v>
      </c>
      <c r="B61" s="27"/>
      <c r="C61" s="27"/>
      <c r="D61" s="27"/>
      <c r="E61" s="28">
        <v>161063.20347760001</v>
      </c>
      <c r="F61" s="29">
        <v>100</v>
      </c>
      <c r="G61" s="14"/>
      <c r="H61" s="14"/>
      <c r="I61" s="14"/>
    </row>
    <row r="63" spans="1:9" x14ac:dyDescent="0.2">
      <c r="A63" s="14" t="s">
        <v>33</v>
      </c>
    </row>
    <row r="64" spans="1:9" x14ac:dyDescent="0.2">
      <c r="A64" s="14" t="s">
        <v>34</v>
      </c>
    </row>
    <row r="65" spans="1:4" x14ac:dyDescent="0.2">
      <c r="A65" s="14" t="s">
        <v>35</v>
      </c>
      <c r="B65" s="14"/>
      <c r="C65" s="30" t="s">
        <v>37</v>
      </c>
      <c r="D65" s="14" t="s">
        <v>36</v>
      </c>
    </row>
    <row r="66" spans="1:4" x14ac:dyDescent="0.2">
      <c r="A66" s="7" t="s">
        <v>60</v>
      </c>
      <c r="C66" s="31">
        <v>425.1361</v>
      </c>
      <c r="D66" s="31">
        <v>491.89389999999997</v>
      </c>
    </row>
    <row r="67" spans="1:4" x14ac:dyDescent="0.2">
      <c r="A67" s="7" t="s">
        <v>87</v>
      </c>
      <c r="C67" s="31">
        <v>43.578099999999999</v>
      </c>
      <c r="D67" s="31">
        <v>50.420999999999999</v>
      </c>
    </row>
    <row r="68" spans="1:4" x14ac:dyDescent="0.2">
      <c r="A68" s="7" t="s">
        <v>61</v>
      </c>
      <c r="C68" s="31">
        <v>460.654</v>
      </c>
      <c r="D68" s="31">
        <v>535.67139999999995</v>
      </c>
    </row>
    <row r="69" spans="1:4" x14ac:dyDescent="0.2">
      <c r="A69" s="7" t="s">
        <v>88</v>
      </c>
      <c r="C69" s="31">
        <v>47.975900000000003</v>
      </c>
      <c r="D69" s="31">
        <v>55.7849</v>
      </c>
    </row>
    <row r="71" spans="1:4" x14ac:dyDescent="0.2">
      <c r="A71" s="7" t="s">
        <v>42</v>
      </c>
    </row>
    <row r="73" spans="1:4" x14ac:dyDescent="0.2">
      <c r="A73" s="14" t="s">
        <v>38</v>
      </c>
      <c r="D73" s="30" t="s">
        <v>45</v>
      </c>
    </row>
    <row r="75" spans="1:4" x14ac:dyDescent="0.2">
      <c r="A75" s="14" t="s">
        <v>309</v>
      </c>
      <c r="D75" s="51">
        <v>0.1608</v>
      </c>
    </row>
    <row r="77" spans="1:4" x14ac:dyDescent="0.2">
      <c r="A77" s="87" t="s">
        <v>44</v>
      </c>
      <c r="B77" s="87"/>
      <c r="C77" s="87"/>
      <c r="D77" s="30" t="s">
        <v>45</v>
      </c>
    </row>
    <row r="79" spans="1:4" x14ac:dyDescent="0.2">
      <c r="A79" s="14" t="s">
        <v>1166</v>
      </c>
    </row>
    <row r="80" spans="1:4" x14ac:dyDescent="0.2">
      <c r="A80" s="14"/>
    </row>
    <row r="81" spans="1:1" x14ac:dyDescent="0.2">
      <c r="A81" s="68" t="s">
        <v>1156</v>
      </c>
    </row>
    <row r="82" spans="1:1" x14ac:dyDescent="0.2">
      <c r="A82" s="70"/>
    </row>
    <row r="83" spans="1:1" x14ac:dyDescent="0.2">
      <c r="A83" s="69"/>
    </row>
    <row r="84" spans="1:1" x14ac:dyDescent="0.2">
      <c r="A84" s="69"/>
    </row>
    <row r="85" spans="1:1" x14ac:dyDescent="0.2">
      <c r="A85" s="69"/>
    </row>
    <row r="86" spans="1:1" x14ac:dyDescent="0.2">
      <c r="A86" s="69"/>
    </row>
    <row r="87" spans="1:1" x14ac:dyDescent="0.2">
      <c r="A87" s="69"/>
    </row>
    <row r="88" spans="1:1" x14ac:dyDescent="0.2">
      <c r="A88" s="69"/>
    </row>
    <row r="89" spans="1:1" x14ac:dyDescent="0.2">
      <c r="A89" s="69"/>
    </row>
    <row r="90" spans="1:1" x14ac:dyDescent="0.2">
      <c r="A90" s="69"/>
    </row>
    <row r="91" spans="1:1" x14ac:dyDescent="0.2">
      <c r="A91" s="69"/>
    </row>
    <row r="92" spans="1:1" x14ac:dyDescent="0.2">
      <c r="A92" s="69"/>
    </row>
    <row r="93" spans="1:1" x14ac:dyDescent="0.2">
      <c r="A93" s="69"/>
    </row>
    <row r="94" spans="1:1" x14ac:dyDescent="0.2">
      <c r="A94" s="69"/>
    </row>
    <row r="95" spans="1:1" x14ac:dyDescent="0.2">
      <c r="A95" s="68" t="s">
        <v>1192</v>
      </c>
    </row>
    <row r="96" spans="1:1" x14ac:dyDescent="0.2">
      <c r="A96" s="69"/>
    </row>
    <row r="97" spans="1:1" x14ac:dyDescent="0.2">
      <c r="A97" s="68" t="s">
        <v>1158</v>
      </c>
    </row>
    <row r="98" spans="1:1" x14ac:dyDescent="0.2">
      <c r="A98" s="69"/>
    </row>
    <row r="99" spans="1:1" x14ac:dyDescent="0.2">
      <c r="A99" s="69"/>
    </row>
    <row r="100" spans="1:1" x14ac:dyDescent="0.2">
      <c r="A100" s="69"/>
    </row>
    <row r="101" spans="1:1" x14ac:dyDescent="0.2">
      <c r="A101" s="69"/>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sheetData>
  <mergeCells count="2">
    <mergeCell ref="A1:F1"/>
    <mergeCell ref="A77:C77"/>
  </mergeCells>
  <conditionalFormatting sqref="F2:F3 F212:F65536">
    <cfRule type="cellIs" dxfId="51" priority="2" stopIfTrue="1" operator="between">
      <formula>0.009</formula>
      <formula>-0.009</formula>
    </cfRule>
  </conditionalFormatting>
  <conditionalFormatting sqref="F5:F111">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61"/>
  <sheetViews>
    <sheetView workbookViewId="0">
      <selection sqref="A1:G1"/>
    </sheetView>
  </sheetViews>
  <sheetFormatPr defaultColWidth="9.33203125" defaultRowHeight="10.199999999999999" x14ac:dyDescent="0.2"/>
  <cols>
    <col min="1" max="1" width="38.6640625" style="7" bestFit="1" customWidth="1"/>
    <col min="2" max="2" width="42.6640625" style="7" bestFit="1" customWidth="1"/>
    <col min="3" max="3" width="25.5546875" style="7" bestFit="1" customWidth="1"/>
    <col min="4" max="4" width="15.33203125" style="7" bestFit="1" customWidth="1"/>
    <col min="5" max="5" width="34.5546875" style="10" customWidth="1"/>
    <col min="6" max="6" width="13.5546875" style="11" bestFit="1" customWidth="1"/>
    <col min="7" max="7" width="3.88671875" style="7" bestFit="1" customWidth="1"/>
    <col min="8" max="8" width="30.6640625" style="7" customWidth="1"/>
    <col min="9" max="16384" width="9.33203125" style="7"/>
  </cols>
  <sheetData>
    <row r="1" spans="1:8" s="1" customFormat="1" ht="13.95" customHeight="1" x14ac:dyDescent="0.2">
      <c r="A1" s="82" t="s">
        <v>14</v>
      </c>
      <c r="B1" s="83"/>
      <c r="C1" s="83"/>
      <c r="D1" s="83"/>
      <c r="E1" s="83"/>
      <c r="F1" s="83"/>
      <c r="G1" s="83"/>
    </row>
    <row r="2" spans="1:8" s="1" customFormat="1" ht="11.4"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4</v>
      </c>
      <c r="D4" s="13" t="s">
        <v>1</v>
      </c>
      <c r="E4" s="52" t="s">
        <v>6</v>
      </c>
      <c r="F4" s="12" t="s">
        <v>3</v>
      </c>
      <c r="G4" s="12" t="s">
        <v>5</v>
      </c>
      <c r="H4" s="55"/>
    </row>
    <row r="5" spans="1:8" x14ac:dyDescent="0.2">
      <c r="A5" s="16" t="s">
        <v>90</v>
      </c>
      <c r="B5" s="17"/>
      <c r="C5" s="17"/>
      <c r="D5" s="17"/>
      <c r="E5" s="18"/>
      <c r="F5" s="19"/>
      <c r="G5" s="21"/>
    </row>
    <row r="6" spans="1:8" x14ac:dyDescent="0.2">
      <c r="A6" s="20" t="s">
        <v>51</v>
      </c>
      <c r="B6" s="21"/>
      <c r="C6" s="21"/>
      <c r="D6" s="21"/>
      <c r="E6" s="22"/>
      <c r="F6" s="23"/>
      <c r="G6" s="21"/>
    </row>
    <row r="7" spans="1:8" x14ac:dyDescent="0.2">
      <c r="A7" s="21" t="s">
        <v>479</v>
      </c>
      <c r="B7" s="21" t="s">
        <v>478</v>
      </c>
      <c r="C7" s="21" t="s">
        <v>169</v>
      </c>
      <c r="D7" s="24">
        <v>4168691</v>
      </c>
      <c r="E7" s="22">
        <v>56210.629439999997</v>
      </c>
      <c r="F7" s="23">
        <v>4.0084160278636798</v>
      </c>
      <c r="G7" s="21"/>
    </row>
    <row r="8" spans="1:8" x14ac:dyDescent="0.2">
      <c r="A8" s="21" t="s">
        <v>481</v>
      </c>
      <c r="B8" s="21" t="s">
        <v>480</v>
      </c>
      <c r="C8" s="21" t="s">
        <v>93</v>
      </c>
      <c r="D8" s="24">
        <v>48064081</v>
      </c>
      <c r="E8" s="22">
        <v>46699.061099999999</v>
      </c>
      <c r="F8" s="23">
        <v>3.3301399906797702</v>
      </c>
      <c r="G8" s="21"/>
    </row>
    <row r="9" spans="1:8" x14ac:dyDescent="0.2">
      <c r="A9" s="21" t="s">
        <v>483</v>
      </c>
      <c r="B9" s="21" t="s">
        <v>482</v>
      </c>
      <c r="C9" s="21" t="s">
        <v>119</v>
      </c>
      <c r="D9" s="24">
        <v>8763469</v>
      </c>
      <c r="E9" s="22">
        <v>43918.124889999999</v>
      </c>
      <c r="F9" s="23">
        <v>3.1318296463964099</v>
      </c>
      <c r="G9" s="21"/>
    </row>
    <row r="10" spans="1:8" x14ac:dyDescent="0.2">
      <c r="A10" s="21" t="s">
        <v>485</v>
      </c>
      <c r="B10" s="21" t="s">
        <v>484</v>
      </c>
      <c r="C10" s="21" t="s">
        <v>210</v>
      </c>
      <c r="D10" s="24">
        <v>1387967</v>
      </c>
      <c r="E10" s="22">
        <v>34726.240360000003</v>
      </c>
      <c r="F10" s="23">
        <v>2.4763504666862302</v>
      </c>
      <c r="G10" s="21"/>
    </row>
    <row r="11" spans="1:8" x14ac:dyDescent="0.2">
      <c r="A11" s="21" t="s">
        <v>487</v>
      </c>
      <c r="B11" s="21" t="s">
        <v>486</v>
      </c>
      <c r="C11" s="21" t="s">
        <v>93</v>
      </c>
      <c r="D11" s="24">
        <v>15398917</v>
      </c>
      <c r="E11" s="22">
        <v>31834.181110000001</v>
      </c>
      <c r="F11" s="23">
        <v>2.2701158671678998</v>
      </c>
      <c r="G11" s="21"/>
    </row>
    <row r="12" spans="1:8" x14ac:dyDescent="0.2">
      <c r="A12" s="21" t="s">
        <v>489</v>
      </c>
      <c r="B12" s="21" t="s">
        <v>488</v>
      </c>
      <c r="C12" s="21" t="s">
        <v>134</v>
      </c>
      <c r="D12" s="24">
        <v>1812883</v>
      </c>
      <c r="E12" s="22">
        <v>30270.613890000001</v>
      </c>
      <c r="F12" s="23">
        <v>2.1586168861436801</v>
      </c>
      <c r="G12" s="21"/>
    </row>
    <row r="13" spans="1:8" x14ac:dyDescent="0.2">
      <c r="A13" s="21" t="s">
        <v>171</v>
      </c>
      <c r="B13" s="21" t="s">
        <v>170</v>
      </c>
      <c r="C13" s="21" t="s">
        <v>172</v>
      </c>
      <c r="D13" s="24">
        <v>1819819</v>
      </c>
      <c r="E13" s="22">
        <v>30266.3197</v>
      </c>
      <c r="F13" s="23">
        <v>2.1583106647013302</v>
      </c>
      <c r="G13" s="21"/>
    </row>
    <row r="14" spans="1:8" x14ac:dyDescent="0.2">
      <c r="A14" s="21" t="s">
        <v>491</v>
      </c>
      <c r="B14" s="21" t="s">
        <v>490</v>
      </c>
      <c r="C14" s="21" t="s">
        <v>140</v>
      </c>
      <c r="D14" s="24">
        <v>8473781</v>
      </c>
      <c r="E14" s="22">
        <v>29374.361840000001</v>
      </c>
      <c r="F14" s="23">
        <v>2.09470457777751</v>
      </c>
      <c r="G14" s="21"/>
    </row>
    <row r="15" spans="1:8" x14ac:dyDescent="0.2">
      <c r="A15" s="21" t="s">
        <v>133</v>
      </c>
      <c r="B15" s="21" t="s">
        <v>132</v>
      </c>
      <c r="C15" s="21" t="s">
        <v>134</v>
      </c>
      <c r="D15" s="24">
        <v>2108245</v>
      </c>
      <c r="E15" s="22">
        <v>29373.123459999999</v>
      </c>
      <c r="F15" s="23">
        <v>2.0946162681056602</v>
      </c>
      <c r="G15" s="21"/>
    </row>
    <row r="16" spans="1:8" x14ac:dyDescent="0.2">
      <c r="A16" s="21" t="s">
        <v>118</v>
      </c>
      <c r="B16" s="21" t="s">
        <v>117</v>
      </c>
      <c r="C16" s="21" t="s">
        <v>119</v>
      </c>
      <c r="D16" s="24">
        <v>6900000</v>
      </c>
      <c r="E16" s="22">
        <v>27965.7</v>
      </c>
      <c r="F16" s="23">
        <v>1.9942519987270799</v>
      </c>
      <c r="G16" s="21"/>
    </row>
    <row r="17" spans="1:7" x14ac:dyDescent="0.2">
      <c r="A17" s="21" t="s">
        <v>95</v>
      </c>
      <c r="B17" s="21" t="s">
        <v>94</v>
      </c>
      <c r="C17" s="21" t="s">
        <v>93</v>
      </c>
      <c r="D17" s="24">
        <v>2259945</v>
      </c>
      <c r="E17" s="22">
        <v>27110.300220000001</v>
      </c>
      <c r="F17" s="23">
        <v>1.93325289192927</v>
      </c>
      <c r="G17" s="21"/>
    </row>
    <row r="18" spans="1:7" x14ac:dyDescent="0.2">
      <c r="A18" s="21" t="s">
        <v>493</v>
      </c>
      <c r="B18" s="21" t="s">
        <v>492</v>
      </c>
      <c r="C18" s="21" t="s">
        <v>119</v>
      </c>
      <c r="D18" s="24">
        <v>1605632</v>
      </c>
      <c r="E18" s="22">
        <v>26244.85786</v>
      </c>
      <c r="F18" s="23">
        <v>1.8715376423123</v>
      </c>
      <c r="G18" s="21"/>
    </row>
    <row r="19" spans="1:7" x14ac:dyDescent="0.2">
      <c r="A19" s="21" t="s">
        <v>495</v>
      </c>
      <c r="B19" s="21" t="s">
        <v>494</v>
      </c>
      <c r="C19" s="21" t="s">
        <v>131</v>
      </c>
      <c r="D19" s="24">
        <v>1448723</v>
      </c>
      <c r="E19" s="22">
        <v>25420.018120000001</v>
      </c>
      <c r="F19" s="23">
        <v>1.81271779156211</v>
      </c>
      <c r="G19" s="21"/>
    </row>
    <row r="20" spans="1:7" x14ac:dyDescent="0.2">
      <c r="A20" s="21" t="s">
        <v>497</v>
      </c>
      <c r="B20" s="21" t="s">
        <v>496</v>
      </c>
      <c r="C20" s="21" t="s">
        <v>169</v>
      </c>
      <c r="D20" s="24">
        <v>1291243</v>
      </c>
      <c r="E20" s="22">
        <v>25265.106159999999</v>
      </c>
      <c r="F20" s="23">
        <v>1.8016709203643</v>
      </c>
      <c r="G20" s="21"/>
    </row>
    <row r="21" spans="1:7" x14ac:dyDescent="0.2">
      <c r="A21" s="21" t="s">
        <v>499</v>
      </c>
      <c r="B21" s="21" t="s">
        <v>498</v>
      </c>
      <c r="C21" s="21" t="s">
        <v>393</v>
      </c>
      <c r="D21" s="24">
        <v>1313808</v>
      </c>
      <c r="E21" s="22">
        <v>24434.858090000002</v>
      </c>
      <c r="F21" s="23">
        <v>1.7424653981339699</v>
      </c>
      <c r="G21" s="21"/>
    </row>
    <row r="22" spans="1:7" x14ac:dyDescent="0.2">
      <c r="A22" s="21" t="s">
        <v>367</v>
      </c>
      <c r="B22" s="21" t="s">
        <v>366</v>
      </c>
      <c r="C22" s="21" t="s">
        <v>368</v>
      </c>
      <c r="D22" s="24">
        <v>2452684</v>
      </c>
      <c r="E22" s="22">
        <v>24039.982230000001</v>
      </c>
      <c r="F22" s="23">
        <v>1.71430654736127</v>
      </c>
      <c r="G22" s="21"/>
    </row>
    <row r="23" spans="1:7" x14ac:dyDescent="0.2">
      <c r="A23" s="21" t="s">
        <v>501</v>
      </c>
      <c r="B23" s="21" t="s">
        <v>500</v>
      </c>
      <c r="C23" s="21" t="s">
        <v>172</v>
      </c>
      <c r="D23" s="24">
        <v>4118888</v>
      </c>
      <c r="E23" s="22">
        <v>23251.122759999998</v>
      </c>
      <c r="F23" s="23">
        <v>1.65805247273548</v>
      </c>
      <c r="G23" s="21"/>
    </row>
    <row r="24" spans="1:7" x14ac:dyDescent="0.2">
      <c r="A24" s="21" t="s">
        <v>421</v>
      </c>
      <c r="B24" s="21" t="s">
        <v>420</v>
      </c>
      <c r="C24" s="21" t="s">
        <v>98</v>
      </c>
      <c r="D24" s="24">
        <v>2962700</v>
      </c>
      <c r="E24" s="22">
        <v>22141.738450000001</v>
      </c>
      <c r="F24" s="23">
        <v>1.5789415662474</v>
      </c>
      <c r="G24" s="21"/>
    </row>
    <row r="25" spans="1:7" x14ac:dyDescent="0.2">
      <c r="A25" s="21" t="s">
        <v>503</v>
      </c>
      <c r="B25" s="21" t="s">
        <v>502</v>
      </c>
      <c r="C25" s="21" t="s">
        <v>134</v>
      </c>
      <c r="D25" s="24">
        <v>1393898</v>
      </c>
      <c r="E25" s="22">
        <v>21736.44541</v>
      </c>
      <c r="F25" s="23">
        <v>1.5500398596893601</v>
      </c>
      <c r="G25" s="21"/>
    </row>
    <row r="26" spans="1:7" x14ac:dyDescent="0.2">
      <c r="A26" s="21" t="s">
        <v>505</v>
      </c>
      <c r="B26" s="21" t="s">
        <v>504</v>
      </c>
      <c r="C26" s="21" t="s">
        <v>98</v>
      </c>
      <c r="D26" s="24">
        <v>1272610</v>
      </c>
      <c r="E26" s="22">
        <v>20803.991979999999</v>
      </c>
      <c r="F26" s="23">
        <v>1.4835460077029099</v>
      </c>
      <c r="G26" s="21"/>
    </row>
    <row r="27" spans="1:7" x14ac:dyDescent="0.2">
      <c r="A27" s="21" t="s">
        <v>507</v>
      </c>
      <c r="B27" s="21" t="s">
        <v>506</v>
      </c>
      <c r="C27" s="21" t="s">
        <v>101</v>
      </c>
      <c r="D27" s="24">
        <v>1309913</v>
      </c>
      <c r="E27" s="22">
        <v>20346.878629999999</v>
      </c>
      <c r="F27" s="23">
        <v>1.45094896161136</v>
      </c>
      <c r="G27" s="21"/>
    </row>
    <row r="28" spans="1:7" x14ac:dyDescent="0.2">
      <c r="A28" s="21" t="s">
        <v>295</v>
      </c>
      <c r="B28" s="21" t="s">
        <v>294</v>
      </c>
      <c r="C28" s="21" t="s">
        <v>98</v>
      </c>
      <c r="D28" s="24">
        <v>1880577</v>
      </c>
      <c r="E28" s="22">
        <v>20086.442940000001</v>
      </c>
      <c r="F28" s="23">
        <v>1.43237712556498</v>
      </c>
      <c r="G28" s="21"/>
    </row>
    <row r="29" spans="1:7" x14ac:dyDescent="0.2">
      <c r="A29" s="21" t="s">
        <v>323</v>
      </c>
      <c r="B29" s="21" t="s">
        <v>322</v>
      </c>
      <c r="C29" s="21" t="s">
        <v>324</v>
      </c>
      <c r="D29" s="24">
        <v>2750000</v>
      </c>
      <c r="E29" s="22">
        <v>18955.75</v>
      </c>
      <c r="F29" s="23">
        <v>1.3517466870084001</v>
      </c>
      <c r="G29" s="21"/>
    </row>
    <row r="30" spans="1:7" x14ac:dyDescent="0.2">
      <c r="A30" s="21" t="s">
        <v>202</v>
      </c>
      <c r="B30" s="21" t="s">
        <v>201</v>
      </c>
      <c r="C30" s="21" t="s">
        <v>151</v>
      </c>
      <c r="D30" s="24">
        <v>12988074</v>
      </c>
      <c r="E30" s="22">
        <v>18723.607479999999</v>
      </c>
      <c r="F30" s="23">
        <v>1.33519245505642</v>
      </c>
      <c r="G30" s="21"/>
    </row>
    <row r="31" spans="1:7" x14ac:dyDescent="0.2">
      <c r="A31" s="21" t="s">
        <v>509</v>
      </c>
      <c r="B31" s="21" t="s">
        <v>508</v>
      </c>
      <c r="C31" s="21" t="s">
        <v>101</v>
      </c>
      <c r="D31" s="24">
        <v>5297684</v>
      </c>
      <c r="E31" s="22">
        <v>18473.024109999998</v>
      </c>
      <c r="F31" s="23">
        <v>1.3173231942665899</v>
      </c>
      <c r="G31" s="21"/>
    </row>
    <row r="32" spans="1:7" x14ac:dyDescent="0.2">
      <c r="A32" s="21" t="s">
        <v>511</v>
      </c>
      <c r="B32" s="21" t="s">
        <v>510</v>
      </c>
      <c r="C32" s="21" t="s">
        <v>512</v>
      </c>
      <c r="D32" s="24">
        <v>2060963</v>
      </c>
      <c r="E32" s="22">
        <v>18180.785100000001</v>
      </c>
      <c r="F32" s="23">
        <v>1.2964834430785801</v>
      </c>
      <c r="G32" s="21"/>
    </row>
    <row r="33" spans="1:7" x14ac:dyDescent="0.2">
      <c r="A33" s="21" t="s">
        <v>282</v>
      </c>
      <c r="B33" s="21" t="s">
        <v>281</v>
      </c>
      <c r="C33" s="21" t="s">
        <v>189</v>
      </c>
      <c r="D33" s="24">
        <v>2044761</v>
      </c>
      <c r="E33" s="22">
        <v>18074.664860000001</v>
      </c>
      <c r="F33" s="23">
        <v>1.28891594071942</v>
      </c>
      <c r="G33" s="21"/>
    </row>
    <row r="34" spans="1:7" x14ac:dyDescent="0.2">
      <c r="A34" s="21" t="s">
        <v>514</v>
      </c>
      <c r="B34" s="21" t="s">
        <v>513</v>
      </c>
      <c r="C34" s="21" t="s">
        <v>368</v>
      </c>
      <c r="D34" s="24">
        <v>454140</v>
      </c>
      <c r="E34" s="22">
        <v>17819.999459999999</v>
      </c>
      <c r="F34" s="23">
        <v>1.27075558775287</v>
      </c>
      <c r="G34" s="21"/>
    </row>
    <row r="35" spans="1:7" x14ac:dyDescent="0.2">
      <c r="A35" s="21" t="s">
        <v>177</v>
      </c>
      <c r="B35" s="21" t="s">
        <v>176</v>
      </c>
      <c r="C35" s="21" t="s">
        <v>131</v>
      </c>
      <c r="D35" s="24">
        <v>1710900</v>
      </c>
      <c r="E35" s="22">
        <v>17510.206050000001</v>
      </c>
      <c r="F35" s="23">
        <v>1.24866402104491</v>
      </c>
      <c r="G35" s="21"/>
    </row>
    <row r="36" spans="1:7" x14ac:dyDescent="0.2">
      <c r="A36" s="21" t="s">
        <v>92</v>
      </c>
      <c r="B36" s="21" t="s">
        <v>91</v>
      </c>
      <c r="C36" s="21" t="s">
        <v>93</v>
      </c>
      <c r="D36" s="24">
        <v>1036125</v>
      </c>
      <c r="E36" s="22">
        <v>17446.27275</v>
      </c>
      <c r="F36" s="23">
        <v>1.2441048964276</v>
      </c>
      <c r="G36" s="21"/>
    </row>
    <row r="37" spans="1:7" x14ac:dyDescent="0.2">
      <c r="A37" s="21" t="s">
        <v>516</v>
      </c>
      <c r="B37" s="21" t="s">
        <v>515</v>
      </c>
      <c r="C37" s="21" t="s">
        <v>210</v>
      </c>
      <c r="D37" s="24">
        <v>3214678</v>
      </c>
      <c r="E37" s="22">
        <v>17150.307130000001</v>
      </c>
      <c r="F37" s="23">
        <v>1.2229993982909699</v>
      </c>
      <c r="G37" s="21"/>
    </row>
    <row r="38" spans="1:7" x14ac:dyDescent="0.2">
      <c r="A38" s="21" t="s">
        <v>518</v>
      </c>
      <c r="B38" s="21" t="s">
        <v>517</v>
      </c>
      <c r="C38" s="21" t="s">
        <v>143</v>
      </c>
      <c r="D38" s="24">
        <v>2860279</v>
      </c>
      <c r="E38" s="22">
        <v>16905.679029999999</v>
      </c>
      <c r="F38" s="23">
        <v>1.2055548116233801</v>
      </c>
      <c r="G38" s="21"/>
    </row>
    <row r="39" spans="1:7" x14ac:dyDescent="0.2">
      <c r="A39" s="21" t="s">
        <v>338</v>
      </c>
      <c r="B39" s="21" t="s">
        <v>337</v>
      </c>
      <c r="C39" s="21" t="s">
        <v>93</v>
      </c>
      <c r="D39" s="24">
        <v>12199095</v>
      </c>
      <c r="E39" s="22">
        <v>16834.751100000001</v>
      </c>
      <c r="F39" s="23">
        <v>1.20049689545579</v>
      </c>
      <c r="G39" s="21"/>
    </row>
    <row r="40" spans="1:7" x14ac:dyDescent="0.2">
      <c r="A40" s="21" t="s">
        <v>437</v>
      </c>
      <c r="B40" s="21" t="s">
        <v>436</v>
      </c>
      <c r="C40" s="21" t="s">
        <v>207</v>
      </c>
      <c r="D40" s="24">
        <v>910911</v>
      </c>
      <c r="E40" s="22">
        <v>16733.43507</v>
      </c>
      <c r="F40" s="23">
        <v>1.1932719843922099</v>
      </c>
      <c r="G40" s="21"/>
    </row>
    <row r="41" spans="1:7" x14ac:dyDescent="0.2">
      <c r="A41" s="21" t="s">
        <v>374</v>
      </c>
      <c r="B41" s="21" t="s">
        <v>373</v>
      </c>
      <c r="C41" s="21" t="s">
        <v>134</v>
      </c>
      <c r="D41" s="24">
        <v>5096450</v>
      </c>
      <c r="E41" s="22">
        <v>16586.396530000002</v>
      </c>
      <c r="F41" s="23">
        <v>1.1827865718230699</v>
      </c>
      <c r="G41" s="21"/>
    </row>
    <row r="42" spans="1:7" x14ac:dyDescent="0.2">
      <c r="A42" s="21" t="s">
        <v>174</v>
      </c>
      <c r="B42" s="21" t="s">
        <v>173</v>
      </c>
      <c r="C42" s="21" t="s">
        <v>175</v>
      </c>
      <c r="D42" s="24">
        <v>553887</v>
      </c>
      <c r="E42" s="22">
        <v>16379.82331</v>
      </c>
      <c r="F42" s="23">
        <v>1.16805570304923</v>
      </c>
      <c r="G42" s="21"/>
    </row>
    <row r="43" spans="1:7" x14ac:dyDescent="0.2">
      <c r="A43" s="21" t="s">
        <v>520</v>
      </c>
      <c r="B43" s="21" t="s">
        <v>519</v>
      </c>
      <c r="C43" s="21" t="s">
        <v>393</v>
      </c>
      <c r="D43" s="24">
        <v>1187690</v>
      </c>
      <c r="E43" s="22">
        <v>15702.449490000001</v>
      </c>
      <c r="F43" s="23">
        <v>1.11975174161003</v>
      </c>
      <c r="G43" s="21"/>
    </row>
    <row r="44" spans="1:7" x14ac:dyDescent="0.2">
      <c r="A44" s="21" t="s">
        <v>194</v>
      </c>
      <c r="B44" s="21" t="s">
        <v>193</v>
      </c>
      <c r="C44" s="21" t="s">
        <v>140</v>
      </c>
      <c r="D44" s="24">
        <v>790459</v>
      </c>
      <c r="E44" s="22">
        <v>15635.67425</v>
      </c>
      <c r="F44" s="23">
        <v>1.11498995642906</v>
      </c>
      <c r="G44" s="21"/>
    </row>
    <row r="45" spans="1:7" x14ac:dyDescent="0.2">
      <c r="A45" s="21" t="s">
        <v>522</v>
      </c>
      <c r="B45" s="21" t="s">
        <v>521</v>
      </c>
      <c r="C45" s="21" t="s">
        <v>393</v>
      </c>
      <c r="D45" s="24">
        <v>3098613</v>
      </c>
      <c r="E45" s="22">
        <v>15400.106610000001</v>
      </c>
      <c r="F45" s="23">
        <v>1.09819147697367</v>
      </c>
      <c r="G45" s="21"/>
    </row>
    <row r="46" spans="1:7" x14ac:dyDescent="0.2">
      <c r="A46" s="21" t="s">
        <v>524</v>
      </c>
      <c r="B46" s="21" t="s">
        <v>523</v>
      </c>
      <c r="C46" s="21" t="s">
        <v>525</v>
      </c>
      <c r="D46" s="24">
        <v>2674074</v>
      </c>
      <c r="E46" s="22">
        <v>15362.555130000001</v>
      </c>
      <c r="F46" s="23">
        <v>1.0955136568567001</v>
      </c>
      <c r="G46" s="21"/>
    </row>
    <row r="47" spans="1:7" x14ac:dyDescent="0.2">
      <c r="A47" s="21" t="s">
        <v>527</v>
      </c>
      <c r="B47" s="21" t="s">
        <v>526</v>
      </c>
      <c r="C47" s="21" t="s">
        <v>528</v>
      </c>
      <c r="D47" s="24">
        <v>3516504</v>
      </c>
      <c r="E47" s="22">
        <v>15177.23126</v>
      </c>
      <c r="F47" s="23">
        <v>1.08229809285654</v>
      </c>
      <c r="G47" s="21"/>
    </row>
    <row r="48" spans="1:7" x14ac:dyDescent="0.2">
      <c r="A48" s="21" t="s">
        <v>530</v>
      </c>
      <c r="B48" s="21" t="s">
        <v>529</v>
      </c>
      <c r="C48" s="21" t="s">
        <v>134</v>
      </c>
      <c r="D48" s="24">
        <v>1095749</v>
      </c>
      <c r="E48" s="22">
        <v>14770.69652</v>
      </c>
      <c r="F48" s="23">
        <v>1.05330783987532</v>
      </c>
      <c r="G48" s="21"/>
    </row>
    <row r="49" spans="1:7" x14ac:dyDescent="0.2">
      <c r="A49" s="21" t="s">
        <v>532</v>
      </c>
      <c r="B49" s="21" t="s">
        <v>531</v>
      </c>
      <c r="C49" s="21" t="s">
        <v>101</v>
      </c>
      <c r="D49" s="24">
        <v>1139035</v>
      </c>
      <c r="E49" s="22">
        <v>14200.34935</v>
      </c>
      <c r="F49" s="23">
        <v>1.01263601747356</v>
      </c>
      <c r="G49" s="21"/>
    </row>
    <row r="50" spans="1:7" x14ac:dyDescent="0.2">
      <c r="A50" s="21" t="s">
        <v>355</v>
      </c>
      <c r="B50" s="21" t="s">
        <v>354</v>
      </c>
      <c r="C50" s="21" t="s">
        <v>125</v>
      </c>
      <c r="D50" s="24">
        <v>8733144</v>
      </c>
      <c r="E50" s="22">
        <v>14200.092140000001</v>
      </c>
      <c r="F50" s="23">
        <v>1.0126176756635401</v>
      </c>
      <c r="G50" s="21"/>
    </row>
    <row r="51" spans="1:7" x14ac:dyDescent="0.2">
      <c r="A51" s="21" t="s">
        <v>349</v>
      </c>
      <c r="B51" s="21" t="s">
        <v>348</v>
      </c>
      <c r="C51" s="21" t="s">
        <v>280</v>
      </c>
      <c r="D51" s="24">
        <v>13793660</v>
      </c>
      <c r="E51" s="22">
        <v>14142.6396</v>
      </c>
      <c r="F51" s="23">
        <v>1.00852069819732</v>
      </c>
      <c r="G51" s="21"/>
    </row>
    <row r="52" spans="1:7" x14ac:dyDescent="0.2">
      <c r="A52" s="21" t="s">
        <v>534</v>
      </c>
      <c r="B52" s="21" t="s">
        <v>533</v>
      </c>
      <c r="C52" s="21" t="s">
        <v>388</v>
      </c>
      <c r="D52" s="24">
        <v>1020093</v>
      </c>
      <c r="E52" s="22">
        <v>14026.7888</v>
      </c>
      <c r="F52" s="23">
        <v>1.00025930336529</v>
      </c>
      <c r="G52" s="21"/>
    </row>
    <row r="53" spans="1:7" x14ac:dyDescent="0.2">
      <c r="A53" s="21" t="s">
        <v>536</v>
      </c>
      <c r="B53" s="21" t="s">
        <v>535</v>
      </c>
      <c r="C53" s="21" t="s">
        <v>182</v>
      </c>
      <c r="D53" s="24">
        <v>952883</v>
      </c>
      <c r="E53" s="22">
        <v>13850.154409999999</v>
      </c>
      <c r="F53" s="23">
        <v>0.98766339175565798</v>
      </c>
      <c r="G53" s="21"/>
    </row>
    <row r="54" spans="1:7" x14ac:dyDescent="0.2">
      <c r="A54" s="21" t="s">
        <v>186</v>
      </c>
      <c r="B54" s="21" t="s">
        <v>185</v>
      </c>
      <c r="C54" s="21" t="s">
        <v>172</v>
      </c>
      <c r="D54" s="24">
        <v>310000</v>
      </c>
      <c r="E54" s="22">
        <v>13203.674999999999</v>
      </c>
      <c r="F54" s="23">
        <v>0.94156253050318095</v>
      </c>
      <c r="G54" s="21"/>
    </row>
    <row r="55" spans="1:7" x14ac:dyDescent="0.2">
      <c r="A55" s="21" t="s">
        <v>538</v>
      </c>
      <c r="B55" s="21" t="s">
        <v>537</v>
      </c>
      <c r="C55" s="21" t="s">
        <v>393</v>
      </c>
      <c r="D55" s="24">
        <v>1754373</v>
      </c>
      <c r="E55" s="22">
        <v>12783.238859999999</v>
      </c>
      <c r="F55" s="23">
        <v>0.91158095977431997</v>
      </c>
      <c r="G55" s="21"/>
    </row>
    <row r="56" spans="1:7" x14ac:dyDescent="0.2">
      <c r="A56" s="21" t="s">
        <v>540</v>
      </c>
      <c r="B56" s="21" t="s">
        <v>539</v>
      </c>
      <c r="C56" s="21" t="s">
        <v>134</v>
      </c>
      <c r="D56" s="24">
        <v>2023000</v>
      </c>
      <c r="E56" s="22">
        <v>12776.2565</v>
      </c>
      <c r="F56" s="23">
        <v>0.91108304320560096</v>
      </c>
      <c r="G56" s="21"/>
    </row>
    <row r="57" spans="1:7" x14ac:dyDescent="0.2">
      <c r="A57" s="21" t="s">
        <v>542</v>
      </c>
      <c r="B57" s="21" t="s">
        <v>541</v>
      </c>
      <c r="C57" s="21" t="s">
        <v>148</v>
      </c>
      <c r="D57" s="24">
        <v>423732</v>
      </c>
      <c r="E57" s="22">
        <v>12717.892250000001</v>
      </c>
      <c r="F57" s="23">
        <v>0.90692105111469301</v>
      </c>
      <c r="G57" s="21"/>
    </row>
    <row r="58" spans="1:7" x14ac:dyDescent="0.2">
      <c r="A58" s="21" t="s">
        <v>544</v>
      </c>
      <c r="B58" s="21" t="s">
        <v>543</v>
      </c>
      <c r="C58" s="21" t="s">
        <v>172</v>
      </c>
      <c r="D58" s="24">
        <v>2530642</v>
      </c>
      <c r="E58" s="22">
        <v>12452.02396</v>
      </c>
      <c r="F58" s="23">
        <v>0.88796181287890197</v>
      </c>
      <c r="G58" s="21"/>
    </row>
    <row r="59" spans="1:7" x14ac:dyDescent="0.2">
      <c r="A59" s="21" t="s">
        <v>165</v>
      </c>
      <c r="B59" s="21" t="s">
        <v>164</v>
      </c>
      <c r="C59" s="21" t="s">
        <v>166</v>
      </c>
      <c r="D59" s="24">
        <v>4500000</v>
      </c>
      <c r="E59" s="22">
        <v>12339</v>
      </c>
      <c r="F59" s="23">
        <v>0.87990200181985301</v>
      </c>
      <c r="G59" s="21"/>
    </row>
    <row r="60" spans="1:7" x14ac:dyDescent="0.2">
      <c r="A60" s="21" t="s">
        <v>158</v>
      </c>
      <c r="B60" s="21" t="s">
        <v>157</v>
      </c>
      <c r="C60" s="21" t="s">
        <v>151</v>
      </c>
      <c r="D60" s="24">
        <v>775258</v>
      </c>
      <c r="E60" s="22">
        <v>12150.618630000001</v>
      </c>
      <c r="F60" s="23">
        <v>0.86646840553420901</v>
      </c>
      <c r="G60" s="21"/>
    </row>
    <row r="61" spans="1:7" x14ac:dyDescent="0.2">
      <c r="A61" s="21" t="s">
        <v>546</v>
      </c>
      <c r="B61" s="21" t="s">
        <v>545</v>
      </c>
      <c r="C61" s="21" t="s">
        <v>547</v>
      </c>
      <c r="D61" s="24">
        <v>90597</v>
      </c>
      <c r="E61" s="22">
        <v>11697.52225</v>
      </c>
      <c r="F61" s="23">
        <v>0.83415781214906204</v>
      </c>
      <c r="G61" s="21"/>
    </row>
    <row r="62" spans="1:7" x14ac:dyDescent="0.2">
      <c r="A62" s="21" t="s">
        <v>329</v>
      </c>
      <c r="B62" s="21" t="s">
        <v>328</v>
      </c>
      <c r="C62" s="21" t="s">
        <v>93</v>
      </c>
      <c r="D62" s="24">
        <v>6708453</v>
      </c>
      <c r="E62" s="22">
        <v>11208.483270000001</v>
      </c>
      <c r="F62" s="23">
        <v>0.79928412891136502</v>
      </c>
      <c r="G62" s="21"/>
    </row>
    <row r="63" spans="1:7" x14ac:dyDescent="0.2">
      <c r="A63" s="21" t="s">
        <v>549</v>
      </c>
      <c r="B63" s="21" t="s">
        <v>548</v>
      </c>
      <c r="C63" s="21" t="s">
        <v>175</v>
      </c>
      <c r="D63" s="24">
        <v>1210753</v>
      </c>
      <c r="E63" s="22">
        <v>11181.303959999999</v>
      </c>
      <c r="F63" s="23">
        <v>0.79734595488777504</v>
      </c>
      <c r="G63" s="21"/>
    </row>
    <row r="64" spans="1:7" x14ac:dyDescent="0.2">
      <c r="A64" s="21" t="s">
        <v>551</v>
      </c>
      <c r="B64" s="21" t="s">
        <v>550</v>
      </c>
      <c r="C64" s="21" t="s">
        <v>393</v>
      </c>
      <c r="D64" s="24">
        <v>660776</v>
      </c>
      <c r="E64" s="22">
        <v>10823.180490000001</v>
      </c>
      <c r="F64" s="23">
        <v>0.77180794061176605</v>
      </c>
      <c r="G64" s="21"/>
    </row>
    <row r="65" spans="1:7" x14ac:dyDescent="0.2">
      <c r="A65" s="21" t="s">
        <v>184</v>
      </c>
      <c r="B65" s="21" t="s">
        <v>183</v>
      </c>
      <c r="C65" s="21" t="s">
        <v>148</v>
      </c>
      <c r="D65" s="24">
        <v>200000</v>
      </c>
      <c r="E65" s="22">
        <v>10528.5</v>
      </c>
      <c r="F65" s="23">
        <v>0.75079408591946895</v>
      </c>
      <c r="G65" s="21"/>
    </row>
    <row r="66" spans="1:7" x14ac:dyDescent="0.2">
      <c r="A66" s="21" t="s">
        <v>347</v>
      </c>
      <c r="B66" s="21" t="s">
        <v>346</v>
      </c>
      <c r="C66" s="21" t="s">
        <v>154</v>
      </c>
      <c r="D66" s="24">
        <v>3500000</v>
      </c>
      <c r="E66" s="22">
        <v>10379.25</v>
      </c>
      <c r="F66" s="23">
        <v>0.74015097271972696</v>
      </c>
      <c r="G66" s="21"/>
    </row>
    <row r="67" spans="1:7" x14ac:dyDescent="0.2">
      <c r="A67" s="21" t="s">
        <v>127</v>
      </c>
      <c r="B67" s="21" t="s">
        <v>126</v>
      </c>
      <c r="C67" s="21" t="s">
        <v>128</v>
      </c>
      <c r="D67" s="24">
        <v>700000</v>
      </c>
      <c r="E67" s="22">
        <v>9780.75</v>
      </c>
      <c r="F67" s="23">
        <v>0.69747155395895399</v>
      </c>
      <c r="G67" s="21"/>
    </row>
    <row r="68" spans="1:7" x14ac:dyDescent="0.2">
      <c r="A68" s="21" t="s">
        <v>429</v>
      </c>
      <c r="B68" s="21" t="s">
        <v>428</v>
      </c>
      <c r="C68" s="21" t="s">
        <v>98</v>
      </c>
      <c r="D68" s="24">
        <v>1300000</v>
      </c>
      <c r="E68" s="22">
        <v>8973.9</v>
      </c>
      <c r="F68" s="23">
        <v>0.63993456310326402</v>
      </c>
      <c r="G68" s="21"/>
    </row>
    <row r="69" spans="1:7" x14ac:dyDescent="0.2">
      <c r="A69" s="21" t="s">
        <v>553</v>
      </c>
      <c r="B69" s="21" t="s">
        <v>552</v>
      </c>
      <c r="C69" s="21" t="s">
        <v>172</v>
      </c>
      <c r="D69" s="24">
        <v>1098411</v>
      </c>
      <c r="E69" s="22">
        <v>8586.8279930000008</v>
      </c>
      <c r="F69" s="23">
        <v>0.61233221009185901</v>
      </c>
      <c r="G69" s="21"/>
    </row>
    <row r="70" spans="1:7" x14ac:dyDescent="0.2">
      <c r="A70" s="21" t="s">
        <v>555</v>
      </c>
      <c r="B70" s="21" t="s">
        <v>554</v>
      </c>
      <c r="C70" s="21" t="s">
        <v>368</v>
      </c>
      <c r="D70" s="24">
        <v>218250</v>
      </c>
      <c r="E70" s="22">
        <v>8528.8826250000002</v>
      </c>
      <c r="F70" s="23">
        <v>0.60820008874496001</v>
      </c>
      <c r="G70" s="21"/>
    </row>
    <row r="71" spans="1:7" x14ac:dyDescent="0.2">
      <c r="A71" s="21" t="s">
        <v>557</v>
      </c>
      <c r="B71" s="21" t="s">
        <v>556</v>
      </c>
      <c r="C71" s="21" t="s">
        <v>210</v>
      </c>
      <c r="D71" s="24">
        <v>1449472</v>
      </c>
      <c r="E71" s="22">
        <v>8167.7747200000003</v>
      </c>
      <c r="F71" s="23">
        <v>0.58244925249546897</v>
      </c>
      <c r="G71" s="21"/>
    </row>
    <row r="72" spans="1:7" x14ac:dyDescent="0.2">
      <c r="A72" s="21" t="s">
        <v>559</v>
      </c>
      <c r="B72" s="21" t="s">
        <v>558</v>
      </c>
      <c r="C72" s="21" t="s">
        <v>134</v>
      </c>
      <c r="D72" s="24">
        <v>361035</v>
      </c>
      <c r="E72" s="22">
        <v>7660.6211480000002</v>
      </c>
      <c r="F72" s="23">
        <v>0.54628380608709803</v>
      </c>
      <c r="G72" s="21"/>
    </row>
    <row r="73" spans="1:7" x14ac:dyDescent="0.2">
      <c r="A73" s="21" t="s">
        <v>561</v>
      </c>
      <c r="B73" s="21" t="s">
        <v>560</v>
      </c>
      <c r="C73" s="21" t="s">
        <v>368</v>
      </c>
      <c r="D73" s="24">
        <v>293541</v>
      </c>
      <c r="E73" s="22">
        <v>7637.9368199999999</v>
      </c>
      <c r="F73" s="23">
        <v>0.54466617211212898</v>
      </c>
      <c r="G73" s="21"/>
    </row>
    <row r="74" spans="1:7" x14ac:dyDescent="0.2">
      <c r="A74" s="21" t="s">
        <v>563</v>
      </c>
      <c r="B74" s="21" t="s">
        <v>562</v>
      </c>
      <c r="C74" s="21" t="s">
        <v>93</v>
      </c>
      <c r="D74" s="24">
        <v>3303964</v>
      </c>
      <c r="E74" s="22">
        <v>7400.8793599999999</v>
      </c>
      <c r="F74" s="23">
        <v>0.52776145263726704</v>
      </c>
      <c r="G74" s="21"/>
    </row>
    <row r="75" spans="1:7" x14ac:dyDescent="0.2">
      <c r="A75" s="21" t="s">
        <v>565</v>
      </c>
      <c r="B75" s="21" t="s">
        <v>564</v>
      </c>
      <c r="C75" s="21" t="s">
        <v>114</v>
      </c>
      <c r="D75" s="24">
        <v>1071467</v>
      </c>
      <c r="E75" s="22">
        <v>7331.5129479999996</v>
      </c>
      <c r="F75" s="23">
        <v>0.52281488931950504</v>
      </c>
      <c r="G75" s="21"/>
    </row>
    <row r="76" spans="1:7" x14ac:dyDescent="0.2">
      <c r="A76" s="21" t="s">
        <v>567</v>
      </c>
      <c r="B76" s="21" t="s">
        <v>566</v>
      </c>
      <c r="C76" s="21" t="s">
        <v>189</v>
      </c>
      <c r="D76" s="24">
        <v>850000</v>
      </c>
      <c r="E76" s="22">
        <v>7109.8249999999998</v>
      </c>
      <c r="F76" s="23">
        <v>0.50700617960035999</v>
      </c>
      <c r="G76" s="21"/>
    </row>
    <row r="77" spans="1:7" x14ac:dyDescent="0.2">
      <c r="A77" s="21" t="s">
        <v>569</v>
      </c>
      <c r="B77" s="21" t="s">
        <v>568</v>
      </c>
      <c r="C77" s="21" t="s">
        <v>182</v>
      </c>
      <c r="D77" s="24">
        <v>950000</v>
      </c>
      <c r="E77" s="22">
        <v>6759.7250000000004</v>
      </c>
      <c r="F77" s="23">
        <v>0.48204032411473402</v>
      </c>
      <c r="G77" s="21"/>
    </row>
    <row r="78" spans="1:7" x14ac:dyDescent="0.2">
      <c r="A78" s="21" t="s">
        <v>571</v>
      </c>
      <c r="B78" s="21" t="s">
        <v>570</v>
      </c>
      <c r="C78" s="21" t="s">
        <v>119</v>
      </c>
      <c r="D78" s="24">
        <v>812579</v>
      </c>
      <c r="E78" s="22">
        <v>6393.371572</v>
      </c>
      <c r="F78" s="23">
        <v>0.45591542625666098</v>
      </c>
      <c r="G78" s="21"/>
    </row>
    <row r="79" spans="1:7" x14ac:dyDescent="0.2">
      <c r="A79" s="21" t="s">
        <v>573</v>
      </c>
      <c r="B79" s="21" t="s">
        <v>572</v>
      </c>
      <c r="C79" s="21" t="s">
        <v>148</v>
      </c>
      <c r="D79" s="24">
        <v>313239</v>
      </c>
      <c r="E79" s="22">
        <v>5820.7637180000002</v>
      </c>
      <c r="F79" s="23">
        <v>0.415082393029303</v>
      </c>
      <c r="G79" s="21"/>
    </row>
    <row r="80" spans="1:7" x14ac:dyDescent="0.2">
      <c r="A80" s="21" t="s">
        <v>575</v>
      </c>
      <c r="B80" s="21" t="s">
        <v>574</v>
      </c>
      <c r="C80" s="21" t="s">
        <v>576</v>
      </c>
      <c r="D80" s="24">
        <v>2464730</v>
      </c>
      <c r="E80" s="22">
        <v>5654.3370930000001</v>
      </c>
      <c r="F80" s="23">
        <v>0.403214403687086</v>
      </c>
      <c r="G80" s="21"/>
    </row>
    <row r="81" spans="1:7" x14ac:dyDescent="0.2">
      <c r="A81" s="21" t="s">
        <v>578</v>
      </c>
      <c r="B81" s="21" t="s">
        <v>577</v>
      </c>
      <c r="C81" s="21" t="s">
        <v>210</v>
      </c>
      <c r="D81" s="24">
        <v>1159420</v>
      </c>
      <c r="E81" s="22">
        <v>5448.6942900000004</v>
      </c>
      <c r="F81" s="23">
        <v>0.38854988354610598</v>
      </c>
      <c r="G81" s="21"/>
    </row>
    <row r="82" spans="1:7" x14ac:dyDescent="0.2">
      <c r="A82" s="21" t="s">
        <v>580</v>
      </c>
      <c r="B82" s="21" t="s">
        <v>579</v>
      </c>
      <c r="C82" s="21" t="s">
        <v>119</v>
      </c>
      <c r="D82" s="24">
        <v>1100000</v>
      </c>
      <c r="E82" s="22">
        <v>5222.25</v>
      </c>
      <c r="F82" s="23">
        <v>0.37240199602915403</v>
      </c>
      <c r="G82" s="21"/>
    </row>
    <row r="83" spans="1:7" x14ac:dyDescent="0.2">
      <c r="A83" s="21" t="s">
        <v>582</v>
      </c>
      <c r="B83" s="21" t="s">
        <v>581</v>
      </c>
      <c r="C83" s="21" t="s">
        <v>93</v>
      </c>
      <c r="D83" s="24">
        <v>10181469</v>
      </c>
      <c r="E83" s="22">
        <v>4586.7517850000004</v>
      </c>
      <c r="F83" s="23">
        <v>0.32708421083331601</v>
      </c>
      <c r="G83" s="21"/>
    </row>
    <row r="84" spans="1:7" x14ac:dyDescent="0.2">
      <c r="A84" s="21" t="s">
        <v>584</v>
      </c>
      <c r="B84" s="21" t="s">
        <v>583</v>
      </c>
      <c r="C84" s="21" t="s">
        <v>512</v>
      </c>
      <c r="D84" s="24">
        <v>612600</v>
      </c>
      <c r="E84" s="22">
        <v>4474.7367000000004</v>
      </c>
      <c r="F84" s="23">
        <v>0.31909634329741199</v>
      </c>
      <c r="G84" s="21"/>
    </row>
    <row r="85" spans="1:7" x14ac:dyDescent="0.2">
      <c r="A85" s="21" t="s">
        <v>586</v>
      </c>
      <c r="B85" s="21" t="s">
        <v>585</v>
      </c>
      <c r="C85" s="21" t="s">
        <v>131</v>
      </c>
      <c r="D85" s="24">
        <v>1362700</v>
      </c>
      <c r="E85" s="22">
        <v>4426.0496000000003</v>
      </c>
      <c r="F85" s="23">
        <v>0.315624434978034</v>
      </c>
      <c r="G85" s="21"/>
    </row>
    <row r="86" spans="1:7" x14ac:dyDescent="0.2">
      <c r="A86" s="21" t="s">
        <v>588</v>
      </c>
      <c r="B86" s="21" t="s">
        <v>587</v>
      </c>
      <c r="C86" s="21" t="s">
        <v>114</v>
      </c>
      <c r="D86" s="24">
        <v>150000</v>
      </c>
      <c r="E86" s="22">
        <v>4383.5249999999996</v>
      </c>
      <c r="F86" s="23">
        <v>0.31259197848507803</v>
      </c>
      <c r="G86" s="21"/>
    </row>
    <row r="87" spans="1:7" x14ac:dyDescent="0.2">
      <c r="A87" s="21" t="s">
        <v>441</v>
      </c>
      <c r="B87" s="21" t="s">
        <v>440</v>
      </c>
      <c r="C87" s="21" t="s">
        <v>175</v>
      </c>
      <c r="D87" s="24">
        <v>2000000</v>
      </c>
      <c r="E87" s="22">
        <v>4199.2</v>
      </c>
      <c r="F87" s="23">
        <v>0.29944764454509498</v>
      </c>
      <c r="G87" s="21"/>
    </row>
    <row r="88" spans="1:7" x14ac:dyDescent="0.2">
      <c r="A88" s="21" t="s">
        <v>590</v>
      </c>
      <c r="B88" s="21" t="s">
        <v>589</v>
      </c>
      <c r="C88" s="21" t="s">
        <v>151</v>
      </c>
      <c r="D88" s="24">
        <v>2500000</v>
      </c>
      <c r="E88" s="22">
        <v>4117.75</v>
      </c>
      <c r="F88" s="23">
        <v>0.29363939281900497</v>
      </c>
      <c r="G88" s="21"/>
    </row>
    <row r="89" spans="1:7" x14ac:dyDescent="0.2">
      <c r="A89" s="21" t="s">
        <v>592</v>
      </c>
      <c r="B89" s="21" t="s">
        <v>591</v>
      </c>
      <c r="C89" s="21" t="s">
        <v>182</v>
      </c>
      <c r="D89" s="24">
        <v>900000</v>
      </c>
      <c r="E89" s="22">
        <v>4038.75</v>
      </c>
      <c r="F89" s="23">
        <v>0.28800585216386498</v>
      </c>
      <c r="G89" s="21"/>
    </row>
    <row r="90" spans="1:7" x14ac:dyDescent="0.2">
      <c r="A90" s="21" t="s">
        <v>594</v>
      </c>
      <c r="B90" s="21" t="s">
        <v>593</v>
      </c>
      <c r="C90" s="21" t="s">
        <v>119</v>
      </c>
      <c r="D90" s="24">
        <v>292158</v>
      </c>
      <c r="E90" s="22">
        <v>3432.5643420000001</v>
      </c>
      <c r="F90" s="23">
        <v>0.244778364203035</v>
      </c>
      <c r="G90" s="21"/>
    </row>
    <row r="91" spans="1:7" x14ac:dyDescent="0.2">
      <c r="A91" s="21" t="s">
        <v>596</v>
      </c>
      <c r="B91" s="21" t="s">
        <v>595</v>
      </c>
      <c r="C91" s="21" t="s">
        <v>576</v>
      </c>
      <c r="D91" s="24">
        <v>1892146</v>
      </c>
      <c r="E91" s="22">
        <v>1929.98892</v>
      </c>
      <c r="F91" s="23">
        <v>0.137628747402394</v>
      </c>
      <c r="G91" s="21"/>
    </row>
    <row r="92" spans="1:7" x14ac:dyDescent="0.2">
      <c r="A92" s="21" t="s">
        <v>453</v>
      </c>
      <c r="B92" s="21" t="s">
        <v>452</v>
      </c>
      <c r="C92" s="21" t="s">
        <v>175</v>
      </c>
      <c r="D92" s="24">
        <v>2000000</v>
      </c>
      <c r="E92" s="22">
        <v>1762</v>
      </c>
      <c r="F92" s="23">
        <v>0.12564934980197601</v>
      </c>
      <c r="G92" s="21"/>
    </row>
    <row r="93" spans="1:7" x14ac:dyDescent="0.2">
      <c r="A93" s="21" t="s">
        <v>598</v>
      </c>
      <c r="B93" s="21" t="s">
        <v>597</v>
      </c>
      <c r="C93" s="21" t="s">
        <v>119</v>
      </c>
      <c r="D93" s="24">
        <v>518764</v>
      </c>
      <c r="E93" s="22">
        <v>1512.9752060000001</v>
      </c>
      <c r="F93" s="23">
        <v>0.107891232066067</v>
      </c>
      <c r="G93" s="21"/>
    </row>
    <row r="94" spans="1:7" x14ac:dyDescent="0.2">
      <c r="A94" s="21" t="s">
        <v>425</v>
      </c>
      <c r="B94" s="21" t="s">
        <v>424</v>
      </c>
      <c r="C94" s="21" t="s">
        <v>114</v>
      </c>
      <c r="D94" s="24">
        <v>41217</v>
      </c>
      <c r="E94" s="22">
        <v>1104.9659449999999</v>
      </c>
      <c r="F94" s="23">
        <v>7.8795830046864898E-2</v>
      </c>
      <c r="G94" s="21"/>
    </row>
    <row r="95" spans="1:7" x14ac:dyDescent="0.2">
      <c r="A95" s="21" t="s">
        <v>599</v>
      </c>
      <c r="B95" s="21" t="s">
        <v>1191</v>
      </c>
      <c r="C95" s="21" t="s">
        <v>169</v>
      </c>
      <c r="D95" s="24">
        <v>164839</v>
      </c>
      <c r="E95" s="22">
        <v>485.12117699999999</v>
      </c>
      <c r="F95" s="23">
        <v>3.4594302193654503E-2</v>
      </c>
      <c r="G95" s="21"/>
    </row>
    <row r="96" spans="1:7" x14ac:dyDescent="0.2">
      <c r="A96" s="21" t="s">
        <v>601</v>
      </c>
      <c r="B96" s="21" t="s">
        <v>600</v>
      </c>
      <c r="C96" s="21" t="s">
        <v>280</v>
      </c>
      <c r="D96" s="24">
        <v>78401</v>
      </c>
      <c r="E96" s="22">
        <v>142.27429470000001</v>
      </c>
      <c r="F96" s="23">
        <v>1.01456711819465E-2</v>
      </c>
      <c r="G96" s="21"/>
    </row>
    <row r="97" spans="1:9" x14ac:dyDescent="0.2">
      <c r="A97" s="20" t="s">
        <v>24</v>
      </c>
      <c r="B97" s="20"/>
      <c r="C97" s="20"/>
      <c r="D97" s="20"/>
      <c r="E97" s="25">
        <f>SUM(E7:E96)</f>
        <v>1361079.1886066997</v>
      </c>
      <c r="F97" s="26">
        <f>SUM(F7:F96)</f>
        <v>97.059429669371696</v>
      </c>
      <c r="G97" s="20"/>
      <c r="H97" s="14"/>
      <c r="I97" s="14"/>
    </row>
    <row r="98" spans="1:9" x14ac:dyDescent="0.2">
      <c r="A98" s="21"/>
      <c r="B98" s="21"/>
      <c r="C98" s="21"/>
      <c r="D98" s="21"/>
      <c r="E98" s="22"/>
      <c r="F98" s="23"/>
      <c r="G98" s="21"/>
    </row>
    <row r="99" spans="1:9" x14ac:dyDescent="0.2">
      <c r="A99" s="20" t="s">
        <v>23</v>
      </c>
      <c r="B99" s="21"/>
      <c r="C99" s="21"/>
      <c r="D99" s="21"/>
      <c r="E99" s="22"/>
      <c r="F99" s="23"/>
      <c r="G99" s="21"/>
    </row>
    <row r="100" spans="1:9" x14ac:dyDescent="0.2">
      <c r="A100" s="20" t="s">
        <v>25</v>
      </c>
      <c r="B100" s="21"/>
      <c r="C100" s="21"/>
      <c r="D100" s="21"/>
      <c r="E100" s="22"/>
      <c r="F100" s="23"/>
      <c r="G100" s="21"/>
    </row>
    <row r="101" spans="1:9" x14ac:dyDescent="0.2">
      <c r="A101" s="21" t="s">
        <v>603</v>
      </c>
      <c r="B101" s="21" t="s">
        <v>602</v>
      </c>
      <c r="C101" s="21" t="s">
        <v>26</v>
      </c>
      <c r="D101" s="24">
        <v>2500000</v>
      </c>
      <c r="E101" s="22">
        <v>2490.9549999999999</v>
      </c>
      <c r="F101" s="23">
        <v>0.17763159826105601</v>
      </c>
      <c r="G101" s="21">
        <v>6.63</v>
      </c>
    </row>
    <row r="102" spans="1:9" x14ac:dyDescent="0.2">
      <c r="A102" s="20" t="s">
        <v>24</v>
      </c>
      <c r="B102" s="20"/>
      <c r="C102" s="20"/>
      <c r="D102" s="20"/>
      <c r="E102" s="25">
        <f>SUM(E100:E101)</f>
        <v>2490.9549999999999</v>
      </c>
      <c r="F102" s="26">
        <f>SUM(F100:F101)</f>
        <v>0.17763159826105601</v>
      </c>
      <c r="G102" s="20"/>
      <c r="H102" s="14"/>
      <c r="I102" s="14"/>
    </row>
    <row r="103" spans="1:9" x14ac:dyDescent="0.2">
      <c r="A103" s="21"/>
      <c r="B103" s="21"/>
      <c r="C103" s="21"/>
      <c r="D103" s="21"/>
      <c r="E103" s="22"/>
      <c r="F103" s="23"/>
      <c r="G103" s="21"/>
    </row>
    <row r="104" spans="1:9" x14ac:dyDescent="0.2">
      <c r="A104" s="20" t="s">
        <v>28</v>
      </c>
      <c r="B104" s="20"/>
      <c r="C104" s="20"/>
      <c r="D104" s="20"/>
      <c r="E104" s="25">
        <f>E97+E102</f>
        <v>1363570.1436066998</v>
      </c>
      <c r="F104" s="26">
        <f>F97+F102</f>
        <v>97.237061267632754</v>
      </c>
      <c r="G104" s="20"/>
      <c r="H104" s="14"/>
      <c r="I104" s="14"/>
    </row>
    <row r="105" spans="1:9" x14ac:dyDescent="0.2">
      <c r="A105" s="20"/>
      <c r="B105" s="20"/>
      <c r="C105" s="20"/>
      <c r="D105" s="20"/>
      <c r="E105" s="25"/>
      <c r="F105" s="26"/>
      <c r="G105" s="20"/>
      <c r="H105" s="14"/>
      <c r="I105" s="14"/>
    </row>
    <row r="106" spans="1:9" x14ac:dyDescent="0.2">
      <c r="A106" s="20" t="s">
        <v>30</v>
      </c>
      <c r="B106" s="20"/>
      <c r="C106" s="20"/>
      <c r="D106" s="20"/>
      <c r="E106" s="25">
        <f>E108-(E97+E102)</f>
        <v>38745.111328500323</v>
      </c>
      <c r="F106" s="26">
        <f>F108-(F97+F102)</f>
        <v>2.7629387323672461</v>
      </c>
      <c r="G106" s="20"/>
      <c r="H106" s="14"/>
      <c r="I106" s="14"/>
    </row>
    <row r="107" spans="1:9" x14ac:dyDescent="0.2">
      <c r="A107" s="20"/>
      <c r="B107" s="20"/>
      <c r="C107" s="20"/>
      <c r="D107" s="20"/>
      <c r="E107" s="25"/>
      <c r="F107" s="26"/>
      <c r="G107" s="20"/>
      <c r="H107" s="14"/>
      <c r="I107" s="14"/>
    </row>
    <row r="108" spans="1:9" x14ac:dyDescent="0.2">
      <c r="A108" s="27" t="s">
        <v>29</v>
      </c>
      <c r="B108" s="27"/>
      <c r="C108" s="27"/>
      <c r="D108" s="27"/>
      <c r="E108" s="28">
        <v>1402315.2549352001</v>
      </c>
      <c r="F108" s="29">
        <v>100</v>
      </c>
      <c r="G108" s="27"/>
      <c r="H108" s="14"/>
      <c r="I108" s="14"/>
    </row>
    <row r="110" spans="1:9" x14ac:dyDescent="0.2">
      <c r="A110" s="14" t="s">
        <v>33</v>
      </c>
    </row>
    <row r="111" spans="1:9" x14ac:dyDescent="0.2">
      <c r="A111" s="14" t="s">
        <v>34</v>
      </c>
    </row>
    <row r="112" spans="1:9" x14ac:dyDescent="0.2">
      <c r="A112" s="14" t="s">
        <v>35</v>
      </c>
      <c r="B112" s="14"/>
      <c r="C112" s="30" t="s">
        <v>37</v>
      </c>
      <c r="D112" s="14" t="s">
        <v>36</v>
      </c>
    </row>
    <row r="113" spans="1:4" x14ac:dyDescent="0.2">
      <c r="A113" s="7" t="s">
        <v>60</v>
      </c>
      <c r="C113" s="31">
        <v>145.7972</v>
      </c>
      <c r="D113" s="31">
        <v>179.94159999999999</v>
      </c>
    </row>
    <row r="114" spans="1:4" x14ac:dyDescent="0.2">
      <c r="A114" s="7" t="s">
        <v>87</v>
      </c>
      <c r="C114" s="31">
        <v>48.966700000000003</v>
      </c>
      <c r="D114" s="31">
        <v>55.406100000000002</v>
      </c>
    </row>
    <row r="115" spans="1:4" x14ac:dyDescent="0.2">
      <c r="A115" s="7" t="s">
        <v>61</v>
      </c>
      <c r="C115" s="31">
        <v>162.90870000000001</v>
      </c>
      <c r="D115" s="31">
        <v>201.8965</v>
      </c>
    </row>
    <row r="116" spans="1:4" x14ac:dyDescent="0.2">
      <c r="A116" s="7" t="s">
        <v>88</v>
      </c>
      <c r="C116" s="31">
        <v>57.317500000000003</v>
      </c>
      <c r="D116" s="31">
        <v>65.100899999999996</v>
      </c>
    </row>
    <row r="118" spans="1:4" x14ac:dyDescent="0.2">
      <c r="A118" s="14" t="s">
        <v>38</v>
      </c>
    </row>
    <row r="119" spans="1:4" x14ac:dyDescent="0.2">
      <c r="A119" s="84" t="s">
        <v>39</v>
      </c>
      <c r="B119" s="85"/>
      <c r="C119" s="32" t="s">
        <v>40</v>
      </c>
    </row>
    <row r="120" spans="1:4" x14ac:dyDescent="0.2">
      <c r="A120" s="80" t="s">
        <v>87</v>
      </c>
      <c r="B120" s="81"/>
      <c r="C120" s="33">
        <v>4.25</v>
      </c>
    </row>
    <row r="121" spans="1:4" x14ac:dyDescent="0.2">
      <c r="A121" s="80" t="s">
        <v>88</v>
      </c>
      <c r="B121" s="81"/>
      <c r="C121" s="33">
        <v>5</v>
      </c>
    </row>
    <row r="122" spans="1:4" x14ac:dyDescent="0.2">
      <c r="A122" s="7" t="s">
        <v>41</v>
      </c>
    </row>
    <row r="123" spans="1:4" x14ac:dyDescent="0.2">
      <c r="A123" s="7" t="s">
        <v>42</v>
      </c>
    </row>
    <row r="125" spans="1:4" x14ac:dyDescent="0.2">
      <c r="A125" s="14" t="s">
        <v>309</v>
      </c>
      <c r="D125" s="51">
        <v>0.13650000000000001</v>
      </c>
    </row>
    <row r="127" spans="1:4" x14ac:dyDescent="0.2">
      <c r="A127" s="87" t="s">
        <v>44</v>
      </c>
      <c r="B127" s="87"/>
      <c r="C127" s="87"/>
      <c r="D127" s="30" t="s">
        <v>45</v>
      </c>
    </row>
    <row r="129" spans="1:9" x14ac:dyDescent="0.2">
      <c r="A129" s="14" t="s">
        <v>1166</v>
      </c>
      <c r="B129" s="68"/>
      <c r="C129" s="68"/>
      <c r="D129" s="14"/>
      <c r="E129" s="14"/>
      <c r="F129" s="14"/>
      <c r="H129" s="14"/>
      <c r="I129" s="14"/>
    </row>
    <row r="130" spans="1:9" x14ac:dyDescent="0.2">
      <c r="A130" s="76"/>
      <c r="G130" s="11"/>
    </row>
    <row r="131" spans="1:9" x14ac:dyDescent="0.2">
      <c r="A131" s="68" t="s">
        <v>1156</v>
      </c>
      <c r="G131" s="11"/>
    </row>
    <row r="132" spans="1:9" x14ac:dyDescent="0.2">
      <c r="A132" s="70"/>
      <c r="G132" s="11"/>
    </row>
    <row r="133" spans="1:9" x14ac:dyDescent="0.2">
      <c r="A133" s="69"/>
      <c r="G133" s="11"/>
    </row>
    <row r="134" spans="1:9" x14ac:dyDescent="0.2">
      <c r="A134" s="69"/>
      <c r="G134" s="11"/>
    </row>
    <row r="135" spans="1:9" x14ac:dyDescent="0.2">
      <c r="A135" s="69"/>
      <c r="G135" s="11"/>
    </row>
    <row r="136" spans="1:9" x14ac:dyDescent="0.2">
      <c r="A136" s="69"/>
      <c r="G136" s="11"/>
    </row>
    <row r="137" spans="1:9" x14ac:dyDescent="0.2">
      <c r="A137" s="69"/>
      <c r="G137" s="11"/>
    </row>
    <row r="138" spans="1:9" x14ac:dyDescent="0.2">
      <c r="A138" s="69"/>
      <c r="G138" s="11"/>
    </row>
    <row r="139" spans="1:9" x14ac:dyDescent="0.2">
      <c r="A139" s="69"/>
      <c r="G139" s="11"/>
    </row>
    <row r="140" spans="1:9" x14ac:dyDescent="0.2">
      <c r="A140" s="69"/>
      <c r="G140" s="11"/>
    </row>
    <row r="141" spans="1:9" x14ac:dyDescent="0.2">
      <c r="A141" s="69"/>
      <c r="G141" s="11"/>
    </row>
    <row r="142" spans="1:9" x14ac:dyDescent="0.2">
      <c r="A142" s="69"/>
      <c r="G142" s="11"/>
    </row>
    <row r="143" spans="1:9" x14ac:dyDescent="0.2">
      <c r="A143" s="69"/>
      <c r="G143" s="11"/>
    </row>
    <row r="144" spans="1:9" x14ac:dyDescent="0.2">
      <c r="A144" s="69"/>
      <c r="G144" s="11"/>
    </row>
    <row r="145" spans="1:7" x14ac:dyDescent="0.2">
      <c r="A145" s="68" t="s">
        <v>1169</v>
      </c>
      <c r="G145" s="11"/>
    </row>
    <row r="146" spans="1:7" x14ac:dyDescent="0.2">
      <c r="A146" s="69"/>
      <c r="G146" s="11"/>
    </row>
    <row r="147" spans="1:7" x14ac:dyDescent="0.2">
      <c r="A147" s="68" t="s">
        <v>1158</v>
      </c>
      <c r="G147" s="11"/>
    </row>
    <row r="148" spans="1:7" x14ac:dyDescent="0.2">
      <c r="A148" s="69"/>
      <c r="G148" s="11"/>
    </row>
    <row r="149" spans="1:7" x14ac:dyDescent="0.2">
      <c r="A149" s="69"/>
      <c r="G149" s="11"/>
    </row>
    <row r="150" spans="1:7" x14ac:dyDescent="0.2">
      <c r="A150" s="69"/>
      <c r="G150" s="11"/>
    </row>
    <row r="151" spans="1:7" x14ac:dyDescent="0.2">
      <c r="A151" s="69"/>
      <c r="G151" s="11"/>
    </row>
    <row r="152" spans="1:7" x14ac:dyDescent="0.2">
      <c r="A152" s="69"/>
      <c r="G152" s="11"/>
    </row>
    <row r="153" spans="1:7" x14ac:dyDescent="0.2">
      <c r="A153" s="69"/>
      <c r="G153" s="11"/>
    </row>
    <row r="154" spans="1:7" x14ac:dyDescent="0.2">
      <c r="A154" s="69"/>
      <c r="G154" s="11"/>
    </row>
    <row r="155" spans="1:7" x14ac:dyDescent="0.2">
      <c r="A155" s="69"/>
      <c r="G155" s="11"/>
    </row>
    <row r="156" spans="1:7" x14ac:dyDescent="0.2">
      <c r="A156" s="69"/>
      <c r="G156" s="11"/>
    </row>
    <row r="157" spans="1:7" x14ac:dyDescent="0.2">
      <c r="A157" s="69"/>
      <c r="G157" s="11"/>
    </row>
    <row r="158" spans="1:7" x14ac:dyDescent="0.2">
      <c r="A158" s="69"/>
      <c r="G158" s="11"/>
    </row>
    <row r="159" spans="1:7" x14ac:dyDescent="0.2">
      <c r="A159" s="69"/>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row r="261" spans="7:7" x14ac:dyDescent="0.2">
      <c r="G261" s="11"/>
    </row>
  </sheetData>
  <mergeCells count="5">
    <mergeCell ref="A119:B119"/>
    <mergeCell ref="A120:B120"/>
    <mergeCell ref="A121:B121"/>
    <mergeCell ref="A127:C127"/>
    <mergeCell ref="A1:G1"/>
  </mergeCells>
  <conditionalFormatting sqref="F2:F3 F5:F128">
    <cfRule type="cellIs" dxfId="49" priority="3" stopIfTrue="1" operator="between">
      <formula>0.009</formula>
      <formula>-0.009</formula>
    </cfRule>
  </conditionalFormatting>
  <conditionalFormatting sqref="F262:F65536">
    <cfRule type="cellIs" dxfId="48" priority="1" stopIfTrue="1" operator="between">
      <formula>0.009</formula>
      <formula>-0.009</formula>
    </cfRule>
  </conditionalFormatting>
  <conditionalFormatting sqref="F130:G161">
    <cfRule type="cellIs" dxfId="47" priority="2" stopIfTrue="1" operator="between">
      <formula>0.009</formula>
      <formula>-0.009</formula>
    </cfRule>
  </conditionalFormatting>
  <hyperlinks>
    <hyperlink ref="A130"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49"/>
  <sheetViews>
    <sheetView workbookViewId="0">
      <selection sqref="A1:F1"/>
    </sheetView>
  </sheetViews>
  <sheetFormatPr defaultColWidth="9.33203125" defaultRowHeight="10.199999999999999" x14ac:dyDescent="0.2"/>
  <cols>
    <col min="1" max="1" width="38.6640625" style="7" bestFit="1" customWidth="1"/>
    <col min="2" max="2" width="32.33203125" style="7" bestFit="1" customWidth="1"/>
    <col min="3" max="3" width="35.44140625" style="7" bestFit="1" customWidth="1"/>
    <col min="4" max="4" width="15.33203125" style="7" bestFit="1" customWidth="1"/>
    <col min="5" max="5" width="34.5546875" style="10" customWidth="1"/>
    <col min="6" max="6" width="31.33203125" style="11" bestFit="1" customWidth="1"/>
    <col min="7" max="7" width="36.5546875" style="7" customWidth="1"/>
    <col min="8" max="8" width="30.6640625" style="7" customWidth="1"/>
    <col min="9" max="16384" width="9.33203125" style="7"/>
  </cols>
  <sheetData>
    <row r="1" spans="1:10" s="1" customFormat="1" ht="13.8" x14ac:dyDescent="0.2">
      <c r="A1" s="82" t="s">
        <v>15</v>
      </c>
      <c r="B1" s="83"/>
      <c r="C1" s="83"/>
      <c r="D1" s="83"/>
      <c r="E1" s="83"/>
      <c r="F1" s="83"/>
    </row>
    <row r="2" spans="1:10" s="1" customFormat="1" ht="11.4" x14ac:dyDescent="0.2">
      <c r="E2" s="5"/>
      <c r="F2" s="9"/>
    </row>
    <row r="3" spans="1:10" s="1" customFormat="1" ht="12" x14ac:dyDescent="0.2">
      <c r="A3" s="8" t="s">
        <v>7</v>
      </c>
      <c r="B3" s="2"/>
      <c r="C3" s="3"/>
      <c r="D3" s="3"/>
      <c r="E3" s="4"/>
      <c r="F3" s="9"/>
    </row>
    <row r="4" spans="1:10" s="1" customFormat="1" ht="30.75" customHeight="1" x14ac:dyDescent="0.25">
      <c r="A4" s="36" t="s">
        <v>2</v>
      </c>
      <c r="B4" s="36" t="s">
        <v>0</v>
      </c>
      <c r="C4" s="37" t="s">
        <v>359</v>
      </c>
      <c r="D4" s="37" t="s">
        <v>1</v>
      </c>
      <c r="E4" s="53" t="s">
        <v>6</v>
      </c>
      <c r="F4" s="38" t="s">
        <v>225</v>
      </c>
      <c r="G4" s="54" t="s">
        <v>226</v>
      </c>
      <c r="H4" s="54" t="s">
        <v>227</v>
      </c>
      <c r="I4" s="35"/>
      <c r="J4" s="35"/>
    </row>
    <row r="5" spans="1:10" x14ac:dyDescent="0.2">
      <c r="A5" s="40" t="s">
        <v>90</v>
      </c>
      <c r="B5" s="41"/>
      <c r="C5" s="41"/>
      <c r="D5" s="41"/>
      <c r="E5" s="42"/>
      <c r="F5" s="43"/>
      <c r="G5" s="41"/>
      <c r="H5" s="41"/>
    </row>
    <row r="6" spans="1:10" x14ac:dyDescent="0.2">
      <c r="A6" s="40" t="s">
        <v>51</v>
      </c>
      <c r="B6" s="41"/>
      <c r="C6" s="41"/>
      <c r="D6" s="41"/>
      <c r="E6" s="42"/>
      <c r="F6" s="43"/>
      <c r="G6" s="41"/>
      <c r="H6" s="41"/>
    </row>
    <row r="7" spans="1:10" x14ac:dyDescent="0.2">
      <c r="A7" s="41" t="s">
        <v>605</v>
      </c>
      <c r="B7" s="41" t="s">
        <v>604</v>
      </c>
      <c r="C7" s="41" t="s">
        <v>93</v>
      </c>
      <c r="D7" s="44">
        <v>23439752</v>
      </c>
      <c r="E7" s="42">
        <v>41546.960420000003</v>
      </c>
      <c r="F7" s="43">
        <v>3.4578291840101198</v>
      </c>
      <c r="G7" s="42"/>
      <c r="H7" s="42"/>
    </row>
    <row r="8" spans="1:10" x14ac:dyDescent="0.2">
      <c r="A8" s="41" t="s">
        <v>607</v>
      </c>
      <c r="B8" s="41" t="s">
        <v>606</v>
      </c>
      <c r="C8" s="41" t="s">
        <v>134</v>
      </c>
      <c r="D8" s="44">
        <v>792366</v>
      </c>
      <c r="E8" s="42">
        <v>31431.970669999999</v>
      </c>
      <c r="F8" s="43">
        <v>2.6159888568251599</v>
      </c>
      <c r="G8" s="42"/>
      <c r="H8" s="42"/>
    </row>
    <row r="9" spans="1:10" x14ac:dyDescent="0.2">
      <c r="A9" s="41" t="s">
        <v>168</v>
      </c>
      <c r="B9" s="41" t="s">
        <v>167</v>
      </c>
      <c r="C9" s="41" t="s">
        <v>169</v>
      </c>
      <c r="D9" s="44">
        <v>1631918</v>
      </c>
      <c r="E9" s="42">
        <v>30885.680069999999</v>
      </c>
      <c r="F9" s="43">
        <v>2.5705227249942202</v>
      </c>
      <c r="G9" s="42"/>
      <c r="H9" s="42"/>
    </row>
    <row r="10" spans="1:10" x14ac:dyDescent="0.2">
      <c r="A10" s="41" t="s">
        <v>485</v>
      </c>
      <c r="B10" s="41" t="s">
        <v>484</v>
      </c>
      <c r="C10" s="41" t="s">
        <v>210</v>
      </c>
      <c r="D10" s="44">
        <v>1100123</v>
      </c>
      <c r="E10" s="42">
        <v>27524.527399999999</v>
      </c>
      <c r="F10" s="43">
        <v>2.2907840467191001</v>
      </c>
      <c r="G10" s="42"/>
      <c r="H10" s="42"/>
    </row>
    <row r="11" spans="1:10" x14ac:dyDescent="0.2">
      <c r="A11" s="41" t="s">
        <v>423</v>
      </c>
      <c r="B11" s="41" t="s">
        <v>422</v>
      </c>
      <c r="C11" s="41" t="s">
        <v>98</v>
      </c>
      <c r="D11" s="44">
        <v>1076105</v>
      </c>
      <c r="E11" s="42">
        <v>26435.057379999998</v>
      </c>
      <c r="F11" s="43">
        <v>2.2001107172582399</v>
      </c>
      <c r="G11" s="42"/>
      <c r="H11" s="42"/>
    </row>
    <row r="12" spans="1:10" x14ac:dyDescent="0.2">
      <c r="A12" s="41" t="s">
        <v>118</v>
      </c>
      <c r="B12" s="41" t="s">
        <v>117</v>
      </c>
      <c r="C12" s="41" t="s">
        <v>119</v>
      </c>
      <c r="D12" s="44">
        <v>6391052</v>
      </c>
      <c r="E12" s="42">
        <v>25902.93376</v>
      </c>
      <c r="F12" s="43">
        <v>2.1558236607771799</v>
      </c>
      <c r="G12" s="42"/>
      <c r="H12" s="42"/>
    </row>
    <row r="13" spans="1:10" x14ac:dyDescent="0.2">
      <c r="A13" s="41" t="s">
        <v>95</v>
      </c>
      <c r="B13" s="41" t="s">
        <v>94</v>
      </c>
      <c r="C13" s="41" t="s">
        <v>93</v>
      </c>
      <c r="D13" s="44">
        <v>2135566</v>
      </c>
      <c r="E13" s="42">
        <v>25618.249739999999</v>
      </c>
      <c r="F13" s="43">
        <v>2.13213026172641</v>
      </c>
      <c r="G13" s="42"/>
      <c r="H13" s="42"/>
    </row>
    <row r="14" spans="1:10" x14ac:dyDescent="0.2">
      <c r="A14" s="41" t="s">
        <v>147</v>
      </c>
      <c r="B14" s="41" t="s">
        <v>146</v>
      </c>
      <c r="C14" s="41" t="s">
        <v>148</v>
      </c>
      <c r="D14" s="44">
        <v>8367750</v>
      </c>
      <c r="E14" s="42">
        <v>25596.947250000001</v>
      </c>
      <c r="F14" s="43">
        <v>2.1303573192326799</v>
      </c>
      <c r="G14" s="42"/>
      <c r="H14" s="42"/>
    </row>
    <row r="15" spans="1:10" x14ac:dyDescent="0.2">
      <c r="A15" s="41" t="s">
        <v>323</v>
      </c>
      <c r="B15" s="41" t="s">
        <v>322</v>
      </c>
      <c r="C15" s="41" t="s">
        <v>324</v>
      </c>
      <c r="D15" s="44">
        <v>3676225</v>
      </c>
      <c r="E15" s="42">
        <v>25340.218929999999</v>
      </c>
      <c r="F15" s="43">
        <v>2.1089905894338199</v>
      </c>
      <c r="G15" s="42"/>
      <c r="H15" s="42"/>
    </row>
    <row r="16" spans="1:10" x14ac:dyDescent="0.2">
      <c r="A16" s="41" t="s">
        <v>331</v>
      </c>
      <c r="B16" s="41" t="s">
        <v>330</v>
      </c>
      <c r="C16" s="41" t="s">
        <v>332</v>
      </c>
      <c r="D16" s="44">
        <v>1561228</v>
      </c>
      <c r="E16" s="42">
        <v>24992.918440000001</v>
      </c>
      <c r="F16" s="43">
        <v>2.08008580896847</v>
      </c>
      <c r="G16" s="42"/>
      <c r="H16" s="42"/>
    </row>
    <row r="17" spans="1:8" x14ac:dyDescent="0.2">
      <c r="A17" s="41" t="s">
        <v>236</v>
      </c>
      <c r="B17" s="41" t="s">
        <v>235</v>
      </c>
      <c r="C17" s="41" t="s">
        <v>114</v>
      </c>
      <c r="D17" s="44">
        <v>453937</v>
      </c>
      <c r="E17" s="42">
        <v>24875.06669</v>
      </c>
      <c r="F17" s="43">
        <v>2.0702773604943299</v>
      </c>
      <c r="G17" s="42"/>
      <c r="H17" s="42"/>
    </row>
    <row r="18" spans="1:8" x14ac:dyDescent="0.2">
      <c r="A18" s="41" t="s">
        <v>184</v>
      </c>
      <c r="B18" s="41" t="s">
        <v>183</v>
      </c>
      <c r="C18" s="41" t="s">
        <v>148</v>
      </c>
      <c r="D18" s="44">
        <v>472500</v>
      </c>
      <c r="E18" s="42">
        <v>24873.581249999999</v>
      </c>
      <c r="F18" s="43">
        <v>2.0701537317684</v>
      </c>
      <c r="G18" s="42"/>
      <c r="H18" s="42"/>
    </row>
    <row r="19" spans="1:8" x14ac:dyDescent="0.2">
      <c r="A19" s="41" t="s">
        <v>481</v>
      </c>
      <c r="B19" s="41" t="s">
        <v>480</v>
      </c>
      <c r="C19" s="41" t="s">
        <v>93</v>
      </c>
      <c r="D19" s="44">
        <v>23580355</v>
      </c>
      <c r="E19" s="42">
        <v>22910.672920000001</v>
      </c>
      <c r="F19" s="43">
        <v>1.90678674558225</v>
      </c>
      <c r="G19" s="42"/>
      <c r="H19" s="42"/>
    </row>
    <row r="20" spans="1:8" x14ac:dyDescent="0.2">
      <c r="A20" s="41" t="s">
        <v>439</v>
      </c>
      <c r="B20" s="41" t="s">
        <v>438</v>
      </c>
      <c r="C20" s="41" t="s">
        <v>98</v>
      </c>
      <c r="D20" s="44">
        <v>539990</v>
      </c>
      <c r="E20" s="42">
        <v>22903.405859999999</v>
      </c>
      <c r="F20" s="43">
        <v>1.90618192992556</v>
      </c>
      <c r="G20" s="42"/>
      <c r="H20" s="42"/>
    </row>
    <row r="21" spans="1:8" x14ac:dyDescent="0.2">
      <c r="A21" s="41" t="s">
        <v>609</v>
      </c>
      <c r="B21" s="41" t="s">
        <v>608</v>
      </c>
      <c r="C21" s="41" t="s">
        <v>119</v>
      </c>
      <c r="D21" s="44">
        <v>189000</v>
      </c>
      <c r="E21" s="42">
        <v>22625.757000000001</v>
      </c>
      <c r="F21" s="43">
        <v>1.8830740461884601</v>
      </c>
      <c r="G21" s="42"/>
      <c r="H21" s="42"/>
    </row>
    <row r="22" spans="1:8" x14ac:dyDescent="0.2">
      <c r="A22" s="41" t="s">
        <v>611</v>
      </c>
      <c r="B22" s="41" t="s">
        <v>610</v>
      </c>
      <c r="C22" s="41" t="s">
        <v>547</v>
      </c>
      <c r="D22" s="44">
        <v>3195695</v>
      </c>
      <c r="E22" s="42">
        <v>22520.062669999999</v>
      </c>
      <c r="F22" s="43">
        <v>1.87427742339912</v>
      </c>
      <c r="G22" s="42"/>
      <c r="H22" s="42"/>
    </row>
    <row r="23" spans="1:8" x14ac:dyDescent="0.2">
      <c r="A23" s="41" t="s">
        <v>204</v>
      </c>
      <c r="B23" s="41" t="s">
        <v>203</v>
      </c>
      <c r="C23" s="41" t="s">
        <v>119</v>
      </c>
      <c r="D23" s="44">
        <v>1444026</v>
      </c>
      <c r="E23" s="42">
        <v>21258.950769999999</v>
      </c>
      <c r="F23" s="43">
        <v>1.76931885391438</v>
      </c>
      <c r="G23" s="42"/>
      <c r="H23" s="42"/>
    </row>
    <row r="24" spans="1:8" x14ac:dyDescent="0.2">
      <c r="A24" s="41" t="s">
        <v>231</v>
      </c>
      <c r="B24" s="41" t="s">
        <v>230</v>
      </c>
      <c r="C24" s="41" t="s">
        <v>182</v>
      </c>
      <c r="D24" s="44">
        <v>3950000</v>
      </c>
      <c r="E24" s="42">
        <v>20753.3</v>
      </c>
      <c r="F24" s="43">
        <v>1.7272350535172301</v>
      </c>
      <c r="G24" s="42"/>
      <c r="H24" s="42"/>
    </row>
    <row r="25" spans="1:8" x14ac:dyDescent="0.2">
      <c r="A25" s="41" t="s">
        <v>191</v>
      </c>
      <c r="B25" s="41" t="s">
        <v>190</v>
      </c>
      <c r="C25" s="41" t="s">
        <v>192</v>
      </c>
      <c r="D25" s="44">
        <v>11850000</v>
      </c>
      <c r="E25" s="42">
        <v>20620.185000000001</v>
      </c>
      <c r="F25" s="43">
        <v>1.71615629042178</v>
      </c>
      <c r="G25" s="42"/>
      <c r="H25" s="42"/>
    </row>
    <row r="26" spans="1:8" x14ac:dyDescent="0.2">
      <c r="A26" s="41" t="s">
        <v>92</v>
      </c>
      <c r="B26" s="41" t="s">
        <v>91</v>
      </c>
      <c r="C26" s="41" t="s">
        <v>93</v>
      </c>
      <c r="D26" s="44">
        <v>1223175</v>
      </c>
      <c r="E26" s="42">
        <v>20595.820650000001</v>
      </c>
      <c r="F26" s="43">
        <v>1.7141285184830399</v>
      </c>
      <c r="G26" s="42"/>
      <c r="H26" s="42"/>
    </row>
    <row r="27" spans="1:8" x14ac:dyDescent="0.2">
      <c r="A27" s="41" t="s">
        <v>613</v>
      </c>
      <c r="B27" s="41" t="s">
        <v>612</v>
      </c>
      <c r="C27" s="41" t="s">
        <v>169</v>
      </c>
      <c r="D27" s="44">
        <v>566062</v>
      </c>
      <c r="E27" s="42">
        <v>20312.00275</v>
      </c>
      <c r="F27" s="43">
        <v>1.6905072040079601</v>
      </c>
      <c r="G27" s="42"/>
      <c r="H27" s="42"/>
    </row>
    <row r="28" spans="1:8" x14ac:dyDescent="0.2">
      <c r="A28" s="41" t="s">
        <v>615</v>
      </c>
      <c r="B28" s="41" t="s">
        <v>614</v>
      </c>
      <c r="C28" s="41" t="s">
        <v>140</v>
      </c>
      <c r="D28" s="44">
        <v>2153205</v>
      </c>
      <c r="E28" s="42">
        <v>20254.12283</v>
      </c>
      <c r="F28" s="43">
        <v>1.6856900314754599</v>
      </c>
      <c r="G28" s="42"/>
      <c r="H28" s="42"/>
    </row>
    <row r="29" spans="1:8" x14ac:dyDescent="0.2">
      <c r="A29" s="41" t="s">
        <v>127</v>
      </c>
      <c r="B29" s="41" t="s">
        <v>126</v>
      </c>
      <c r="C29" s="41" t="s">
        <v>128</v>
      </c>
      <c r="D29" s="44">
        <v>1400578</v>
      </c>
      <c r="E29" s="42">
        <v>19569.576110000002</v>
      </c>
      <c r="F29" s="43">
        <v>1.6287172565165799</v>
      </c>
      <c r="G29" s="42"/>
      <c r="H29" s="42"/>
    </row>
    <row r="30" spans="1:8" x14ac:dyDescent="0.2">
      <c r="A30" s="41" t="s">
        <v>617</v>
      </c>
      <c r="B30" s="41" t="s">
        <v>616</v>
      </c>
      <c r="C30" s="41" t="s">
        <v>189</v>
      </c>
      <c r="D30" s="44">
        <v>442739</v>
      </c>
      <c r="E30" s="42">
        <v>19431.814709999999</v>
      </c>
      <c r="F30" s="43">
        <v>1.61725178745375</v>
      </c>
      <c r="G30" s="42"/>
      <c r="H30" s="42"/>
    </row>
    <row r="31" spans="1:8" x14ac:dyDescent="0.2">
      <c r="A31" s="41" t="s">
        <v>619</v>
      </c>
      <c r="B31" s="41" t="s">
        <v>618</v>
      </c>
      <c r="C31" s="41" t="s">
        <v>169</v>
      </c>
      <c r="D31" s="44">
        <v>1098135</v>
      </c>
      <c r="E31" s="42">
        <v>19390.318759999998</v>
      </c>
      <c r="F31" s="43">
        <v>1.6137982037143399</v>
      </c>
      <c r="G31" s="42"/>
      <c r="H31" s="42"/>
    </row>
    <row r="32" spans="1:8" x14ac:dyDescent="0.2">
      <c r="A32" s="41" t="s">
        <v>186</v>
      </c>
      <c r="B32" s="41" t="s">
        <v>185</v>
      </c>
      <c r="C32" s="41" t="s">
        <v>172</v>
      </c>
      <c r="D32" s="44">
        <v>441027</v>
      </c>
      <c r="E32" s="42">
        <v>18784.442500000001</v>
      </c>
      <c r="F32" s="43">
        <v>1.5633729357152299</v>
      </c>
      <c r="G32" s="42"/>
      <c r="H32" s="42"/>
    </row>
    <row r="33" spans="1:8" x14ac:dyDescent="0.2">
      <c r="A33" s="41" t="s">
        <v>621</v>
      </c>
      <c r="B33" s="41" t="s">
        <v>620</v>
      </c>
      <c r="C33" s="41" t="s">
        <v>172</v>
      </c>
      <c r="D33" s="44">
        <v>700000</v>
      </c>
      <c r="E33" s="42">
        <v>18747.05</v>
      </c>
      <c r="F33" s="43">
        <v>1.56026086983951</v>
      </c>
      <c r="G33" s="42"/>
      <c r="H33" s="42"/>
    </row>
    <row r="34" spans="1:8" x14ac:dyDescent="0.2">
      <c r="A34" s="41" t="s">
        <v>340</v>
      </c>
      <c r="B34" s="41" t="s">
        <v>339</v>
      </c>
      <c r="C34" s="41" t="s">
        <v>182</v>
      </c>
      <c r="D34" s="44">
        <v>5981508</v>
      </c>
      <c r="E34" s="42">
        <v>17980.413049999999</v>
      </c>
      <c r="F34" s="43">
        <v>1.4964559706976099</v>
      </c>
      <c r="G34" s="42"/>
      <c r="H34" s="42"/>
    </row>
    <row r="35" spans="1:8" x14ac:dyDescent="0.2">
      <c r="A35" s="41" t="s">
        <v>623</v>
      </c>
      <c r="B35" s="41" t="s">
        <v>622</v>
      </c>
      <c r="C35" s="41" t="s">
        <v>104</v>
      </c>
      <c r="D35" s="44">
        <v>4735900</v>
      </c>
      <c r="E35" s="42">
        <v>17773.832699999999</v>
      </c>
      <c r="F35" s="43">
        <v>1.47926290637108</v>
      </c>
      <c r="G35" s="42"/>
      <c r="H35" s="42"/>
    </row>
    <row r="36" spans="1:8" x14ac:dyDescent="0.2">
      <c r="A36" s="41" t="s">
        <v>625</v>
      </c>
      <c r="B36" s="41" t="s">
        <v>624</v>
      </c>
      <c r="C36" s="41" t="s">
        <v>134</v>
      </c>
      <c r="D36" s="44">
        <v>260552</v>
      </c>
      <c r="E36" s="42">
        <v>16851.2006</v>
      </c>
      <c r="F36" s="43">
        <v>1.40247499771943</v>
      </c>
      <c r="G36" s="42"/>
      <c r="H36" s="42"/>
    </row>
    <row r="37" spans="1:8" x14ac:dyDescent="0.2">
      <c r="A37" s="41" t="s">
        <v>627</v>
      </c>
      <c r="B37" s="41" t="s">
        <v>626</v>
      </c>
      <c r="C37" s="41" t="s">
        <v>131</v>
      </c>
      <c r="D37" s="44">
        <v>1491580</v>
      </c>
      <c r="E37" s="42">
        <v>16850.379260000002</v>
      </c>
      <c r="F37" s="43">
        <v>1.40240664004914</v>
      </c>
      <c r="G37" s="42"/>
      <c r="H37" s="42"/>
    </row>
    <row r="38" spans="1:8" x14ac:dyDescent="0.2">
      <c r="A38" s="41" t="s">
        <v>629</v>
      </c>
      <c r="B38" s="41" t="s">
        <v>628</v>
      </c>
      <c r="C38" s="41" t="s">
        <v>163</v>
      </c>
      <c r="D38" s="44">
        <v>1717030</v>
      </c>
      <c r="E38" s="42">
        <v>16684.380509999999</v>
      </c>
      <c r="F38" s="43">
        <v>1.3885910608477601</v>
      </c>
      <c r="G38" s="42"/>
      <c r="H38" s="42"/>
    </row>
    <row r="39" spans="1:8" x14ac:dyDescent="0.2">
      <c r="A39" s="41" t="s">
        <v>631</v>
      </c>
      <c r="B39" s="41" t="s">
        <v>630</v>
      </c>
      <c r="C39" s="41" t="s">
        <v>632</v>
      </c>
      <c r="D39" s="44">
        <v>400909</v>
      </c>
      <c r="E39" s="42">
        <v>16623.69169</v>
      </c>
      <c r="F39" s="43">
        <v>1.38354011197406</v>
      </c>
      <c r="G39" s="42"/>
      <c r="H39" s="42"/>
    </row>
    <row r="40" spans="1:8" x14ac:dyDescent="0.2">
      <c r="A40" s="41" t="s">
        <v>634</v>
      </c>
      <c r="B40" s="41" t="s">
        <v>633</v>
      </c>
      <c r="C40" s="41" t="s">
        <v>137</v>
      </c>
      <c r="D40" s="44">
        <v>828517</v>
      </c>
      <c r="E40" s="42">
        <v>16454.761879999998</v>
      </c>
      <c r="F40" s="43">
        <v>1.36948058942024</v>
      </c>
      <c r="G40" s="42"/>
      <c r="H40" s="42"/>
    </row>
    <row r="41" spans="1:8" x14ac:dyDescent="0.2">
      <c r="A41" s="41" t="s">
        <v>179</v>
      </c>
      <c r="B41" s="41" t="s">
        <v>178</v>
      </c>
      <c r="C41" s="41" t="s">
        <v>104</v>
      </c>
      <c r="D41" s="44">
        <v>1444590</v>
      </c>
      <c r="E41" s="42">
        <v>16133.903420000001</v>
      </c>
      <c r="F41" s="43">
        <v>1.3427764999824401</v>
      </c>
      <c r="G41" s="42"/>
      <c r="H41" s="42"/>
    </row>
    <row r="42" spans="1:8" x14ac:dyDescent="0.2">
      <c r="A42" s="41" t="s">
        <v>483</v>
      </c>
      <c r="B42" s="41" t="s">
        <v>482</v>
      </c>
      <c r="C42" s="41" t="s">
        <v>119</v>
      </c>
      <c r="D42" s="44">
        <v>3063102</v>
      </c>
      <c r="E42" s="42">
        <v>15350.73567</v>
      </c>
      <c r="F42" s="43">
        <v>1.27759579182594</v>
      </c>
      <c r="G42" s="42"/>
      <c r="H42" s="42"/>
    </row>
    <row r="43" spans="1:8" x14ac:dyDescent="0.2">
      <c r="A43" s="41" t="s">
        <v>636</v>
      </c>
      <c r="B43" s="41" t="s">
        <v>635</v>
      </c>
      <c r="C43" s="41" t="s">
        <v>151</v>
      </c>
      <c r="D43" s="44">
        <v>2452118</v>
      </c>
      <c r="E43" s="42">
        <v>15326.96356</v>
      </c>
      <c r="F43" s="43">
        <v>1.2756173102501001</v>
      </c>
      <c r="G43" s="42"/>
      <c r="H43" s="42"/>
    </row>
    <row r="44" spans="1:8" x14ac:dyDescent="0.2">
      <c r="A44" s="41" t="s">
        <v>431</v>
      </c>
      <c r="B44" s="41" t="s">
        <v>430</v>
      </c>
      <c r="C44" s="41" t="s">
        <v>98</v>
      </c>
      <c r="D44" s="44">
        <v>277965</v>
      </c>
      <c r="E44" s="42">
        <v>15173.55342</v>
      </c>
      <c r="F44" s="43">
        <v>1.26284944338685</v>
      </c>
      <c r="G44" s="42"/>
      <c r="H44" s="42"/>
    </row>
    <row r="45" spans="1:8" x14ac:dyDescent="0.2">
      <c r="A45" s="41" t="s">
        <v>638</v>
      </c>
      <c r="B45" s="41" t="s">
        <v>637</v>
      </c>
      <c r="C45" s="41" t="s">
        <v>512</v>
      </c>
      <c r="D45" s="44">
        <v>38500</v>
      </c>
      <c r="E45" s="42">
        <v>15053.249750000001</v>
      </c>
      <c r="F45" s="43">
        <v>1.2528369289486301</v>
      </c>
      <c r="G45" s="42"/>
      <c r="H45" s="42"/>
    </row>
    <row r="46" spans="1:8" x14ac:dyDescent="0.2">
      <c r="A46" s="41" t="s">
        <v>640</v>
      </c>
      <c r="B46" s="41" t="s">
        <v>639</v>
      </c>
      <c r="C46" s="41" t="s">
        <v>131</v>
      </c>
      <c r="D46" s="44">
        <v>300000</v>
      </c>
      <c r="E46" s="42">
        <v>14974.05</v>
      </c>
      <c r="F46" s="43">
        <v>1.2462453707660801</v>
      </c>
      <c r="G46" s="42"/>
      <c r="H46" s="42"/>
    </row>
    <row r="47" spans="1:8" x14ac:dyDescent="0.2">
      <c r="A47" s="41" t="s">
        <v>329</v>
      </c>
      <c r="B47" s="41" t="s">
        <v>328</v>
      </c>
      <c r="C47" s="41" t="s">
        <v>93</v>
      </c>
      <c r="D47" s="44">
        <v>8960416</v>
      </c>
      <c r="E47" s="42">
        <v>14971.063050000001</v>
      </c>
      <c r="F47" s="43">
        <v>1.24599677585621</v>
      </c>
      <c r="G47" s="42"/>
      <c r="H47" s="42"/>
    </row>
    <row r="48" spans="1:8" x14ac:dyDescent="0.2">
      <c r="A48" s="41" t="s">
        <v>274</v>
      </c>
      <c r="B48" s="41" t="s">
        <v>273</v>
      </c>
      <c r="C48" s="41" t="s">
        <v>189</v>
      </c>
      <c r="D48" s="44">
        <v>571157</v>
      </c>
      <c r="E48" s="42">
        <v>14958.887409999999</v>
      </c>
      <c r="F48" s="43">
        <v>1.2449834337753301</v>
      </c>
      <c r="G48" s="42"/>
      <c r="H48" s="42"/>
    </row>
    <row r="49" spans="1:8" x14ac:dyDescent="0.2">
      <c r="A49" s="41" t="s">
        <v>642</v>
      </c>
      <c r="B49" s="41" t="s">
        <v>641</v>
      </c>
      <c r="C49" s="41" t="s">
        <v>131</v>
      </c>
      <c r="D49" s="44">
        <v>52304</v>
      </c>
      <c r="E49" s="42">
        <v>14448.509260000001</v>
      </c>
      <c r="F49" s="43">
        <v>1.2025061876877601</v>
      </c>
      <c r="G49" s="42"/>
      <c r="H49" s="42"/>
    </row>
    <row r="50" spans="1:8" x14ac:dyDescent="0.2">
      <c r="A50" s="41" t="s">
        <v>567</v>
      </c>
      <c r="B50" s="41" t="s">
        <v>566</v>
      </c>
      <c r="C50" s="41" t="s">
        <v>189</v>
      </c>
      <c r="D50" s="44">
        <v>1602334</v>
      </c>
      <c r="E50" s="42">
        <v>13402.722739999999</v>
      </c>
      <c r="F50" s="43">
        <v>1.1154685052064299</v>
      </c>
      <c r="G50" s="42"/>
      <c r="H50" s="42"/>
    </row>
    <row r="51" spans="1:8" x14ac:dyDescent="0.2">
      <c r="A51" s="41" t="s">
        <v>644</v>
      </c>
      <c r="B51" s="41" t="s">
        <v>643</v>
      </c>
      <c r="C51" s="41" t="s">
        <v>172</v>
      </c>
      <c r="D51" s="44">
        <v>17469870</v>
      </c>
      <c r="E51" s="42">
        <v>13156.5591</v>
      </c>
      <c r="F51" s="43">
        <v>1.09498104210854</v>
      </c>
      <c r="G51" s="42"/>
      <c r="H51" s="42"/>
    </row>
    <row r="52" spans="1:8" x14ac:dyDescent="0.2">
      <c r="A52" s="41" t="s">
        <v>646</v>
      </c>
      <c r="B52" s="41" t="s">
        <v>645</v>
      </c>
      <c r="C52" s="41" t="s">
        <v>172</v>
      </c>
      <c r="D52" s="44">
        <v>943493</v>
      </c>
      <c r="E52" s="42">
        <v>12765.93204</v>
      </c>
      <c r="F52" s="43">
        <v>1.0624703208794199</v>
      </c>
      <c r="G52" s="42"/>
      <c r="H52" s="42"/>
    </row>
    <row r="53" spans="1:8" x14ac:dyDescent="0.2">
      <c r="A53" s="41" t="s">
        <v>648</v>
      </c>
      <c r="B53" s="41" t="s">
        <v>647</v>
      </c>
      <c r="C53" s="41" t="s">
        <v>119</v>
      </c>
      <c r="D53" s="44">
        <v>895000</v>
      </c>
      <c r="E53" s="42">
        <v>12602.942499999999</v>
      </c>
      <c r="F53" s="43">
        <v>1.0489051892210901</v>
      </c>
      <c r="G53" s="42"/>
      <c r="H53" s="42"/>
    </row>
    <row r="54" spans="1:8" x14ac:dyDescent="0.2">
      <c r="A54" s="41" t="s">
        <v>650</v>
      </c>
      <c r="B54" s="41" t="s">
        <v>649</v>
      </c>
      <c r="C54" s="41" t="s">
        <v>332</v>
      </c>
      <c r="D54" s="44">
        <v>324936</v>
      </c>
      <c r="E54" s="42">
        <v>12343.506299999999</v>
      </c>
      <c r="F54" s="43">
        <v>1.0273130906733301</v>
      </c>
      <c r="G54" s="42"/>
      <c r="H54" s="42"/>
    </row>
    <row r="55" spans="1:8" x14ac:dyDescent="0.2">
      <c r="A55" s="41" t="s">
        <v>652</v>
      </c>
      <c r="B55" s="41" t="s">
        <v>651</v>
      </c>
      <c r="C55" s="41" t="s">
        <v>131</v>
      </c>
      <c r="D55" s="44">
        <v>522877</v>
      </c>
      <c r="E55" s="42">
        <v>11959.24274</v>
      </c>
      <c r="F55" s="43">
        <v>0.99533198450605398</v>
      </c>
      <c r="G55" s="42"/>
      <c r="H55" s="42"/>
    </row>
    <row r="56" spans="1:8" x14ac:dyDescent="0.2">
      <c r="A56" s="41" t="s">
        <v>487</v>
      </c>
      <c r="B56" s="41" t="s">
        <v>486</v>
      </c>
      <c r="C56" s="41" t="s">
        <v>93</v>
      </c>
      <c r="D56" s="44">
        <v>5630441</v>
      </c>
      <c r="E56" s="42">
        <v>11639.810680000001</v>
      </c>
      <c r="F56" s="43">
        <v>0.96874661007166496</v>
      </c>
      <c r="G56" s="42"/>
      <c r="H56" s="42"/>
    </row>
    <row r="57" spans="1:8" x14ac:dyDescent="0.2">
      <c r="A57" s="41" t="s">
        <v>142</v>
      </c>
      <c r="B57" s="41" t="s">
        <v>141</v>
      </c>
      <c r="C57" s="41" t="s">
        <v>143</v>
      </c>
      <c r="D57" s="44">
        <v>1800000</v>
      </c>
      <c r="E57" s="42">
        <v>11034</v>
      </c>
      <c r="F57" s="43">
        <v>0.91832680009970302</v>
      </c>
      <c r="G57" s="42"/>
      <c r="H57" s="42"/>
    </row>
    <row r="58" spans="1:8" x14ac:dyDescent="0.2">
      <c r="A58" s="41" t="s">
        <v>491</v>
      </c>
      <c r="B58" s="41" t="s">
        <v>490</v>
      </c>
      <c r="C58" s="41" t="s">
        <v>140</v>
      </c>
      <c r="D58" s="44">
        <v>3157002</v>
      </c>
      <c r="E58" s="42">
        <v>10943.747429999999</v>
      </c>
      <c r="F58" s="43">
        <v>0.91081534878477899</v>
      </c>
      <c r="G58" s="42"/>
      <c r="H58" s="42"/>
    </row>
    <row r="59" spans="1:8" x14ac:dyDescent="0.2">
      <c r="A59" s="41" t="s">
        <v>145</v>
      </c>
      <c r="B59" s="41" t="s">
        <v>144</v>
      </c>
      <c r="C59" s="41" t="s">
        <v>93</v>
      </c>
      <c r="D59" s="44">
        <v>730366</v>
      </c>
      <c r="E59" s="42">
        <v>10696.210069999999</v>
      </c>
      <c r="F59" s="43">
        <v>0.89021355508222999</v>
      </c>
      <c r="G59" s="42"/>
      <c r="H59" s="42"/>
    </row>
    <row r="60" spans="1:8" x14ac:dyDescent="0.2">
      <c r="A60" s="41" t="s">
        <v>654</v>
      </c>
      <c r="B60" s="41" t="s">
        <v>653</v>
      </c>
      <c r="C60" s="41" t="s">
        <v>134</v>
      </c>
      <c r="D60" s="44">
        <v>250000</v>
      </c>
      <c r="E60" s="42">
        <v>10693.875</v>
      </c>
      <c r="F60" s="43">
        <v>0.89001921419396501</v>
      </c>
      <c r="G60" s="42"/>
      <c r="H60" s="42"/>
    </row>
    <row r="61" spans="1:8" x14ac:dyDescent="0.2">
      <c r="A61" s="41" t="s">
        <v>150</v>
      </c>
      <c r="B61" s="41" t="s">
        <v>149</v>
      </c>
      <c r="C61" s="41" t="s">
        <v>151</v>
      </c>
      <c r="D61" s="44">
        <v>1837180</v>
      </c>
      <c r="E61" s="42">
        <v>10347.91635</v>
      </c>
      <c r="F61" s="43">
        <v>0.861226111056271</v>
      </c>
      <c r="G61" s="42"/>
      <c r="H61" s="42"/>
    </row>
    <row r="62" spans="1:8" x14ac:dyDescent="0.2">
      <c r="A62" s="41" t="s">
        <v>656</v>
      </c>
      <c r="B62" s="41" t="s">
        <v>655</v>
      </c>
      <c r="C62" s="41" t="s">
        <v>134</v>
      </c>
      <c r="D62" s="44">
        <v>665000</v>
      </c>
      <c r="E62" s="42">
        <v>10342.745000000001</v>
      </c>
      <c r="F62" s="43">
        <v>0.860795715071343</v>
      </c>
      <c r="G62" s="42"/>
      <c r="H62" s="42"/>
    </row>
    <row r="63" spans="1:8" x14ac:dyDescent="0.2">
      <c r="A63" s="41" t="s">
        <v>658</v>
      </c>
      <c r="B63" s="41" t="s">
        <v>657</v>
      </c>
      <c r="C63" s="41" t="s">
        <v>131</v>
      </c>
      <c r="D63" s="44">
        <v>2422358</v>
      </c>
      <c r="E63" s="42">
        <v>10284.12089</v>
      </c>
      <c r="F63" s="43">
        <v>0.85591660583217399</v>
      </c>
      <c r="G63" s="42"/>
      <c r="H63" s="42"/>
    </row>
    <row r="64" spans="1:8" x14ac:dyDescent="0.2">
      <c r="A64" s="41" t="s">
        <v>279</v>
      </c>
      <c r="B64" s="41" t="s">
        <v>278</v>
      </c>
      <c r="C64" s="41" t="s">
        <v>280</v>
      </c>
      <c r="D64" s="44">
        <v>959700</v>
      </c>
      <c r="E64" s="42">
        <v>10003.9128</v>
      </c>
      <c r="F64" s="43">
        <v>0.83259572504082502</v>
      </c>
      <c r="G64" s="42">
        <v>-3667.8249999999998</v>
      </c>
      <c r="H64" s="42">
        <v>-0.30526209856585901</v>
      </c>
    </row>
    <row r="65" spans="1:8" x14ac:dyDescent="0.2">
      <c r="A65" s="41" t="s">
        <v>347</v>
      </c>
      <c r="B65" s="41" t="s">
        <v>346</v>
      </c>
      <c r="C65" s="41" t="s">
        <v>154</v>
      </c>
      <c r="D65" s="44">
        <v>3325151</v>
      </c>
      <c r="E65" s="42">
        <v>9860.7352910000009</v>
      </c>
      <c r="F65" s="43">
        <v>0.82067948943395397</v>
      </c>
      <c r="G65" s="42"/>
      <c r="H65" s="42"/>
    </row>
    <row r="66" spans="1:8" x14ac:dyDescent="0.2">
      <c r="A66" s="41" t="s">
        <v>660</v>
      </c>
      <c r="B66" s="41" t="s">
        <v>659</v>
      </c>
      <c r="C66" s="41" t="s">
        <v>182</v>
      </c>
      <c r="D66" s="44">
        <v>5400000</v>
      </c>
      <c r="E66" s="42">
        <v>9783.18</v>
      </c>
      <c r="F66" s="43">
        <v>0.81422479465283804</v>
      </c>
      <c r="G66" s="42"/>
      <c r="H66" s="42"/>
    </row>
    <row r="67" spans="1:8" x14ac:dyDescent="0.2">
      <c r="A67" s="41" t="s">
        <v>590</v>
      </c>
      <c r="B67" s="41" t="s">
        <v>589</v>
      </c>
      <c r="C67" s="41" t="s">
        <v>151</v>
      </c>
      <c r="D67" s="44">
        <v>5217419</v>
      </c>
      <c r="E67" s="42">
        <v>8593.6108349999995</v>
      </c>
      <c r="F67" s="43">
        <v>0.71522051290626099</v>
      </c>
      <c r="G67" s="42"/>
      <c r="H67" s="42"/>
    </row>
    <row r="68" spans="1:8" x14ac:dyDescent="0.2">
      <c r="A68" s="41" t="s">
        <v>501</v>
      </c>
      <c r="B68" s="41" t="s">
        <v>500</v>
      </c>
      <c r="C68" s="41" t="s">
        <v>172</v>
      </c>
      <c r="D68" s="44">
        <v>1496474</v>
      </c>
      <c r="E68" s="42">
        <v>8447.5957299999991</v>
      </c>
      <c r="F68" s="43">
        <v>0.70306811267598501</v>
      </c>
      <c r="G68" s="42"/>
      <c r="H68" s="42"/>
    </row>
    <row r="69" spans="1:8" x14ac:dyDescent="0.2">
      <c r="A69" s="41" t="s">
        <v>662</v>
      </c>
      <c r="B69" s="41" t="s">
        <v>661</v>
      </c>
      <c r="C69" s="41" t="s">
        <v>119</v>
      </c>
      <c r="D69" s="44">
        <v>419825</v>
      </c>
      <c r="E69" s="42">
        <v>8389.5728880000006</v>
      </c>
      <c r="F69" s="43">
        <v>0.69823904517312496</v>
      </c>
      <c r="G69" s="42"/>
      <c r="H69" s="42"/>
    </row>
    <row r="70" spans="1:8" x14ac:dyDescent="0.2">
      <c r="A70" s="41" t="s">
        <v>664</v>
      </c>
      <c r="B70" s="41" t="s">
        <v>663</v>
      </c>
      <c r="C70" s="41" t="s">
        <v>172</v>
      </c>
      <c r="D70" s="44">
        <v>745117</v>
      </c>
      <c r="E70" s="42">
        <v>8137.0501990000002</v>
      </c>
      <c r="F70" s="43">
        <v>0.67722233745679905</v>
      </c>
      <c r="G70" s="42"/>
      <c r="H70" s="42"/>
    </row>
    <row r="71" spans="1:8" x14ac:dyDescent="0.2">
      <c r="A71" s="41" t="s">
        <v>209</v>
      </c>
      <c r="B71" s="41" t="s">
        <v>208</v>
      </c>
      <c r="C71" s="41" t="s">
        <v>210</v>
      </c>
      <c r="D71" s="44">
        <v>330000</v>
      </c>
      <c r="E71" s="42">
        <v>8038.9650000000001</v>
      </c>
      <c r="F71" s="43">
        <v>0.66905899986981199</v>
      </c>
      <c r="G71" s="42"/>
      <c r="H71" s="42"/>
    </row>
    <row r="72" spans="1:8" x14ac:dyDescent="0.2">
      <c r="A72" s="41" t="s">
        <v>242</v>
      </c>
      <c r="B72" s="41" t="s">
        <v>241</v>
      </c>
      <c r="C72" s="41" t="s">
        <v>109</v>
      </c>
      <c r="D72" s="44">
        <v>2249775</v>
      </c>
      <c r="E72" s="42">
        <v>7471.5027749999999</v>
      </c>
      <c r="F72" s="43">
        <v>0.62183081704747201</v>
      </c>
      <c r="G72" s="42"/>
      <c r="H72" s="42"/>
    </row>
    <row r="73" spans="1:8" x14ac:dyDescent="0.2">
      <c r="A73" s="41" t="s">
        <v>666</v>
      </c>
      <c r="B73" s="41" t="s">
        <v>665</v>
      </c>
      <c r="C73" s="41" t="s">
        <v>154</v>
      </c>
      <c r="D73" s="44">
        <v>1318364</v>
      </c>
      <c r="E73" s="42">
        <v>6640.5994680000003</v>
      </c>
      <c r="F73" s="43">
        <v>0.55267722133335395</v>
      </c>
      <c r="G73" s="42"/>
      <c r="H73" s="42"/>
    </row>
    <row r="74" spans="1:8" x14ac:dyDescent="0.2">
      <c r="A74" s="41" t="s">
        <v>538</v>
      </c>
      <c r="B74" s="41" t="s">
        <v>537</v>
      </c>
      <c r="C74" s="41" t="s">
        <v>393</v>
      </c>
      <c r="D74" s="44">
        <v>750000</v>
      </c>
      <c r="E74" s="42">
        <v>5464.875</v>
      </c>
      <c r="F74" s="43">
        <v>0.45482519228701002</v>
      </c>
      <c r="G74" s="42"/>
      <c r="H74" s="42"/>
    </row>
    <row r="75" spans="1:8" x14ac:dyDescent="0.2">
      <c r="A75" s="41" t="s">
        <v>511</v>
      </c>
      <c r="B75" s="41" t="s">
        <v>510</v>
      </c>
      <c r="C75" s="41" t="s">
        <v>512</v>
      </c>
      <c r="D75" s="44">
        <v>600000</v>
      </c>
      <c r="E75" s="42">
        <v>5292.9</v>
      </c>
      <c r="F75" s="43">
        <v>0.440512227682411</v>
      </c>
      <c r="G75" s="42"/>
      <c r="H75" s="42"/>
    </row>
    <row r="76" spans="1:8" x14ac:dyDescent="0.2">
      <c r="A76" s="41" t="s">
        <v>561</v>
      </c>
      <c r="B76" s="41" t="s">
        <v>560</v>
      </c>
      <c r="C76" s="41" t="s">
        <v>368</v>
      </c>
      <c r="D76" s="44">
        <v>200000</v>
      </c>
      <c r="E76" s="42">
        <v>5204</v>
      </c>
      <c r="F76" s="43">
        <v>0.43311334672093998</v>
      </c>
      <c r="G76" s="42"/>
      <c r="H76" s="42"/>
    </row>
    <row r="77" spans="1:8" x14ac:dyDescent="0.2">
      <c r="A77" s="41" t="s">
        <v>668</v>
      </c>
      <c r="B77" s="41" t="s">
        <v>667</v>
      </c>
      <c r="C77" s="41" t="s">
        <v>172</v>
      </c>
      <c r="D77" s="44">
        <v>114515</v>
      </c>
      <c r="E77" s="42">
        <v>3697.6893500000001</v>
      </c>
      <c r="F77" s="43">
        <v>0.30774761904551801</v>
      </c>
      <c r="G77" s="42"/>
      <c r="H77" s="42"/>
    </row>
    <row r="78" spans="1:8" x14ac:dyDescent="0.2">
      <c r="A78" s="41" t="s">
        <v>516</v>
      </c>
      <c r="B78" s="41" t="s">
        <v>515</v>
      </c>
      <c r="C78" s="41" t="s">
        <v>210</v>
      </c>
      <c r="D78" s="44">
        <v>393969</v>
      </c>
      <c r="E78" s="42">
        <v>2101.824615</v>
      </c>
      <c r="F78" s="43">
        <v>0.17492857287146499</v>
      </c>
      <c r="G78" s="42"/>
      <c r="H78" s="42"/>
    </row>
    <row r="79" spans="1:8" x14ac:dyDescent="0.2">
      <c r="A79" s="40" t="s">
        <v>24</v>
      </c>
      <c r="B79" s="40"/>
      <c r="C79" s="40"/>
      <c r="D79" s="40"/>
      <c r="E79" s="46">
        <f>SUM(E7:E78)</f>
        <v>1170652.5145509993</v>
      </c>
      <c r="F79" s="47">
        <f>SUM(F7:F78)</f>
        <v>97.429905538906183</v>
      </c>
      <c r="G79" s="46">
        <f>SUM(G7:G78)</f>
        <v>-3667.8249999999998</v>
      </c>
      <c r="H79" s="46">
        <f>SUM(H7:H78)</f>
        <v>-0.30526209856585901</v>
      </c>
    </row>
    <row r="80" spans="1:8" x14ac:dyDescent="0.2">
      <c r="A80" s="41"/>
      <c r="B80" s="41"/>
      <c r="C80" s="41"/>
      <c r="D80" s="41"/>
      <c r="E80" s="42"/>
      <c r="F80" s="43"/>
      <c r="G80" s="41"/>
      <c r="H80" s="41"/>
    </row>
    <row r="81" spans="1:8" x14ac:dyDescent="0.2">
      <c r="A81" s="40" t="s">
        <v>296</v>
      </c>
      <c r="B81" s="41"/>
      <c r="C81" s="41"/>
      <c r="D81" s="41"/>
      <c r="E81" s="42"/>
      <c r="F81" s="43"/>
      <c r="G81" s="41"/>
      <c r="H81" s="41"/>
    </row>
    <row r="82" spans="1:8" x14ac:dyDescent="0.2">
      <c r="A82" s="41"/>
      <c r="B82" s="41" t="s">
        <v>297</v>
      </c>
      <c r="C82" s="41" t="s">
        <v>182</v>
      </c>
      <c r="D82" s="44">
        <v>8100</v>
      </c>
      <c r="E82" s="42">
        <v>8.0999999999999996E-4</v>
      </c>
      <c r="F82" s="43">
        <v>6.7413876026895001E-8</v>
      </c>
      <c r="G82" s="42"/>
      <c r="H82" s="42"/>
    </row>
    <row r="83" spans="1:8" x14ac:dyDescent="0.2">
      <c r="A83" s="40" t="s">
        <v>24</v>
      </c>
      <c r="B83" s="40"/>
      <c r="C83" s="40"/>
      <c r="D83" s="40"/>
      <c r="E83" s="46">
        <f>SUM(E81:E82)</f>
        <v>8.0999999999999996E-4</v>
      </c>
      <c r="F83" s="47">
        <f>SUM(F81:F82)</f>
        <v>6.7413876026895001E-8</v>
      </c>
      <c r="G83" s="40">
        <f>SUM(G81:G82)</f>
        <v>0</v>
      </c>
      <c r="H83" s="40">
        <f>SUM(H81:H82)</f>
        <v>0</v>
      </c>
    </row>
    <row r="84" spans="1:8" x14ac:dyDescent="0.2">
      <c r="A84" s="41"/>
      <c r="B84" s="41"/>
      <c r="C84" s="41"/>
      <c r="D84" s="41"/>
      <c r="E84" s="42"/>
      <c r="F84" s="43"/>
      <c r="G84" s="41"/>
      <c r="H84" s="41"/>
    </row>
    <row r="85" spans="1:8" x14ac:dyDescent="0.2">
      <c r="A85" s="40" t="s">
        <v>28</v>
      </c>
      <c r="B85" s="40"/>
      <c r="C85" s="40"/>
      <c r="D85" s="40"/>
      <c r="E85" s="46">
        <f>E79+E83</f>
        <v>1170652.5153609994</v>
      </c>
      <c r="F85" s="47">
        <f>F79+F83</f>
        <v>97.429905606320062</v>
      </c>
      <c r="G85" s="40"/>
      <c r="H85" s="40"/>
    </row>
    <row r="86" spans="1:8" x14ac:dyDescent="0.2">
      <c r="A86" s="40"/>
      <c r="B86" s="40"/>
      <c r="C86" s="40"/>
      <c r="D86" s="40"/>
      <c r="E86" s="46"/>
      <c r="F86" s="47"/>
      <c r="G86" s="40"/>
      <c r="H86" s="40"/>
    </row>
    <row r="87" spans="1:8" x14ac:dyDescent="0.2">
      <c r="A87" s="40" t="s">
        <v>287</v>
      </c>
      <c r="B87" s="40"/>
      <c r="C87" s="40"/>
      <c r="D87" s="40"/>
      <c r="E87" s="66">
        <v>3687.6248399999999</v>
      </c>
      <c r="F87" s="66">
        <f>E87/E91*100</f>
        <v>0.30690997999686237</v>
      </c>
      <c r="G87" s="40"/>
      <c r="H87" s="40"/>
    </row>
    <row r="88" spans="1:8" x14ac:dyDescent="0.2">
      <c r="A88" s="40"/>
      <c r="B88" s="40"/>
      <c r="C88" s="40"/>
      <c r="D88" s="40"/>
      <c r="E88" s="46"/>
      <c r="F88" s="47"/>
      <c r="G88" s="40"/>
      <c r="H88" s="40"/>
    </row>
    <row r="89" spans="1:8" x14ac:dyDescent="0.2">
      <c r="A89" s="40" t="s">
        <v>30</v>
      </c>
      <c r="B89" s="40"/>
      <c r="C89" s="40"/>
      <c r="D89" s="40"/>
      <c r="E89" s="46">
        <f>E91-(E79+E83+E87)</f>
        <v>27192.90868770075</v>
      </c>
      <c r="F89" s="47">
        <f>F91-(F79+F83+F87)</f>
        <v>2.2631844136830779</v>
      </c>
      <c r="G89" s="40"/>
      <c r="H89" s="40"/>
    </row>
    <row r="90" spans="1:8" x14ac:dyDescent="0.2">
      <c r="A90" s="41"/>
      <c r="B90" s="41"/>
      <c r="C90" s="41"/>
      <c r="D90" s="41"/>
      <c r="E90" s="42"/>
      <c r="F90" s="43"/>
      <c r="G90" s="41"/>
      <c r="H90" s="41"/>
    </row>
    <row r="91" spans="1:8" x14ac:dyDescent="0.2">
      <c r="A91" s="48" t="s">
        <v>29</v>
      </c>
      <c r="B91" s="48"/>
      <c r="C91" s="48"/>
      <c r="D91" s="48"/>
      <c r="E91" s="49">
        <v>1201533.0488887001</v>
      </c>
      <c r="F91" s="50">
        <v>100</v>
      </c>
      <c r="G91" s="48"/>
      <c r="H91" s="48"/>
    </row>
    <row r="92" spans="1:8" x14ac:dyDescent="0.2">
      <c r="F92" s="15" t="s">
        <v>669</v>
      </c>
    </row>
    <row r="93" spans="1:8" x14ac:dyDescent="0.2">
      <c r="A93" s="14" t="s">
        <v>32</v>
      </c>
    </row>
    <row r="94" spans="1:8" x14ac:dyDescent="0.2">
      <c r="A94" s="14" t="s">
        <v>308</v>
      </c>
    </row>
    <row r="96" spans="1:8" x14ac:dyDescent="0.2">
      <c r="A96" s="14" t="s">
        <v>33</v>
      </c>
    </row>
    <row r="97" spans="1:4" x14ac:dyDescent="0.2">
      <c r="A97" s="14" t="s">
        <v>34</v>
      </c>
    </row>
    <row r="98" spans="1:4" x14ac:dyDescent="0.2">
      <c r="A98" s="14" t="s">
        <v>35</v>
      </c>
      <c r="B98" s="14"/>
      <c r="C98" s="30" t="s">
        <v>37</v>
      </c>
      <c r="D98" s="14" t="s">
        <v>36</v>
      </c>
    </row>
    <row r="99" spans="1:4" x14ac:dyDescent="0.2">
      <c r="A99" s="7" t="s">
        <v>60</v>
      </c>
      <c r="C99" s="31">
        <v>2095.1993000000002</v>
      </c>
      <c r="D99" s="31">
        <v>2605.9506000000001</v>
      </c>
    </row>
    <row r="100" spans="1:4" x14ac:dyDescent="0.2">
      <c r="A100" s="7" t="s">
        <v>87</v>
      </c>
      <c r="C100" s="31">
        <v>83.877200000000002</v>
      </c>
      <c r="D100" s="31">
        <v>96.341800000000006</v>
      </c>
    </row>
    <row r="101" spans="1:4" x14ac:dyDescent="0.2">
      <c r="A101" s="7" t="s">
        <v>61</v>
      </c>
      <c r="C101" s="31">
        <v>2326.4585000000002</v>
      </c>
      <c r="D101" s="31">
        <v>2905.0385000000001</v>
      </c>
    </row>
    <row r="102" spans="1:4" x14ac:dyDescent="0.2">
      <c r="A102" s="7" t="s">
        <v>88</v>
      </c>
      <c r="C102" s="31">
        <v>99.463999999999999</v>
      </c>
      <c r="D102" s="31">
        <v>114.7154</v>
      </c>
    </row>
    <row r="104" spans="1:4" x14ac:dyDescent="0.2">
      <c r="A104" s="14" t="s">
        <v>38</v>
      </c>
    </row>
    <row r="105" spans="1:4" x14ac:dyDescent="0.2">
      <c r="A105" s="84" t="s">
        <v>39</v>
      </c>
      <c r="B105" s="85"/>
      <c r="C105" s="32" t="s">
        <v>40</v>
      </c>
    </row>
    <row r="106" spans="1:4" x14ac:dyDescent="0.2">
      <c r="A106" s="80" t="s">
        <v>87</v>
      </c>
      <c r="B106" s="81"/>
      <c r="C106" s="33">
        <v>8</v>
      </c>
    </row>
    <row r="107" spans="1:4" x14ac:dyDescent="0.2">
      <c r="A107" s="80" t="s">
        <v>88</v>
      </c>
      <c r="B107" s="81"/>
      <c r="C107" s="33">
        <v>9.5</v>
      </c>
    </row>
    <row r="108" spans="1:4" x14ac:dyDescent="0.2">
      <c r="A108" s="7" t="s">
        <v>41</v>
      </c>
    </row>
    <row r="109" spans="1:4" x14ac:dyDescent="0.2">
      <c r="A109" s="7" t="s">
        <v>42</v>
      </c>
    </row>
    <row r="111" spans="1:4" x14ac:dyDescent="0.2">
      <c r="A111" s="14" t="s">
        <v>288</v>
      </c>
      <c r="D111" s="34" t="s">
        <v>670</v>
      </c>
    </row>
    <row r="113" spans="1:4" x14ac:dyDescent="0.2">
      <c r="A113" s="14" t="s">
        <v>290</v>
      </c>
      <c r="D113" s="34">
        <f>ABS(+H79+H83)</f>
        <v>0.30526209856585901</v>
      </c>
    </row>
    <row r="115" spans="1:4" x14ac:dyDescent="0.2">
      <c r="A115" s="14" t="s">
        <v>291</v>
      </c>
      <c r="D115" s="51">
        <v>0.16039999999999999</v>
      </c>
    </row>
    <row r="117" spans="1:4" x14ac:dyDescent="0.2">
      <c r="A117" s="87" t="s">
        <v>828</v>
      </c>
      <c r="B117" s="87"/>
      <c r="C117" s="87"/>
      <c r="D117" s="30" t="s">
        <v>45</v>
      </c>
    </row>
    <row r="119" spans="1:4" x14ac:dyDescent="0.2">
      <c r="A119" s="14" t="s">
        <v>1185</v>
      </c>
    </row>
    <row r="120" spans="1:4" x14ac:dyDescent="0.2">
      <c r="A120" s="14"/>
    </row>
    <row r="121" spans="1:4" x14ac:dyDescent="0.2">
      <c r="A121" s="68" t="s">
        <v>1156</v>
      </c>
    </row>
    <row r="122" spans="1:4" x14ac:dyDescent="0.2">
      <c r="A122" s="70"/>
    </row>
    <row r="123" spans="1:4" x14ac:dyDescent="0.2">
      <c r="A123" s="69"/>
    </row>
    <row r="124" spans="1:4" x14ac:dyDescent="0.2">
      <c r="A124" s="69"/>
    </row>
    <row r="125" spans="1:4" x14ac:dyDescent="0.2">
      <c r="A125" s="69"/>
    </row>
    <row r="126" spans="1:4" x14ac:dyDescent="0.2">
      <c r="A126" s="69"/>
    </row>
    <row r="127" spans="1:4" x14ac:dyDescent="0.2">
      <c r="A127" s="69"/>
    </row>
    <row r="128" spans="1:4" x14ac:dyDescent="0.2">
      <c r="A128" s="69"/>
    </row>
    <row r="129" spans="1:1" x14ac:dyDescent="0.2">
      <c r="A129" s="69"/>
    </row>
    <row r="130" spans="1:1" x14ac:dyDescent="0.2">
      <c r="A130" s="69"/>
    </row>
    <row r="131" spans="1:1" x14ac:dyDescent="0.2">
      <c r="A131" s="69"/>
    </row>
    <row r="132" spans="1:1" x14ac:dyDescent="0.2">
      <c r="A132" s="69"/>
    </row>
    <row r="133" spans="1:1" x14ac:dyDescent="0.2">
      <c r="A133" s="69"/>
    </row>
    <row r="134" spans="1:1" x14ac:dyDescent="0.2">
      <c r="A134" s="69"/>
    </row>
    <row r="135" spans="1:1" x14ac:dyDescent="0.2">
      <c r="A135" s="68" t="s">
        <v>1170</v>
      </c>
    </row>
    <row r="136" spans="1:1" x14ac:dyDescent="0.2">
      <c r="A136" s="69"/>
    </row>
    <row r="137" spans="1:1" x14ac:dyDescent="0.2">
      <c r="A137" s="68" t="s">
        <v>1158</v>
      </c>
    </row>
    <row r="138" spans="1:1" x14ac:dyDescent="0.2">
      <c r="A138" s="69"/>
    </row>
    <row r="139" spans="1:1" x14ac:dyDescent="0.2">
      <c r="A139" s="69"/>
    </row>
    <row r="140" spans="1:1" x14ac:dyDescent="0.2">
      <c r="A140" s="69"/>
    </row>
    <row r="141" spans="1:1" x14ac:dyDescent="0.2">
      <c r="A141" s="69"/>
    </row>
    <row r="142" spans="1:1" x14ac:dyDescent="0.2">
      <c r="A142" s="69"/>
    </row>
    <row r="143" spans="1:1" x14ac:dyDescent="0.2">
      <c r="A143" s="69"/>
    </row>
    <row r="144" spans="1:1" x14ac:dyDescent="0.2">
      <c r="A144" s="69"/>
    </row>
    <row r="145" spans="1:1" x14ac:dyDescent="0.2">
      <c r="A145" s="69"/>
    </row>
    <row r="146" spans="1:1" x14ac:dyDescent="0.2">
      <c r="A146" s="69"/>
    </row>
    <row r="147" spans="1:1" x14ac:dyDescent="0.2">
      <c r="A147" s="69"/>
    </row>
    <row r="148" spans="1:1" x14ac:dyDescent="0.2">
      <c r="A148" s="69"/>
    </row>
    <row r="149" spans="1:1" x14ac:dyDescent="0.2">
      <c r="A149" s="69"/>
    </row>
  </sheetData>
  <mergeCells count="5">
    <mergeCell ref="A1:F1"/>
    <mergeCell ref="A105:B105"/>
    <mergeCell ref="A106:B106"/>
    <mergeCell ref="A107:B107"/>
    <mergeCell ref="A117:C117"/>
  </mergeCells>
  <conditionalFormatting sqref="F2:F3 F252:F65536">
    <cfRule type="cellIs" dxfId="46" priority="2" stopIfTrue="1" operator="between">
      <formula>0.009</formula>
      <formula>-0.009</formula>
    </cfRule>
  </conditionalFormatting>
  <conditionalFormatting sqref="F5:F150">
    <cfRule type="cellIs" dxfId="4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31"/>
  <sheetViews>
    <sheetView workbookViewId="0">
      <selection sqref="A1:F1"/>
    </sheetView>
  </sheetViews>
  <sheetFormatPr defaultColWidth="9.33203125" defaultRowHeight="10.199999999999999" x14ac:dyDescent="0.2"/>
  <cols>
    <col min="1" max="1" width="38.6640625" style="7" bestFit="1" customWidth="1"/>
    <col min="2" max="2" width="37" style="7" bestFit="1" customWidth="1"/>
    <col min="3" max="3" width="35.44140625" style="7" bestFit="1" customWidth="1"/>
    <col min="4" max="4" width="15.33203125" style="7" bestFit="1" customWidth="1"/>
    <col min="5" max="5" width="34.5546875" style="10" customWidth="1"/>
    <col min="6" max="6" width="13.5546875" style="11" bestFit="1" customWidth="1"/>
    <col min="7" max="16384" width="9.33203125" style="7"/>
  </cols>
  <sheetData>
    <row r="1" spans="1:6" s="1" customFormat="1" ht="13.8" x14ac:dyDescent="0.2">
      <c r="A1" s="82" t="s">
        <v>16</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95</v>
      </c>
      <c r="B7" s="21" t="s">
        <v>94</v>
      </c>
      <c r="C7" s="21" t="s">
        <v>93</v>
      </c>
      <c r="D7" s="24">
        <v>1694988</v>
      </c>
      <c r="E7" s="22">
        <v>20333.07605</v>
      </c>
      <c r="F7" s="23">
        <v>4.4434481802534904</v>
      </c>
    </row>
    <row r="8" spans="1:6" x14ac:dyDescent="0.2">
      <c r="A8" s="21" t="s">
        <v>118</v>
      </c>
      <c r="B8" s="21" t="s">
        <v>117</v>
      </c>
      <c r="C8" s="21" t="s">
        <v>119</v>
      </c>
      <c r="D8" s="24">
        <v>4978205</v>
      </c>
      <c r="E8" s="22">
        <v>20176.664870000001</v>
      </c>
      <c r="F8" s="23">
        <v>4.4092671753020802</v>
      </c>
    </row>
    <row r="9" spans="1:6" x14ac:dyDescent="0.2">
      <c r="A9" s="21" t="s">
        <v>103</v>
      </c>
      <c r="B9" s="21" t="s">
        <v>102</v>
      </c>
      <c r="C9" s="21" t="s">
        <v>104</v>
      </c>
      <c r="D9" s="24">
        <v>1342233</v>
      </c>
      <c r="E9" s="22">
        <v>19382.515640000001</v>
      </c>
      <c r="F9" s="23">
        <v>4.2357193588174704</v>
      </c>
    </row>
    <row r="10" spans="1:6" x14ac:dyDescent="0.2">
      <c r="A10" s="21" t="s">
        <v>113</v>
      </c>
      <c r="B10" s="21" t="s">
        <v>112</v>
      </c>
      <c r="C10" s="21" t="s">
        <v>114</v>
      </c>
      <c r="D10" s="24">
        <v>9244922</v>
      </c>
      <c r="E10" s="22">
        <v>18541.615559999998</v>
      </c>
      <c r="F10" s="23">
        <v>4.0519549386646698</v>
      </c>
    </row>
    <row r="11" spans="1:6" x14ac:dyDescent="0.2">
      <c r="A11" s="21" t="s">
        <v>92</v>
      </c>
      <c r="B11" s="21" t="s">
        <v>91</v>
      </c>
      <c r="C11" s="21" t="s">
        <v>93</v>
      </c>
      <c r="D11" s="24">
        <v>1083532</v>
      </c>
      <c r="E11" s="22">
        <v>18244.51182</v>
      </c>
      <c r="F11" s="23">
        <v>3.9870279660018402</v>
      </c>
    </row>
    <row r="12" spans="1:6" x14ac:dyDescent="0.2">
      <c r="A12" s="21" t="s">
        <v>108</v>
      </c>
      <c r="B12" s="21" t="s">
        <v>107</v>
      </c>
      <c r="C12" s="21" t="s">
        <v>109</v>
      </c>
      <c r="D12" s="24">
        <v>558976</v>
      </c>
      <c r="E12" s="22">
        <v>17500.420610000001</v>
      </c>
      <c r="F12" s="23">
        <v>3.8244194789786898</v>
      </c>
    </row>
    <row r="13" spans="1:6" x14ac:dyDescent="0.2">
      <c r="A13" s="21" t="s">
        <v>133</v>
      </c>
      <c r="B13" s="21" t="s">
        <v>132</v>
      </c>
      <c r="C13" s="21" t="s">
        <v>134</v>
      </c>
      <c r="D13" s="24">
        <v>1240202</v>
      </c>
      <c r="E13" s="22">
        <v>17279.114369999999</v>
      </c>
      <c r="F13" s="23">
        <v>3.7760567616510898</v>
      </c>
    </row>
    <row r="14" spans="1:6" x14ac:dyDescent="0.2">
      <c r="A14" s="21" t="s">
        <v>530</v>
      </c>
      <c r="B14" s="21" t="s">
        <v>529</v>
      </c>
      <c r="C14" s="21" t="s">
        <v>134</v>
      </c>
      <c r="D14" s="24">
        <v>1142106</v>
      </c>
      <c r="E14" s="22">
        <v>15395.588879999999</v>
      </c>
      <c r="F14" s="23">
        <v>3.3644442790920901</v>
      </c>
    </row>
    <row r="15" spans="1:6" x14ac:dyDescent="0.2">
      <c r="A15" s="21" t="s">
        <v>421</v>
      </c>
      <c r="B15" s="21" t="s">
        <v>420</v>
      </c>
      <c r="C15" s="21" t="s">
        <v>98</v>
      </c>
      <c r="D15" s="24">
        <v>1878438</v>
      </c>
      <c r="E15" s="22">
        <v>14038.50639</v>
      </c>
      <c r="F15" s="23">
        <v>3.0678769665115402</v>
      </c>
    </row>
    <row r="16" spans="1:6" x14ac:dyDescent="0.2">
      <c r="A16" s="21" t="s">
        <v>672</v>
      </c>
      <c r="B16" s="21" t="s">
        <v>671</v>
      </c>
      <c r="C16" s="21" t="s">
        <v>210</v>
      </c>
      <c r="D16" s="24">
        <v>1411772</v>
      </c>
      <c r="E16" s="22">
        <v>12722.18338</v>
      </c>
      <c r="F16" s="23">
        <v>2.7802169455177999</v>
      </c>
    </row>
    <row r="17" spans="1:6" x14ac:dyDescent="0.2">
      <c r="A17" s="21" t="s">
        <v>229</v>
      </c>
      <c r="B17" s="21" t="s">
        <v>228</v>
      </c>
      <c r="C17" s="21" t="s">
        <v>122</v>
      </c>
      <c r="D17" s="24">
        <v>440764</v>
      </c>
      <c r="E17" s="22">
        <v>12635.16121</v>
      </c>
      <c r="F17" s="23">
        <v>2.76119972933382</v>
      </c>
    </row>
    <row r="18" spans="1:6" x14ac:dyDescent="0.2">
      <c r="A18" s="21" t="s">
        <v>256</v>
      </c>
      <c r="B18" s="21" t="s">
        <v>255</v>
      </c>
      <c r="C18" s="21" t="s">
        <v>131</v>
      </c>
      <c r="D18" s="24">
        <v>823394</v>
      </c>
      <c r="E18" s="22">
        <v>12192.81835</v>
      </c>
      <c r="F18" s="23">
        <v>2.66453321554703</v>
      </c>
    </row>
    <row r="19" spans="1:6" x14ac:dyDescent="0.2">
      <c r="A19" s="21" t="s">
        <v>127</v>
      </c>
      <c r="B19" s="21" t="s">
        <v>126</v>
      </c>
      <c r="C19" s="21" t="s">
        <v>128</v>
      </c>
      <c r="D19" s="24">
        <v>833638</v>
      </c>
      <c r="E19" s="22">
        <v>11648.006960000001</v>
      </c>
      <c r="F19" s="23">
        <v>2.5454739461318199</v>
      </c>
    </row>
    <row r="20" spans="1:6" x14ac:dyDescent="0.2">
      <c r="A20" s="21" t="s">
        <v>370</v>
      </c>
      <c r="B20" s="21" t="s">
        <v>369</v>
      </c>
      <c r="C20" s="21" t="s">
        <v>332</v>
      </c>
      <c r="D20" s="24">
        <v>2157677</v>
      </c>
      <c r="E20" s="22">
        <v>10935.107040000001</v>
      </c>
      <c r="F20" s="23">
        <v>2.3896817853964198</v>
      </c>
    </row>
    <row r="21" spans="1:6" x14ac:dyDescent="0.2">
      <c r="A21" s="21" t="s">
        <v>194</v>
      </c>
      <c r="B21" s="21" t="s">
        <v>193</v>
      </c>
      <c r="C21" s="21" t="s">
        <v>140</v>
      </c>
      <c r="D21" s="24">
        <v>525044</v>
      </c>
      <c r="E21" s="22">
        <v>10385.63284</v>
      </c>
      <c r="F21" s="23">
        <v>2.2696035381070101</v>
      </c>
    </row>
    <row r="22" spans="1:6" x14ac:dyDescent="0.2">
      <c r="A22" s="21" t="s">
        <v>631</v>
      </c>
      <c r="B22" s="21" t="s">
        <v>630</v>
      </c>
      <c r="C22" s="21" t="s">
        <v>632</v>
      </c>
      <c r="D22" s="24">
        <v>231232</v>
      </c>
      <c r="E22" s="22">
        <v>9588.0348799999992</v>
      </c>
      <c r="F22" s="23">
        <v>2.09530206029712</v>
      </c>
    </row>
    <row r="23" spans="1:6" x14ac:dyDescent="0.2">
      <c r="A23" s="21" t="s">
        <v>124</v>
      </c>
      <c r="B23" s="21" t="s">
        <v>123</v>
      </c>
      <c r="C23" s="21" t="s">
        <v>125</v>
      </c>
      <c r="D23" s="24">
        <v>2432445</v>
      </c>
      <c r="E23" s="22">
        <v>9203.1556579999997</v>
      </c>
      <c r="F23" s="23">
        <v>2.0111932479163501</v>
      </c>
    </row>
    <row r="24" spans="1:6" x14ac:dyDescent="0.2">
      <c r="A24" s="21" t="s">
        <v>417</v>
      </c>
      <c r="B24" s="21" t="s">
        <v>416</v>
      </c>
      <c r="C24" s="21" t="s">
        <v>98</v>
      </c>
      <c r="D24" s="24">
        <v>368433</v>
      </c>
      <c r="E24" s="22">
        <v>8478.5644130000001</v>
      </c>
      <c r="F24" s="23">
        <v>1.8528461468134201</v>
      </c>
    </row>
    <row r="25" spans="1:6" x14ac:dyDescent="0.2">
      <c r="A25" s="21" t="s">
        <v>191</v>
      </c>
      <c r="B25" s="21" t="s">
        <v>190</v>
      </c>
      <c r="C25" s="21" t="s">
        <v>192</v>
      </c>
      <c r="D25" s="24">
        <v>4772962</v>
      </c>
      <c r="E25" s="22">
        <v>8305.4311760000001</v>
      </c>
      <c r="F25" s="23">
        <v>1.8150108205205799</v>
      </c>
    </row>
    <row r="26" spans="1:6" x14ac:dyDescent="0.2">
      <c r="A26" s="21" t="s">
        <v>674</v>
      </c>
      <c r="B26" s="21" t="s">
        <v>673</v>
      </c>
      <c r="C26" s="21" t="s">
        <v>131</v>
      </c>
      <c r="D26" s="24">
        <v>4972953</v>
      </c>
      <c r="E26" s="22">
        <v>7819.471297</v>
      </c>
      <c r="F26" s="23">
        <v>1.7088125485665999</v>
      </c>
    </row>
    <row r="27" spans="1:6" x14ac:dyDescent="0.2">
      <c r="A27" s="21" t="s">
        <v>184</v>
      </c>
      <c r="B27" s="21" t="s">
        <v>183</v>
      </c>
      <c r="C27" s="21" t="s">
        <v>148</v>
      </c>
      <c r="D27" s="24">
        <v>140153</v>
      </c>
      <c r="E27" s="22">
        <v>7378.0043029999997</v>
      </c>
      <c r="F27" s="23">
        <v>1.6123374404074899</v>
      </c>
    </row>
    <row r="28" spans="1:6" x14ac:dyDescent="0.2">
      <c r="A28" s="21" t="s">
        <v>676</v>
      </c>
      <c r="B28" s="21" t="s">
        <v>675</v>
      </c>
      <c r="C28" s="21" t="s">
        <v>101</v>
      </c>
      <c r="D28" s="24">
        <v>555801</v>
      </c>
      <c r="E28" s="22">
        <v>6919.7224500000002</v>
      </c>
      <c r="F28" s="23">
        <v>1.5121877306071301</v>
      </c>
    </row>
    <row r="29" spans="1:6" x14ac:dyDescent="0.2">
      <c r="A29" s="21" t="s">
        <v>559</v>
      </c>
      <c r="B29" s="21" t="s">
        <v>558</v>
      </c>
      <c r="C29" s="21" t="s">
        <v>134</v>
      </c>
      <c r="D29" s="24">
        <v>318961</v>
      </c>
      <c r="E29" s="22">
        <v>6767.873979</v>
      </c>
      <c r="F29" s="23">
        <v>1.47900382815774</v>
      </c>
    </row>
    <row r="30" spans="1:6" x14ac:dyDescent="0.2">
      <c r="A30" s="21" t="s">
        <v>295</v>
      </c>
      <c r="B30" s="21" t="s">
        <v>294</v>
      </c>
      <c r="C30" s="21" t="s">
        <v>98</v>
      </c>
      <c r="D30" s="24">
        <v>631035</v>
      </c>
      <c r="E30" s="22">
        <v>6740.0848349999997</v>
      </c>
      <c r="F30" s="23">
        <v>1.47293098305383</v>
      </c>
    </row>
    <row r="31" spans="1:6" x14ac:dyDescent="0.2">
      <c r="A31" s="21" t="s">
        <v>204</v>
      </c>
      <c r="B31" s="21" t="s">
        <v>203</v>
      </c>
      <c r="C31" s="21" t="s">
        <v>119</v>
      </c>
      <c r="D31" s="24">
        <v>454196</v>
      </c>
      <c r="E31" s="22">
        <v>6686.6735120000003</v>
      </c>
      <c r="F31" s="23">
        <v>1.4612588462160201</v>
      </c>
    </row>
    <row r="32" spans="1:6" x14ac:dyDescent="0.2">
      <c r="A32" s="21" t="s">
        <v>491</v>
      </c>
      <c r="B32" s="21" t="s">
        <v>490</v>
      </c>
      <c r="C32" s="21" t="s">
        <v>140</v>
      </c>
      <c r="D32" s="24">
        <v>1850136</v>
      </c>
      <c r="E32" s="22">
        <v>6413.4964440000003</v>
      </c>
      <c r="F32" s="23">
        <v>1.40156064104988</v>
      </c>
    </row>
    <row r="33" spans="1:6" x14ac:dyDescent="0.2">
      <c r="A33" s="21" t="s">
        <v>147</v>
      </c>
      <c r="B33" s="21" t="s">
        <v>146</v>
      </c>
      <c r="C33" s="21" t="s">
        <v>148</v>
      </c>
      <c r="D33" s="24">
        <v>2027952</v>
      </c>
      <c r="E33" s="22">
        <v>6203.5051679999997</v>
      </c>
      <c r="F33" s="23">
        <v>1.3556706167900601</v>
      </c>
    </row>
    <row r="34" spans="1:6" x14ac:dyDescent="0.2">
      <c r="A34" s="21" t="s">
        <v>100</v>
      </c>
      <c r="B34" s="21" t="s">
        <v>99</v>
      </c>
      <c r="C34" s="21" t="s">
        <v>101</v>
      </c>
      <c r="D34" s="24">
        <v>166745</v>
      </c>
      <c r="E34" s="22">
        <v>5916.8629529999998</v>
      </c>
      <c r="F34" s="23">
        <v>1.29302983260701</v>
      </c>
    </row>
    <row r="35" spans="1:6" x14ac:dyDescent="0.2">
      <c r="A35" s="21" t="s">
        <v>198</v>
      </c>
      <c r="B35" s="21" t="s">
        <v>197</v>
      </c>
      <c r="C35" s="21" t="s">
        <v>151</v>
      </c>
      <c r="D35" s="24">
        <v>3227487</v>
      </c>
      <c r="E35" s="22">
        <v>5811.0903440000002</v>
      </c>
      <c r="F35" s="23">
        <v>1.2699150266708099</v>
      </c>
    </row>
    <row r="36" spans="1:6" x14ac:dyDescent="0.2">
      <c r="A36" s="21" t="s">
        <v>678</v>
      </c>
      <c r="B36" s="21" t="s">
        <v>677</v>
      </c>
      <c r="C36" s="21" t="s">
        <v>324</v>
      </c>
      <c r="D36" s="24">
        <v>420830</v>
      </c>
      <c r="E36" s="22">
        <v>5789.9895550000001</v>
      </c>
      <c r="F36" s="23">
        <v>1.26530380787375</v>
      </c>
    </row>
    <row r="37" spans="1:6" x14ac:dyDescent="0.2">
      <c r="A37" s="21" t="s">
        <v>355</v>
      </c>
      <c r="B37" s="21" t="s">
        <v>354</v>
      </c>
      <c r="C37" s="21" t="s">
        <v>125</v>
      </c>
      <c r="D37" s="24">
        <v>3557366</v>
      </c>
      <c r="E37" s="22">
        <v>5784.2771160000002</v>
      </c>
      <c r="F37" s="23">
        <v>1.26405545142158</v>
      </c>
    </row>
    <row r="38" spans="1:6" x14ac:dyDescent="0.2">
      <c r="A38" s="21" t="s">
        <v>238</v>
      </c>
      <c r="B38" s="21" t="s">
        <v>237</v>
      </c>
      <c r="C38" s="21" t="s">
        <v>234</v>
      </c>
      <c r="D38" s="24">
        <v>227323</v>
      </c>
      <c r="E38" s="22">
        <v>5621.8114519999999</v>
      </c>
      <c r="F38" s="23">
        <v>1.2285513418968199</v>
      </c>
    </row>
    <row r="39" spans="1:6" x14ac:dyDescent="0.2">
      <c r="A39" s="21" t="s">
        <v>206</v>
      </c>
      <c r="B39" s="21" t="s">
        <v>205</v>
      </c>
      <c r="C39" s="21" t="s">
        <v>207</v>
      </c>
      <c r="D39" s="24">
        <v>347809</v>
      </c>
      <c r="E39" s="22">
        <v>4673.5095330000004</v>
      </c>
      <c r="F39" s="23">
        <v>1.0213160752824799</v>
      </c>
    </row>
    <row r="40" spans="1:6" x14ac:dyDescent="0.2">
      <c r="A40" s="21" t="s">
        <v>174</v>
      </c>
      <c r="B40" s="21" t="s">
        <v>173</v>
      </c>
      <c r="C40" s="21" t="s">
        <v>175</v>
      </c>
      <c r="D40" s="24">
        <v>155473</v>
      </c>
      <c r="E40" s="22">
        <v>4597.7252930000004</v>
      </c>
      <c r="F40" s="23">
        <v>1.0047547176948799</v>
      </c>
    </row>
    <row r="41" spans="1:6" x14ac:dyDescent="0.2">
      <c r="A41" s="21" t="s">
        <v>522</v>
      </c>
      <c r="B41" s="21" t="s">
        <v>521</v>
      </c>
      <c r="C41" s="21" t="s">
        <v>393</v>
      </c>
      <c r="D41" s="24">
        <v>914440</v>
      </c>
      <c r="E41" s="22">
        <v>4544.7668000000003</v>
      </c>
      <c r="F41" s="23">
        <v>0.99318153915705598</v>
      </c>
    </row>
    <row r="42" spans="1:6" x14ac:dyDescent="0.2">
      <c r="A42" s="21" t="s">
        <v>680</v>
      </c>
      <c r="B42" s="21" t="s">
        <v>679</v>
      </c>
      <c r="C42" s="21" t="s">
        <v>151</v>
      </c>
      <c r="D42" s="24">
        <v>218888</v>
      </c>
      <c r="E42" s="22">
        <v>4165.219752</v>
      </c>
      <c r="F42" s="23">
        <v>0.91023798277586598</v>
      </c>
    </row>
    <row r="43" spans="1:6" x14ac:dyDescent="0.2">
      <c r="A43" s="21" t="s">
        <v>200</v>
      </c>
      <c r="B43" s="21" t="s">
        <v>199</v>
      </c>
      <c r="C43" s="21" t="s">
        <v>119</v>
      </c>
      <c r="D43" s="24">
        <v>91252</v>
      </c>
      <c r="E43" s="22">
        <v>4126.1873100000003</v>
      </c>
      <c r="F43" s="23">
        <v>0.90170810599041296</v>
      </c>
    </row>
    <row r="44" spans="1:6" x14ac:dyDescent="0.2">
      <c r="A44" s="21" t="s">
        <v>489</v>
      </c>
      <c r="B44" s="21" t="s">
        <v>488</v>
      </c>
      <c r="C44" s="21" t="s">
        <v>134</v>
      </c>
      <c r="D44" s="24">
        <v>242187</v>
      </c>
      <c r="E44" s="22">
        <v>4043.9174330000001</v>
      </c>
      <c r="F44" s="23">
        <v>0.88372942266938503</v>
      </c>
    </row>
    <row r="45" spans="1:6" x14ac:dyDescent="0.2">
      <c r="A45" s="21" t="s">
        <v>544</v>
      </c>
      <c r="B45" s="21" t="s">
        <v>543</v>
      </c>
      <c r="C45" s="21" t="s">
        <v>172</v>
      </c>
      <c r="D45" s="24">
        <v>812419</v>
      </c>
      <c r="E45" s="22">
        <v>3997.5076899999999</v>
      </c>
      <c r="F45" s="23">
        <v>0.87358736213844101</v>
      </c>
    </row>
    <row r="46" spans="1:6" x14ac:dyDescent="0.2">
      <c r="A46" s="21" t="s">
        <v>425</v>
      </c>
      <c r="B46" s="21" t="s">
        <v>424</v>
      </c>
      <c r="C46" s="21" t="s">
        <v>114</v>
      </c>
      <c r="D46" s="24">
        <v>146051</v>
      </c>
      <c r="E46" s="22">
        <v>3915.408234</v>
      </c>
      <c r="F46" s="23">
        <v>0.85564592143040796</v>
      </c>
    </row>
    <row r="47" spans="1:6" x14ac:dyDescent="0.2">
      <c r="A47" s="21" t="s">
        <v>682</v>
      </c>
      <c r="B47" s="21" t="s">
        <v>681</v>
      </c>
      <c r="C47" s="21" t="s">
        <v>119</v>
      </c>
      <c r="D47" s="24">
        <v>468805</v>
      </c>
      <c r="E47" s="22">
        <v>3902.3328200000001</v>
      </c>
      <c r="F47" s="23">
        <v>0.85278851193656302</v>
      </c>
    </row>
    <row r="48" spans="1:6" x14ac:dyDescent="0.2">
      <c r="A48" s="21" t="s">
        <v>349</v>
      </c>
      <c r="B48" s="21" t="s">
        <v>348</v>
      </c>
      <c r="C48" s="21" t="s">
        <v>280</v>
      </c>
      <c r="D48" s="24">
        <v>3720002</v>
      </c>
      <c r="E48" s="22">
        <v>3814.1180509999999</v>
      </c>
      <c r="F48" s="23">
        <v>0.83351067351110097</v>
      </c>
    </row>
    <row r="49" spans="1:9" x14ac:dyDescent="0.2">
      <c r="A49" s="21" t="s">
        <v>684</v>
      </c>
      <c r="B49" s="21" t="s">
        <v>683</v>
      </c>
      <c r="C49" s="21" t="s">
        <v>172</v>
      </c>
      <c r="D49" s="24">
        <v>10834</v>
      </c>
      <c r="E49" s="22">
        <v>3692.703896</v>
      </c>
      <c r="F49" s="23">
        <v>0.80697767354763605</v>
      </c>
    </row>
    <row r="50" spans="1:9" x14ac:dyDescent="0.2">
      <c r="A50" s="21" t="s">
        <v>507</v>
      </c>
      <c r="B50" s="21" t="s">
        <v>506</v>
      </c>
      <c r="C50" s="21" t="s">
        <v>101</v>
      </c>
      <c r="D50" s="24">
        <v>234985</v>
      </c>
      <c r="E50" s="22">
        <v>3650.0220049999998</v>
      </c>
      <c r="F50" s="23">
        <v>0.79765027171097602</v>
      </c>
    </row>
    <row r="51" spans="1:9" x14ac:dyDescent="0.2">
      <c r="A51" s="21" t="s">
        <v>686</v>
      </c>
      <c r="B51" s="21" t="s">
        <v>685</v>
      </c>
      <c r="C51" s="21" t="s">
        <v>122</v>
      </c>
      <c r="D51" s="24">
        <v>146279</v>
      </c>
      <c r="E51" s="22">
        <v>3459.2789320000002</v>
      </c>
      <c r="F51" s="23">
        <v>0.75596661506534002</v>
      </c>
    </row>
    <row r="52" spans="1:9" x14ac:dyDescent="0.2">
      <c r="A52" s="21" t="s">
        <v>121</v>
      </c>
      <c r="B52" s="21" t="s">
        <v>120</v>
      </c>
      <c r="C52" s="21" t="s">
        <v>122</v>
      </c>
      <c r="D52" s="24">
        <v>348773</v>
      </c>
      <c r="E52" s="22">
        <v>3451.9807679999999</v>
      </c>
      <c r="F52" s="23">
        <v>0.75437172536615005</v>
      </c>
    </row>
    <row r="53" spans="1:9" x14ac:dyDescent="0.2">
      <c r="A53" s="21" t="s">
        <v>514</v>
      </c>
      <c r="B53" s="21" t="s">
        <v>513</v>
      </c>
      <c r="C53" s="21" t="s">
        <v>368</v>
      </c>
      <c r="D53" s="24">
        <v>85426</v>
      </c>
      <c r="E53" s="22">
        <v>3352.0308140000002</v>
      </c>
      <c r="F53" s="23">
        <v>0.73252936171563299</v>
      </c>
    </row>
    <row r="54" spans="1:9" x14ac:dyDescent="0.2">
      <c r="A54" s="21" t="s">
        <v>688</v>
      </c>
      <c r="B54" s="21" t="s">
        <v>687</v>
      </c>
      <c r="C54" s="21" t="s">
        <v>131</v>
      </c>
      <c r="D54" s="24">
        <v>545527</v>
      </c>
      <c r="E54" s="22">
        <v>2901.9308769999998</v>
      </c>
      <c r="F54" s="23">
        <v>0.63416767059340495</v>
      </c>
    </row>
    <row r="55" spans="1:9" x14ac:dyDescent="0.2">
      <c r="A55" s="21" t="s">
        <v>455</v>
      </c>
      <c r="B55" s="21" t="s">
        <v>454</v>
      </c>
      <c r="C55" s="21" t="s">
        <v>385</v>
      </c>
      <c r="D55" s="24">
        <v>103286</v>
      </c>
      <c r="E55" s="22">
        <v>2679.7036269999999</v>
      </c>
      <c r="F55" s="23">
        <v>0.58560368218422199</v>
      </c>
    </row>
    <row r="56" spans="1:9" x14ac:dyDescent="0.2">
      <c r="A56" s="21" t="s">
        <v>580</v>
      </c>
      <c r="B56" s="21" t="s">
        <v>579</v>
      </c>
      <c r="C56" s="21" t="s">
        <v>119</v>
      </c>
      <c r="D56" s="24">
        <v>562449</v>
      </c>
      <c r="E56" s="22">
        <v>2670.2266279999999</v>
      </c>
      <c r="F56" s="23">
        <v>0.58353264512828096</v>
      </c>
    </row>
    <row r="57" spans="1:9" x14ac:dyDescent="0.2">
      <c r="A57" s="21" t="s">
        <v>179</v>
      </c>
      <c r="B57" s="21" t="s">
        <v>178</v>
      </c>
      <c r="C57" s="21" t="s">
        <v>104</v>
      </c>
      <c r="D57" s="24">
        <v>138216</v>
      </c>
      <c r="E57" s="22">
        <v>1543.6653960000001</v>
      </c>
      <c r="F57" s="23">
        <v>0.337341835436477</v>
      </c>
    </row>
    <row r="58" spans="1:9" x14ac:dyDescent="0.2">
      <c r="A58" s="21" t="s">
        <v>654</v>
      </c>
      <c r="B58" s="21" t="s">
        <v>653</v>
      </c>
      <c r="C58" s="21" t="s">
        <v>134</v>
      </c>
      <c r="D58" s="24">
        <v>35806</v>
      </c>
      <c r="E58" s="22">
        <v>1531.619553</v>
      </c>
      <c r="F58" s="23">
        <v>0.33470942118561098</v>
      </c>
    </row>
    <row r="59" spans="1:9" x14ac:dyDescent="0.2">
      <c r="A59" s="21" t="s">
        <v>551</v>
      </c>
      <c r="B59" s="21" t="s">
        <v>550</v>
      </c>
      <c r="C59" s="21" t="s">
        <v>393</v>
      </c>
      <c r="D59" s="24">
        <v>40936</v>
      </c>
      <c r="E59" s="22">
        <v>670.511212</v>
      </c>
      <c r="F59" s="23">
        <v>0.146528829060321</v>
      </c>
    </row>
    <row r="60" spans="1:9" x14ac:dyDescent="0.2">
      <c r="A60" s="20" t="s">
        <v>24</v>
      </c>
      <c r="B60" s="20"/>
      <c r="C60" s="20"/>
      <c r="D60" s="20"/>
      <c r="E60" s="25">
        <f>SUM(E7:E59)</f>
        <v>422223.3401289999</v>
      </c>
      <c r="F60" s="26">
        <f>SUM(F7:F59)</f>
        <v>92.269734679753725</v>
      </c>
      <c r="G60" s="14"/>
      <c r="H60" s="14"/>
      <c r="I60" s="14"/>
    </row>
    <row r="61" spans="1:9" x14ac:dyDescent="0.2">
      <c r="A61" s="21"/>
      <c r="B61" s="21"/>
      <c r="C61" s="21"/>
      <c r="D61" s="21"/>
      <c r="E61" s="22"/>
      <c r="F61" s="23"/>
    </row>
    <row r="62" spans="1:9" x14ac:dyDescent="0.2">
      <c r="A62" s="20" t="s">
        <v>296</v>
      </c>
      <c r="B62" s="21"/>
      <c r="C62" s="21"/>
      <c r="D62" s="21"/>
      <c r="E62" s="22"/>
      <c r="F62" s="23"/>
    </row>
    <row r="63" spans="1:9" x14ac:dyDescent="0.2">
      <c r="A63" s="21"/>
      <c r="B63" s="21" t="s">
        <v>297</v>
      </c>
      <c r="C63" s="21" t="s">
        <v>182</v>
      </c>
      <c r="D63" s="24">
        <v>98000</v>
      </c>
      <c r="E63" s="22">
        <v>9.7999999999999997E-3</v>
      </c>
      <c r="F63" s="23">
        <v>2.14162343461476E-6</v>
      </c>
    </row>
    <row r="64" spans="1:9" x14ac:dyDescent="0.2">
      <c r="A64" s="21"/>
      <c r="B64" s="21" t="s">
        <v>689</v>
      </c>
      <c r="C64" s="21" t="s">
        <v>207</v>
      </c>
      <c r="D64" s="24">
        <v>23815</v>
      </c>
      <c r="E64" s="22">
        <v>2.3814999999999999E-3</v>
      </c>
      <c r="F64" s="23">
        <v>5.2043634791174103E-7</v>
      </c>
    </row>
    <row r="65" spans="1:9" x14ac:dyDescent="0.2">
      <c r="A65" s="20" t="s">
        <v>24</v>
      </c>
      <c r="B65" s="20"/>
      <c r="C65" s="20"/>
      <c r="D65" s="20"/>
      <c r="E65" s="25">
        <f>SUM(E62:E64)</f>
        <v>1.21815E-2</v>
      </c>
      <c r="F65" s="26">
        <f>SUM(F62:F64)</f>
        <v>2.6620597825265012E-6</v>
      </c>
      <c r="G65" s="14"/>
      <c r="H65" s="14"/>
      <c r="I65" s="14"/>
    </row>
    <row r="66" spans="1:9" x14ac:dyDescent="0.2">
      <c r="A66" s="21"/>
      <c r="B66" s="21"/>
      <c r="C66" s="21"/>
      <c r="D66" s="21"/>
      <c r="E66" s="22"/>
      <c r="F66" s="23"/>
    </row>
    <row r="67" spans="1:9" x14ac:dyDescent="0.2">
      <c r="A67" s="20" t="s">
        <v>382</v>
      </c>
      <c r="B67" s="21"/>
      <c r="C67" s="21"/>
      <c r="D67" s="21"/>
      <c r="E67" s="22"/>
      <c r="F67" s="23"/>
    </row>
    <row r="68" spans="1:9" x14ac:dyDescent="0.2">
      <c r="A68" s="21" t="s">
        <v>691</v>
      </c>
      <c r="B68" s="21" t="s">
        <v>690</v>
      </c>
      <c r="C68" s="21" t="s">
        <v>134</v>
      </c>
      <c r="D68" s="24">
        <v>49628</v>
      </c>
      <c r="E68" s="22">
        <v>9445.6990170000008</v>
      </c>
      <c r="F68" s="23">
        <v>2.0641969766453898</v>
      </c>
    </row>
    <row r="69" spans="1:9" x14ac:dyDescent="0.2">
      <c r="A69" s="20" t="s">
        <v>24</v>
      </c>
      <c r="B69" s="20"/>
      <c r="C69" s="20"/>
      <c r="D69" s="20"/>
      <c r="E69" s="25">
        <f>SUM(E67:E68)</f>
        <v>9445.6990170000008</v>
      </c>
      <c r="F69" s="26">
        <f>SUM(F67:F68)</f>
        <v>2.0641969766453898</v>
      </c>
      <c r="G69" s="14"/>
      <c r="H69" s="14"/>
      <c r="I69" s="14"/>
    </row>
    <row r="70" spans="1:9" x14ac:dyDescent="0.2">
      <c r="A70" s="21"/>
      <c r="B70" s="21"/>
      <c r="C70" s="21"/>
      <c r="D70" s="21"/>
      <c r="E70" s="22"/>
      <c r="F70" s="23"/>
    </row>
    <row r="71" spans="1:9" x14ac:dyDescent="0.2">
      <c r="A71" s="20" t="s">
        <v>28</v>
      </c>
      <c r="B71" s="20"/>
      <c r="C71" s="20"/>
      <c r="D71" s="20"/>
      <c r="E71" s="25">
        <f>E60+E65+E69</f>
        <v>431669.05132749985</v>
      </c>
      <c r="F71" s="26">
        <f>F60+F65+F69</f>
        <v>94.333934318458901</v>
      </c>
      <c r="G71" s="14"/>
      <c r="H71" s="14"/>
      <c r="I71" s="14"/>
    </row>
    <row r="72" spans="1:9" x14ac:dyDescent="0.2">
      <c r="A72" s="20"/>
      <c r="B72" s="20"/>
      <c r="C72" s="20"/>
      <c r="D72" s="20"/>
      <c r="E72" s="25"/>
      <c r="F72" s="26"/>
      <c r="G72" s="14"/>
      <c r="H72" s="14"/>
      <c r="I72" s="14"/>
    </row>
    <row r="73" spans="1:9" x14ac:dyDescent="0.2">
      <c r="A73" s="20" t="s">
        <v>30</v>
      </c>
      <c r="B73" s="20"/>
      <c r="C73" s="20"/>
      <c r="D73" s="20"/>
      <c r="E73" s="25">
        <f>E75-(E60+E65+E69)</f>
        <v>25927.734438100131</v>
      </c>
      <c r="F73" s="26">
        <f>F75-(F60+F65+F69)</f>
        <v>5.6660656815410988</v>
      </c>
      <c r="G73" s="14"/>
      <c r="H73" s="14"/>
      <c r="I73" s="14"/>
    </row>
    <row r="74" spans="1:9" x14ac:dyDescent="0.2">
      <c r="A74" s="20"/>
      <c r="B74" s="20"/>
      <c r="C74" s="20"/>
      <c r="D74" s="20"/>
      <c r="E74" s="25"/>
      <c r="F74" s="26"/>
      <c r="G74" s="14"/>
      <c r="H74" s="14"/>
      <c r="I74" s="14"/>
    </row>
    <row r="75" spans="1:9" x14ac:dyDescent="0.2">
      <c r="A75" s="27" t="s">
        <v>29</v>
      </c>
      <c r="B75" s="27"/>
      <c r="C75" s="27"/>
      <c r="D75" s="27"/>
      <c r="E75" s="28">
        <v>457596.78576559998</v>
      </c>
      <c r="F75" s="29">
        <v>100</v>
      </c>
      <c r="G75" s="14"/>
      <c r="H75" s="14"/>
      <c r="I75" s="14"/>
    </row>
    <row r="77" spans="1:9" x14ac:dyDescent="0.2">
      <c r="A77" s="14" t="s">
        <v>32</v>
      </c>
    </row>
    <row r="78" spans="1:9" x14ac:dyDescent="0.2">
      <c r="A78" s="14" t="s">
        <v>308</v>
      </c>
    </row>
    <row r="80" spans="1:9" x14ac:dyDescent="0.2">
      <c r="A80" s="14" t="s">
        <v>33</v>
      </c>
    </row>
    <row r="81" spans="1:4" x14ac:dyDescent="0.2">
      <c r="A81" s="14" t="s">
        <v>34</v>
      </c>
    </row>
    <row r="82" spans="1:4" x14ac:dyDescent="0.2">
      <c r="A82" s="14" t="s">
        <v>35</v>
      </c>
      <c r="B82" s="14"/>
      <c r="C82" s="30" t="s">
        <v>37</v>
      </c>
      <c r="D82" s="14" t="s">
        <v>36</v>
      </c>
    </row>
    <row r="83" spans="1:4" x14ac:dyDescent="0.2">
      <c r="A83" s="7" t="s">
        <v>60</v>
      </c>
      <c r="C83" s="31">
        <v>182.93680000000001</v>
      </c>
      <c r="D83" s="31">
        <v>243.28100000000001</v>
      </c>
    </row>
    <row r="84" spans="1:4" x14ac:dyDescent="0.2">
      <c r="A84" s="7" t="s">
        <v>87</v>
      </c>
      <c r="C84" s="31">
        <v>31.0412</v>
      </c>
      <c r="D84" s="31">
        <v>41.280500000000004</v>
      </c>
    </row>
    <row r="85" spans="1:4" x14ac:dyDescent="0.2">
      <c r="A85" s="7" t="s">
        <v>61</v>
      </c>
      <c r="C85" s="31">
        <v>197.7303</v>
      </c>
      <c r="D85" s="31">
        <v>264.8057</v>
      </c>
    </row>
    <row r="86" spans="1:4" x14ac:dyDescent="0.2">
      <c r="A86" s="7" t="s">
        <v>88</v>
      </c>
      <c r="C86" s="31">
        <v>34.2669</v>
      </c>
      <c r="D86" s="31">
        <v>45.890300000000003</v>
      </c>
    </row>
    <row r="88" spans="1:4" x14ac:dyDescent="0.2">
      <c r="A88" s="7" t="s">
        <v>42</v>
      </c>
    </row>
    <row r="90" spans="1:4" x14ac:dyDescent="0.2">
      <c r="A90" s="14" t="s">
        <v>38</v>
      </c>
      <c r="D90" s="30" t="s">
        <v>45</v>
      </c>
    </row>
    <row r="92" spans="1:4" x14ac:dyDescent="0.2">
      <c r="A92" s="14" t="s">
        <v>309</v>
      </c>
      <c r="D92" s="51">
        <v>0.3629</v>
      </c>
    </row>
    <row r="94" spans="1:4" x14ac:dyDescent="0.2">
      <c r="A94" s="58" t="s">
        <v>826</v>
      </c>
      <c r="B94" s="59"/>
      <c r="C94" s="59"/>
      <c r="D94" s="30"/>
    </row>
    <row r="95" spans="1:4" x14ac:dyDescent="0.2">
      <c r="A95" s="59"/>
      <c r="B95" s="59"/>
      <c r="C95" s="59"/>
      <c r="D95" s="30"/>
    </row>
    <row r="96" spans="1:4" x14ac:dyDescent="0.2">
      <c r="A96" s="60" t="s">
        <v>822</v>
      </c>
      <c r="B96" s="60" t="s">
        <v>823</v>
      </c>
      <c r="C96" s="60" t="s">
        <v>824</v>
      </c>
      <c r="D96" s="61" t="s">
        <v>3</v>
      </c>
    </row>
    <row r="97" spans="1:4" x14ac:dyDescent="0.2">
      <c r="A97" s="62" t="s">
        <v>194</v>
      </c>
      <c r="B97" s="63">
        <v>20000</v>
      </c>
      <c r="C97" s="64">
        <f>B97*1978.05/100000</f>
        <v>395.61</v>
      </c>
      <c r="D97" s="65">
        <f>C97/$E$75</f>
        <v>8.645384152734146E-4</v>
      </c>
    </row>
    <row r="99" spans="1:4" x14ac:dyDescent="0.2">
      <c r="A99" s="87" t="s">
        <v>311</v>
      </c>
      <c r="B99" s="87"/>
      <c r="C99" s="87"/>
      <c r="D99" s="30" t="s">
        <v>45</v>
      </c>
    </row>
    <row r="101" spans="1:4" x14ac:dyDescent="0.2">
      <c r="A101" s="14" t="s">
        <v>825</v>
      </c>
    </row>
    <row r="102" spans="1:4" x14ac:dyDescent="0.2">
      <c r="A102" s="14"/>
    </row>
    <row r="103" spans="1:4" x14ac:dyDescent="0.2">
      <c r="A103" s="68" t="s">
        <v>1156</v>
      </c>
    </row>
    <row r="104" spans="1:4" x14ac:dyDescent="0.2">
      <c r="A104" s="70"/>
    </row>
    <row r="105" spans="1:4" x14ac:dyDescent="0.2">
      <c r="A105" s="69"/>
    </row>
    <row r="106" spans="1:4" x14ac:dyDescent="0.2">
      <c r="A106" s="69"/>
    </row>
    <row r="107" spans="1:4" x14ac:dyDescent="0.2">
      <c r="A107" s="69"/>
    </row>
    <row r="108" spans="1:4" x14ac:dyDescent="0.2">
      <c r="A108" s="69"/>
    </row>
    <row r="109" spans="1:4" x14ac:dyDescent="0.2">
      <c r="A109" s="69"/>
    </row>
    <row r="110" spans="1:4" x14ac:dyDescent="0.2">
      <c r="A110" s="69"/>
    </row>
    <row r="111" spans="1:4" x14ac:dyDescent="0.2">
      <c r="A111" s="69"/>
    </row>
    <row r="112" spans="1:4" x14ac:dyDescent="0.2">
      <c r="A112" s="69"/>
    </row>
    <row r="113" spans="1:1" x14ac:dyDescent="0.2">
      <c r="A113" s="69"/>
    </row>
    <row r="114" spans="1:1" x14ac:dyDescent="0.2">
      <c r="A114" s="69"/>
    </row>
    <row r="115" spans="1:1" x14ac:dyDescent="0.2">
      <c r="A115" s="69"/>
    </row>
    <row r="116" spans="1:1" x14ac:dyDescent="0.2">
      <c r="A116" s="69"/>
    </row>
    <row r="117" spans="1:1" x14ac:dyDescent="0.2">
      <c r="A117" s="68" t="s">
        <v>1171</v>
      </c>
    </row>
    <row r="118" spans="1:1" x14ac:dyDescent="0.2">
      <c r="A118" s="69"/>
    </row>
    <row r="119" spans="1:1" x14ac:dyDescent="0.2">
      <c r="A119" s="68" t="s">
        <v>1158</v>
      </c>
    </row>
    <row r="120" spans="1:1" x14ac:dyDescent="0.2">
      <c r="A120" s="69"/>
    </row>
    <row r="121" spans="1:1" x14ac:dyDescent="0.2">
      <c r="A121" s="69"/>
    </row>
    <row r="122" spans="1:1" x14ac:dyDescent="0.2">
      <c r="A122" s="69"/>
    </row>
    <row r="123" spans="1:1" x14ac:dyDescent="0.2">
      <c r="A123" s="69"/>
    </row>
    <row r="124" spans="1:1" x14ac:dyDescent="0.2">
      <c r="A124" s="69"/>
    </row>
    <row r="125" spans="1:1" x14ac:dyDescent="0.2">
      <c r="A125" s="69"/>
    </row>
    <row r="126" spans="1:1" x14ac:dyDescent="0.2">
      <c r="A126" s="69"/>
    </row>
    <row r="127" spans="1:1" x14ac:dyDescent="0.2">
      <c r="A127" s="69"/>
    </row>
    <row r="128" spans="1:1" x14ac:dyDescent="0.2">
      <c r="A128" s="69"/>
    </row>
    <row r="129" spans="1:1" x14ac:dyDescent="0.2">
      <c r="A129" s="69"/>
    </row>
    <row r="130" spans="1:1" x14ac:dyDescent="0.2">
      <c r="A130" s="69"/>
    </row>
    <row r="131" spans="1:1" x14ac:dyDescent="0.2">
      <c r="A131" s="69"/>
    </row>
  </sheetData>
  <mergeCells count="2">
    <mergeCell ref="A1:F1"/>
    <mergeCell ref="A99:C99"/>
  </mergeCells>
  <conditionalFormatting sqref="F2:F3 F234:F65536">
    <cfRule type="cellIs" dxfId="44" priority="2" stopIfTrue="1" operator="between">
      <formula>0.009</formula>
      <formula>-0.009</formula>
    </cfRule>
  </conditionalFormatting>
  <conditionalFormatting sqref="F5:F133">
    <cfRule type="cellIs" dxfId="4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15"/>
  <sheetViews>
    <sheetView workbookViewId="0">
      <selection sqref="A1:F1"/>
    </sheetView>
  </sheetViews>
  <sheetFormatPr defaultColWidth="9.33203125" defaultRowHeight="10.199999999999999" x14ac:dyDescent="0.2"/>
  <cols>
    <col min="1" max="1" width="38.6640625" style="7" bestFit="1" customWidth="1"/>
    <col min="2" max="2" width="30.33203125" style="7" bestFit="1" customWidth="1"/>
    <col min="3" max="3" width="25.33203125" style="7" bestFit="1" customWidth="1"/>
    <col min="4" max="4" width="15.33203125" style="7" bestFit="1" customWidth="1"/>
    <col min="5" max="5" width="34.5546875" style="10" customWidth="1"/>
    <col min="6" max="6" width="13.5546875" style="11" bestFit="1" customWidth="1"/>
    <col min="7" max="16384" width="9.33203125" style="7"/>
  </cols>
  <sheetData>
    <row r="1" spans="1:7" s="1" customFormat="1" ht="13.8" x14ac:dyDescent="0.2">
      <c r="A1" s="82" t="s">
        <v>17</v>
      </c>
      <c r="B1" s="83"/>
      <c r="C1" s="83"/>
      <c r="D1" s="83"/>
      <c r="E1" s="83"/>
      <c r="F1" s="83"/>
    </row>
    <row r="2" spans="1:7" s="1" customFormat="1" ht="11.4" x14ac:dyDescent="0.2">
      <c r="E2" s="5"/>
      <c r="F2" s="9"/>
    </row>
    <row r="3" spans="1:7" s="1" customFormat="1" ht="12" x14ac:dyDescent="0.2">
      <c r="A3" s="8" t="s">
        <v>7</v>
      </c>
      <c r="B3" s="2"/>
      <c r="C3" s="3"/>
      <c r="D3" s="3"/>
      <c r="E3" s="4"/>
      <c r="F3" s="9"/>
    </row>
    <row r="4" spans="1:7" s="1" customFormat="1" ht="36" customHeight="1" x14ac:dyDescent="0.2">
      <c r="A4" s="6" t="s">
        <v>2</v>
      </c>
      <c r="B4" s="6" t="s">
        <v>0</v>
      </c>
      <c r="C4" s="13" t="s">
        <v>4</v>
      </c>
      <c r="D4" s="13" t="s">
        <v>1</v>
      </c>
      <c r="E4" s="52" t="s">
        <v>6</v>
      </c>
      <c r="F4" s="12" t="s">
        <v>3</v>
      </c>
      <c r="G4" s="12" t="s">
        <v>5</v>
      </c>
    </row>
    <row r="5" spans="1:7" x14ac:dyDescent="0.2">
      <c r="A5" s="16" t="s">
        <v>90</v>
      </c>
      <c r="B5" s="17"/>
      <c r="C5" s="17"/>
      <c r="D5" s="17"/>
      <c r="E5" s="18"/>
      <c r="F5" s="19"/>
      <c r="G5" s="21"/>
    </row>
    <row r="6" spans="1:7" x14ac:dyDescent="0.2">
      <c r="A6" s="20" t="s">
        <v>51</v>
      </c>
      <c r="B6" s="21"/>
      <c r="C6" s="21"/>
      <c r="D6" s="21"/>
      <c r="E6" s="22"/>
      <c r="F6" s="23"/>
      <c r="G6" s="21"/>
    </row>
    <row r="7" spans="1:7" x14ac:dyDescent="0.2">
      <c r="A7" s="21" t="s">
        <v>92</v>
      </c>
      <c r="B7" s="21" t="s">
        <v>91</v>
      </c>
      <c r="C7" s="21" t="s">
        <v>93</v>
      </c>
      <c r="D7" s="24">
        <v>6800000</v>
      </c>
      <c r="E7" s="22">
        <v>114498.4</v>
      </c>
      <c r="F7" s="23">
        <v>9.3865772010931892</v>
      </c>
      <c r="G7" s="21"/>
    </row>
    <row r="8" spans="1:7" x14ac:dyDescent="0.2">
      <c r="A8" s="21" t="s">
        <v>95</v>
      </c>
      <c r="B8" s="21" t="s">
        <v>94</v>
      </c>
      <c r="C8" s="21" t="s">
        <v>93</v>
      </c>
      <c r="D8" s="24">
        <v>8300000</v>
      </c>
      <c r="E8" s="22">
        <v>99566.8</v>
      </c>
      <c r="F8" s="23">
        <v>8.1624848457778008</v>
      </c>
      <c r="G8" s="21"/>
    </row>
    <row r="9" spans="1:7" x14ac:dyDescent="0.2">
      <c r="A9" s="21" t="s">
        <v>97</v>
      </c>
      <c r="B9" s="21" t="s">
        <v>96</v>
      </c>
      <c r="C9" s="21" t="s">
        <v>98</v>
      </c>
      <c r="D9" s="24">
        <v>4500000</v>
      </c>
      <c r="E9" s="22">
        <v>70503.75</v>
      </c>
      <c r="F9" s="23">
        <v>5.7798964207497496</v>
      </c>
      <c r="G9" s="21"/>
    </row>
    <row r="10" spans="1:7" x14ac:dyDescent="0.2">
      <c r="A10" s="21" t="s">
        <v>108</v>
      </c>
      <c r="B10" s="21" t="s">
        <v>107</v>
      </c>
      <c r="C10" s="21" t="s">
        <v>109</v>
      </c>
      <c r="D10" s="24">
        <v>2100000</v>
      </c>
      <c r="E10" s="22">
        <v>65746.8</v>
      </c>
      <c r="F10" s="23">
        <v>5.3899217275074003</v>
      </c>
      <c r="G10" s="21"/>
    </row>
    <row r="11" spans="1:7" x14ac:dyDescent="0.2">
      <c r="A11" s="21" t="s">
        <v>106</v>
      </c>
      <c r="B11" s="21" t="s">
        <v>105</v>
      </c>
      <c r="C11" s="21" t="s">
        <v>93</v>
      </c>
      <c r="D11" s="24">
        <v>4800000</v>
      </c>
      <c r="E11" s="22">
        <v>60732</v>
      </c>
      <c r="F11" s="23">
        <v>4.9788084949378399</v>
      </c>
      <c r="G11" s="21"/>
    </row>
    <row r="12" spans="1:7" x14ac:dyDescent="0.2">
      <c r="A12" s="21" t="s">
        <v>103</v>
      </c>
      <c r="B12" s="21" t="s">
        <v>102</v>
      </c>
      <c r="C12" s="21" t="s">
        <v>104</v>
      </c>
      <c r="D12" s="24">
        <v>4200000</v>
      </c>
      <c r="E12" s="22">
        <v>60650.1</v>
      </c>
      <c r="F12" s="23">
        <v>4.9720943341044199</v>
      </c>
      <c r="G12" s="21"/>
    </row>
    <row r="13" spans="1:7" x14ac:dyDescent="0.2">
      <c r="A13" s="21" t="s">
        <v>497</v>
      </c>
      <c r="B13" s="21" t="s">
        <v>496</v>
      </c>
      <c r="C13" s="21" t="s">
        <v>169</v>
      </c>
      <c r="D13" s="24">
        <v>2645743</v>
      </c>
      <c r="E13" s="22">
        <v>51767.930410000001</v>
      </c>
      <c r="F13" s="23">
        <v>4.2439341976331999</v>
      </c>
      <c r="G13" s="21"/>
    </row>
    <row r="14" spans="1:7" x14ac:dyDescent="0.2">
      <c r="A14" s="21" t="s">
        <v>130</v>
      </c>
      <c r="B14" s="21" t="s">
        <v>129</v>
      </c>
      <c r="C14" s="21" t="s">
        <v>131</v>
      </c>
      <c r="D14" s="24">
        <v>3400000</v>
      </c>
      <c r="E14" s="22">
        <v>51708.9</v>
      </c>
      <c r="F14" s="23">
        <v>4.2390948854622197</v>
      </c>
      <c r="G14" s="21"/>
    </row>
    <row r="15" spans="1:7" x14ac:dyDescent="0.2">
      <c r="A15" s="21" t="s">
        <v>256</v>
      </c>
      <c r="B15" s="21" t="s">
        <v>255</v>
      </c>
      <c r="C15" s="21" t="s">
        <v>131</v>
      </c>
      <c r="D15" s="24">
        <v>3200000</v>
      </c>
      <c r="E15" s="22">
        <v>47385.599999999999</v>
      </c>
      <c r="F15" s="23">
        <v>3.8846708130429901</v>
      </c>
      <c r="G15" s="21"/>
    </row>
    <row r="16" spans="1:7" x14ac:dyDescent="0.2">
      <c r="A16" s="21" t="s">
        <v>113</v>
      </c>
      <c r="B16" s="21" t="s">
        <v>112</v>
      </c>
      <c r="C16" s="21" t="s">
        <v>114</v>
      </c>
      <c r="D16" s="24">
        <v>23500000</v>
      </c>
      <c r="E16" s="22">
        <v>47131.6</v>
      </c>
      <c r="F16" s="23">
        <v>3.8638478966609502</v>
      </c>
      <c r="G16" s="21"/>
    </row>
    <row r="17" spans="1:7" x14ac:dyDescent="0.2">
      <c r="A17" s="21" t="s">
        <v>693</v>
      </c>
      <c r="B17" s="21" t="s">
        <v>692</v>
      </c>
      <c r="C17" s="21" t="s">
        <v>134</v>
      </c>
      <c r="D17" s="24">
        <v>1021982</v>
      </c>
      <c r="E17" s="22">
        <v>45170.582419999999</v>
      </c>
      <c r="F17" s="23">
        <v>3.7030837033851398</v>
      </c>
      <c r="G17" s="21"/>
    </row>
    <row r="18" spans="1:7" x14ac:dyDescent="0.2">
      <c r="A18" s="21" t="s">
        <v>191</v>
      </c>
      <c r="B18" s="21" t="s">
        <v>190</v>
      </c>
      <c r="C18" s="21" t="s">
        <v>192</v>
      </c>
      <c r="D18" s="24">
        <v>22675285</v>
      </c>
      <c r="E18" s="22">
        <v>39457.263429999999</v>
      </c>
      <c r="F18" s="23">
        <v>3.2347058939650299</v>
      </c>
      <c r="G18" s="21"/>
    </row>
    <row r="19" spans="1:7" x14ac:dyDescent="0.2">
      <c r="A19" s="21" t="s">
        <v>145</v>
      </c>
      <c r="B19" s="21" t="s">
        <v>144</v>
      </c>
      <c r="C19" s="21" t="s">
        <v>93</v>
      </c>
      <c r="D19" s="24">
        <v>2650000</v>
      </c>
      <c r="E19" s="22">
        <v>38809.25</v>
      </c>
      <c r="F19" s="23">
        <v>3.1815817622038902</v>
      </c>
      <c r="G19" s="21"/>
    </row>
    <row r="20" spans="1:7" x14ac:dyDescent="0.2">
      <c r="A20" s="21" t="s">
        <v>156</v>
      </c>
      <c r="B20" s="21" t="s">
        <v>155</v>
      </c>
      <c r="C20" s="21" t="s">
        <v>122</v>
      </c>
      <c r="D20" s="24">
        <v>320000</v>
      </c>
      <c r="E20" s="22">
        <v>38508.32</v>
      </c>
      <c r="F20" s="23">
        <v>3.1569115250903099</v>
      </c>
      <c r="G20" s="21"/>
    </row>
    <row r="21" spans="1:7" x14ac:dyDescent="0.2">
      <c r="A21" s="21" t="s">
        <v>111</v>
      </c>
      <c r="B21" s="21" t="s">
        <v>110</v>
      </c>
      <c r="C21" s="21" t="s">
        <v>93</v>
      </c>
      <c r="D21" s="24">
        <v>4500000</v>
      </c>
      <c r="E21" s="22">
        <v>38202.75</v>
      </c>
      <c r="F21" s="23">
        <v>3.1318609008428302</v>
      </c>
      <c r="G21" s="21"/>
    </row>
    <row r="22" spans="1:7" x14ac:dyDescent="0.2">
      <c r="A22" s="21" t="s">
        <v>100</v>
      </c>
      <c r="B22" s="21" t="s">
        <v>99</v>
      </c>
      <c r="C22" s="21" t="s">
        <v>101</v>
      </c>
      <c r="D22" s="24">
        <v>1075000</v>
      </c>
      <c r="E22" s="22">
        <v>38145.837500000001</v>
      </c>
      <c r="F22" s="23">
        <v>3.1271952149034901</v>
      </c>
      <c r="G22" s="21"/>
    </row>
    <row r="23" spans="1:7" x14ac:dyDescent="0.2">
      <c r="A23" s="21" t="s">
        <v>695</v>
      </c>
      <c r="B23" s="21" t="s">
        <v>694</v>
      </c>
      <c r="C23" s="21" t="s">
        <v>172</v>
      </c>
      <c r="D23" s="24">
        <v>20000000</v>
      </c>
      <c r="E23" s="22">
        <v>38062</v>
      </c>
      <c r="F23" s="23">
        <v>3.1203222178476602</v>
      </c>
      <c r="G23" s="21"/>
    </row>
    <row r="24" spans="1:7" x14ac:dyDescent="0.2">
      <c r="A24" s="21" t="s">
        <v>127</v>
      </c>
      <c r="B24" s="21" t="s">
        <v>126</v>
      </c>
      <c r="C24" s="21" t="s">
        <v>128</v>
      </c>
      <c r="D24" s="24">
        <v>2300000</v>
      </c>
      <c r="E24" s="22">
        <v>32136.75</v>
      </c>
      <c r="F24" s="23">
        <v>2.6345703072464901</v>
      </c>
      <c r="G24" s="21"/>
    </row>
    <row r="25" spans="1:7" x14ac:dyDescent="0.2">
      <c r="A25" s="21" t="s">
        <v>238</v>
      </c>
      <c r="B25" s="21" t="s">
        <v>237</v>
      </c>
      <c r="C25" s="21" t="s">
        <v>234</v>
      </c>
      <c r="D25" s="24">
        <v>1125000</v>
      </c>
      <c r="E25" s="22">
        <v>27821.8125</v>
      </c>
      <c r="F25" s="23">
        <v>2.2808317924581401</v>
      </c>
      <c r="G25" s="21"/>
    </row>
    <row r="26" spans="1:7" x14ac:dyDescent="0.2">
      <c r="A26" s="21" t="s">
        <v>697</v>
      </c>
      <c r="B26" s="21" t="s">
        <v>696</v>
      </c>
      <c r="C26" s="21" t="s">
        <v>280</v>
      </c>
      <c r="D26" s="24">
        <v>550000</v>
      </c>
      <c r="E26" s="22">
        <v>23255.375</v>
      </c>
      <c r="F26" s="23">
        <v>1.90647531125214</v>
      </c>
      <c r="G26" s="21"/>
    </row>
    <row r="27" spans="1:7" x14ac:dyDescent="0.2">
      <c r="A27" s="21" t="s">
        <v>607</v>
      </c>
      <c r="B27" s="21" t="s">
        <v>606</v>
      </c>
      <c r="C27" s="21" t="s">
        <v>134</v>
      </c>
      <c r="D27" s="24">
        <v>575000</v>
      </c>
      <c r="E27" s="22">
        <v>22809.387500000001</v>
      </c>
      <c r="F27" s="23">
        <v>1.8699132623547601</v>
      </c>
      <c r="G27" s="21"/>
    </row>
    <row r="28" spans="1:7" x14ac:dyDescent="0.2">
      <c r="A28" s="21" t="s">
        <v>150</v>
      </c>
      <c r="B28" s="21" t="s">
        <v>149</v>
      </c>
      <c r="C28" s="21" t="s">
        <v>151</v>
      </c>
      <c r="D28" s="24">
        <v>4000000</v>
      </c>
      <c r="E28" s="22">
        <v>22530</v>
      </c>
      <c r="F28" s="23">
        <v>1.8470090790843301</v>
      </c>
      <c r="G28" s="21"/>
    </row>
    <row r="29" spans="1:7" x14ac:dyDescent="0.2">
      <c r="A29" s="21" t="s">
        <v>485</v>
      </c>
      <c r="B29" s="21" t="s">
        <v>484</v>
      </c>
      <c r="C29" s="21" t="s">
        <v>210</v>
      </c>
      <c r="D29" s="24">
        <v>767769</v>
      </c>
      <c r="E29" s="22">
        <v>19209.196499999998</v>
      </c>
      <c r="F29" s="23">
        <v>1.5747696554556101</v>
      </c>
      <c r="G29" s="21"/>
    </row>
    <row r="30" spans="1:7" x14ac:dyDescent="0.2">
      <c r="A30" s="21" t="s">
        <v>162</v>
      </c>
      <c r="B30" s="21" t="s">
        <v>161</v>
      </c>
      <c r="C30" s="21" t="s">
        <v>163</v>
      </c>
      <c r="D30" s="24">
        <v>3200000</v>
      </c>
      <c r="E30" s="22">
        <v>19041.599999999999</v>
      </c>
      <c r="F30" s="23">
        <v>1.5610300967728501</v>
      </c>
      <c r="G30" s="21"/>
    </row>
    <row r="31" spans="1:7" x14ac:dyDescent="0.2">
      <c r="A31" s="21" t="s">
        <v>196</v>
      </c>
      <c r="B31" s="21" t="s">
        <v>195</v>
      </c>
      <c r="C31" s="21" t="s">
        <v>189</v>
      </c>
      <c r="D31" s="24">
        <v>1039009</v>
      </c>
      <c r="E31" s="22">
        <v>18841.90871</v>
      </c>
      <c r="F31" s="23">
        <v>1.54465940766303</v>
      </c>
      <c r="G31" s="21"/>
    </row>
    <row r="32" spans="1:7" x14ac:dyDescent="0.2">
      <c r="A32" s="21" t="s">
        <v>423</v>
      </c>
      <c r="B32" s="21" t="s">
        <v>422</v>
      </c>
      <c r="C32" s="21" t="s">
        <v>98</v>
      </c>
      <c r="D32" s="24">
        <v>600000</v>
      </c>
      <c r="E32" s="22">
        <v>14739.3</v>
      </c>
      <c r="F32" s="23">
        <v>1.2083276040544899</v>
      </c>
      <c r="G32" s="21"/>
    </row>
    <row r="33" spans="1:9" x14ac:dyDescent="0.2">
      <c r="A33" s="21" t="s">
        <v>431</v>
      </c>
      <c r="B33" s="21" t="s">
        <v>430</v>
      </c>
      <c r="C33" s="21" t="s">
        <v>98</v>
      </c>
      <c r="D33" s="24">
        <v>220086</v>
      </c>
      <c r="E33" s="22">
        <v>12014.05457</v>
      </c>
      <c r="F33" s="23">
        <v>0.98491202252128796</v>
      </c>
      <c r="G33" s="21"/>
    </row>
    <row r="34" spans="1:9" x14ac:dyDescent="0.2">
      <c r="A34" s="21" t="s">
        <v>682</v>
      </c>
      <c r="B34" s="21" t="s">
        <v>681</v>
      </c>
      <c r="C34" s="21" t="s">
        <v>119</v>
      </c>
      <c r="D34" s="24">
        <v>1368783</v>
      </c>
      <c r="E34" s="22">
        <v>11393.749690000001</v>
      </c>
      <c r="F34" s="23">
        <v>0.93405943729446494</v>
      </c>
      <c r="G34" s="21"/>
    </row>
    <row r="35" spans="1:9" x14ac:dyDescent="0.2">
      <c r="A35" s="21" t="s">
        <v>699</v>
      </c>
      <c r="B35" s="21" t="s">
        <v>698</v>
      </c>
      <c r="C35" s="21" t="s">
        <v>324</v>
      </c>
      <c r="D35" s="24">
        <v>1748818</v>
      </c>
      <c r="E35" s="22">
        <v>10505.149729999999</v>
      </c>
      <c r="F35" s="23">
        <v>0.86121202523081797</v>
      </c>
      <c r="G35" s="21"/>
    </row>
    <row r="36" spans="1:9" x14ac:dyDescent="0.2">
      <c r="A36" s="21" t="s">
        <v>599</v>
      </c>
      <c r="B36" s="21" t="s">
        <v>1191</v>
      </c>
      <c r="C36" s="21" t="s">
        <v>169</v>
      </c>
      <c r="D36" s="24">
        <v>343087</v>
      </c>
      <c r="E36" s="22">
        <v>1009.7050410000001</v>
      </c>
      <c r="F36" s="23">
        <v>8.2775604879015405E-2</v>
      </c>
      <c r="G36" s="21"/>
    </row>
    <row r="37" spans="1:9" x14ac:dyDescent="0.2">
      <c r="A37" s="20" t="s">
        <v>24</v>
      </c>
      <c r="B37" s="20"/>
      <c r="C37" s="20"/>
      <c r="D37" s="20"/>
      <c r="E37" s="25">
        <f>SUM(E7:E36)</f>
        <v>1181355.8730010001</v>
      </c>
      <c r="F37" s="26">
        <f>SUM(F7:F36)</f>
        <v>96.847537641475526</v>
      </c>
      <c r="G37" s="20"/>
      <c r="H37" s="14"/>
      <c r="I37" s="14"/>
    </row>
    <row r="38" spans="1:9" x14ac:dyDescent="0.2">
      <c r="A38" s="21"/>
      <c r="B38" s="21"/>
      <c r="C38" s="21"/>
      <c r="D38" s="21"/>
      <c r="E38" s="22"/>
      <c r="F38" s="23"/>
      <c r="G38" s="21"/>
    </row>
    <row r="39" spans="1:9" x14ac:dyDescent="0.2">
      <c r="A39" s="20" t="s">
        <v>23</v>
      </c>
      <c r="B39" s="21"/>
      <c r="C39" s="21"/>
      <c r="D39" s="21"/>
      <c r="E39" s="22"/>
      <c r="F39" s="23"/>
      <c r="G39" s="21"/>
    </row>
    <row r="40" spans="1:9" x14ac:dyDescent="0.2">
      <c r="A40" s="20" t="s">
        <v>25</v>
      </c>
      <c r="B40" s="21"/>
      <c r="C40" s="21"/>
      <c r="D40" s="21"/>
      <c r="E40" s="22"/>
      <c r="F40" s="23"/>
      <c r="G40" s="21"/>
    </row>
    <row r="41" spans="1:9" x14ac:dyDescent="0.2">
      <c r="A41" s="21" t="s">
        <v>603</v>
      </c>
      <c r="B41" s="21" t="s">
        <v>602</v>
      </c>
      <c r="C41" s="21" t="s">
        <v>26</v>
      </c>
      <c r="D41" s="24">
        <v>2500000</v>
      </c>
      <c r="E41" s="22">
        <v>2490.9549999999999</v>
      </c>
      <c r="F41" s="23">
        <v>0.20420845541902</v>
      </c>
      <c r="G41" s="21">
        <v>6.63</v>
      </c>
    </row>
    <row r="42" spans="1:9" x14ac:dyDescent="0.2">
      <c r="A42" s="20" t="s">
        <v>24</v>
      </c>
      <c r="B42" s="20"/>
      <c r="C42" s="20"/>
      <c r="D42" s="20"/>
      <c r="E42" s="25">
        <f>SUM(E40:E41)</f>
        <v>2490.9549999999999</v>
      </c>
      <c r="F42" s="26">
        <f>SUM(F40:F41)</f>
        <v>0.20420845541902</v>
      </c>
      <c r="G42" s="20"/>
      <c r="H42" s="14"/>
      <c r="I42" s="14"/>
    </row>
    <row r="43" spans="1:9" x14ac:dyDescent="0.2">
      <c r="A43" s="21"/>
      <c r="B43" s="21"/>
      <c r="C43" s="21"/>
      <c r="D43" s="21"/>
      <c r="E43" s="22"/>
      <c r="F43" s="23"/>
      <c r="G43" s="21"/>
    </row>
    <row r="44" spans="1:9" x14ac:dyDescent="0.2">
      <c r="A44" s="20" t="s">
        <v>28</v>
      </c>
      <c r="B44" s="20"/>
      <c r="C44" s="20"/>
      <c r="D44" s="20"/>
      <c r="E44" s="25">
        <f>E37+E42</f>
        <v>1183846.8280010002</v>
      </c>
      <c r="F44" s="26">
        <f>F37+F42</f>
        <v>97.051746096894547</v>
      </c>
      <c r="G44" s="20"/>
      <c r="H44" s="14"/>
      <c r="I44" s="14"/>
    </row>
    <row r="45" spans="1:9" x14ac:dyDescent="0.2">
      <c r="A45" s="20"/>
      <c r="B45" s="20"/>
      <c r="C45" s="20"/>
      <c r="D45" s="20"/>
      <c r="E45" s="25"/>
      <c r="F45" s="26"/>
      <c r="G45" s="20"/>
      <c r="H45" s="14"/>
      <c r="I45" s="14"/>
    </row>
    <row r="46" spans="1:9" x14ac:dyDescent="0.2">
      <c r="A46" s="20" t="s">
        <v>30</v>
      </c>
      <c r="B46" s="20"/>
      <c r="C46" s="20"/>
      <c r="D46" s="20"/>
      <c r="E46" s="25">
        <f>E48-(E37+E42)</f>
        <v>35963.093624799745</v>
      </c>
      <c r="F46" s="26">
        <f>F48-(F37+F42)</f>
        <v>2.9482539031054529</v>
      </c>
      <c r="G46" s="20"/>
      <c r="H46" s="14"/>
      <c r="I46" s="14"/>
    </row>
    <row r="47" spans="1:9" x14ac:dyDescent="0.2">
      <c r="A47" s="20"/>
      <c r="B47" s="20"/>
      <c r="C47" s="20"/>
      <c r="D47" s="20"/>
      <c r="E47" s="25"/>
      <c r="F47" s="26"/>
      <c r="G47" s="20"/>
      <c r="H47" s="14"/>
      <c r="I47" s="14"/>
    </row>
    <row r="48" spans="1:9" x14ac:dyDescent="0.2">
      <c r="A48" s="27" t="s">
        <v>29</v>
      </c>
      <c r="B48" s="27"/>
      <c r="C48" s="27"/>
      <c r="D48" s="27"/>
      <c r="E48" s="28">
        <v>1219809.9216258</v>
      </c>
      <c r="F48" s="29">
        <v>100</v>
      </c>
      <c r="G48" s="27"/>
      <c r="H48" s="14"/>
      <c r="I48" s="14"/>
    </row>
    <row r="50" spans="1:4" x14ac:dyDescent="0.2">
      <c r="A50" s="14" t="s">
        <v>33</v>
      </c>
    </row>
    <row r="51" spans="1:4" x14ac:dyDescent="0.2">
      <c r="A51" s="14" t="s">
        <v>34</v>
      </c>
    </row>
    <row r="52" spans="1:4" x14ac:dyDescent="0.2">
      <c r="A52" s="14" t="s">
        <v>35</v>
      </c>
      <c r="B52" s="14"/>
      <c r="C52" s="30" t="s">
        <v>37</v>
      </c>
      <c r="D52" s="14" t="s">
        <v>36</v>
      </c>
    </row>
    <row r="53" spans="1:4" x14ac:dyDescent="0.2">
      <c r="A53" s="7" t="s">
        <v>60</v>
      </c>
      <c r="C53" s="31">
        <v>87.658199999999994</v>
      </c>
      <c r="D53" s="31">
        <v>105.059</v>
      </c>
    </row>
    <row r="54" spans="1:4" x14ac:dyDescent="0.2">
      <c r="A54" s="7" t="s">
        <v>87</v>
      </c>
      <c r="C54" s="31">
        <v>34.317999999999998</v>
      </c>
      <c r="D54" s="31">
        <v>41.130400000000002</v>
      </c>
    </row>
    <row r="55" spans="1:4" x14ac:dyDescent="0.2">
      <c r="A55" s="7" t="s">
        <v>61</v>
      </c>
      <c r="C55" s="31">
        <v>97.522000000000006</v>
      </c>
      <c r="D55" s="31">
        <v>117.3432</v>
      </c>
    </row>
    <row r="56" spans="1:4" x14ac:dyDescent="0.2">
      <c r="A56" s="7" t="s">
        <v>88</v>
      </c>
      <c r="C56" s="31">
        <v>40.229799999999997</v>
      </c>
      <c r="D56" s="31">
        <v>48.404800000000002</v>
      </c>
    </row>
    <row r="58" spans="1:4" x14ac:dyDescent="0.2">
      <c r="A58" s="7" t="s">
        <v>42</v>
      </c>
    </row>
    <row r="60" spans="1:4" x14ac:dyDescent="0.2">
      <c r="A60" s="14" t="s">
        <v>38</v>
      </c>
      <c r="D60" s="30" t="s">
        <v>45</v>
      </c>
    </row>
    <row r="62" spans="1:4" x14ac:dyDescent="0.2">
      <c r="A62" s="14" t="s">
        <v>309</v>
      </c>
      <c r="D62" s="51">
        <v>0.1037</v>
      </c>
    </row>
    <row r="64" spans="1:4" x14ac:dyDescent="0.2">
      <c r="A64" s="87" t="s">
        <v>44</v>
      </c>
      <c r="B64" s="87"/>
      <c r="C64" s="87"/>
      <c r="D64" s="30" t="s">
        <v>45</v>
      </c>
    </row>
    <row r="66" spans="1:7" x14ac:dyDescent="0.2">
      <c r="A66" s="14" t="s">
        <v>1166</v>
      </c>
      <c r="G66" s="11"/>
    </row>
    <row r="67" spans="1:7" x14ac:dyDescent="0.2">
      <c r="A67" s="76"/>
      <c r="G67" s="11"/>
    </row>
    <row r="68" spans="1:7" x14ac:dyDescent="0.2">
      <c r="A68" s="68" t="s">
        <v>1156</v>
      </c>
      <c r="G68" s="11"/>
    </row>
    <row r="69" spans="1:7" x14ac:dyDescent="0.2">
      <c r="A69" s="70"/>
      <c r="G69" s="11"/>
    </row>
    <row r="70" spans="1:7" x14ac:dyDescent="0.2">
      <c r="A70" s="69"/>
      <c r="G70" s="11"/>
    </row>
    <row r="71" spans="1:7" x14ac:dyDescent="0.2">
      <c r="A71" s="69"/>
      <c r="G71" s="11"/>
    </row>
    <row r="72" spans="1:7" x14ac:dyDescent="0.2">
      <c r="A72" s="69"/>
      <c r="G72" s="11"/>
    </row>
    <row r="73" spans="1:7" x14ac:dyDescent="0.2">
      <c r="A73" s="69"/>
      <c r="G73" s="11"/>
    </row>
    <row r="74" spans="1:7" x14ac:dyDescent="0.2">
      <c r="A74" s="69"/>
      <c r="G74" s="11"/>
    </row>
    <row r="75" spans="1:7" x14ac:dyDescent="0.2">
      <c r="A75" s="69"/>
      <c r="G75" s="11"/>
    </row>
    <row r="76" spans="1:7" x14ac:dyDescent="0.2">
      <c r="A76" s="69"/>
      <c r="G76" s="11"/>
    </row>
    <row r="77" spans="1:7" x14ac:dyDescent="0.2">
      <c r="A77" s="69"/>
      <c r="G77" s="11"/>
    </row>
    <row r="78" spans="1:7" x14ac:dyDescent="0.2">
      <c r="A78" s="69"/>
      <c r="G78" s="11"/>
    </row>
    <row r="79" spans="1:7" x14ac:dyDescent="0.2">
      <c r="A79" s="69"/>
      <c r="G79" s="11"/>
    </row>
    <row r="80" spans="1:7" x14ac:dyDescent="0.2">
      <c r="A80" s="69"/>
      <c r="G80" s="11"/>
    </row>
    <row r="81" spans="1:7" x14ac:dyDescent="0.2">
      <c r="A81" s="69"/>
      <c r="G81" s="11"/>
    </row>
    <row r="82" spans="1:7" x14ac:dyDescent="0.2">
      <c r="A82" s="68" t="s">
        <v>1171</v>
      </c>
      <c r="G82" s="11"/>
    </row>
    <row r="83" spans="1:7" x14ac:dyDescent="0.2">
      <c r="A83" s="69"/>
      <c r="G83" s="11"/>
    </row>
    <row r="84" spans="1:7" x14ac:dyDescent="0.2">
      <c r="A84" s="68" t="s">
        <v>1158</v>
      </c>
      <c r="G84" s="11"/>
    </row>
    <row r="85" spans="1:7" x14ac:dyDescent="0.2">
      <c r="A85" s="69"/>
      <c r="G85" s="11"/>
    </row>
    <row r="86" spans="1:7" x14ac:dyDescent="0.2">
      <c r="A86" s="69"/>
      <c r="G86" s="11"/>
    </row>
    <row r="87" spans="1:7" x14ac:dyDescent="0.2">
      <c r="A87" s="69"/>
      <c r="G87" s="11"/>
    </row>
    <row r="88" spans="1:7" x14ac:dyDescent="0.2">
      <c r="A88" s="69"/>
      <c r="G88" s="11"/>
    </row>
    <row r="89" spans="1:7" x14ac:dyDescent="0.2">
      <c r="A89" s="69"/>
      <c r="G89" s="11"/>
    </row>
    <row r="90" spans="1:7" x14ac:dyDescent="0.2">
      <c r="A90" s="69"/>
      <c r="G90" s="11"/>
    </row>
    <row r="91" spans="1:7" x14ac:dyDescent="0.2">
      <c r="A91" s="69"/>
      <c r="G91" s="11"/>
    </row>
    <row r="92" spans="1:7" x14ac:dyDescent="0.2">
      <c r="A92" s="69"/>
      <c r="G92" s="11"/>
    </row>
    <row r="93" spans="1:7" x14ac:dyDescent="0.2">
      <c r="A93" s="69"/>
      <c r="G93" s="11"/>
    </row>
    <row r="94" spans="1:7" x14ac:dyDescent="0.2">
      <c r="A94" s="69"/>
      <c r="G94" s="11"/>
    </row>
    <row r="95" spans="1:7" x14ac:dyDescent="0.2">
      <c r="A95" s="69"/>
      <c r="G95" s="11"/>
    </row>
    <row r="96" spans="1:7" x14ac:dyDescent="0.2">
      <c r="A96" s="69"/>
      <c r="G96" s="11"/>
    </row>
    <row r="97" spans="7:7" x14ac:dyDescent="0.2">
      <c r="G97" s="11"/>
    </row>
    <row r="98" spans="7:7" x14ac:dyDescent="0.2">
      <c r="G98" s="11"/>
    </row>
    <row r="99" spans="7:7" x14ac:dyDescent="0.2">
      <c r="G99" s="11"/>
    </row>
    <row r="100" spans="7:7" x14ac:dyDescent="0.2">
      <c r="G100" s="11"/>
    </row>
    <row r="101" spans="7:7" x14ac:dyDescent="0.2">
      <c r="G101" s="11"/>
    </row>
    <row r="102" spans="7:7" x14ac:dyDescent="0.2">
      <c r="G102" s="11"/>
    </row>
    <row r="103" spans="7:7" x14ac:dyDescent="0.2">
      <c r="G103" s="11"/>
    </row>
    <row r="104" spans="7:7" x14ac:dyDescent="0.2">
      <c r="G104" s="11"/>
    </row>
    <row r="105" spans="7:7" x14ac:dyDescent="0.2">
      <c r="G105" s="11"/>
    </row>
    <row r="106" spans="7:7" x14ac:dyDescent="0.2">
      <c r="G106" s="11"/>
    </row>
    <row r="107" spans="7:7" x14ac:dyDescent="0.2">
      <c r="G107" s="11"/>
    </row>
    <row r="108" spans="7:7" x14ac:dyDescent="0.2">
      <c r="G108" s="11"/>
    </row>
    <row r="109" spans="7:7" x14ac:dyDescent="0.2">
      <c r="G109" s="11"/>
    </row>
    <row r="110" spans="7:7" x14ac:dyDescent="0.2">
      <c r="G110" s="11"/>
    </row>
    <row r="111" spans="7:7" x14ac:dyDescent="0.2">
      <c r="G111" s="11"/>
    </row>
    <row r="112" spans="7:7" x14ac:dyDescent="0.2">
      <c r="G112" s="11"/>
    </row>
    <row r="113" spans="7:7" x14ac:dyDescent="0.2">
      <c r="G113" s="11"/>
    </row>
    <row r="114" spans="7:7" x14ac:dyDescent="0.2">
      <c r="G114" s="11"/>
    </row>
    <row r="115" spans="7:7" x14ac:dyDescent="0.2">
      <c r="G115" s="11"/>
    </row>
  </sheetData>
  <mergeCells count="2">
    <mergeCell ref="A1:F1"/>
    <mergeCell ref="A64:C64"/>
  </mergeCells>
  <conditionalFormatting sqref="F2:F3">
    <cfRule type="cellIs" dxfId="42" priority="4" stopIfTrue="1" operator="between">
      <formula>0.009</formula>
      <formula>-0.009</formula>
    </cfRule>
  </conditionalFormatting>
  <conditionalFormatting sqref="F5:F98">
    <cfRule type="cellIs" dxfId="41" priority="2" stopIfTrue="1" operator="between">
      <formula>0.009</formula>
      <formula>-0.009</formula>
    </cfRule>
  </conditionalFormatting>
  <conditionalFormatting sqref="F199:F65536">
    <cfRule type="cellIs" dxfId="40" priority="3" stopIfTrue="1" operator="between">
      <formula>0.009</formula>
      <formula>-0.009</formula>
    </cfRule>
  </conditionalFormatting>
  <conditionalFormatting sqref="G66:G98">
    <cfRule type="cellIs" dxfId="39"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workbookViewId="0">
      <selection sqref="A1:G1"/>
    </sheetView>
  </sheetViews>
  <sheetFormatPr defaultColWidth="9.33203125" defaultRowHeight="10.199999999999999" x14ac:dyDescent="0.2"/>
  <cols>
    <col min="1" max="1" width="32.44140625" style="7" bestFit="1" customWidth="1"/>
    <col min="2" max="2" width="20"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9" s="1" customFormat="1" ht="13.8" x14ac:dyDescent="0.2">
      <c r="A1" s="82" t="s">
        <v>938</v>
      </c>
      <c r="B1" s="83"/>
      <c r="C1" s="83"/>
      <c r="D1" s="83"/>
      <c r="E1" s="83"/>
      <c r="F1" s="83"/>
      <c r="G1" s="83"/>
    </row>
    <row r="2" spans="1:9" s="1" customFormat="1" ht="11.4" x14ac:dyDescent="0.2">
      <c r="E2" s="5"/>
      <c r="F2" s="9"/>
      <c r="G2" s="10"/>
    </row>
    <row r="3" spans="1:9" s="1" customFormat="1" ht="12" x14ac:dyDescent="0.2">
      <c r="A3" s="8" t="s">
        <v>7</v>
      </c>
      <c r="B3" s="2"/>
      <c r="C3" s="3"/>
      <c r="D3" s="3"/>
      <c r="E3" s="4"/>
      <c r="F3" s="9"/>
      <c r="G3" s="10"/>
    </row>
    <row r="4" spans="1:9" s="1" customFormat="1" ht="31.5" customHeight="1" x14ac:dyDescent="0.2">
      <c r="A4" s="6" t="s">
        <v>2</v>
      </c>
      <c r="B4" s="6" t="s">
        <v>0</v>
      </c>
      <c r="C4" s="13" t="s">
        <v>31</v>
      </c>
      <c r="D4" s="13" t="s">
        <v>1</v>
      </c>
      <c r="E4" s="52"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939</v>
      </c>
      <c r="B7" s="21" t="s">
        <v>940</v>
      </c>
      <c r="C7" s="21" t="s">
        <v>49</v>
      </c>
      <c r="D7" s="24">
        <v>500000</v>
      </c>
      <c r="E7" s="22">
        <v>499.54849999999999</v>
      </c>
      <c r="F7" s="23">
        <v>1.0041296808379401</v>
      </c>
      <c r="G7" s="22">
        <v>6.5979000000000001</v>
      </c>
    </row>
    <row r="8" spans="1:9" x14ac:dyDescent="0.2">
      <c r="A8" s="21" t="s">
        <v>941</v>
      </c>
      <c r="B8" s="21" t="s">
        <v>942</v>
      </c>
      <c r="C8" s="21" t="s">
        <v>49</v>
      </c>
      <c r="D8" s="24">
        <v>500000</v>
      </c>
      <c r="E8" s="22">
        <v>498.91750000000002</v>
      </c>
      <c r="F8" s="23">
        <v>1.00286132385437</v>
      </c>
      <c r="G8" s="22">
        <v>6.5994999999999999</v>
      </c>
    </row>
    <row r="9" spans="1:9" x14ac:dyDescent="0.2">
      <c r="A9" s="21" t="s">
        <v>908</v>
      </c>
      <c r="B9" s="21" t="s">
        <v>909</v>
      </c>
      <c r="C9" s="21" t="s">
        <v>49</v>
      </c>
      <c r="D9" s="24">
        <v>500000</v>
      </c>
      <c r="E9" s="22">
        <v>497.66050000000001</v>
      </c>
      <c r="F9" s="23">
        <v>1.00033466025951</v>
      </c>
      <c r="G9" s="22">
        <v>6.5994999999999999</v>
      </c>
    </row>
    <row r="10" spans="1:9" x14ac:dyDescent="0.2">
      <c r="A10" s="20" t="s">
        <v>24</v>
      </c>
      <c r="B10" s="20"/>
      <c r="C10" s="20"/>
      <c r="D10" s="20"/>
      <c r="E10" s="25">
        <f>SUM(E6:E9)</f>
        <v>1496.1265000000001</v>
      </c>
      <c r="F10" s="26">
        <f>SUM(F6:F9)</f>
        <v>3.0073256649518196</v>
      </c>
      <c r="G10" s="25"/>
      <c r="H10" s="14"/>
      <c r="I10" s="14"/>
    </row>
    <row r="11" spans="1:9" x14ac:dyDescent="0.2">
      <c r="A11" s="21"/>
      <c r="B11" s="21"/>
      <c r="C11" s="21"/>
      <c r="D11" s="21"/>
      <c r="E11" s="22"/>
      <c r="F11" s="23"/>
      <c r="G11" s="22"/>
    </row>
    <row r="12" spans="1:9" x14ac:dyDescent="0.2">
      <c r="A12" s="20" t="s">
        <v>28</v>
      </c>
      <c r="B12" s="20"/>
      <c r="C12" s="20"/>
      <c r="D12" s="20"/>
      <c r="E12" s="25">
        <f>E10</f>
        <v>1496.1265000000001</v>
      </c>
      <c r="F12" s="26">
        <f>F10</f>
        <v>3.0073256649518196</v>
      </c>
      <c r="G12" s="25"/>
      <c r="H12" s="14"/>
      <c r="I12" s="14"/>
    </row>
    <row r="13" spans="1:9" x14ac:dyDescent="0.2">
      <c r="A13" s="20"/>
      <c r="B13" s="20"/>
      <c r="C13" s="20"/>
      <c r="D13" s="20"/>
      <c r="E13" s="25"/>
      <c r="F13" s="26"/>
      <c r="G13" s="25"/>
      <c r="H13" s="14"/>
      <c r="I13" s="14"/>
    </row>
    <row r="14" spans="1:9" x14ac:dyDescent="0.2">
      <c r="A14" s="20" t="s">
        <v>30</v>
      </c>
      <c r="B14" s="20"/>
      <c r="C14" s="20"/>
      <c r="D14" s="20"/>
      <c r="E14" s="25">
        <f>E16-(E10)</f>
        <v>48253.274352600005</v>
      </c>
      <c r="F14" s="26">
        <f>F16-(F10)</f>
        <v>96.992674335048179</v>
      </c>
      <c r="G14" s="25"/>
      <c r="H14" s="14"/>
      <c r="I14" s="14"/>
    </row>
    <row r="15" spans="1:9" x14ac:dyDescent="0.2">
      <c r="A15" s="20"/>
      <c r="B15" s="20"/>
      <c r="C15" s="20"/>
      <c r="D15" s="20"/>
      <c r="E15" s="25"/>
      <c r="F15" s="26"/>
      <c r="G15" s="25"/>
      <c r="H15" s="14"/>
      <c r="I15" s="14"/>
    </row>
    <row r="16" spans="1:9" x14ac:dyDescent="0.2">
      <c r="A16" s="27" t="s">
        <v>29</v>
      </c>
      <c r="B16" s="27"/>
      <c r="C16" s="27"/>
      <c r="D16" s="27"/>
      <c r="E16" s="28">
        <v>49749.400852600003</v>
      </c>
      <c r="F16" s="29">
        <v>100</v>
      </c>
      <c r="G16" s="28"/>
      <c r="H16" s="14"/>
      <c r="I16" s="14"/>
    </row>
    <row r="18" spans="1:4" x14ac:dyDescent="0.2">
      <c r="A18" s="14" t="s">
        <v>33</v>
      </c>
    </row>
    <row r="19" spans="1:4" x14ac:dyDescent="0.2">
      <c r="A19" s="14" t="s">
        <v>34</v>
      </c>
    </row>
    <row r="20" spans="1:4" x14ac:dyDescent="0.2">
      <c r="A20" s="14" t="s">
        <v>35</v>
      </c>
      <c r="B20" s="14"/>
      <c r="C20" s="30" t="s">
        <v>37</v>
      </c>
      <c r="D20" s="14" t="s">
        <v>36</v>
      </c>
    </row>
    <row r="21" spans="1:4" x14ac:dyDescent="0.2">
      <c r="A21" s="7" t="s">
        <v>60</v>
      </c>
      <c r="C21" s="31">
        <v>1225.3399999999999</v>
      </c>
      <c r="D21" s="31">
        <v>1265.5119999999999</v>
      </c>
    </row>
    <row r="22" spans="1:4" x14ac:dyDescent="0.2">
      <c r="A22" s="7" t="s">
        <v>943</v>
      </c>
      <c r="C22" s="31">
        <v>1000</v>
      </c>
      <c r="D22" s="31">
        <v>1000</v>
      </c>
    </row>
    <row r="23" spans="1:4" x14ac:dyDescent="0.2">
      <c r="A23" s="7" t="s">
        <v>944</v>
      </c>
      <c r="C23" s="31">
        <v>1000.7366</v>
      </c>
      <c r="D23" s="31">
        <v>1000.8952</v>
      </c>
    </row>
    <row r="24" spans="1:4" x14ac:dyDescent="0.2">
      <c r="A24" s="7" t="s">
        <v>61</v>
      </c>
      <c r="C24" s="31">
        <v>1228.3841</v>
      </c>
      <c r="D24" s="31">
        <v>1268.9006999999999</v>
      </c>
    </row>
    <row r="25" spans="1:4" x14ac:dyDescent="0.2">
      <c r="A25" s="7" t="s">
        <v>945</v>
      </c>
      <c r="C25" s="31">
        <v>1000.0008</v>
      </c>
      <c r="D25" s="31">
        <v>1000.0008</v>
      </c>
    </row>
    <row r="26" spans="1:4" x14ac:dyDescent="0.2">
      <c r="A26" s="7" t="s">
        <v>946</v>
      </c>
      <c r="C26" s="31">
        <v>1000.734</v>
      </c>
      <c r="D26" s="31">
        <v>1000.8946</v>
      </c>
    </row>
    <row r="27" spans="1:4" x14ac:dyDescent="0.2">
      <c r="A27" s="7" t="s">
        <v>947</v>
      </c>
      <c r="C27" s="31">
        <v>11.148999999999999</v>
      </c>
      <c r="D27" s="31">
        <v>11.5167</v>
      </c>
    </row>
    <row r="28" spans="1:4" x14ac:dyDescent="0.2">
      <c r="A28" s="7" t="s">
        <v>948</v>
      </c>
      <c r="C28" s="31">
        <v>11.148999999999999</v>
      </c>
      <c r="D28" s="31">
        <v>11.5167</v>
      </c>
    </row>
    <row r="29" spans="1:4" x14ac:dyDescent="0.2">
      <c r="A29" s="7" t="s">
        <v>949</v>
      </c>
      <c r="C29" s="31">
        <v>10</v>
      </c>
      <c r="D29" s="31">
        <v>10</v>
      </c>
    </row>
    <row r="30" spans="1:4" x14ac:dyDescent="0.2">
      <c r="A30" s="7" t="s">
        <v>950</v>
      </c>
      <c r="C30" s="31">
        <v>10</v>
      </c>
      <c r="D30" s="31">
        <v>10</v>
      </c>
    </row>
    <row r="32" spans="1:4" x14ac:dyDescent="0.2">
      <c r="A32" s="14" t="s">
        <v>38</v>
      </c>
    </row>
    <row r="33" spans="1:5" x14ac:dyDescent="0.2">
      <c r="A33" s="84" t="s">
        <v>39</v>
      </c>
      <c r="B33" s="85"/>
      <c r="C33" s="32" t="s">
        <v>40</v>
      </c>
    </row>
    <row r="34" spans="1:5" x14ac:dyDescent="0.2">
      <c r="A34" s="80" t="s">
        <v>943</v>
      </c>
      <c r="B34" s="81"/>
      <c r="C34" s="33">
        <v>31.874395809999999</v>
      </c>
    </row>
    <row r="35" spans="1:5" x14ac:dyDescent="0.2">
      <c r="A35" s="80" t="s">
        <v>944</v>
      </c>
      <c r="B35" s="81"/>
      <c r="C35" s="33">
        <v>31.142398270000001</v>
      </c>
    </row>
    <row r="36" spans="1:5" x14ac:dyDescent="0.2">
      <c r="A36" s="80" t="s">
        <v>945</v>
      </c>
      <c r="B36" s="81"/>
      <c r="C36" s="33">
        <v>32.15848553</v>
      </c>
    </row>
    <row r="37" spans="1:5" x14ac:dyDescent="0.2">
      <c r="A37" s="80" t="s">
        <v>946</v>
      </c>
      <c r="B37" s="81"/>
      <c r="C37" s="33">
        <v>31.227851149999999</v>
      </c>
    </row>
    <row r="38" spans="1:5" x14ac:dyDescent="0.2">
      <c r="A38" s="7" t="s">
        <v>41</v>
      </c>
    </row>
    <row r="39" spans="1:5" x14ac:dyDescent="0.2">
      <c r="A39" s="7" t="s">
        <v>42</v>
      </c>
    </row>
    <row r="41" spans="1:5" x14ac:dyDescent="0.2">
      <c r="A41" s="14" t="s">
        <v>935</v>
      </c>
      <c r="D41" s="71">
        <v>1.26221948279839E-3</v>
      </c>
      <c r="E41" s="10" t="s">
        <v>43</v>
      </c>
    </row>
    <row r="43" spans="1:5" x14ac:dyDescent="0.2">
      <c r="A43" s="14" t="s">
        <v>44</v>
      </c>
      <c r="D43" s="30" t="s">
        <v>45</v>
      </c>
    </row>
    <row r="45" spans="1:5" x14ac:dyDescent="0.2">
      <c r="A45" s="14" t="s">
        <v>936</v>
      </c>
    </row>
    <row r="47" spans="1:5" x14ac:dyDescent="0.2">
      <c r="A47" s="68" t="s">
        <v>1156</v>
      </c>
    </row>
    <row r="48" spans="1:5" x14ac:dyDescent="0.2">
      <c r="A48" s="70"/>
    </row>
    <row r="49" spans="1:1" x14ac:dyDescent="0.2">
      <c r="A49" s="69"/>
    </row>
    <row r="50" spans="1:1" x14ac:dyDescent="0.2">
      <c r="A50" s="69"/>
    </row>
    <row r="51" spans="1:1" x14ac:dyDescent="0.2">
      <c r="A51" s="69"/>
    </row>
    <row r="52" spans="1:1" x14ac:dyDescent="0.2">
      <c r="A52" s="69"/>
    </row>
    <row r="53" spans="1:1" x14ac:dyDescent="0.2">
      <c r="A53" s="69"/>
    </row>
    <row r="54" spans="1:1" x14ac:dyDescent="0.2">
      <c r="A54" s="69"/>
    </row>
    <row r="55" spans="1:1" x14ac:dyDescent="0.2">
      <c r="A55" s="69"/>
    </row>
    <row r="56" spans="1:1" x14ac:dyDescent="0.2">
      <c r="A56" s="69"/>
    </row>
    <row r="57" spans="1:1" x14ac:dyDescent="0.2">
      <c r="A57" s="69"/>
    </row>
    <row r="58" spans="1:1" x14ac:dyDescent="0.2">
      <c r="A58" s="69"/>
    </row>
    <row r="59" spans="1:1" x14ac:dyDescent="0.2">
      <c r="A59" s="69"/>
    </row>
    <row r="60" spans="1:1" x14ac:dyDescent="0.2">
      <c r="A60" s="69"/>
    </row>
    <row r="61" spans="1:1" x14ac:dyDescent="0.2">
      <c r="A61" s="68" t="s">
        <v>951</v>
      </c>
    </row>
    <row r="62" spans="1:1" x14ac:dyDescent="0.2">
      <c r="A62" s="69"/>
    </row>
    <row r="63" spans="1:1" x14ac:dyDescent="0.2">
      <c r="A63" s="68" t="s">
        <v>1158</v>
      </c>
    </row>
    <row r="64" spans="1:1" x14ac:dyDescent="0.2">
      <c r="A64" s="69"/>
    </row>
    <row r="65" spans="1:1" x14ac:dyDescent="0.2">
      <c r="A65" s="69"/>
    </row>
    <row r="66" spans="1:1" x14ac:dyDescent="0.2">
      <c r="A66" s="69"/>
    </row>
    <row r="67" spans="1:1" x14ac:dyDescent="0.2">
      <c r="A67" s="69"/>
    </row>
    <row r="68" spans="1:1" x14ac:dyDescent="0.2">
      <c r="A68" s="69"/>
    </row>
    <row r="69" spans="1:1" x14ac:dyDescent="0.2">
      <c r="A69" s="69"/>
    </row>
    <row r="70" spans="1:1" x14ac:dyDescent="0.2">
      <c r="A70" s="69"/>
    </row>
    <row r="71" spans="1:1" x14ac:dyDescent="0.2">
      <c r="A71" s="69"/>
    </row>
    <row r="72" spans="1:1" x14ac:dyDescent="0.2">
      <c r="A72" s="69"/>
    </row>
    <row r="73" spans="1:1" x14ac:dyDescent="0.2">
      <c r="A73" s="69"/>
    </row>
    <row r="74" spans="1:1" x14ac:dyDescent="0.2">
      <c r="A74" s="69"/>
    </row>
    <row r="75" spans="1:1" x14ac:dyDescent="0.2">
      <c r="A75" s="69"/>
    </row>
    <row r="76" spans="1:1" x14ac:dyDescent="0.2">
      <c r="A76" s="69"/>
    </row>
    <row r="77" spans="1:1" x14ac:dyDescent="0.2">
      <c r="A77" s="69"/>
    </row>
    <row r="78" spans="1:1" x14ac:dyDescent="0.2">
      <c r="A78" s="69"/>
    </row>
    <row r="79" spans="1:1" x14ac:dyDescent="0.2">
      <c r="A79" s="70"/>
    </row>
    <row r="80" spans="1:1" x14ac:dyDescent="0.2">
      <c r="A80" s="70"/>
    </row>
  </sheetData>
  <mergeCells count="6">
    <mergeCell ref="A37:B37"/>
    <mergeCell ref="A1:G1"/>
    <mergeCell ref="A33:B33"/>
    <mergeCell ref="A34:B34"/>
    <mergeCell ref="A35:B35"/>
    <mergeCell ref="A36:B36"/>
  </mergeCells>
  <conditionalFormatting sqref="F2:F3">
    <cfRule type="cellIs" dxfId="79" priority="3" stopIfTrue="1" operator="between">
      <formula>0.009</formula>
      <formula>-0.009</formula>
    </cfRule>
  </conditionalFormatting>
  <conditionalFormatting sqref="F5:F65536">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0"/>
  <sheetViews>
    <sheetView workbookViewId="0">
      <selection sqref="A1:G1"/>
    </sheetView>
  </sheetViews>
  <sheetFormatPr defaultColWidth="9.33203125" defaultRowHeight="10.199999999999999" x14ac:dyDescent="0.2"/>
  <cols>
    <col min="1" max="1" width="38.6640625" style="7" bestFit="1" customWidth="1"/>
    <col min="2" max="2" width="26.6640625" style="7" bestFit="1" customWidth="1"/>
    <col min="3" max="3" width="25.5546875" style="7" bestFit="1" customWidth="1"/>
    <col min="4" max="4" width="15.33203125" style="7" bestFit="1" customWidth="1"/>
    <col min="5" max="5" width="34.5546875" style="10" customWidth="1"/>
    <col min="6" max="6" width="13.5546875" style="11" bestFit="1" customWidth="1"/>
    <col min="7" max="7" width="3.88671875" style="7" bestFit="1" customWidth="1"/>
    <col min="8" max="16384" width="9.33203125" style="7"/>
  </cols>
  <sheetData>
    <row r="1" spans="1:7" s="1" customFormat="1" ht="15" customHeight="1" x14ac:dyDescent="0.2">
      <c r="A1" s="82" t="s">
        <v>1187</v>
      </c>
      <c r="B1" s="83"/>
      <c r="C1" s="83"/>
      <c r="D1" s="83"/>
      <c r="E1" s="83"/>
      <c r="F1" s="83"/>
      <c r="G1" s="83"/>
    </row>
    <row r="2" spans="1:7" s="1" customFormat="1" ht="11.4" x14ac:dyDescent="0.2">
      <c r="E2" s="5"/>
      <c r="F2" s="9"/>
    </row>
    <row r="3" spans="1:7" s="1" customFormat="1" ht="12" x14ac:dyDescent="0.2">
      <c r="A3" s="8" t="s">
        <v>7</v>
      </c>
      <c r="B3" s="2"/>
      <c r="C3" s="3"/>
      <c r="D3" s="3"/>
      <c r="E3" s="4"/>
      <c r="F3" s="9"/>
    </row>
    <row r="4" spans="1:7" s="1" customFormat="1" ht="36" customHeight="1" x14ac:dyDescent="0.2">
      <c r="A4" s="6" t="s">
        <v>2</v>
      </c>
      <c r="B4" s="6" t="s">
        <v>0</v>
      </c>
      <c r="C4" s="13" t="s">
        <v>4</v>
      </c>
      <c r="D4" s="13" t="s">
        <v>1</v>
      </c>
      <c r="E4" s="52" t="s">
        <v>6</v>
      </c>
      <c r="F4" s="12" t="s">
        <v>3</v>
      </c>
      <c r="G4" s="12" t="s">
        <v>5</v>
      </c>
    </row>
    <row r="5" spans="1:7" x14ac:dyDescent="0.2">
      <c r="A5" s="16" t="s">
        <v>90</v>
      </c>
      <c r="B5" s="17"/>
      <c r="C5" s="17"/>
      <c r="D5" s="17"/>
      <c r="E5" s="18"/>
      <c r="F5" s="19"/>
      <c r="G5" s="21"/>
    </row>
    <row r="6" spans="1:7" x14ac:dyDescent="0.2">
      <c r="A6" s="20" t="s">
        <v>51</v>
      </c>
      <c r="B6" s="21"/>
      <c r="C6" s="21"/>
      <c r="D6" s="21"/>
      <c r="E6" s="22"/>
      <c r="F6" s="23"/>
      <c r="G6" s="21"/>
    </row>
    <row r="7" spans="1:7" x14ac:dyDescent="0.2">
      <c r="A7" s="21" t="s">
        <v>95</v>
      </c>
      <c r="B7" s="21" t="s">
        <v>94</v>
      </c>
      <c r="C7" s="21" t="s">
        <v>93</v>
      </c>
      <c r="D7" s="24">
        <v>10908206</v>
      </c>
      <c r="E7" s="22">
        <v>130854.83918</v>
      </c>
      <c r="F7" s="23">
        <v>7.8463324333165998</v>
      </c>
      <c r="G7" s="21"/>
    </row>
    <row r="8" spans="1:7" x14ac:dyDescent="0.2">
      <c r="A8" s="21" t="s">
        <v>92</v>
      </c>
      <c r="B8" s="21" t="s">
        <v>91</v>
      </c>
      <c r="C8" s="21" t="s">
        <v>93</v>
      </c>
      <c r="D8" s="24">
        <v>7306062</v>
      </c>
      <c r="E8" s="22">
        <v>123019.47196</v>
      </c>
      <c r="F8" s="23">
        <v>7.3765072718591496</v>
      </c>
      <c r="G8" s="21"/>
    </row>
    <row r="9" spans="1:7" x14ac:dyDescent="0.2">
      <c r="A9" s="21" t="s">
        <v>103</v>
      </c>
      <c r="B9" s="21" t="s">
        <v>102</v>
      </c>
      <c r="C9" s="21" t="s">
        <v>104</v>
      </c>
      <c r="D9" s="24">
        <v>5658607</v>
      </c>
      <c r="E9" s="22">
        <v>81713.114379999999</v>
      </c>
      <c r="F9" s="23">
        <v>4.8996908605356104</v>
      </c>
      <c r="G9" s="21"/>
    </row>
    <row r="10" spans="1:7" x14ac:dyDescent="0.2">
      <c r="A10" s="21" t="s">
        <v>100</v>
      </c>
      <c r="B10" s="21" t="s">
        <v>99</v>
      </c>
      <c r="C10" s="21" t="s">
        <v>101</v>
      </c>
      <c r="D10" s="24">
        <v>2131779</v>
      </c>
      <c r="E10" s="22">
        <v>75645.111929999999</v>
      </c>
      <c r="F10" s="23">
        <v>4.5358406221551499</v>
      </c>
      <c r="G10" s="21"/>
    </row>
    <row r="11" spans="1:7" x14ac:dyDescent="0.2">
      <c r="A11" s="21" t="s">
        <v>97</v>
      </c>
      <c r="B11" s="21" t="s">
        <v>96</v>
      </c>
      <c r="C11" s="21" t="s">
        <v>98</v>
      </c>
      <c r="D11" s="24">
        <v>4627000</v>
      </c>
      <c r="E11" s="22">
        <v>72493.522500000006</v>
      </c>
      <c r="F11" s="23">
        <v>4.34686466592711</v>
      </c>
      <c r="G11" s="21"/>
    </row>
    <row r="12" spans="1:7" x14ac:dyDescent="0.2">
      <c r="A12" s="21" t="s">
        <v>106</v>
      </c>
      <c r="B12" s="21" t="s">
        <v>105</v>
      </c>
      <c r="C12" s="21" t="s">
        <v>93</v>
      </c>
      <c r="D12" s="24">
        <v>5311448</v>
      </c>
      <c r="E12" s="22">
        <v>67203.095820000002</v>
      </c>
      <c r="F12" s="23">
        <v>4.0296395124250202</v>
      </c>
      <c r="G12" s="21"/>
    </row>
    <row r="13" spans="1:7" x14ac:dyDescent="0.2">
      <c r="A13" s="21" t="s">
        <v>111</v>
      </c>
      <c r="B13" s="21" t="s">
        <v>110</v>
      </c>
      <c r="C13" s="21" t="s">
        <v>93</v>
      </c>
      <c r="D13" s="24">
        <v>7155389</v>
      </c>
      <c r="E13" s="22">
        <v>60745.674919999998</v>
      </c>
      <c r="F13" s="23">
        <v>3.6424389215966499</v>
      </c>
      <c r="G13" s="21"/>
    </row>
    <row r="14" spans="1:7" x14ac:dyDescent="0.2">
      <c r="A14" s="21" t="s">
        <v>108</v>
      </c>
      <c r="B14" s="21" t="s">
        <v>107</v>
      </c>
      <c r="C14" s="21" t="s">
        <v>109</v>
      </c>
      <c r="D14" s="24">
        <v>1767013</v>
      </c>
      <c r="E14" s="22">
        <v>55321.642999999996</v>
      </c>
      <c r="F14" s="23">
        <v>3.3172025158211098</v>
      </c>
      <c r="G14" s="21"/>
    </row>
    <row r="15" spans="1:7" x14ac:dyDescent="0.2">
      <c r="A15" s="21" t="s">
        <v>116</v>
      </c>
      <c r="B15" s="21" t="s">
        <v>115</v>
      </c>
      <c r="C15" s="21" t="s">
        <v>98</v>
      </c>
      <c r="D15" s="24">
        <v>3243000</v>
      </c>
      <c r="E15" s="22">
        <v>47334.828000000001</v>
      </c>
      <c r="F15" s="23">
        <v>2.8382962257205402</v>
      </c>
      <c r="G15" s="21"/>
    </row>
    <row r="16" spans="1:7" x14ac:dyDescent="0.2">
      <c r="A16" s="21" t="s">
        <v>124</v>
      </c>
      <c r="B16" s="21" t="s">
        <v>123</v>
      </c>
      <c r="C16" s="21" t="s">
        <v>125</v>
      </c>
      <c r="D16" s="24">
        <v>12306402</v>
      </c>
      <c r="E16" s="22">
        <v>46561.271970000002</v>
      </c>
      <c r="F16" s="23">
        <v>2.7919121729395302</v>
      </c>
      <c r="G16" s="21"/>
    </row>
    <row r="17" spans="1:7" x14ac:dyDescent="0.2">
      <c r="A17" s="21" t="s">
        <v>136</v>
      </c>
      <c r="B17" s="21" t="s">
        <v>135</v>
      </c>
      <c r="C17" s="21" t="s">
        <v>137</v>
      </c>
      <c r="D17" s="24">
        <v>3600000</v>
      </c>
      <c r="E17" s="22">
        <v>45954</v>
      </c>
      <c r="F17" s="23">
        <v>2.7554988634745201</v>
      </c>
      <c r="G17" s="21"/>
    </row>
    <row r="18" spans="1:7" x14ac:dyDescent="0.2">
      <c r="A18" s="21" t="s">
        <v>133</v>
      </c>
      <c r="B18" s="21" t="s">
        <v>132</v>
      </c>
      <c r="C18" s="21" t="s">
        <v>134</v>
      </c>
      <c r="D18" s="24">
        <v>3202030</v>
      </c>
      <c r="E18" s="22">
        <v>44612.282980000004</v>
      </c>
      <c r="F18" s="23">
        <v>2.6750466781649802</v>
      </c>
      <c r="G18" s="21"/>
    </row>
    <row r="19" spans="1:7" x14ac:dyDescent="0.2">
      <c r="A19" s="21" t="s">
        <v>317</v>
      </c>
      <c r="B19" s="21" t="s">
        <v>316</v>
      </c>
      <c r="C19" s="21" t="s">
        <v>189</v>
      </c>
      <c r="D19" s="24">
        <v>1592108</v>
      </c>
      <c r="E19" s="22">
        <v>42516.448089999998</v>
      </c>
      <c r="F19" s="23">
        <v>2.5493759931881499</v>
      </c>
      <c r="G19" s="21"/>
    </row>
    <row r="20" spans="1:7" x14ac:dyDescent="0.2">
      <c r="A20" s="21" t="s">
        <v>258</v>
      </c>
      <c r="B20" s="21" t="s">
        <v>257</v>
      </c>
      <c r="C20" s="21" t="s">
        <v>93</v>
      </c>
      <c r="D20" s="24">
        <v>2023658</v>
      </c>
      <c r="E20" s="22">
        <v>36476.435449999997</v>
      </c>
      <c r="F20" s="23">
        <v>2.18720408291066</v>
      </c>
      <c r="G20" s="21"/>
    </row>
    <row r="21" spans="1:7" x14ac:dyDescent="0.2">
      <c r="A21" s="21" t="s">
        <v>113</v>
      </c>
      <c r="B21" s="21" t="s">
        <v>112</v>
      </c>
      <c r="C21" s="21" t="s">
        <v>114</v>
      </c>
      <c r="D21" s="24">
        <v>17000000</v>
      </c>
      <c r="E21" s="22">
        <v>34095.199999999997</v>
      </c>
      <c r="F21" s="23">
        <v>2.0444201777851001</v>
      </c>
      <c r="G21" s="21"/>
    </row>
    <row r="22" spans="1:7" x14ac:dyDescent="0.2">
      <c r="A22" s="21" t="s">
        <v>483</v>
      </c>
      <c r="B22" s="21" t="s">
        <v>482</v>
      </c>
      <c r="C22" s="21" t="s">
        <v>119</v>
      </c>
      <c r="D22" s="24">
        <v>6800000</v>
      </c>
      <c r="E22" s="22">
        <v>34078.199999999997</v>
      </c>
      <c r="F22" s="23">
        <v>2.04340082189271</v>
      </c>
      <c r="G22" s="21"/>
    </row>
    <row r="23" spans="1:7" x14ac:dyDescent="0.2">
      <c r="A23" s="21" t="s">
        <v>139</v>
      </c>
      <c r="B23" s="21" t="s">
        <v>138</v>
      </c>
      <c r="C23" s="21" t="s">
        <v>140</v>
      </c>
      <c r="D23" s="24">
        <v>509433</v>
      </c>
      <c r="E23" s="22">
        <v>31511.997080000001</v>
      </c>
      <c r="F23" s="23">
        <v>1.88952587674092</v>
      </c>
      <c r="G23" s="21"/>
    </row>
    <row r="24" spans="1:7" x14ac:dyDescent="0.2">
      <c r="A24" s="21" t="s">
        <v>147</v>
      </c>
      <c r="B24" s="21" t="s">
        <v>146</v>
      </c>
      <c r="C24" s="21" t="s">
        <v>148</v>
      </c>
      <c r="D24" s="24">
        <v>9365082</v>
      </c>
      <c r="E24" s="22">
        <v>28647.78584</v>
      </c>
      <c r="F24" s="23">
        <v>1.71778172353182</v>
      </c>
      <c r="G24" s="21"/>
    </row>
    <row r="25" spans="1:7" x14ac:dyDescent="0.2">
      <c r="A25" s="21" t="s">
        <v>321</v>
      </c>
      <c r="B25" s="21" t="s">
        <v>320</v>
      </c>
      <c r="C25" s="21" t="s">
        <v>122</v>
      </c>
      <c r="D25" s="24">
        <v>3907811</v>
      </c>
      <c r="E25" s="22">
        <v>26010.390019999999</v>
      </c>
      <c r="F25" s="23">
        <v>1.55963790178524</v>
      </c>
      <c r="G25" s="21"/>
    </row>
    <row r="26" spans="1:7" x14ac:dyDescent="0.2">
      <c r="A26" s="21" t="s">
        <v>142</v>
      </c>
      <c r="B26" s="21" t="s">
        <v>141</v>
      </c>
      <c r="C26" s="21" t="s">
        <v>143</v>
      </c>
      <c r="D26" s="24">
        <v>4100000</v>
      </c>
      <c r="E26" s="22">
        <v>25133</v>
      </c>
      <c r="F26" s="23">
        <v>1.5070277437373301</v>
      </c>
      <c r="G26" s="21"/>
    </row>
    <row r="27" spans="1:7" x14ac:dyDescent="0.2">
      <c r="A27" s="21" t="s">
        <v>638</v>
      </c>
      <c r="B27" s="21" t="s">
        <v>637</v>
      </c>
      <c r="C27" s="21" t="s">
        <v>512</v>
      </c>
      <c r="D27" s="24">
        <v>63253</v>
      </c>
      <c r="E27" s="22">
        <v>24731.511859999999</v>
      </c>
      <c r="F27" s="23">
        <v>1.4829536671940799</v>
      </c>
      <c r="G27" s="21"/>
    </row>
    <row r="28" spans="1:7" x14ac:dyDescent="0.2">
      <c r="A28" s="21" t="s">
        <v>160</v>
      </c>
      <c r="B28" s="21" t="s">
        <v>159</v>
      </c>
      <c r="C28" s="21" t="s">
        <v>98</v>
      </c>
      <c r="D28" s="24">
        <v>1620000</v>
      </c>
      <c r="E28" s="22">
        <v>23171.67</v>
      </c>
      <c r="F28" s="23">
        <v>1.3894222559474001</v>
      </c>
      <c r="G28" s="21"/>
    </row>
    <row r="29" spans="1:7" x14ac:dyDescent="0.2">
      <c r="A29" s="21" t="s">
        <v>121</v>
      </c>
      <c r="B29" s="21" t="s">
        <v>120</v>
      </c>
      <c r="C29" s="21" t="s">
        <v>122</v>
      </c>
      <c r="D29" s="24">
        <v>2279753</v>
      </c>
      <c r="E29" s="22">
        <v>22563.855319999999</v>
      </c>
      <c r="F29" s="23">
        <v>1.3529764044449599</v>
      </c>
      <c r="G29" s="21"/>
    </row>
    <row r="30" spans="1:7" x14ac:dyDescent="0.2">
      <c r="A30" s="21" t="s">
        <v>204</v>
      </c>
      <c r="B30" s="21" t="s">
        <v>203</v>
      </c>
      <c r="C30" s="21" t="s">
        <v>119</v>
      </c>
      <c r="D30" s="24">
        <v>1516614</v>
      </c>
      <c r="E30" s="22">
        <v>22327.59131</v>
      </c>
      <c r="F30" s="23">
        <v>1.3388095155770701</v>
      </c>
      <c r="G30" s="21"/>
    </row>
    <row r="31" spans="1:7" x14ac:dyDescent="0.2">
      <c r="A31" s="21" t="s">
        <v>168</v>
      </c>
      <c r="B31" s="21" t="s">
        <v>167</v>
      </c>
      <c r="C31" s="21" t="s">
        <v>169</v>
      </c>
      <c r="D31" s="24">
        <v>1144894</v>
      </c>
      <c r="E31" s="22">
        <v>21668.26384</v>
      </c>
      <c r="F31" s="23">
        <v>1.2992748484263801</v>
      </c>
      <c r="G31" s="21"/>
    </row>
    <row r="32" spans="1:7" x14ac:dyDescent="0.2">
      <c r="A32" s="21" t="s">
        <v>527</v>
      </c>
      <c r="B32" s="21" t="s">
        <v>526</v>
      </c>
      <c r="C32" s="21" t="s">
        <v>528</v>
      </c>
      <c r="D32" s="24">
        <v>4612112</v>
      </c>
      <c r="E32" s="22">
        <v>19905.875390000001</v>
      </c>
      <c r="F32" s="23">
        <v>1.19359831600319</v>
      </c>
      <c r="G32" s="21"/>
    </row>
    <row r="33" spans="1:7" x14ac:dyDescent="0.2">
      <c r="A33" s="21" t="s">
        <v>268</v>
      </c>
      <c r="B33" s="21" t="s">
        <v>267</v>
      </c>
      <c r="C33" s="21" t="s">
        <v>109</v>
      </c>
      <c r="D33" s="24">
        <v>12000000</v>
      </c>
      <c r="E33" s="22">
        <v>19875.599999999999</v>
      </c>
      <c r="F33" s="23">
        <v>1.1917829396978299</v>
      </c>
      <c r="G33" s="21"/>
    </row>
    <row r="34" spans="1:7" x14ac:dyDescent="0.2">
      <c r="A34" s="21" t="s">
        <v>145</v>
      </c>
      <c r="B34" s="21" t="s">
        <v>144</v>
      </c>
      <c r="C34" s="21" t="s">
        <v>93</v>
      </c>
      <c r="D34" s="24">
        <v>1326586</v>
      </c>
      <c r="E34" s="22">
        <v>19427.85197</v>
      </c>
      <c r="F34" s="23">
        <v>1.1649350224808801</v>
      </c>
      <c r="G34" s="21"/>
    </row>
    <row r="35" spans="1:7" x14ac:dyDescent="0.2">
      <c r="A35" s="21" t="s">
        <v>229</v>
      </c>
      <c r="B35" s="21" t="s">
        <v>228</v>
      </c>
      <c r="C35" s="21" t="s">
        <v>122</v>
      </c>
      <c r="D35" s="24">
        <v>664326</v>
      </c>
      <c r="E35" s="22">
        <v>19043.901279999998</v>
      </c>
      <c r="F35" s="23">
        <v>1.14191252846675</v>
      </c>
      <c r="G35" s="21"/>
    </row>
    <row r="36" spans="1:7" x14ac:dyDescent="0.2">
      <c r="A36" s="21" t="s">
        <v>186</v>
      </c>
      <c r="B36" s="21" t="s">
        <v>185</v>
      </c>
      <c r="C36" s="21" t="s">
        <v>172</v>
      </c>
      <c r="D36" s="24">
        <v>441402</v>
      </c>
      <c r="E36" s="22">
        <v>18800.414690000001</v>
      </c>
      <c r="F36" s="23">
        <v>1.1273125584529</v>
      </c>
      <c r="G36" s="21"/>
    </row>
    <row r="37" spans="1:7" x14ac:dyDescent="0.2">
      <c r="A37" s="21" t="s">
        <v>153</v>
      </c>
      <c r="B37" s="21" t="s">
        <v>152</v>
      </c>
      <c r="C37" s="21" t="s">
        <v>154</v>
      </c>
      <c r="D37" s="24">
        <v>8502303</v>
      </c>
      <c r="E37" s="22">
        <v>18666.806240000002</v>
      </c>
      <c r="F37" s="23">
        <v>1.11930111370107</v>
      </c>
      <c r="G37" s="21"/>
    </row>
    <row r="38" spans="1:7" x14ac:dyDescent="0.2">
      <c r="A38" s="21" t="s">
        <v>127</v>
      </c>
      <c r="B38" s="21" t="s">
        <v>126</v>
      </c>
      <c r="C38" s="21" t="s">
        <v>128</v>
      </c>
      <c r="D38" s="24">
        <v>1323457</v>
      </c>
      <c r="E38" s="22">
        <v>18492.002929999999</v>
      </c>
      <c r="F38" s="23">
        <v>1.10881953816822</v>
      </c>
      <c r="G38" s="21"/>
    </row>
    <row r="39" spans="1:7" x14ac:dyDescent="0.2">
      <c r="A39" s="21" t="s">
        <v>274</v>
      </c>
      <c r="B39" s="21" t="s">
        <v>273</v>
      </c>
      <c r="C39" s="21" t="s">
        <v>189</v>
      </c>
      <c r="D39" s="24">
        <v>700000</v>
      </c>
      <c r="E39" s="22">
        <v>18333.349999999999</v>
      </c>
      <c r="F39" s="23">
        <v>1.09930637351875</v>
      </c>
      <c r="G39" s="21"/>
    </row>
    <row r="40" spans="1:7" x14ac:dyDescent="0.2">
      <c r="A40" s="21" t="s">
        <v>150</v>
      </c>
      <c r="B40" s="21" t="s">
        <v>149</v>
      </c>
      <c r="C40" s="21" t="s">
        <v>151</v>
      </c>
      <c r="D40" s="24">
        <v>3000000</v>
      </c>
      <c r="E40" s="22">
        <v>16897.5</v>
      </c>
      <c r="F40" s="23">
        <v>1.0132097759838301</v>
      </c>
      <c r="G40" s="21"/>
    </row>
    <row r="41" spans="1:7" x14ac:dyDescent="0.2">
      <c r="A41" s="21" t="s">
        <v>590</v>
      </c>
      <c r="B41" s="21" t="s">
        <v>589</v>
      </c>
      <c r="C41" s="21" t="s">
        <v>151</v>
      </c>
      <c r="D41" s="24">
        <v>10084354</v>
      </c>
      <c r="E41" s="22">
        <v>16609.939470000001</v>
      </c>
      <c r="F41" s="23">
        <v>0.99596703947350795</v>
      </c>
      <c r="G41" s="21"/>
    </row>
    <row r="42" spans="1:7" x14ac:dyDescent="0.2">
      <c r="A42" s="21" t="s">
        <v>130</v>
      </c>
      <c r="B42" s="21" t="s">
        <v>129</v>
      </c>
      <c r="C42" s="21" t="s">
        <v>131</v>
      </c>
      <c r="D42" s="24">
        <v>1071222</v>
      </c>
      <c r="E42" s="22">
        <v>16291.67979</v>
      </c>
      <c r="F42" s="23">
        <v>0.97688351711354404</v>
      </c>
      <c r="G42" s="21"/>
    </row>
    <row r="43" spans="1:7" x14ac:dyDescent="0.2">
      <c r="A43" s="21" t="s">
        <v>701</v>
      </c>
      <c r="B43" s="21" t="s">
        <v>700</v>
      </c>
      <c r="C43" s="21" t="s">
        <v>131</v>
      </c>
      <c r="D43" s="24">
        <v>1000000</v>
      </c>
      <c r="E43" s="22">
        <v>16213.5</v>
      </c>
      <c r="F43" s="23">
        <v>0.97219569184280197</v>
      </c>
      <c r="G43" s="21"/>
    </row>
    <row r="44" spans="1:7" x14ac:dyDescent="0.2">
      <c r="A44" s="21" t="s">
        <v>625</v>
      </c>
      <c r="B44" s="21" t="s">
        <v>624</v>
      </c>
      <c r="C44" s="21" t="s">
        <v>134</v>
      </c>
      <c r="D44" s="24">
        <v>250418</v>
      </c>
      <c r="E44" s="22">
        <v>16195.784149999999</v>
      </c>
      <c r="F44" s="23">
        <v>0.97113341207302195</v>
      </c>
      <c r="G44" s="21"/>
    </row>
    <row r="45" spans="1:7" x14ac:dyDescent="0.2">
      <c r="A45" s="21" t="s">
        <v>282</v>
      </c>
      <c r="B45" s="21" t="s">
        <v>281</v>
      </c>
      <c r="C45" s="21" t="s">
        <v>189</v>
      </c>
      <c r="D45" s="24">
        <v>1480673</v>
      </c>
      <c r="E45" s="22">
        <v>13088.40898</v>
      </c>
      <c r="F45" s="23">
        <v>0.78480863622491404</v>
      </c>
      <c r="G45" s="21"/>
    </row>
    <row r="46" spans="1:7" x14ac:dyDescent="0.2">
      <c r="A46" s="21" t="s">
        <v>634</v>
      </c>
      <c r="B46" s="21" t="s">
        <v>633</v>
      </c>
      <c r="C46" s="21" t="s">
        <v>137</v>
      </c>
      <c r="D46" s="24">
        <v>619464</v>
      </c>
      <c r="E46" s="22">
        <v>12302.86477</v>
      </c>
      <c r="F46" s="23">
        <v>0.73770574686024504</v>
      </c>
      <c r="G46" s="21"/>
    </row>
    <row r="47" spans="1:7" x14ac:dyDescent="0.2">
      <c r="A47" s="21" t="s">
        <v>295</v>
      </c>
      <c r="B47" s="21" t="s">
        <v>294</v>
      </c>
      <c r="C47" s="21" t="s">
        <v>98</v>
      </c>
      <c r="D47" s="24">
        <v>967586</v>
      </c>
      <c r="E47" s="22">
        <v>10334.78607</v>
      </c>
      <c r="F47" s="23">
        <v>0.61969559276966801</v>
      </c>
      <c r="G47" s="21"/>
    </row>
    <row r="48" spans="1:7" x14ac:dyDescent="0.2">
      <c r="A48" s="21" t="s">
        <v>355</v>
      </c>
      <c r="B48" s="21" t="s">
        <v>354</v>
      </c>
      <c r="C48" s="21" t="s">
        <v>125</v>
      </c>
      <c r="D48" s="24">
        <v>6218795</v>
      </c>
      <c r="E48" s="22">
        <v>10111.76067</v>
      </c>
      <c r="F48" s="23">
        <v>0.60632251890828603</v>
      </c>
      <c r="G48" s="21"/>
    </row>
    <row r="49" spans="1:9" x14ac:dyDescent="0.2">
      <c r="A49" s="21" t="s">
        <v>184</v>
      </c>
      <c r="B49" s="21" t="s">
        <v>183</v>
      </c>
      <c r="C49" s="21" t="s">
        <v>148</v>
      </c>
      <c r="D49" s="24">
        <v>189436</v>
      </c>
      <c r="E49" s="22">
        <v>9972.3846300000005</v>
      </c>
      <c r="F49" s="23">
        <v>0.59796523728284301</v>
      </c>
      <c r="G49" s="21"/>
    </row>
    <row r="50" spans="1:9" x14ac:dyDescent="0.2">
      <c r="A50" s="21" t="s">
        <v>703</v>
      </c>
      <c r="B50" s="21" t="s">
        <v>702</v>
      </c>
      <c r="C50" s="21" t="s">
        <v>119</v>
      </c>
      <c r="D50" s="24">
        <v>3565539</v>
      </c>
      <c r="E50" s="22">
        <v>9630.5208390000007</v>
      </c>
      <c r="F50" s="23">
        <v>0.57746636259155204</v>
      </c>
      <c r="G50" s="21"/>
    </row>
    <row r="51" spans="1:9" x14ac:dyDescent="0.2">
      <c r="A51" s="21" t="s">
        <v>174</v>
      </c>
      <c r="B51" s="21" t="s">
        <v>173</v>
      </c>
      <c r="C51" s="21" t="s">
        <v>175</v>
      </c>
      <c r="D51" s="24">
        <v>300000</v>
      </c>
      <c r="E51" s="22">
        <v>8871.75</v>
      </c>
      <c r="F51" s="23">
        <v>0.531968861079124</v>
      </c>
      <c r="G51" s="21"/>
    </row>
    <row r="52" spans="1:9" x14ac:dyDescent="0.2">
      <c r="A52" s="21" t="s">
        <v>181</v>
      </c>
      <c r="B52" s="21" t="s">
        <v>180</v>
      </c>
      <c r="C52" s="21" t="s">
        <v>182</v>
      </c>
      <c r="D52" s="24">
        <v>1190050</v>
      </c>
      <c r="E52" s="22">
        <v>8623.1023000000005</v>
      </c>
      <c r="F52" s="23">
        <v>0.51705942001293703</v>
      </c>
      <c r="G52" s="21"/>
    </row>
    <row r="53" spans="1:9" x14ac:dyDescent="0.2">
      <c r="A53" s="21" t="s">
        <v>171</v>
      </c>
      <c r="B53" s="21" t="s">
        <v>170</v>
      </c>
      <c r="C53" s="21" t="s">
        <v>172</v>
      </c>
      <c r="D53" s="24">
        <v>304677</v>
      </c>
      <c r="E53" s="22">
        <v>5067.2355260000004</v>
      </c>
      <c r="F53" s="23">
        <v>0.30384214068091397</v>
      </c>
      <c r="G53" s="21"/>
    </row>
    <row r="54" spans="1:9" x14ac:dyDescent="0.2">
      <c r="A54" s="21" t="s">
        <v>367</v>
      </c>
      <c r="B54" s="21" t="s">
        <v>366</v>
      </c>
      <c r="C54" s="21" t="s">
        <v>368</v>
      </c>
      <c r="D54" s="24">
        <v>475057</v>
      </c>
      <c r="E54" s="22">
        <v>4656.2711859999999</v>
      </c>
      <c r="F54" s="23">
        <v>0.27919985117839902</v>
      </c>
      <c r="G54" s="21"/>
    </row>
    <row r="55" spans="1:9" x14ac:dyDescent="0.2">
      <c r="A55" s="21" t="s">
        <v>209</v>
      </c>
      <c r="B55" s="21" t="s">
        <v>208</v>
      </c>
      <c r="C55" s="21" t="s">
        <v>210</v>
      </c>
      <c r="D55" s="24">
        <v>172637</v>
      </c>
      <c r="E55" s="22">
        <v>4205.523639</v>
      </c>
      <c r="F55" s="23">
        <v>0.252172076589192</v>
      </c>
      <c r="G55" s="21"/>
    </row>
    <row r="56" spans="1:9" x14ac:dyDescent="0.2">
      <c r="A56" s="21" t="s">
        <v>601</v>
      </c>
      <c r="B56" s="21" t="s">
        <v>600</v>
      </c>
      <c r="C56" s="21" t="s">
        <v>280</v>
      </c>
      <c r="D56" s="24">
        <v>1209268</v>
      </c>
      <c r="E56" s="22">
        <v>2194.4586399999998</v>
      </c>
      <c r="F56" s="23">
        <v>0.13158437325285799</v>
      </c>
      <c r="G56" s="21"/>
    </row>
    <row r="57" spans="1:9" x14ac:dyDescent="0.2">
      <c r="A57" s="21" t="s">
        <v>379</v>
      </c>
      <c r="B57" s="21" t="s">
        <v>316</v>
      </c>
      <c r="C57" s="21" t="s">
        <v>189</v>
      </c>
      <c r="D57" s="24">
        <v>57653</v>
      </c>
      <c r="E57" s="22">
        <v>651.07532900000001</v>
      </c>
      <c r="F57" s="23">
        <v>3.9039851353436003E-2</v>
      </c>
      <c r="G57" s="21"/>
    </row>
    <row r="58" spans="1:9" x14ac:dyDescent="0.2">
      <c r="A58" s="20" t="s">
        <v>24</v>
      </c>
      <c r="B58" s="20"/>
      <c r="C58" s="20"/>
      <c r="D58" s="20"/>
      <c r="E58" s="25">
        <f>SUM(E7:E57)</f>
        <v>1558855.553939</v>
      </c>
      <c r="F58" s="26">
        <f>SUM(F7:F57)</f>
        <v>93.472270252858436</v>
      </c>
      <c r="G58" s="20"/>
      <c r="H58" s="14"/>
      <c r="I58" s="14"/>
    </row>
    <row r="59" spans="1:9" x14ac:dyDescent="0.2">
      <c r="A59" s="21"/>
      <c r="B59" s="21"/>
      <c r="C59" s="21"/>
      <c r="D59" s="21"/>
      <c r="E59" s="22"/>
      <c r="F59" s="23"/>
      <c r="G59" s="21"/>
    </row>
    <row r="60" spans="1:9" x14ac:dyDescent="0.2">
      <c r="A60" s="20" t="s">
        <v>296</v>
      </c>
      <c r="B60" s="21"/>
      <c r="C60" s="21"/>
      <c r="D60" s="21"/>
      <c r="E60" s="22"/>
      <c r="F60" s="23"/>
      <c r="G60" s="21"/>
    </row>
    <row r="61" spans="1:9" x14ac:dyDescent="0.2">
      <c r="A61" s="21"/>
      <c r="B61" s="21" t="s">
        <v>297</v>
      </c>
      <c r="C61" s="21" t="s">
        <v>182</v>
      </c>
      <c r="D61" s="24">
        <v>73500</v>
      </c>
      <c r="E61" s="22">
        <v>7.3499999999999998E-3</v>
      </c>
      <c r="F61" s="23">
        <v>4.4072151818204601E-7</v>
      </c>
      <c r="G61" s="21"/>
    </row>
    <row r="62" spans="1:9" x14ac:dyDescent="0.2">
      <c r="A62" s="21"/>
      <c r="B62" s="21" t="s">
        <v>704</v>
      </c>
      <c r="C62" s="21" t="s">
        <v>175</v>
      </c>
      <c r="D62" s="24">
        <v>45000</v>
      </c>
      <c r="E62" s="22">
        <v>4.4999999999999997E-3</v>
      </c>
      <c r="F62" s="23">
        <v>2.6982950092778299E-7</v>
      </c>
      <c r="G62" s="21"/>
    </row>
    <row r="63" spans="1:9" x14ac:dyDescent="0.2">
      <c r="A63" s="20" t="s">
        <v>24</v>
      </c>
      <c r="B63" s="20"/>
      <c r="C63" s="20"/>
      <c r="D63" s="20"/>
      <c r="E63" s="25">
        <f>SUM(E60:E62)</f>
        <v>1.1849999999999999E-2</v>
      </c>
      <c r="F63" s="26">
        <f>SUM(F60:F62)</f>
        <v>7.1055101910982895E-7</v>
      </c>
      <c r="G63" s="20"/>
      <c r="H63" s="14"/>
      <c r="I63" s="14"/>
    </row>
    <row r="64" spans="1:9" x14ac:dyDescent="0.2">
      <c r="A64" s="21"/>
      <c r="B64" s="21"/>
      <c r="C64" s="21"/>
      <c r="D64" s="21"/>
      <c r="E64" s="22"/>
      <c r="F64" s="23"/>
      <c r="G64" s="21"/>
    </row>
    <row r="65" spans="1:9" x14ac:dyDescent="0.2">
      <c r="A65" s="20" t="s">
        <v>23</v>
      </c>
      <c r="B65" s="21"/>
      <c r="C65" s="21"/>
      <c r="D65" s="21"/>
      <c r="E65" s="22"/>
      <c r="F65" s="23"/>
      <c r="G65" s="21"/>
    </row>
    <row r="66" spans="1:9" x14ac:dyDescent="0.2">
      <c r="A66" s="20" t="s">
        <v>25</v>
      </c>
      <c r="B66" s="21"/>
      <c r="C66" s="21"/>
      <c r="D66" s="21"/>
      <c r="E66" s="22"/>
      <c r="F66" s="23"/>
      <c r="G66" s="21"/>
    </row>
    <row r="67" spans="1:9" x14ac:dyDescent="0.2">
      <c r="A67" s="21" t="s">
        <v>603</v>
      </c>
      <c r="B67" s="21" t="s">
        <v>602</v>
      </c>
      <c r="C67" s="21" t="s">
        <v>26</v>
      </c>
      <c r="D67" s="24">
        <v>2500000</v>
      </c>
      <c r="E67" s="22">
        <v>2490.9549999999999</v>
      </c>
      <c r="F67" s="23">
        <v>0.14936292099634799</v>
      </c>
      <c r="G67" s="21">
        <v>6.63</v>
      </c>
    </row>
    <row r="68" spans="1:9" x14ac:dyDescent="0.2">
      <c r="A68" s="20" t="s">
        <v>24</v>
      </c>
      <c r="B68" s="20"/>
      <c r="C68" s="20"/>
      <c r="D68" s="20"/>
      <c r="E68" s="25">
        <f>SUM(E66:E67)</f>
        <v>2490.9549999999999</v>
      </c>
      <c r="F68" s="26">
        <f>SUM(F66:F67)</f>
        <v>0.14936292099634799</v>
      </c>
      <c r="G68" s="20"/>
      <c r="H68" s="14"/>
      <c r="I68" s="14"/>
    </row>
    <row r="69" spans="1:9" x14ac:dyDescent="0.2">
      <c r="A69" s="21"/>
      <c r="B69" s="21"/>
      <c r="C69" s="21"/>
      <c r="D69" s="21"/>
      <c r="E69" s="22"/>
      <c r="F69" s="23"/>
      <c r="G69" s="21"/>
    </row>
    <row r="70" spans="1:9" x14ac:dyDescent="0.2">
      <c r="A70" s="20" t="s">
        <v>28</v>
      </c>
      <c r="B70" s="20"/>
      <c r="C70" s="20"/>
      <c r="D70" s="20"/>
      <c r="E70" s="25">
        <f>E58+E63+E68</f>
        <v>1561346.520789</v>
      </c>
      <c r="F70" s="26">
        <f>F58+F63+F68</f>
        <v>93.62163388440581</v>
      </c>
      <c r="G70" s="20"/>
      <c r="H70" s="14"/>
      <c r="I70" s="14"/>
    </row>
    <row r="71" spans="1:9" x14ac:dyDescent="0.2">
      <c r="A71" s="20"/>
      <c r="B71" s="20"/>
      <c r="C71" s="20"/>
      <c r="D71" s="20"/>
      <c r="E71" s="25"/>
      <c r="F71" s="26"/>
      <c r="G71" s="20"/>
      <c r="H71" s="14"/>
      <c r="I71" s="14"/>
    </row>
    <row r="72" spans="1:9" x14ac:dyDescent="0.2">
      <c r="A72" s="20" t="s">
        <v>30</v>
      </c>
      <c r="B72" s="20"/>
      <c r="C72" s="20"/>
      <c r="D72" s="20"/>
      <c r="E72" s="25">
        <f>E74-(E58+E63+E68)</f>
        <v>106373.27431389992</v>
      </c>
      <c r="F72" s="26">
        <f>F74-(F58+F63+F68)</f>
        <v>6.37836611559419</v>
      </c>
      <c r="G72" s="20"/>
      <c r="H72" s="14"/>
      <c r="I72" s="14"/>
    </row>
    <row r="73" spans="1:9" x14ac:dyDescent="0.2">
      <c r="A73" s="20"/>
      <c r="B73" s="20"/>
      <c r="C73" s="20"/>
      <c r="D73" s="20"/>
      <c r="E73" s="25"/>
      <c r="F73" s="26"/>
      <c r="G73" s="20"/>
      <c r="H73" s="14"/>
      <c r="I73" s="14"/>
    </row>
    <row r="74" spans="1:9" x14ac:dyDescent="0.2">
      <c r="A74" s="27" t="s">
        <v>29</v>
      </c>
      <c r="B74" s="27"/>
      <c r="C74" s="27"/>
      <c r="D74" s="27"/>
      <c r="E74" s="28">
        <v>1667719.7951028999</v>
      </c>
      <c r="F74" s="29">
        <v>100</v>
      </c>
      <c r="G74" s="27"/>
      <c r="H74" s="14"/>
      <c r="I74" s="14"/>
    </row>
    <row r="76" spans="1:9" x14ac:dyDescent="0.2">
      <c r="A76" s="14" t="s">
        <v>32</v>
      </c>
    </row>
    <row r="77" spans="1:9" x14ac:dyDescent="0.2">
      <c r="A77" s="14" t="s">
        <v>308</v>
      </c>
    </row>
    <row r="79" spans="1:9" x14ac:dyDescent="0.2">
      <c r="A79" s="14" t="s">
        <v>33</v>
      </c>
    </row>
    <row r="80" spans="1:9" x14ac:dyDescent="0.2">
      <c r="A80" s="14" t="s">
        <v>34</v>
      </c>
    </row>
    <row r="81" spans="1:4" x14ac:dyDescent="0.2">
      <c r="A81" s="14" t="s">
        <v>35</v>
      </c>
      <c r="B81" s="14"/>
      <c r="C81" s="30" t="s">
        <v>37</v>
      </c>
      <c r="D81" s="14" t="s">
        <v>36</v>
      </c>
    </row>
    <row r="82" spans="1:4" x14ac:dyDescent="0.2">
      <c r="A82" s="7" t="s">
        <v>60</v>
      </c>
      <c r="C82" s="31">
        <v>1324.0610999999999</v>
      </c>
      <c r="D82" s="31">
        <v>1563.4070999999999</v>
      </c>
    </row>
    <row r="83" spans="1:4" x14ac:dyDescent="0.2">
      <c r="A83" s="7" t="s">
        <v>87</v>
      </c>
      <c r="C83" s="31">
        <v>61.072899999999997</v>
      </c>
      <c r="D83" s="31">
        <v>68.739500000000007</v>
      </c>
    </row>
    <row r="84" spans="1:4" x14ac:dyDescent="0.2">
      <c r="A84" s="7" t="s">
        <v>61</v>
      </c>
      <c r="C84" s="31">
        <v>1456.5011</v>
      </c>
      <c r="D84" s="31">
        <v>1726.1632999999999</v>
      </c>
    </row>
    <row r="85" spans="1:4" x14ac:dyDescent="0.2">
      <c r="A85" s="7" t="s">
        <v>88</v>
      </c>
      <c r="C85" s="31">
        <v>68.948899999999995</v>
      </c>
      <c r="D85" s="31">
        <v>77.202299999999994</v>
      </c>
    </row>
    <row r="87" spans="1:4" x14ac:dyDescent="0.2">
      <c r="A87" s="14" t="s">
        <v>38</v>
      </c>
    </row>
    <row r="88" spans="1:4" x14ac:dyDescent="0.2">
      <c r="A88" s="84" t="s">
        <v>39</v>
      </c>
      <c r="B88" s="85"/>
      <c r="C88" s="32" t="s">
        <v>40</v>
      </c>
    </row>
    <row r="89" spans="1:4" x14ac:dyDescent="0.2">
      <c r="A89" s="80" t="s">
        <v>87</v>
      </c>
      <c r="B89" s="81"/>
      <c r="C89" s="33">
        <v>3</v>
      </c>
    </row>
    <row r="90" spans="1:4" x14ac:dyDescent="0.2">
      <c r="A90" s="80" t="s">
        <v>88</v>
      </c>
      <c r="B90" s="81"/>
      <c r="C90" s="33">
        <v>4</v>
      </c>
    </row>
    <row r="91" spans="1:4" x14ac:dyDescent="0.2">
      <c r="A91" s="7" t="s">
        <v>41</v>
      </c>
    </row>
    <row r="92" spans="1:4" x14ac:dyDescent="0.2">
      <c r="A92" s="7" t="s">
        <v>42</v>
      </c>
    </row>
    <row r="94" spans="1:4" x14ac:dyDescent="0.2">
      <c r="A94" s="14" t="s">
        <v>309</v>
      </c>
      <c r="D94" s="51">
        <v>0.18090000000000001</v>
      </c>
    </row>
    <row r="96" spans="1:4" x14ac:dyDescent="0.2">
      <c r="A96" s="87" t="s">
        <v>44</v>
      </c>
      <c r="B96" s="87"/>
      <c r="C96" s="87"/>
      <c r="D96" s="30" t="s">
        <v>829</v>
      </c>
    </row>
    <row r="98" spans="1:1" x14ac:dyDescent="0.2">
      <c r="A98" s="14" t="s">
        <v>1166</v>
      </c>
    </row>
    <row r="99" spans="1:1" x14ac:dyDescent="0.2">
      <c r="A99" s="14"/>
    </row>
    <row r="100" spans="1:1" x14ac:dyDescent="0.2">
      <c r="A100" s="68" t="s">
        <v>1156</v>
      </c>
    </row>
    <row r="101" spans="1:1" x14ac:dyDescent="0.2">
      <c r="A101" s="70"/>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row r="112" spans="1:1" x14ac:dyDescent="0.2">
      <c r="A112" s="69"/>
    </row>
    <row r="113" spans="1:1" x14ac:dyDescent="0.2">
      <c r="A113" s="69"/>
    </row>
    <row r="114" spans="1:1" x14ac:dyDescent="0.2">
      <c r="A114" s="68" t="s">
        <v>1171</v>
      </c>
    </row>
    <row r="115" spans="1:1" x14ac:dyDescent="0.2">
      <c r="A115" s="69"/>
    </row>
    <row r="116" spans="1:1" x14ac:dyDescent="0.2">
      <c r="A116" s="68" t="s">
        <v>1158</v>
      </c>
    </row>
    <row r="117" spans="1:1" x14ac:dyDescent="0.2">
      <c r="A117" s="69"/>
    </row>
    <row r="118" spans="1:1" x14ac:dyDescent="0.2">
      <c r="A118" s="69"/>
    </row>
    <row r="119" spans="1:1" x14ac:dyDescent="0.2">
      <c r="A119" s="69"/>
    </row>
    <row r="120" spans="1:1" x14ac:dyDescent="0.2">
      <c r="A120" s="69"/>
    </row>
    <row r="121" spans="1:1" x14ac:dyDescent="0.2">
      <c r="A121" s="69"/>
    </row>
    <row r="122" spans="1:1" x14ac:dyDescent="0.2">
      <c r="A122" s="69"/>
    </row>
    <row r="123" spans="1:1" x14ac:dyDescent="0.2">
      <c r="A123" s="69"/>
    </row>
    <row r="124" spans="1:1" x14ac:dyDescent="0.2">
      <c r="A124" s="69"/>
    </row>
    <row r="125" spans="1:1" x14ac:dyDescent="0.2">
      <c r="A125" s="69"/>
    </row>
    <row r="126" spans="1:1" x14ac:dyDescent="0.2">
      <c r="A126" s="69"/>
    </row>
    <row r="127" spans="1:1" x14ac:dyDescent="0.2">
      <c r="A127" s="69"/>
    </row>
    <row r="128" spans="1:1" x14ac:dyDescent="0.2">
      <c r="A128" s="69"/>
    </row>
    <row r="130" spans="1:1" x14ac:dyDescent="0.2">
      <c r="A130" s="14" t="s">
        <v>1172</v>
      </c>
    </row>
  </sheetData>
  <mergeCells count="5">
    <mergeCell ref="A88:B88"/>
    <mergeCell ref="A89:B89"/>
    <mergeCell ref="A90:B90"/>
    <mergeCell ref="A96:C96"/>
    <mergeCell ref="A1:G1"/>
  </mergeCells>
  <conditionalFormatting sqref="F2:F3 F233:F65536">
    <cfRule type="cellIs" dxfId="38" priority="2" stopIfTrue="1" operator="between">
      <formula>0.009</formula>
      <formula>-0.009</formula>
    </cfRule>
  </conditionalFormatting>
  <conditionalFormatting sqref="F5:F131">
    <cfRule type="cellIs" dxfId="3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workbookViewId="0">
      <selection sqref="A1:F1"/>
    </sheetView>
  </sheetViews>
  <sheetFormatPr defaultColWidth="9.33203125" defaultRowHeight="10.199999999999999" x14ac:dyDescent="0.2"/>
  <cols>
    <col min="1" max="1" width="38.6640625" style="7" bestFit="1" customWidth="1"/>
    <col min="2" max="2" width="34.33203125" style="7" bestFit="1" customWidth="1"/>
    <col min="3" max="3" width="35.44140625" style="7" bestFit="1" customWidth="1"/>
    <col min="4" max="4" width="15.33203125" style="7" bestFit="1" customWidth="1"/>
    <col min="5" max="5" width="34.5546875" style="10" customWidth="1"/>
    <col min="6" max="6" width="13.5546875" style="11" bestFit="1" customWidth="1"/>
    <col min="7" max="16384" width="9.33203125" style="7"/>
  </cols>
  <sheetData>
    <row r="1" spans="1:6" s="1" customFormat="1" ht="13.8" x14ac:dyDescent="0.2">
      <c r="A1" s="82" t="s">
        <v>18</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229</v>
      </c>
      <c r="B7" s="21" t="s">
        <v>228</v>
      </c>
      <c r="C7" s="21" t="s">
        <v>122</v>
      </c>
      <c r="D7" s="24">
        <v>566237</v>
      </c>
      <c r="E7" s="22">
        <v>16232.03296</v>
      </c>
      <c r="F7" s="23">
        <v>4.6239029207760298</v>
      </c>
    </row>
    <row r="8" spans="1:6" x14ac:dyDescent="0.2">
      <c r="A8" s="21" t="s">
        <v>621</v>
      </c>
      <c r="B8" s="21" t="s">
        <v>620</v>
      </c>
      <c r="C8" s="21" t="s">
        <v>172</v>
      </c>
      <c r="D8" s="24">
        <v>594008</v>
      </c>
      <c r="E8" s="22">
        <v>15908.42525</v>
      </c>
      <c r="F8" s="23">
        <v>4.53171911119765</v>
      </c>
    </row>
    <row r="9" spans="1:6" x14ac:dyDescent="0.2">
      <c r="A9" s="21" t="s">
        <v>106</v>
      </c>
      <c r="B9" s="21" t="s">
        <v>105</v>
      </c>
      <c r="C9" s="21" t="s">
        <v>93</v>
      </c>
      <c r="D9" s="24">
        <v>1190722</v>
      </c>
      <c r="E9" s="22">
        <v>15065.61011</v>
      </c>
      <c r="F9" s="23">
        <v>4.2916324013490597</v>
      </c>
    </row>
    <row r="10" spans="1:6" x14ac:dyDescent="0.2">
      <c r="A10" s="21" t="s">
        <v>92</v>
      </c>
      <c r="B10" s="21" t="s">
        <v>91</v>
      </c>
      <c r="C10" s="21" t="s">
        <v>93</v>
      </c>
      <c r="D10" s="24">
        <v>858176</v>
      </c>
      <c r="E10" s="22">
        <v>14449.967490000001</v>
      </c>
      <c r="F10" s="23">
        <v>4.1162586994974699</v>
      </c>
    </row>
    <row r="11" spans="1:6" x14ac:dyDescent="0.2">
      <c r="A11" s="21" t="s">
        <v>113</v>
      </c>
      <c r="B11" s="21" t="s">
        <v>112</v>
      </c>
      <c r="C11" s="21" t="s">
        <v>114</v>
      </c>
      <c r="D11" s="24">
        <v>6736451</v>
      </c>
      <c r="E11" s="22">
        <v>13510.626130000001</v>
      </c>
      <c r="F11" s="23">
        <v>3.84867525700367</v>
      </c>
    </row>
    <row r="12" spans="1:6" x14ac:dyDescent="0.2">
      <c r="A12" s="21" t="s">
        <v>145</v>
      </c>
      <c r="B12" s="21" t="s">
        <v>144</v>
      </c>
      <c r="C12" s="21" t="s">
        <v>93</v>
      </c>
      <c r="D12" s="24">
        <v>840857</v>
      </c>
      <c r="E12" s="22">
        <v>12314.350769999999</v>
      </c>
      <c r="F12" s="23">
        <v>3.5079008669573102</v>
      </c>
    </row>
    <row r="13" spans="1:6" x14ac:dyDescent="0.2">
      <c r="A13" s="21" t="s">
        <v>431</v>
      </c>
      <c r="B13" s="21" t="s">
        <v>430</v>
      </c>
      <c r="C13" s="21" t="s">
        <v>98</v>
      </c>
      <c r="D13" s="24">
        <v>208903</v>
      </c>
      <c r="E13" s="22">
        <v>11403.596960000001</v>
      </c>
      <c r="F13" s="23">
        <v>3.2484609549916001</v>
      </c>
    </row>
    <row r="14" spans="1:6" x14ac:dyDescent="0.2">
      <c r="A14" s="21" t="s">
        <v>108</v>
      </c>
      <c r="B14" s="21" t="s">
        <v>107</v>
      </c>
      <c r="C14" s="21" t="s">
        <v>109</v>
      </c>
      <c r="D14" s="24">
        <v>340053</v>
      </c>
      <c r="E14" s="22">
        <v>10646.37932</v>
      </c>
      <c r="F14" s="23">
        <v>3.0327577916301598</v>
      </c>
    </row>
    <row r="15" spans="1:6" x14ac:dyDescent="0.2">
      <c r="A15" s="21" t="s">
        <v>116</v>
      </c>
      <c r="B15" s="21" t="s">
        <v>115</v>
      </c>
      <c r="C15" s="21" t="s">
        <v>98</v>
      </c>
      <c r="D15" s="24">
        <v>721998</v>
      </c>
      <c r="E15" s="22">
        <v>10538.282810000001</v>
      </c>
      <c r="F15" s="23">
        <v>3.00196511337806</v>
      </c>
    </row>
    <row r="16" spans="1:6" x14ac:dyDescent="0.2">
      <c r="A16" s="21" t="s">
        <v>95</v>
      </c>
      <c r="B16" s="21" t="s">
        <v>94</v>
      </c>
      <c r="C16" s="21" t="s">
        <v>93</v>
      </c>
      <c r="D16" s="24">
        <v>852456</v>
      </c>
      <c r="E16" s="22">
        <v>10226.062180000001</v>
      </c>
      <c r="F16" s="23">
        <v>2.9130250596866301</v>
      </c>
    </row>
    <row r="17" spans="1:6" x14ac:dyDescent="0.2">
      <c r="A17" s="21" t="s">
        <v>678</v>
      </c>
      <c r="B17" s="21" t="s">
        <v>677</v>
      </c>
      <c r="C17" s="21" t="s">
        <v>324</v>
      </c>
      <c r="D17" s="24">
        <v>725000</v>
      </c>
      <c r="E17" s="22">
        <v>9974.9125000000004</v>
      </c>
      <c r="F17" s="23">
        <v>2.84148184992568</v>
      </c>
    </row>
    <row r="18" spans="1:6" x14ac:dyDescent="0.2">
      <c r="A18" s="21" t="s">
        <v>697</v>
      </c>
      <c r="B18" s="21" t="s">
        <v>696</v>
      </c>
      <c r="C18" s="21" t="s">
        <v>280</v>
      </c>
      <c r="D18" s="24">
        <v>184993</v>
      </c>
      <c r="E18" s="22">
        <v>7821.9665230000001</v>
      </c>
      <c r="F18" s="23">
        <v>2.2281875561144799</v>
      </c>
    </row>
    <row r="19" spans="1:6" x14ac:dyDescent="0.2">
      <c r="A19" s="21" t="s">
        <v>706</v>
      </c>
      <c r="B19" s="21" t="s">
        <v>705</v>
      </c>
      <c r="C19" s="21" t="s">
        <v>632</v>
      </c>
      <c r="D19" s="24">
        <v>3200918</v>
      </c>
      <c r="E19" s="22">
        <v>7742.7005499999996</v>
      </c>
      <c r="F19" s="23">
        <v>2.20560762635608</v>
      </c>
    </row>
    <row r="20" spans="1:6" x14ac:dyDescent="0.2">
      <c r="A20" s="21" t="s">
        <v>97</v>
      </c>
      <c r="B20" s="21" t="s">
        <v>96</v>
      </c>
      <c r="C20" s="21" t="s">
        <v>98</v>
      </c>
      <c r="D20" s="24">
        <v>490293</v>
      </c>
      <c r="E20" s="22">
        <v>7681.6655780000001</v>
      </c>
      <c r="F20" s="23">
        <v>2.1882210312206598</v>
      </c>
    </row>
    <row r="21" spans="1:6" x14ac:dyDescent="0.2">
      <c r="A21" s="21" t="s">
        <v>644</v>
      </c>
      <c r="B21" s="21" t="s">
        <v>643</v>
      </c>
      <c r="C21" s="21" t="s">
        <v>172</v>
      </c>
      <c r="D21" s="24">
        <v>10132311</v>
      </c>
      <c r="E21" s="22">
        <v>7630.6434140000001</v>
      </c>
      <c r="F21" s="23">
        <v>2.1736867129547202</v>
      </c>
    </row>
    <row r="22" spans="1:6" x14ac:dyDescent="0.2">
      <c r="A22" s="21" t="s">
        <v>708</v>
      </c>
      <c r="B22" s="21" t="s">
        <v>707</v>
      </c>
      <c r="C22" s="21" t="s">
        <v>182</v>
      </c>
      <c r="D22" s="24">
        <v>919987</v>
      </c>
      <c r="E22" s="22">
        <v>7330.456416</v>
      </c>
      <c r="F22" s="23">
        <v>2.0881745937856802</v>
      </c>
    </row>
    <row r="23" spans="1:6" x14ac:dyDescent="0.2">
      <c r="A23" s="21" t="s">
        <v>638</v>
      </c>
      <c r="B23" s="21" t="s">
        <v>637</v>
      </c>
      <c r="C23" s="21" t="s">
        <v>512</v>
      </c>
      <c r="D23" s="24">
        <v>18248</v>
      </c>
      <c r="E23" s="22">
        <v>7134.8493879999996</v>
      </c>
      <c r="F23" s="23">
        <v>2.0324534213162599</v>
      </c>
    </row>
    <row r="24" spans="1:6" x14ac:dyDescent="0.2">
      <c r="A24" s="21" t="s">
        <v>439</v>
      </c>
      <c r="B24" s="21" t="s">
        <v>438</v>
      </c>
      <c r="C24" s="21" t="s">
        <v>98</v>
      </c>
      <c r="D24" s="24">
        <v>166452</v>
      </c>
      <c r="E24" s="22">
        <v>7059.9783539999999</v>
      </c>
      <c r="F24" s="23">
        <v>2.0111254463394199</v>
      </c>
    </row>
    <row r="25" spans="1:6" x14ac:dyDescent="0.2">
      <c r="A25" s="21" t="s">
        <v>615</v>
      </c>
      <c r="B25" s="21" t="s">
        <v>614</v>
      </c>
      <c r="C25" s="21" t="s">
        <v>140</v>
      </c>
      <c r="D25" s="24">
        <v>744376</v>
      </c>
      <c r="E25" s="22">
        <v>7001.9728439999999</v>
      </c>
      <c r="F25" s="23">
        <v>1.9946018323367201</v>
      </c>
    </row>
    <row r="26" spans="1:6" x14ac:dyDescent="0.2">
      <c r="A26" s="21" t="s">
        <v>710</v>
      </c>
      <c r="B26" s="21" t="s">
        <v>709</v>
      </c>
      <c r="C26" s="21" t="s">
        <v>277</v>
      </c>
      <c r="D26" s="24">
        <v>2100798</v>
      </c>
      <c r="E26" s="22">
        <v>6899.0206319999998</v>
      </c>
      <c r="F26" s="23">
        <v>1.96527457339508</v>
      </c>
    </row>
    <row r="27" spans="1:6" x14ac:dyDescent="0.2">
      <c r="A27" s="21" t="s">
        <v>479</v>
      </c>
      <c r="B27" s="21" t="s">
        <v>478</v>
      </c>
      <c r="C27" s="21" t="s">
        <v>169</v>
      </c>
      <c r="D27" s="24">
        <v>503507</v>
      </c>
      <c r="E27" s="22">
        <v>6789.2883879999999</v>
      </c>
      <c r="F27" s="23">
        <v>1.93401593531905</v>
      </c>
    </row>
    <row r="28" spans="1:6" x14ac:dyDescent="0.2">
      <c r="A28" s="21" t="s">
        <v>258</v>
      </c>
      <c r="B28" s="21" t="s">
        <v>257</v>
      </c>
      <c r="C28" s="21" t="s">
        <v>93</v>
      </c>
      <c r="D28" s="24">
        <v>375000</v>
      </c>
      <c r="E28" s="22">
        <v>6759.375</v>
      </c>
      <c r="F28" s="23">
        <v>1.9254947228200101</v>
      </c>
    </row>
    <row r="29" spans="1:6" x14ac:dyDescent="0.2">
      <c r="A29" s="21" t="s">
        <v>100</v>
      </c>
      <c r="B29" s="21" t="s">
        <v>99</v>
      </c>
      <c r="C29" s="21" t="s">
        <v>101</v>
      </c>
      <c r="D29" s="24">
        <v>190000</v>
      </c>
      <c r="E29" s="22">
        <v>6742.0550000000003</v>
      </c>
      <c r="F29" s="23">
        <v>1.9205608985242399</v>
      </c>
    </row>
    <row r="30" spans="1:6" x14ac:dyDescent="0.2">
      <c r="A30" s="21" t="s">
        <v>344</v>
      </c>
      <c r="B30" s="21" t="s">
        <v>343</v>
      </c>
      <c r="C30" s="21" t="s">
        <v>345</v>
      </c>
      <c r="D30" s="24">
        <v>956805</v>
      </c>
      <c r="E30" s="22">
        <v>6635.9210780000003</v>
      </c>
      <c r="F30" s="23">
        <v>1.89032728865303</v>
      </c>
    </row>
    <row r="31" spans="1:6" x14ac:dyDescent="0.2">
      <c r="A31" s="21" t="s">
        <v>483</v>
      </c>
      <c r="B31" s="21" t="s">
        <v>482</v>
      </c>
      <c r="C31" s="21" t="s">
        <v>119</v>
      </c>
      <c r="D31" s="24">
        <v>1314294</v>
      </c>
      <c r="E31" s="22">
        <v>6586.5843809999997</v>
      </c>
      <c r="F31" s="23">
        <v>1.87627309729438</v>
      </c>
    </row>
    <row r="32" spans="1:6" x14ac:dyDescent="0.2">
      <c r="A32" s="21" t="s">
        <v>712</v>
      </c>
      <c r="B32" s="21" t="s">
        <v>711</v>
      </c>
      <c r="C32" s="21" t="s">
        <v>280</v>
      </c>
      <c r="D32" s="24">
        <v>1597288</v>
      </c>
      <c r="E32" s="22">
        <v>6391.5479320000004</v>
      </c>
      <c r="F32" s="23">
        <v>1.82071446157628</v>
      </c>
    </row>
    <row r="33" spans="1:6" x14ac:dyDescent="0.2">
      <c r="A33" s="21" t="s">
        <v>139</v>
      </c>
      <c r="B33" s="21" t="s">
        <v>138</v>
      </c>
      <c r="C33" s="21" t="s">
        <v>140</v>
      </c>
      <c r="D33" s="24">
        <v>100000</v>
      </c>
      <c r="E33" s="22">
        <v>6185.7</v>
      </c>
      <c r="F33" s="23">
        <v>1.76207603616425</v>
      </c>
    </row>
    <row r="34" spans="1:6" x14ac:dyDescent="0.2">
      <c r="A34" s="21" t="s">
        <v>485</v>
      </c>
      <c r="B34" s="21" t="s">
        <v>484</v>
      </c>
      <c r="C34" s="21" t="s">
        <v>210</v>
      </c>
      <c r="D34" s="24">
        <v>245000</v>
      </c>
      <c r="E34" s="22">
        <v>6129.7775000000001</v>
      </c>
      <c r="F34" s="23">
        <v>1.7461457942947201</v>
      </c>
    </row>
    <row r="35" spans="1:6" x14ac:dyDescent="0.2">
      <c r="A35" s="21" t="s">
        <v>367</v>
      </c>
      <c r="B35" s="21" t="s">
        <v>366</v>
      </c>
      <c r="C35" s="21" t="s">
        <v>368</v>
      </c>
      <c r="D35" s="24">
        <v>619657</v>
      </c>
      <c r="E35" s="22">
        <v>6073.5680860000002</v>
      </c>
      <c r="F35" s="23">
        <v>1.7301338212898401</v>
      </c>
    </row>
    <row r="36" spans="1:6" x14ac:dyDescent="0.2">
      <c r="A36" s="21" t="s">
        <v>150</v>
      </c>
      <c r="B36" s="21" t="s">
        <v>149</v>
      </c>
      <c r="C36" s="21" t="s">
        <v>151</v>
      </c>
      <c r="D36" s="24">
        <v>1073329</v>
      </c>
      <c r="E36" s="22">
        <v>6045.5255930000003</v>
      </c>
      <c r="F36" s="23">
        <v>1.7221455572438</v>
      </c>
    </row>
    <row r="37" spans="1:6" x14ac:dyDescent="0.2">
      <c r="A37" s="21" t="s">
        <v>121</v>
      </c>
      <c r="B37" s="21" t="s">
        <v>120</v>
      </c>
      <c r="C37" s="21" t="s">
        <v>122</v>
      </c>
      <c r="D37" s="24">
        <v>610082</v>
      </c>
      <c r="E37" s="22">
        <v>6038.2865949999996</v>
      </c>
      <c r="F37" s="23">
        <v>1.7200834357536501</v>
      </c>
    </row>
    <row r="38" spans="1:6" x14ac:dyDescent="0.2">
      <c r="A38" s="21" t="s">
        <v>196</v>
      </c>
      <c r="B38" s="21" t="s">
        <v>195</v>
      </c>
      <c r="C38" s="21" t="s">
        <v>189</v>
      </c>
      <c r="D38" s="24">
        <v>325364</v>
      </c>
      <c r="E38" s="22">
        <v>5900.3134579999996</v>
      </c>
      <c r="F38" s="23">
        <v>1.6807800168451801</v>
      </c>
    </row>
    <row r="39" spans="1:6" x14ac:dyDescent="0.2">
      <c r="A39" s="21" t="s">
        <v>714</v>
      </c>
      <c r="B39" s="21" t="s">
        <v>713</v>
      </c>
      <c r="C39" s="21" t="s">
        <v>182</v>
      </c>
      <c r="D39" s="24">
        <v>380101</v>
      </c>
      <c r="E39" s="22">
        <v>5410.7377349999997</v>
      </c>
      <c r="F39" s="23">
        <v>1.5413180886258899</v>
      </c>
    </row>
    <row r="40" spans="1:6" x14ac:dyDescent="0.2">
      <c r="A40" s="21" t="s">
        <v>716</v>
      </c>
      <c r="B40" s="21" t="s">
        <v>715</v>
      </c>
      <c r="C40" s="21" t="s">
        <v>163</v>
      </c>
      <c r="D40" s="24">
        <v>359497</v>
      </c>
      <c r="E40" s="22">
        <v>5363.5154920000004</v>
      </c>
      <c r="F40" s="23">
        <v>1.5278662266273699</v>
      </c>
    </row>
    <row r="41" spans="1:6" x14ac:dyDescent="0.2">
      <c r="A41" s="21" t="s">
        <v>569</v>
      </c>
      <c r="B41" s="21" t="s">
        <v>568</v>
      </c>
      <c r="C41" s="21" t="s">
        <v>182</v>
      </c>
      <c r="D41" s="24">
        <v>752270</v>
      </c>
      <c r="E41" s="22">
        <v>5352.7771849999999</v>
      </c>
      <c r="F41" s="23">
        <v>1.52480728205623</v>
      </c>
    </row>
    <row r="42" spans="1:6" x14ac:dyDescent="0.2">
      <c r="A42" s="21" t="s">
        <v>629</v>
      </c>
      <c r="B42" s="21" t="s">
        <v>628</v>
      </c>
      <c r="C42" s="21" t="s">
        <v>163</v>
      </c>
      <c r="D42" s="24">
        <v>521447</v>
      </c>
      <c r="E42" s="22">
        <v>5066.9004990000003</v>
      </c>
      <c r="F42" s="23">
        <v>1.4433716389279501</v>
      </c>
    </row>
    <row r="43" spans="1:6" x14ac:dyDescent="0.2">
      <c r="A43" s="21" t="s">
        <v>640</v>
      </c>
      <c r="B43" s="21" t="s">
        <v>639</v>
      </c>
      <c r="C43" s="21" t="s">
        <v>131</v>
      </c>
      <c r="D43" s="24">
        <v>101120</v>
      </c>
      <c r="E43" s="22">
        <v>5047.2531200000003</v>
      </c>
      <c r="F43" s="23">
        <v>1.4377748308529801</v>
      </c>
    </row>
    <row r="44" spans="1:6" x14ac:dyDescent="0.2">
      <c r="A44" s="21" t="s">
        <v>419</v>
      </c>
      <c r="B44" s="21" t="s">
        <v>418</v>
      </c>
      <c r="C44" s="21" t="s">
        <v>114</v>
      </c>
      <c r="D44" s="24">
        <v>66111</v>
      </c>
      <c r="E44" s="22">
        <v>4486.1932939999997</v>
      </c>
      <c r="F44" s="23">
        <v>1.2779497384221901</v>
      </c>
    </row>
    <row r="45" spans="1:6" x14ac:dyDescent="0.2">
      <c r="A45" s="21" t="s">
        <v>668</v>
      </c>
      <c r="B45" s="21" t="s">
        <v>667</v>
      </c>
      <c r="C45" s="21" t="s">
        <v>172</v>
      </c>
      <c r="D45" s="24">
        <v>136862</v>
      </c>
      <c r="E45" s="22">
        <v>4419.2739799999999</v>
      </c>
      <c r="F45" s="23">
        <v>1.25888691294473</v>
      </c>
    </row>
    <row r="46" spans="1:6" x14ac:dyDescent="0.2">
      <c r="A46" s="21" t="s">
        <v>340</v>
      </c>
      <c r="B46" s="21" t="s">
        <v>339</v>
      </c>
      <c r="C46" s="21" t="s">
        <v>182</v>
      </c>
      <c r="D46" s="24">
        <v>1409632</v>
      </c>
      <c r="E46" s="22">
        <v>4237.3537919999999</v>
      </c>
      <c r="F46" s="23">
        <v>1.2070646125148199</v>
      </c>
    </row>
    <row r="47" spans="1:6" x14ac:dyDescent="0.2">
      <c r="A47" s="21" t="s">
        <v>718</v>
      </c>
      <c r="B47" s="21" t="s">
        <v>717</v>
      </c>
      <c r="C47" s="21" t="s">
        <v>122</v>
      </c>
      <c r="D47" s="24">
        <v>81288</v>
      </c>
      <c r="E47" s="22">
        <v>3798.5475959999999</v>
      </c>
      <c r="F47" s="23">
        <v>1.0820650356695201</v>
      </c>
    </row>
    <row r="48" spans="1:6" x14ac:dyDescent="0.2">
      <c r="A48" s="21" t="s">
        <v>130</v>
      </c>
      <c r="B48" s="21" t="s">
        <v>129</v>
      </c>
      <c r="C48" s="21" t="s">
        <v>131</v>
      </c>
      <c r="D48" s="24">
        <v>235539</v>
      </c>
      <c r="E48" s="22">
        <v>3582.1948819999998</v>
      </c>
      <c r="F48" s="23">
        <v>1.02043418827981</v>
      </c>
    </row>
    <row r="49" spans="1:9" x14ac:dyDescent="0.2">
      <c r="A49" s="21" t="s">
        <v>590</v>
      </c>
      <c r="B49" s="21" t="s">
        <v>589</v>
      </c>
      <c r="C49" s="21" t="s">
        <v>151</v>
      </c>
      <c r="D49" s="24">
        <v>2032598</v>
      </c>
      <c r="E49" s="22">
        <v>3347.8921660000001</v>
      </c>
      <c r="F49" s="23">
        <v>0.95369005243879201</v>
      </c>
    </row>
    <row r="50" spans="1:9" x14ac:dyDescent="0.2">
      <c r="A50" s="21" t="s">
        <v>720</v>
      </c>
      <c r="B50" s="21" t="s">
        <v>719</v>
      </c>
      <c r="C50" s="21" t="s">
        <v>143</v>
      </c>
      <c r="D50" s="24">
        <v>304777</v>
      </c>
      <c r="E50" s="22">
        <v>3344.7751870000002</v>
      </c>
      <c r="F50" s="23">
        <v>0.95280214096537297</v>
      </c>
    </row>
    <row r="51" spans="1:9" x14ac:dyDescent="0.2">
      <c r="A51" s="21" t="s">
        <v>209</v>
      </c>
      <c r="B51" s="21" t="s">
        <v>208</v>
      </c>
      <c r="C51" s="21" t="s">
        <v>210</v>
      </c>
      <c r="D51" s="24">
        <v>79242</v>
      </c>
      <c r="E51" s="22">
        <v>1930.3747410000001</v>
      </c>
      <c r="F51" s="23">
        <v>0.54989202061737197</v>
      </c>
    </row>
    <row r="52" spans="1:9" x14ac:dyDescent="0.2">
      <c r="A52" s="21" t="s">
        <v>722</v>
      </c>
      <c r="B52" s="21" t="s">
        <v>721</v>
      </c>
      <c r="C52" s="21" t="s">
        <v>169</v>
      </c>
      <c r="D52" s="24">
        <v>50146</v>
      </c>
      <c r="E52" s="22">
        <v>1608.6335340000001</v>
      </c>
      <c r="F52" s="23">
        <v>0.45823990837441397</v>
      </c>
    </row>
    <row r="53" spans="1:9" x14ac:dyDescent="0.2">
      <c r="A53" s="21" t="s">
        <v>321</v>
      </c>
      <c r="B53" s="21" t="s">
        <v>320</v>
      </c>
      <c r="C53" s="21" t="s">
        <v>122</v>
      </c>
      <c r="D53" s="24">
        <v>100000</v>
      </c>
      <c r="E53" s="22">
        <v>665.6</v>
      </c>
      <c r="F53" s="23">
        <v>0.18960470272902399</v>
      </c>
    </row>
    <row r="54" spans="1:9" x14ac:dyDescent="0.2">
      <c r="A54" s="21" t="s">
        <v>631</v>
      </c>
      <c r="B54" s="21" t="s">
        <v>630</v>
      </c>
      <c r="C54" s="21" t="s">
        <v>632</v>
      </c>
      <c r="D54" s="24">
        <v>8020</v>
      </c>
      <c r="E54" s="22">
        <v>332.54930000000002</v>
      </c>
      <c r="F54" s="23">
        <v>9.4730936251870804E-2</v>
      </c>
    </row>
    <row r="55" spans="1:9" x14ac:dyDescent="0.2">
      <c r="A55" s="20" t="s">
        <v>24</v>
      </c>
      <c r="B55" s="20"/>
      <c r="C55" s="20"/>
      <c r="D55" s="20"/>
      <c r="E55" s="25">
        <f>SUM(E7:E54)</f>
        <v>340846.01569299994</v>
      </c>
      <c r="F55" s="26">
        <f>SUM(F7:F54)</f>
        <v>97.094362202289162</v>
      </c>
      <c r="G55" s="14"/>
      <c r="H55" s="14"/>
      <c r="I55" s="14"/>
    </row>
    <row r="56" spans="1:9" x14ac:dyDescent="0.2">
      <c r="A56" s="21"/>
      <c r="B56" s="21"/>
      <c r="C56" s="21"/>
      <c r="D56" s="21"/>
      <c r="E56" s="22"/>
      <c r="F56" s="23"/>
    </row>
    <row r="57" spans="1:9" x14ac:dyDescent="0.2">
      <c r="A57" s="20" t="s">
        <v>28</v>
      </c>
      <c r="B57" s="20"/>
      <c r="C57" s="20"/>
      <c r="D57" s="20"/>
      <c r="E57" s="25">
        <f>E55</f>
        <v>340846.01569299994</v>
      </c>
      <c r="F57" s="26">
        <f>F55</f>
        <v>97.094362202289162</v>
      </c>
      <c r="G57" s="14"/>
      <c r="H57" s="14"/>
      <c r="I57" s="14"/>
    </row>
    <row r="58" spans="1:9" x14ac:dyDescent="0.2">
      <c r="A58" s="20"/>
      <c r="B58" s="20"/>
      <c r="C58" s="20"/>
      <c r="D58" s="20"/>
      <c r="E58" s="25"/>
      <c r="F58" s="26"/>
      <c r="G58" s="14"/>
      <c r="H58" s="14"/>
      <c r="I58" s="14"/>
    </row>
    <row r="59" spans="1:9" x14ac:dyDescent="0.2">
      <c r="A59" s="20" t="s">
        <v>30</v>
      </c>
      <c r="B59" s="20"/>
      <c r="C59" s="20"/>
      <c r="D59" s="20"/>
      <c r="E59" s="25">
        <f>E61-(E55)</f>
        <v>10200.129481600074</v>
      </c>
      <c r="F59" s="26">
        <f>F61-(F55)</f>
        <v>2.9056377977108383</v>
      </c>
      <c r="G59" s="14"/>
      <c r="H59" s="14"/>
      <c r="I59" s="14"/>
    </row>
    <row r="60" spans="1:9" x14ac:dyDescent="0.2">
      <c r="A60" s="20"/>
      <c r="B60" s="20"/>
      <c r="C60" s="20"/>
      <c r="D60" s="20"/>
      <c r="E60" s="25"/>
      <c r="F60" s="26"/>
      <c r="G60" s="14"/>
      <c r="H60" s="14"/>
      <c r="I60" s="14"/>
    </row>
    <row r="61" spans="1:9" x14ac:dyDescent="0.2">
      <c r="A61" s="27" t="s">
        <v>29</v>
      </c>
      <c r="B61" s="27"/>
      <c r="C61" s="27"/>
      <c r="D61" s="27"/>
      <c r="E61" s="28">
        <v>351046.14517460001</v>
      </c>
      <c r="F61" s="29">
        <v>100</v>
      </c>
      <c r="G61" s="14"/>
      <c r="H61" s="14"/>
      <c r="I61" s="14"/>
    </row>
    <row r="63" spans="1:9" x14ac:dyDescent="0.2">
      <c r="A63" s="14" t="s">
        <v>33</v>
      </c>
    </row>
    <row r="64" spans="1:9" x14ac:dyDescent="0.2">
      <c r="A64" s="14" t="s">
        <v>34</v>
      </c>
    </row>
    <row r="65" spans="1:4" x14ac:dyDescent="0.2">
      <c r="A65" s="14" t="s">
        <v>35</v>
      </c>
      <c r="B65" s="14"/>
      <c r="C65" s="30" t="s">
        <v>37</v>
      </c>
      <c r="D65" s="14" t="s">
        <v>36</v>
      </c>
    </row>
    <row r="66" spans="1:4" x14ac:dyDescent="0.2">
      <c r="A66" s="7" t="s">
        <v>60</v>
      </c>
      <c r="C66" s="31">
        <v>153.35589999999999</v>
      </c>
      <c r="D66" s="31">
        <v>178.6961</v>
      </c>
    </row>
    <row r="67" spans="1:4" x14ac:dyDescent="0.2">
      <c r="A67" s="7" t="s">
        <v>87</v>
      </c>
      <c r="C67" s="31">
        <v>20.752700000000001</v>
      </c>
      <c r="D67" s="31">
        <v>22.130199999999999</v>
      </c>
    </row>
    <row r="68" spans="1:4" x14ac:dyDescent="0.2">
      <c r="A68" s="7" t="s">
        <v>61</v>
      </c>
      <c r="C68" s="31">
        <v>166.63419999999999</v>
      </c>
      <c r="D68" s="31">
        <v>194.83150000000001</v>
      </c>
    </row>
    <row r="69" spans="1:4" x14ac:dyDescent="0.2">
      <c r="A69" s="7" t="s">
        <v>88</v>
      </c>
      <c r="C69" s="31">
        <v>23.4468</v>
      </c>
      <c r="D69" s="31">
        <v>25.061299999999999</v>
      </c>
    </row>
    <row r="71" spans="1:4" x14ac:dyDescent="0.2">
      <c r="A71" s="14" t="s">
        <v>38</v>
      </c>
    </row>
    <row r="72" spans="1:4" x14ac:dyDescent="0.2">
      <c r="A72" s="84" t="s">
        <v>39</v>
      </c>
      <c r="B72" s="85"/>
      <c r="C72" s="32" t="s">
        <v>40</v>
      </c>
    </row>
    <row r="73" spans="1:4" x14ac:dyDescent="0.2">
      <c r="A73" s="80" t="s">
        <v>87</v>
      </c>
      <c r="B73" s="81"/>
      <c r="C73" s="33">
        <v>1.75</v>
      </c>
    </row>
    <row r="74" spans="1:4" x14ac:dyDescent="0.2">
      <c r="A74" s="80" t="s">
        <v>88</v>
      </c>
      <c r="B74" s="81"/>
      <c r="C74" s="33">
        <v>2</v>
      </c>
    </row>
    <row r="75" spans="1:4" x14ac:dyDescent="0.2">
      <c r="A75" s="7" t="s">
        <v>41</v>
      </c>
    </row>
    <row r="76" spans="1:4" x14ac:dyDescent="0.2">
      <c r="A76" s="7" t="s">
        <v>42</v>
      </c>
    </row>
    <row r="78" spans="1:4" x14ac:dyDescent="0.2">
      <c r="A78" s="14" t="s">
        <v>309</v>
      </c>
      <c r="D78" s="51">
        <v>0.42859999999999998</v>
      </c>
    </row>
    <row r="80" spans="1:4" x14ac:dyDescent="0.2">
      <c r="A80" s="87" t="s">
        <v>44</v>
      </c>
      <c r="B80" s="87"/>
      <c r="C80" s="87"/>
      <c r="D80" s="30" t="s">
        <v>829</v>
      </c>
    </row>
    <row r="82" spans="1:1" x14ac:dyDescent="0.2">
      <c r="A82" s="14" t="s">
        <v>1166</v>
      </c>
    </row>
    <row r="83" spans="1:1" x14ac:dyDescent="0.2">
      <c r="A83" s="76"/>
    </row>
    <row r="84" spans="1:1" x14ac:dyDescent="0.2">
      <c r="A84" s="68" t="s">
        <v>1156</v>
      </c>
    </row>
    <row r="85" spans="1:1" x14ac:dyDescent="0.2">
      <c r="A85" s="70"/>
    </row>
    <row r="86" spans="1:1" x14ac:dyDescent="0.2">
      <c r="A86" s="69"/>
    </row>
    <row r="87" spans="1:1" x14ac:dyDescent="0.2">
      <c r="A87" s="69"/>
    </row>
    <row r="88" spans="1:1" x14ac:dyDescent="0.2">
      <c r="A88" s="69"/>
    </row>
    <row r="89" spans="1:1" x14ac:dyDescent="0.2">
      <c r="A89" s="69"/>
    </row>
    <row r="90" spans="1:1" x14ac:dyDescent="0.2">
      <c r="A90" s="69"/>
    </row>
    <row r="91" spans="1:1" x14ac:dyDescent="0.2">
      <c r="A91" s="69"/>
    </row>
    <row r="92" spans="1:1" x14ac:dyDescent="0.2">
      <c r="A92" s="69"/>
    </row>
    <row r="93" spans="1:1" x14ac:dyDescent="0.2">
      <c r="A93" s="69"/>
    </row>
    <row r="94" spans="1:1" x14ac:dyDescent="0.2">
      <c r="A94" s="69"/>
    </row>
    <row r="95" spans="1:1" x14ac:dyDescent="0.2">
      <c r="A95" s="69"/>
    </row>
    <row r="96" spans="1:1" x14ac:dyDescent="0.2">
      <c r="A96" s="69"/>
    </row>
    <row r="97" spans="1:1" x14ac:dyDescent="0.2">
      <c r="A97" s="69"/>
    </row>
    <row r="98" spans="1:1" x14ac:dyDescent="0.2">
      <c r="A98" s="68" t="s">
        <v>1173</v>
      </c>
    </row>
    <row r="99" spans="1:1" x14ac:dyDescent="0.2">
      <c r="A99" s="69"/>
    </row>
    <row r="100" spans="1:1" x14ac:dyDescent="0.2">
      <c r="A100" s="68" t="s">
        <v>1158</v>
      </c>
    </row>
    <row r="101" spans="1:1" x14ac:dyDescent="0.2">
      <c r="A101" s="69"/>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row r="112" spans="1:1" x14ac:dyDescent="0.2">
      <c r="A112" s="69"/>
    </row>
  </sheetData>
  <mergeCells count="5">
    <mergeCell ref="A1:F1"/>
    <mergeCell ref="A72:B72"/>
    <mergeCell ref="A73:B73"/>
    <mergeCell ref="A74:B74"/>
    <mergeCell ref="A80:C80"/>
  </mergeCells>
  <conditionalFormatting sqref="F2:F3 F215:F65536">
    <cfRule type="cellIs" dxfId="36" priority="2" stopIfTrue="1" operator="between">
      <formula>0.009</formula>
      <formula>-0.009</formula>
    </cfRule>
  </conditionalFormatting>
  <conditionalFormatting sqref="F5:F114">
    <cfRule type="cellIs" dxfId="35"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2"/>
  <sheetViews>
    <sheetView workbookViewId="0">
      <selection sqref="A1:F1"/>
    </sheetView>
  </sheetViews>
  <sheetFormatPr defaultColWidth="9.33203125" defaultRowHeight="10.199999999999999" x14ac:dyDescent="0.2"/>
  <cols>
    <col min="1" max="1" width="38.6640625" style="7" bestFit="1" customWidth="1"/>
    <col min="2" max="2" width="34.33203125" style="7" bestFit="1" customWidth="1"/>
    <col min="3" max="3" width="25.5546875" style="7" bestFit="1" customWidth="1"/>
    <col min="4" max="4" width="15.33203125" style="7" bestFit="1" customWidth="1"/>
    <col min="5" max="5" width="34.5546875" style="10" customWidth="1"/>
    <col min="6" max="6" width="13.5546875" style="11" bestFit="1" customWidth="1"/>
    <col min="7" max="16384" width="9.33203125" style="7"/>
  </cols>
  <sheetData>
    <row r="1" spans="1:6" s="1" customFormat="1" ht="13.8" x14ac:dyDescent="0.2">
      <c r="A1" s="82" t="s">
        <v>19</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92</v>
      </c>
      <c r="B7" s="21" t="s">
        <v>91</v>
      </c>
      <c r="C7" s="21" t="s">
        <v>93</v>
      </c>
      <c r="D7" s="24">
        <v>4358164</v>
      </c>
      <c r="E7" s="22">
        <v>73382.765429999999</v>
      </c>
      <c r="F7" s="23">
        <v>8.9920896794533398</v>
      </c>
    </row>
    <row r="8" spans="1:6" x14ac:dyDescent="0.2">
      <c r="A8" s="21" t="s">
        <v>95</v>
      </c>
      <c r="B8" s="21" t="s">
        <v>94</v>
      </c>
      <c r="C8" s="21" t="s">
        <v>93</v>
      </c>
      <c r="D8" s="24">
        <v>4347438</v>
      </c>
      <c r="E8" s="22">
        <v>52151.866249999999</v>
      </c>
      <c r="F8" s="23">
        <v>6.3905231088380301</v>
      </c>
    </row>
    <row r="9" spans="1:6" x14ac:dyDescent="0.2">
      <c r="A9" s="21" t="s">
        <v>106</v>
      </c>
      <c r="B9" s="21" t="s">
        <v>105</v>
      </c>
      <c r="C9" s="21" t="s">
        <v>93</v>
      </c>
      <c r="D9" s="24">
        <v>4056974</v>
      </c>
      <c r="E9" s="22">
        <v>51330.863539999998</v>
      </c>
      <c r="F9" s="23">
        <v>6.28992005916915</v>
      </c>
    </row>
    <row r="10" spans="1:6" x14ac:dyDescent="0.2">
      <c r="A10" s="21" t="s">
        <v>229</v>
      </c>
      <c r="B10" s="21" t="s">
        <v>228</v>
      </c>
      <c r="C10" s="21" t="s">
        <v>122</v>
      </c>
      <c r="D10" s="24">
        <v>1717214</v>
      </c>
      <c r="E10" s="22">
        <v>49226.51513</v>
      </c>
      <c r="F10" s="23">
        <v>6.0320599266345498</v>
      </c>
    </row>
    <row r="11" spans="1:6" x14ac:dyDescent="0.2">
      <c r="A11" s="21" t="s">
        <v>108</v>
      </c>
      <c r="B11" s="21" t="s">
        <v>107</v>
      </c>
      <c r="C11" s="21" t="s">
        <v>109</v>
      </c>
      <c r="D11" s="24">
        <v>1226783</v>
      </c>
      <c r="E11" s="22">
        <v>38408.122159999999</v>
      </c>
      <c r="F11" s="23">
        <v>4.7064086077754501</v>
      </c>
    </row>
    <row r="12" spans="1:6" x14ac:dyDescent="0.2">
      <c r="A12" s="21" t="s">
        <v>97</v>
      </c>
      <c r="B12" s="21" t="s">
        <v>96</v>
      </c>
      <c r="C12" s="21" t="s">
        <v>98</v>
      </c>
      <c r="D12" s="24">
        <v>2304090</v>
      </c>
      <c r="E12" s="22">
        <v>36099.33008</v>
      </c>
      <c r="F12" s="23">
        <v>4.4234966009449703</v>
      </c>
    </row>
    <row r="13" spans="1:6" x14ac:dyDescent="0.2">
      <c r="A13" s="21" t="s">
        <v>116</v>
      </c>
      <c r="B13" s="21" t="s">
        <v>115</v>
      </c>
      <c r="C13" s="21" t="s">
        <v>98</v>
      </c>
      <c r="D13" s="24">
        <v>2451393</v>
      </c>
      <c r="E13" s="22">
        <v>35780.532229999997</v>
      </c>
      <c r="F13" s="23">
        <v>4.38443213069751</v>
      </c>
    </row>
    <row r="14" spans="1:6" x14ac:dyDescent="0.2">
      <c r="A14" s="21" t="s">
        <v>258</v>
      </c>
      <c r="B14" s="21" t="s">
        <v>257</v>
      </c>
      <c r="C14" s="21" t="s">
        <v>93</v>
      </c>
      <c r="D14" s="24">
        <v>1804309</v>
      </c>
      <c r="E14" s="22">
        <v>32522.669730000001</v>
      </c>
      <c r="F14" s="23">
        <v>3.98522406608358</v>
      </c>
    </row>
    <row r="15" spans="1:6" x14ac:dyDescent="0.2">
      <c r="A15" s="21" t="s">
        <v>113</v>
      </c>
      <c r="B15" s="21" t="s">
        <v>112</v>
      </c>
      <c r="C15" s="21" t="s">
        <v>114</v>
      </c>
      <c r="D15" s="24">
        <v>14449509</v>
      </c>
      <c r="E15" s="22">
        <v>28979.935249999999</v>
      </c>
      <c r="F15" s="23">
        <v>3.55110869896731</v>
      </c>
    </row>
    <row r="16" spans="1:6" x14ac:dyDescent="0.2">
      <c r="A16" s="21" t="s">
        <v>100</v>
      </c>
      <c r="B16" s="21" t="s">
        <v>99</v>
      </c>
      <c r="C16" s="21" t="s">
        <v>101</v>
      </c>
      <c r="D16" s="24">
        <v>801251</v>
      </c>
      <c r="E16" s="22">
        <v>28431.991109999999</v>
      </c>
      <c r="F16" s="23">
        <v>3.4839653742732999</v>
      </c>
    </row>
    <row r="17" spans="1:6" x14ac:dyDescent="0.2">
      <c r="A17" s="21" t="s">
        <v>678</v>
      </c>
      <c r="B17" s="21" t="s">
        <v>677</v>
      </c>
      <c r="C17" s="21" t="s">
        <v>324</v>
      </c>
      <c r="D17" s="24">
        <v>2000000</v>
      </c>
      <c r="E17" s="22">
        <v>27517</v>
      </c>
      <c r="F17" s="23">
        <v>3.3718452862824702</v>
      </c>
    </row>
    <row r="18" spans="1:6" x14ac:dyDescent="0.2">
      <c r="A18" s="21" t="s">
        <v>145</v>
      </c>
      <c r="B18" s="21" t="s">
        <v>144</v>
      </c>
      <c r="C18" s="21" t="s">
        <v>93</v>
      </c>
      <c r="D18" s="24">
        <v>1569449</v>
      </c>
      <c r="E18" s="22">
        <v>22984.580610000001</v>
      </c>
      <c r="F18" s="23">
        <v>2.8164570915073499</v>
      </c>
    </row>
    <row r="19" spans="1:6" x14ac:dyDescent="0.2">
      <c r="A19" s="21" t="s">
        <v>121</v>
      </c>
      <c r="B19" s="21" t="s">
        <v>120</v>
      </c>
      <c r="C19" s="21" t="s">
        <v>122</v>
      </c>
      <c r="D19" s="24">
        <v>1763140</v>
      </c>
      <c r="E19" s="22">
        <v>17450.67815</v>
      </c>
      <c r="F19" s="23">
        <v>2.13835036023222</v>
      </c>
    </row>
    <row r="20" spans="1:6" x14ac:dyDescent="0.2">
      <c r="A20" s="21" t="s">
        <v>344</v>
      </c>
      <c r="B20" s="21" t="s">
        <v>343</v>
      </c>
      <c r="C20" s="21" t="s">
        <v>345</v>
      </c>
      <c r="D20" s="24">
        <v>2470906</v>
      </c>
      <c r="E20" s="22">
        <v>17136.968560000001</v>
      </c>
      <c r="F20" s="23">
        <v>2.0999093891124301</v>
      </c>
    </row>
    <row r="21" spans="1:6" x14ac:dyDescent="0.2">
      <c r="A21" s="21" t="s">
        <v>621</v>
      </c>
      <c r="B21" s="21" t="s">
        <v>620</v>
      </c>
      <c r="C21" s="21" t="s">
        <v>172</v>
      </c>
      <c r="D21" s="24">
        <v>600000</v>
      </c>
      <c r="E21" s="22">
        <v>16068.9</v>
      </c>
      <c r="F21" s="23">
        <v>1.96903167935256</v>
      </c>
    </row>
    <row r="22" spans="1:6" x14ac:dyDescent="0.2">
      <c r="A22" s="21" t="s">
        <v>699</v>
      </c>
      <c r="B22" s="21" t="s">
        <v>698</v>
      </c>
      <c r="C22" s="21" t="s">
        <v>324</v>
      </c>
      <c r="D22" s="24">
        <v>2602827</v>
      </c>
      <c r="E22" s="22">
        <v>15635.181790000001</v>
      </c>
      <c r="F22" s="23">
        <v>1.9158852352647799</v>
      </c>
    </row>
    <row r="23" spans="1:6" x14ac:dyDescent="0.2">
      <c r="A23" s="21" t="s">
        <v>139</v>
      </c>
      <c r="B23" s="21" t="s">
        <v>138</v>
      </c>
      <c r="C23" s="21" t="s">
        <v>140</v>
      </c>
      <c r="D23" s="24">
        <v>252757</v>
      </c>
      <c r="E23" s="22">
        <v>15634.78975</v>
      </c>
      <c r="F23" s="23">
        <v>1.9158371959354199</v>
      </c>
    </row>
    <row r="24" spans="1:6" x14ac:dyDescent="0.2">
      <c r="A24" s="21" t="s">
        <v>697</v>
      </c>
      <c r="B24" s="21" t="s">
        <v>696</v>
      </c>
      <c r="C24" s="21" t="s">
        <v>280</v>
      </c>
      <c r="D24" s="24">
        <v>336914</v>
      </c>
      <c r="E24" s="22">
        <v>14245.566210000001</v>
      </c>
      <c r="F24" s="23">
        <v>1.7456061807469301</v>
      </c>
    </row>
    <row r="25" spans="1:6" x14ac:dyDescent="0.2">
      <c r="A25" s="21" t="s">
        <v>431</v>
      </c>
      <c r="B25" s="21" t="s">
        <v>430</v>
      </c>
      <c r="C25" s="21" t="s">
        <v>98</v>
      </c>
      <c r="D25" s="24">
        <v>250504</v>
      </c>
      <c r="E25" s="22">
        <v>13674.512350000001</v>
      </c>
      <c r="F25" s="23">
        <v>1.6756310647802799</v>
      </c>
    </row>
    <row r="26" spans="1:6" x14ac:dyDescent="0.2">
      <c r="A26" s="21" t="s">
        <v>162</v>
      </c>
      <c r="B26" s="21" t="s">
        <v>161</v>
      </c>
      <c r="C26" s="21" t="s">
        <v>163</v>
      </c>
      <c r="D26" s="24">
        <v>2284256</v>
      </c>
      <c r="E26" s="22">
        <v>13592.465330000001</v>
      </c>
      <c r="F26" s="23">
        <v>1.6655772850208399</v>
      </c>
    </row>
    <row r="27" spans="1:6" x14ac:dyDescent="0.2">
      <c r="A27" s="21" t="s">
        <v>615</v>
      </c>
      <c r="B27" s="21" t="s">
        <v>614</v>
      </c>
      <c r="C27" s="21" t="s">
        <v>140</v>
      </c>
      <c r="D27" s="24">
        <v>1415597</v>
      </c>
      <c r="E27" s="22">
        <v>13315.813179999999</v>
      </c>
      <c r="F27" s="23">
        <v>1.6316772142312399</v>
      </c>
    </row>
    <row r="28" spans="1:6" x14ac:dyDescent="0.2">
      <c r="A28" s="21" t="s">
        <v>716</v>
      </c>
      <c r="B28" s="21" t="s">
        <v>715</v>
      </c>
      <c r="C28" s="21" t="s">
        <v>163</v>
      </c>
      <c r="D28" s="24">
        <v>833695</v>
      </c>
      <c r="E28" s="22">
        <v>12438.312550000001</v>
      </c>
      <c r="F28" s="23">
        <v>1.5241510899089901</v>
      </c>
    </row>
    <row r="29" spans="1:6" x14ac:dyDescent="0.2">
      <c r="A29" s="21" t="s">
        <v>724</v>
      </c>
      <c r="B29" s="21" t="s">
        <v>723</v>
      </c>
      <c r="C29" s="21" t="s">
        <v>131</v>
      </c>
      <c r="D29" s="24">
        <v>559422</v>
      </c>
      <c r="E29" s="22">
        <v>11911.21322</v>
      </c>
      <c r="F29" s="23">
        <v>1.4595620216506999</v>
      </c>
    </row>
    <row r="30" spans="1:6" x14ac:dyDescent="0.2">
      <c r="A30" s="21" t="s">
        <v>130</v>
      </c>
      <c r="B30" s="21" t="s">
        <v>129</v>
      </c>
      <c r="C30" s="21" t="s">
        <v>131</v>
      </c>
      <c r="D30" s="24">
        <v>732917</v>
      </c>
      <c r="E30" s="22">
        <v>11146.56819</v>
      </c>
      <c r="F30" s="23">
        <v>1.3658648620735401</v>
      </c>
    </row>
    <row r="31" spans="1:6" x14ac:dyDescent="0.2">
      <c r="A31" s="21" t="s">
        <v>188</v>
      </c>
      <c r="B31" s="21" t="s">
        <v>187</v>
      </c>
      <c r="C31" s="21" t="s">
        <v>189</v>
      </c>
      <c r="D31" s="24">
        <v>91043</v>
      </c>
      <c r="E31" s="22">
        <v>10622.806200000001</v>
      </c>
      <c r="F31" s="23">
        <v>1.3016847407988601</v>
      </c>
    </row>
    <row r="32" spans="1:6" x14ac:dyDescent="0.2">
      <c r="A32" s="21" t="s">
        <v>150</v>
      </c>
      <c r="B32" s="21" t="s">
        <v>149</v>
      </c>
      <c r="C32" s="21" t="s">
        <v>151</v>
      </c>
      <c r="D32" s="24">
        <v>1713763</v>
      </c>
      <c r="E32" s="22">
        <v>9652.7700980000009</v>
      </c>
      <c r="F32" s="23">
        <v>1.1828196153108901</v>
      </c>
    </row>
    <row r="33" spans="1:6" x14ac:dyDescent="0.2">
      <c r="A33" s="21" t="s">
        <v>638</v>
      </c>
      <c r="B33" s="21" t="s">
        <v>637</v>
      </c>
      <c r="C33" s="21" t="s">
        <v>512</v>
      </c>
      <c r="D33" s="24">
        <v>22673</v>
      </c>
      <c r="E33" s="22">
        <v>8864.9956259999999</v>
      </c>
      <c r="F33" s="23">
        <v>1.0862882477901901</v>
      </c>
    </row>
    <row r="34" spans="1:6" x14ac:dyDescent="0.2">
      <c r="A34" s="21" t="s">
        <v>644</v>
      </c>
      <c r="B34" s="21" t="s">
        <v>643</v>
      </c>
      <c r="C34" s="21" t="s">
        <v>172</v>
      </c>
      <c r="D34" s="24">
        <v>11657280</v>
      </c>
      <c r="E34" s="22">
        <v>8779.0975679999992</v>
      </c>
      <c r="F34" s="23">
        <v>1.07576257413507</v>
      </c>
    </row>
    <row r="35" spans="1:6" x14ac:dyDescent="0.2">
      <c r="A35" s="21" t="s">
        <v>479</v>
      </c>
      <c r="B35" s="21" t="s">
        <v>478</v>
      </c>
      <c r="C35" s="21" t="s">
        <v>169</v>
      </c>
      <c r="D35" s="24">
        <v>601831</v>
      </c>
      <c r="E35" s="22">
        <v>8115.0892039999999</v>
      </c>
      <c r="F35" s="23">
        <v>0.99439711015986998</v>
      </c>
    </row>
    <row r="36" spans="1:6" x14ac:dyDescent="0.2">
      <c r="A36" s="21" t="s">
        <v>367</v>
      </c>
      <c r="B36" s="21" t="s">
        <v>366</v>
      </c>
      <c r="C36" s="21" t="s">
        <v>368</v>
      </c>
      <c r="D36" s="24">
        <v>824065</v>
      </c>
      <c r="E36" s="22">
        <v>8077.0730979999998</v>
      </c>
      <c r="F36" s="23">
        <v>0.98973873796017797</v>
      </c>
    </row>
    <row r="37" spans="1:6" x14ac:dyDescent="0.2">
      <c r="A37" s="21" t="s">
        <v>726</v>
      </c>
      <c r="B37" s="21" t="s">
        <v>725</v>
      </c>
      <c r="C37" s="21" t="s">
        <v>131</v>
      </c>
      <c r="D37" s="24">
        <v>286368</v>
      </c>
      <c r="E37" s="22">
        <v>7993.3899840000004</v>
      </c>
      <c r="F37" s="23">
        <v>0.97948447646792502</v>
      </c>
    </row>
    <row r="38" spans="1:6" x14ac:dyDescent="0.2">
      <c r="A38" s="21" t="s">
        <v>720</v>
      </c>
      <c r="B38" s="21" t="s">
        <v>719</v>
      </c>
      <c r="C38" s="21" t="s">
        <v>143</v>
      </c>
      <c r="D38" s="24">
        <v>693327</v>
      </c>
      <c r="E38" s="22">
        <v>7608.9171619999997</v>
      </c>
      <c r="F38" s="23">
        <v>0.93237240492798901</v>
      </c>
    </row>
    <row r="39" spans="1:6" x14ac:dyDescent="0.2">
      <c r="A39" s="21" t="s">
        <v>254</v>
      </c>
      <c r="B39" s="21" t="s">
        <v>253</v>
      </c>
      <c r="C39" s="21" t="s">
        <v>125</v>
      </c>
      <c r="D39" s="24">
        <v>2034115</v>
      </c>
      <c r="E39" s="22">
        <v>6731.903593</v>
      </c>
      <c r="F39" s="23">
        <v>0.82490596350492595</v>
      </c>
    </row>
    <row r="40" spans="1:6" x14ac:dyDescent="0.2">
      <c r="A40" s="21" t="s">
        <v>718</v>
      </c>
      <c r="B40" s="21" t="s">
        <v>717</v>
      </c>
      <c r="C40" s="21" t="s">
        <v>122</v>
      </c>
      <c r="D40" s="24">
        <v>142538</v>
      </c>
      <c r="E40" s="22">
        <v>6660.7294709999996</v>
      </c>
      <c r="F40" s="23">
        <v>0.81618451393662295</v>
      </c>
    </row>
    <row r="41" spans="1:6" x14ac:dyDescent="0.2">
      <c r="A41" s="21" t="s">
        <v>317</v>
      </c>
      <c r="B41" s="21" t="s">
        <v>316</v>
      </c>
      <c r="C41" s="21" t="s">
        <v>189</v>
      </c>
      <c r="D41" s="24">
        <v>232004</v>
      </c>
      <c r="E41" s="22">
        <v>6195.5508179999997</v>
      </c>
      <c r="F41" s="23">
        <v>0.75918300765333302</v>
      </c>
    </row>
    <row r="42" spans="1:6" x14ac:dyDescent="0.2">
      <c r="A42" s="21" t="s">
        <v>136</v>
      </c>
      <c r="B42" s="21" t="s">
        <v>135</v>
      </c>
      <c r="C42" s="21" t="s">
        <v>137</v>
      </c>
      <c r="D42" s="24">
        <v>479156</v>
      </c>
      <c r="E42" s="22">
        <v>6116.42634</v>
      </c>
      <c r="F42" s="23">
        <v>0.749487346855505</v>
      </c>
    </row>
    <row r="43" spans="1:6" x14ac:dyDescent="0.2">
      <c r="A43" s="21" t="s">
        <v>590</v>
      </c>
      <c r="B43" s="21" t="s">
        <v>589</v>
      </c>
      <c r="C43" s="21" t="s">
        <v>151</v>
      </c>
      <c r="D43" s="24">
        <v>3650315</v>
      </c>
      <c r="E43" s="22">
        <v>6012.4338369999996</v>
      </c>
      <c r="F43" s="23">
        <v>0.736744437706642</v>
      </c>
    </row>
    <row r="44" spans="1:6" x14ac:dyDescent="0.2">
      <c r="A44" s="21" t="s">
        <v>156</v>
      </c>
      <c r="B44" s="21" t="s">
        <v>155</v>
      </c>
      <c r="C44" s="21" t="s">
        <v>122</v>
      </c>
      <c r="D44" s="24">
        <v>49711</v>
      </c>
      <c r="E44" s="22">
        <v>5982.1471739999997</v>
      </c>
      <c r="F44" s="23">
        <v>0.73303320676308703</v>
      </c>
    </row>
    <row r="45" spans="1:6" x14ac:dyDescent="0.2">
      <c r="A45" s="21" t="s">
        <v>714</v>
      </c>
      <c r="B45" s="21" t="s">
        <v>713</v>
      </c>
      <c r="C45" s="21" t="s">
        <v>182</v>
      </c>
      <c r="D45" s="24">
        <v>351024</v>
      </c>
      <c r="E45" s="22">
        <v>4996.8266400000002</v>
      </c>
      <c r="F45" s="23">
        <v>0.61229517579876602</v>
      </c>
    </row>
    <row r="46" spans="1:6" x14ac:dyDescent="0.2">
      <c r="A46" s="21" t="s">
        <v>439</v>
      </c>
      <c r="B46" s="21" t="s">
        <v>438</v>
      </c>
      <c r="C46" s="21" t="s">
        <v>98</v>
      </c>
      <c r="D46" s="24">
        <v>113881</v>
      </c>
      <c r="E46" s="22">
        <v>4830.2056750000002</v>
      </c>
      <c r="F46" s="23">
        <v>0.59187797496178995</v>
      </c>
    </row>
    <row r="47" spans="1:6" x14ac:dyDescent="0.2">
      <c r="A47" s="21" t="s">
        <v>722</v>
      </c>
      <c r="B47" s="21" t="s">
        <v>721</v>
      </c>
      <c r="C47" s="21" t="s">
        <v>169</v>
      </c>
      <c r="D47" s="24">
        <v>145606</v>
      </c>
      <c r="E47" s="22">
        <v>4670.8948739999996</v>
      </c>
      <c r="F47" s="23">
        <v>0.57235653827153499</v>
      </c>
    </row>
    <row r="48" spans="1:6" x14ac:dyDescent="0.2">
      <c r="A48" s="21" t="s">
        <v>629</v>
      </c>
      <c r="B48" s="21" t="s">
        <v>628</v>
      </c>
      <c r="C48" s="21" t="s">
        <v>163</v>
      </c>
      <c r="D48" s="24">
        <v>464574</v>
      </c>
      <c r="E48" s="22">
        <v>4514.2655580000001</v>
      </c>
      <c r="F48" s="23">
        <v>0.55316368218808698</v>
      </c>
    </row>
    <row r="49" spans="1:9" x14ac:dyDescent="0.2">
      <c r="A49" s="21" t="s">
        <v>483</v>
      </c>
      <c r="B49" s="21" t="s">
        <v>482</v>
      </c>
      <c r="C49" s="21" t="s">
        <v>119</v>
      </c>
      <c r="D49" s="24">
        <v>784973</v>
      </c>
      <c r="E49" s="22">
        <v>3933.89219</v>
      </c>
      <c r="F49" s="23">
        <v>0.482046583479119</v>
      </c>
    </row>
    <row r="50" spans="1:9" x14ac:dyDescent="0.2">
      <c r="A50" s="21" t="s">
        <v>236</v>
      </c>
      <c r="B50" s="21" t="s">
        <v>235</v>
      </c>
      <c r="C50" s="21" t="s">
        <v>114</v>
      </c>
      <c r="D50" s="24">
        <v>66925</v>
      </c>
      <c r="E50" s="22">
        <v>3667.3896129999998</v>
      </c>
      <c r="F50" s="23">
        <v>0.44939020894557302</v>
      </c>
    </row>
    <row r="51" spans="1:9" x14ac:dyDescent="0.2">
      <c r="A51" s="20" t="s">
        <v>24</v>
      </c>
      <c r="B51" s="20"/>
      <c r="C51" s="20"/>
      <c r="D51" s="20"/>
      <c r="E51" s="25">
        <f>SUM(E7:E50)</f>
        <v>783093.94552299997</v>
      </c>
      <c r="F51" s="26">
        <f>SUM(F7:F50)</f>
        <v>95.957830756552923</v>
      </c>
      <c r="G51" s="14"/>
      <c r="H51" s="14"/>
      <c r="I51" s="14"/>
    </row>
    <row r="52" spans="1:9" x14ac:dyDescent="0.2">
      <c r="A52" s="21"/>
      <c r="B52" s="21"/>
      <c r="C52" s="21"/>
      <c r="D52" s="21"/>
      <c r="E52" s="22"/>
      <c r="F52" s="23"/>
    </row>
    <row r="53" spans="1:9" x14ac:dyDescent="0.2">
      <c r="A53" s="20" t="s">
        <v>382</v>
      </c>
      <c r="B53" s="21"/>
      <c r="C53" s="21"/>
      <c r="D53" s="21"/>
      <c r="E53" s="22"/>
      <c r="F53" s="23"/>
    </row>
    <row r="54" spans="1:9" x14ac:dyDescent="0.2">
      <c r="A54" s="21" t="s">
        <v>401</v>
      </c>
      <c r="B54" s="21" t="s">
        <v>400</v>
      </c>
      <c r="C54" s="21" t="s">
        <v>207</v>
      </c>
      <c r="D54" s="24">
        <v>249992</v>
      </c>
      <c r="E54" s="22">
        <v>14174.6564</v>
      </c>
      <c r="F54" s="23">
        <v>1.73691711912685</v>
      </c>
    </row>
    <row r="55" spans="1:9" x14ac:dyDescent="0.2">
      <c r="A55" s="20" t="s">
        <v>24</v>
      </c>
      <c r="B55" s="20"/>
      <c r="C55" s="20"/>
      <c r="D55" s="20"/>
      <c r="E55" s="25">
        <f>SUM(E53:E54)</f>
        <v>14174.6564</v>
      </c>
      <c r="F55" s="26">
        <f>SUM(F53:F54)</f>
        <v>1.73691711912685</v>
      </c>
      <c r="G55" s="14"/>
      <c r="H55" s="14"/>
      <c r="I55" s="14"/>
    </row>
    <row r="56" spans="1:9" x14ac:dyDescent="0.2">
      <c r="A56" s="21"/>
      <c r="B56" s="21"/>
      <c r="C56" s="21"/>
      <c r="D56" s="21"/>
      <c r="E56" s="22"/>
      <c r="F56" s="23"/>
    </row>
    <row r="57" spans="1:9" x14ac:dyDescent="0.2">
      <c r="A57" s="20" t="s">
        <v>28</v>
      </c>
      <c r="B57" s="20"/>
      <c r="C57" s="20"/>
      <c r="D57" s="20"/>
      <c r="E57" s="25">
        <f>E51+E55</f>
        <v>797268.60192299995</v>
      </c>
      <c r="F57" s="26">
        <f>F51+F55</f>
        <v>97.694747875679766</v>
      </c>
      <c r="G57" s="14"/>
      <c r="H57" s="14"/>
      <c r="I57" s="14"/>
    </row>
    <row r="58" spans="1:9" x14ac:dyDescent="0.2">
      <c r="A58" s="20"/>
      <c r="B58" s="20"/>
      <c r="C58" s="20"/>
      <c r="D58" s="20"/>
      <c r="E58" s="25"/>
      <c r="F58" s="26"/>
      <c r="G58" s="14"/>
      <c r="H58" s="14"/>
      <c r="I58" s="14"/>
    </row>
    <row r="59" spans="1:9" x14ac:dyDescent="0.2">
      <c r="A59" s="20" t="s">
        <v>30</v>
      </c>
      <c r="B59" s="20"/>
      <c r="C59" s="20"/>
      <c r="D59" s="20"/>
      <c r="E59" s="25">
        <f>E61-(E51+E55)</f>
        <v>18812.732293200097</v>
      </c>
      <c r="F59" s="26">
        <f>F61-(F51+F55)</f>
        <v>2.3052521243202335</v>
      </c>
      <c r="G59" s="14"/>
      <c r="H59" s="14"/>
      <c r="I59" s="14"/>
    </row>
    <row r="60" spans="1:9" x14ac:dyDescent="0.2">
      <c r="A60" s="20"/>
      <c r="B60" s="20"/>
      <c r="C60" s="20"/>
      <c r="D60" s="20"/>
      <c r="E60" s="25"/>
      <c r="F60" s="26"/>
      <c r="G60" s="14"/>
      <c r="H60" s="14"/>
      <c r="I60" s="14"/>
    </row>
    <row r="61" spans="1:9" x14ac:dyDescent="0.2">
      <c r="A61" s="27" t="s">
        <v>29</v>
      </c>
      <c r="B61" s="27"/>
      <c r="C61" s="27"/>
      <c r="D61" s="27"/>
      <c r="E61" s="28">
        <v>816081.33421620005</v>
      </c>
      <c r="F61" s="29">
        <v>100</v>
      </c>
      <c r="G61" s="14"/>
      <c r="H61" s="14"/>
      <c r="I61" s="14"/>
    </row>
    <row r="63" spans="1:9" x14ac:dyDescent="0.2">
      <c r="A63" s="14" t="s">
        <v>33</v>
      </c>
    </row>
    <row r="64" spans="1:9" x14ac:dyDescent="0.2">
      <c r="A64" s="14" t="s">
        <v>34</v>
      </c>
    </row>
    <row r="65" spans="1:4" x14ac:dyDescent="0.2">
      <c r="A65" s="14" t="s">
        <v>35</v>
      </c>
      <c r="B65" s="14"/>
      <c r="C65" s="30" t="s">
        <v>37</v>
      </c>
      <c r="D65" s="14" t="s">
        <v>36</v>
      </c>
    </row>
    <row r="66" spans="1:4" x14ac:dyDescent="0.2">
      <c r="A66" s="7" t="s">
        <v>60</v>
      </c>
      <c r="C66" s="31">
        <v>844.65549999999996</v>
      </c>
      <c r="D66" s="31">
        <v>965.99419999999998</v>
      </c>
    </row>
    <row r="67" spans="1:4" x14ac:dyDescent="0.2">
      <c r="A67" s="7" t="s">
        <v>87</v>
      </c>
      <c r="C67" s="31">
        <v>46.806899999999999</v>
      </c>
      <c r="D67" s="31">
        <v>48.9711</v>
      </c>
    </row>
    <row r="68" spans="1:4" x14ac:dyDescent="0.2">
      <c r="A68" s="7" t="s">
        <v>61</v>
      </c>
      <c r="C68" s="31">
        <v>923.94090000000006</v>
      </c>
      <c r="D68" s="31">
        <v>1060.8694</v>
      </c>
    </row>
    <row r="69" spans="1:4" x14ac:dyDescent="0.2">
      <c r="A69" s="7" t="s">
        <v>88</v>
      </c>
      <c r="C69" s="31">
        <v>53.6629</v>
      </c>
      <c r="D69" s="31">
        <v>56.465600000000002</v>
      </c>
    </row>
    <row r="71" spans="1:4" x14ac:dyDescent="0.2">
      <c r="A71" s="14" t="s">
        <v>38</v>
      </c>
    </row>
    <row r="72" spans="1:4" x14ac:dyDescent="0.2">
      <c r="A72" s="84" t="s">
        <v>39</v>
      </c>
      <c r="B72" s="85"/>
      <c r="C72" s="32" t="s">
        <v>40</v>
      </c>
    </row>
    <row r="73" spans="1:4" x14ac:dyDescent="0.2">
      <c r="A73" s="80" t="s">
        <v>87</v>
      </c>
      <c r="B73" s="81"/>
      <c r="C73" s="33">
        <v>4</v>
      </c>
    </row>
    <row r="74" spans="1:4" x14ac:dyDescent="0.2">
      <c r="A74" s="80" t="s">
        <v>88</v>
      </c>
      <c r="B74" s="81"/>
      <c r="C74" s="33">
        <v>4.5</v>
      </c>
    </row>
    <row r="75" spans="1:4" x14ac:dyDescent="0.2">
      <c r="A75" s="7" t="s">
        <v>41</v>
      </c>
    </row>
    <row r="76" spans="1:4" x14ac:dyDescent="0.2">
      <c r="A76" s="7" t="s">
        <v>42</v>
      </c>
    </row>
    <row r="78" spans="1:4" x14ac:dyDescent="0.2">
      <c r="A78" s="14" t="s">
        <v>309</v>
      </c>
      <c r="D78" s="51">
        <v>0.35010000000000002</v>
      </c>
    </row>
    <row r="80" spans="1:4" x14ac:dyDescent="0.2">
      <c r="A80" s="87" t="s">
        <v>44</v>
      </c>
      <c r="B80" s="87"/>
      <c r="C80" s="87"/>
      <c r="D80" s="30" t="s">
        <v>829</v>
      </c>
    </row>
    <row r="82" spans="1:1" x14ac:dyDescent="0.2">
      <c r="A82" s="14" t="s">
        <v>1166</v>
      </c>
    </row>
    <row r="83" spans="1:1" x14ac:dyDescent="0.2">
      <c r="A83" s="76"/>
    </row>
    <row r="84" spans="1:1" x14ac:dyDescent="0.2">
      <c r="A84" s="68" t="s">
        <v>1156</v>
      </c>
    </row>
    <row r="85" spans="1:1" x14ac:dyDescent="0.2">
      <c r="A85" s="70"/>
    </row>
    <row r="86" spans="1:1" x14ac:dyDescent="0.2">
      <c r="A86" s="69"/>
    </row>
    <row r="87" spans="1:1" x14ac:dyDescent="0.2">
      <c r="A87" s="69"/>
    </row>
    <row r="88" spans="1:1" x14ac:dyDescent="0.2">
      <c r="A88" s="69"/>
    </row>
    <row r="89" spans="1:1" x14ac:dyDescent="0.2">
      <c r="A89" s="69"/>
    </row>
    <row r="90" spans="1:1" x14ac:dyDescent="0.2">
      <c r="A90" s="69"/>
    </row>
    <row r="91" spans="1:1" x14ac:dyDescent="0.2">
      <c r="A91" s="69"/>
    </row>
    <row r="92" spans="1:1" x14ac:dyDescent="0.2">
      <c r="A92" s="69"/>
    </row>
    <row r="93" spans="1:1" x14ac:dyDescent="0.2">
      <c r="A93" s="69"/>
    </row>
    <row r="94" spans="1:1" x14ac:dyDescent="0.2">
      <c r="A94" s="69"/>
    </row>
    <row r="95" spans="1:1" x14ac:dyDescent="0.2">
      <c r="A95" s="69"/>
    </row>
    <row r="96" spans="1:1" x14ac:dyDescent="0.2">
      <c r="A96" s="69"/>
    </row>
    <row r="97" spans="1:1" x14ac:dyDescent="0.2">
      <c r="A97" s="69"/>
    </row>
    <row r="98" spans="1:1" x14ac:dyDescent="0.2">
      <c r="A98" s="68" t="s">
        <v>1174</v>
      </c>
    </row>
    <row r="99" spans="1:1" x14ac:dyDescent="0.2">
      <c r="A99" s="69"/>
    </row>
    <row r="100" spans="1:1" x14ac:dyDescent="0.2">
      <c r="A100" s="68" t="s">
        <v>1158</v>
      </c>
    </row>
    <row r="101" spans="1:1" x14ac:dyDescent="0.2">
      <c r="A101" s="69"/>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row r="112" spans="1:1" x14ac:dyDescent="0.2">
      <c r="A112" s="69"/>
    </row>
  </sheetData>
  <mergeCells count="5">
    <mergeCell ref="A1:F1"/>
    <mergeCell ref="A72:B72"/>
    <mergeCell ref="A73:B73"/>
    <mergeCell ref="A74:B74"/>
    <mergeCell ref="A80:C80"/>
  </mergeCells>
  <conditionalFormatting sqref="F2:F3 F215:F65536">
    <cfRule type="cellIs" dxfId="34" priority="2" stopIfTrue="1" operator="between">
      <formula>0.009</formula>
      <formula>-0.009</formula>
    </cfRule>
  </conditionalFormatting>
  <conditionalFormatting sqref="F5:F114">
    <cfRule type="cellIs" dxfId="33"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3"/>
  <sheetViews>
    <sheetView workbookViewId="0">
      <selection sqref="A1:F1"/>
    </sheetView>
  </sheetViews>
  <sheetFormatPr defaultColWidth="9.33203125" defaultRowHeight="10.199999999999999" x14ac:dyDescent="0.2"/>
  <cols>
    <col min="1" max="1" width="38.6640625" style="7" bestFit="1" customWidth="1"/>
    <col min="2" max="2" width="32.33203125" style="7" bestFit="1" customWidth="1"/>
    <col min="3" max="3" width="20" style="7" bestFit="1" customWidth="1"/>
    <col min="4" max="4" width="15.33203125" style="7" bestFit="1" customWidth="1"/>
    <col min="5" max="5" width="34.5546875" style="10" customWidth="1"/>
    <col min="6" max="6" width="13.5546875" style="11" bestFit="1" customWidth="1"/>
    <col min="7" max="16384" width="9.33203125" style="7"/>
  </cols>
  <sheetData>
    <row r="1" spans="1:6" s="1" customFormat="1" ht="13.8" x14ac:dyDescent="0.2">
      <c r="A1" s="82" t="s">
        <v>20</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100</v>
      </c>
      <c r="B7" s="21" t="s">
        <v>99</v>
      </c>
      <c r="C7" s="21" t="s">
        <v>101</v>
      </c>
      <c r="D7" s="24">
        <v>675000</v>
      </c>
      <c r="E7" s="22">
        <v>23952.037499999999</v>
      </c>
      <c r="F7" s="23">
        <v>8.7471705430909896</v>
      </c>
    </row>
    <row r="8" spans="1:6" x14ac:dyDescent="0.2">
      <c r="A8" s="21" t="s">
        <v>124</v>
      </c>
      <c r="B8" s="21" t="s">
        <v>123</v>
      </c>
      <c r="C8" s="21" t="s">
        <v>125</v>
      </c>
      <c r="D8" s="24">
        <v>3930000</v>
      </c>
      <c r="E8" s="22">
        <v>14869.155000000001</v>
      </c>
      <c r="F8" s="23">
        <v>5.4301449142543401</v>
      </c>
    </row>
    <row r="9" spans="1:6" x14ac:dyDescent="0.2">
      <c r="A9" s="21" t="s">
        <v>108</v>
      </c>
      <c r="B9" s="21" t="s">
        <v>107</v>
      </c>
      <c r="C9" s="21" t="s">
        <v>109</v>
      </c>
      <c r="D9" s="24">
        <v>440000</v>
      </c>
      <c r="E9" s="22">
        <v>13775.52</v>
      </c>
      <c r="F9" s="23">
        <v>5.0307545969632397</v>
      </c>
    </row>
    <row r="10" spans="1:6" x14ac:dyDescent="0.2">
      <c r="A10" s="21" t="s">
        <v>133</v>
      </c>
      <c r="B10" s="21" t="s">
        <v>132</v>
      </c>
      <c r="C10" s="21" t="s">
        <v>134</v>
      </c>
      <c r="D10" s="24">
        <v>943250</v>
      </c>
      <c r="E10" s="22">
        <v>13141.83063</v>
      </c>
      <c r="F10" s="23">
        <v>4.7993342432361699</v>
      </c>
    </row>
    <row r="11" spans="1:6" x14ac:dyDescent="0.2">
      <c r="A11" s="21" t="s">
        <v>95</v>
      </c>
      <c r="B11" s="21" t="s">
        <v>94</v>
      </c>
      <c r="C11" s="21" t="s">
        <v>93</v>
      </c>
      <c r="D11" s="24">
        <v>1075000</v>
      </c>
      <c r="E11" s="22">
        <v>12895.7</v>
      </c>
      <c r="F11" s="23">
        <v>4.7094485040171898</v>
      </c>
    </row>
    <row r="12" spans="1:6" x14ac:dyDescent="0.2">
      <c r="A12" s="21" t="s">
        <v>165</v>
      </c>
      <c r="B12" s="21" t="s">
        <v>164</v>
      </c>
      <c r="C12" s="21" t="s">
        <v>166</v>
      </c>
      <c r="D12" s="24">
        <v>4500000</v>
      </c>
      <c r="E12" s="22">
        <v>12339</v>
      </c>
      <c r="F12" s="23">
        <v>4.50614430322263</v>
      </c>
    </row>
    <row r="13" spans="1:6" x14ac:dyDescent="0.2">
      <c r="A13" s="21" t="s">
        <v>254</v>
      </c>
      <c r="B13" s="21" t="s">
        <v>253</v>
      </c>
      <c r="C13" s="21" t="s">
        <v>125</v>
      </c>
      <c r="D13" s="24">
        <v>3365000</v>
      </c>
      <c r="E13" s="22">
        <v>11136.467500000001</v>
      </c>
      <c r="F13" s="23">
        <v>4.0669851351931996</v>
      </c>
    </row>
    <row r="14" spans="1:6" x14ac:dyDescent="0.2">
      <c r="A14" s="21" t="s">
        <v>530</v>
      </c>
      <c r="B14" s="21" t="s">
        <v>529</v>
      </c>
      <c r="C14" s="21" t="s">
        <v>134</v>
      </c>
      <c r="D14" s="24">
        <v>807847</v>
      </c>
      <c r="E14" s="22">
        <v>10889.77756</v>
      </c>
      <c r="F14" s="23">
        <v>3.9768951386137901</v>
      </c>
    </row>
    <row r="15" spans="1:6" x14ac:dyDescent="0.2">
      <c r="A15" s="21" t="s">
        <v>103</v>
      </c>
      <c r="B15" s="21" t="s">
        <v>102</v>
      </c>
      <c r="C15" s="21" t="s">
        <v>104</v>
      </c>
      <c r="D15" s="24">
        <v>710000</v>
      </c>
      <c r="E15" s="22">
        <v>10252.754999999999</v>
      </c>
      <c r="F15" s="23">
        <v>3.7442575197007302</v>
      </c>
    </row>
    <row r="16" spans="1:6" x14ac:dyDescent="0.2">
      <c r="A16" s="21" t="s">
        <v>693</v>
      </c>
      <c r="B16" s="21" t="s">
        <v>692</v>
      </c>
      <c r="C16" s="21" t="s">
        <v>134</v>
      </c>
      <c r="D16" s="24">
        <v>218994</v>
      </c>
      <c r="E16" s="22">
        <v>9679.3158060000005</v>
      </c>
      <c r="F16" s="23">
        <v>3.5348402446146099</v>
      </c>
    </row>
    <row r="17" spans="1:6" x14ac:dyDescent="0.2">
      <c r="A17" s="21" t="s">
        <v>497</v>
      </c>
      <c r="B17" s="21" t="s">
        <v>496</v>
      </c>
      <c r="C17" s="21" t="s">
        <v>169</v>
      </c>
      <c r="D17" s="24">
        <v>489149</v>
      </c>
      <c r="E17" s="22">
        <v>9570.9339089999994</v>
      </c>
      <c r="F17" s="23">
        <v>3.4952596896475101</v>
      </c>
    </row>
    <row r="18" spans="1:6" x14ac:dyDescent="0.2">
      <c r="A18" s="21" t="s">
        <v>728</v>
      </c>
      <c r="B18" s="21" t="s">
        <v>727</v>
      </c>
      <c r="C18" s="21" t="s">
        <v>101</v>
      </c>
      <c r="D18" s="24">
        <v>2500000</v>
      </c>
      <c r="E18" s="22">
        <v>7911.25</v>
      </c>
      <c r="F18" s="23">
        <v>2.8891509943164002</v>
      </c>
    </row>
    <row r="19" spans="1:6" x14ac:dyDescent="0.2">
      <c r="A19" s="21" t="s">
        <v>106</v>
      </c>
      <c r="B19" s="21" t="s">
        <v>105</v>
      </c>
      <c r="C19" s="21" t="s">
        <v>93</v>
      </c>
      <c r="D19" s="24">
        <v>625000</v>
      </c>
      <c r="E19" s="22">
        <v>7907.8125</v>
      </c>
      <c r="F19" s="23">
        <v>2.8878956356129102</v>
      </c>
    </row>
    <row r="20" spans="1:6" x14ac:dyDescent="0.2">
      <c r="A20" s="21" t="s">
        <v>514</v>
      </c>
      <c r="B20" s="21" t="s">
        <v>513</v>
      </c>
      <c r="C20" s="21" t="s">
        <v>368</v>
      </c>
      <c r="D20" s="24">
        <v>180000</v>
      </c>
      <c r="E20" s="22">
        <v>7063.02</v>
      </c>
      <c r="F20" s="23">
        <v>2.57938141960835</v>
      </c>
    </row>
    <row r="21" spans="1:6" x14ac:dyDescent="0.2">
      <c r="A21" s="21" t="s">
        <v>191</v>
      </c>
      <c r="B21" s="21" t="s">
        <v>190</v>
      </c>
      <c r="C21" s="21" t="s">
        <v>192</v>
      </c>
      <c r="D21" s="24">
        <v>3500000</v>
      </c>
      <c r="E21" s="22">
        <v>6090.35</v>
      </c>
      <c r="F21" s="23">
        <v>2.22416694684593</v>
      </c>
    </row>
    <row r="22" spans="1:6" x14ac:dyDescent="0.2">
      <c r="A22" s="21" t="s">
        <v>538</v>
      </c>
      <c r="B22" s="21" t="s">
        <v>537</v>
      </c>
      <c r="C22" s="21" t="s">
        <v>393</v>
      </c>
      <c r="D22" s="24">
        <v>762057</v>
      </c>
      <c r="E22" s="22">
        <v>5552.7283310000003</v>
      </c>
      <c r="F22" s="23">
        <v>2.02783006208595</v>
      </c>
    </row>
    <row r="23" spans="1:6" x14ac:dyDescent="0.2">
      <c r="A23" s="21" t="s">
        <v>524</v>
      </c>
      <c r="B23" s="21" t="s">
        <v>523</v>
      </c>
      <c r="C23" s="21" t="s">
        <v>525</v>
      </c>
      <c r="D23" s="24">
        <v>950000</v>
      </c>
      <c r="E23" s="22">
        <v>5457.75</v>
      </c>
      <c r="F23" s="23">
        <v>1.9931444258783799</v>
      </c>
    </row>
    <row r="24" spans="1:6" x14ac:dyDescent="0.2">
      <c r="A24" s="21" t="s">
        <v>656</v>
      </c>
      <c r="B24" s="21" t="s">
        <v>655</v>
      </c>
      <c r="C24" s="21" t="s">
        <v>134</v>
      </c>
      <c r="D24" s="24">
        <v>335000</v>
      </c>
      <c r="E24" s="22">
        <v>5210.2550000000001</v>
      </c>
      <c r="F24" s="23">
        <v>1.9027604252035999</v>
      </c>
    </row>
    <row r="25" spans="1:6" x14ac:dyDescent="0.2">
      <c r="A25" s="21" t="s">
        <v>279</v>
      </c>
      <c r="B25" s="21" t="s">
        <v>278</v>
      </c>
      <c r="C25" s="21" t="s">
        <v>280</v>
      </c>
      <c r="D25" s="24">
        <v>485000</v>
      </c>
      <c r="E25" s="22">
        <v>5055.6400000000003</v>
      </c>
      <c r="F25" s="23">
        <v>1.8462957602029699</v>
      </c>
    </row>
    <row r="26" spans="1:6" x14ac:dyDescent="0.2">
      <c r="A26" s="21" t="s">
        <v>607</v>
      </c>
      <c r="B26" s="21" t="s">
        <v>606</v>
      </c>
      <c r="C26" s="21" t="s">
        <v>134</v>
      </c>
      <c r="D26" s="24">
        <v>124000</v>
      </c>
      <c r="E26" s="22">
        <v>4918.8940000000002</v>
      </c>
      <c r="F26" s="23">
        <v>1.79635676928892</v>
      </c>
    </row>
    <row r="27" spans="1:6" x14ac:dyDescent="0.2">
      <c r="A27" s="21" t="s">
        <v>196</v>
      </c>
      <c r="B27" s="21" t="s">
        <v>195</v>
      </c>
      <c r="C27" s="21" t="s">
        <v>189</v>
      </c>
      <c r="D27" s="24">
        <v>266526</v>
      </c>
      <c r="E27" s="22">
        <v>4833.3157469999996</v>
      </c>
      <c r="F27" s="23">
        <v>1.76510399700302</v>
      </c>
    </row>
    <row r="28" spans="1:6" x14ac:dyDescent="0.2">
      <c r="A28" s="21" t="s">
        <v>697</v>
      </c>
      <c r="B28" s="21" t="s">
        <v>696</v>
      </c>
      <c r="C28" s="21" t="s">
        <v>280</v>
      </c>
      <c r="D28" s="24">
        <v>110000</v>
      </c>
      <c r="E28" s="22">
        <v>4651.0749999999998</v>
      </c>
      <c r="F28" s="23">
        <v>1.69855054016624</v>
      </c>
    </row>
    <row r="29" spans="1:6" x14ac:dyDescent="0.2">
      <c r="A29" s="21" t="s">
        <v>507</v>
      </c>
      <c r="B29" s="21" t="s">
        <v>506</v>
      </c>
      <c r="C29" s="21" t="s">
        <v>101</v>
      </c>
      <c r="D29" s="24">
        <v>295735</v>
      </c>
      <c r="E29" s="22">
        <v>4593.6517549999999</v>
      </c>
      <c r="F29" s="23">
        <v>1.6775798433245701</v>
      </c>
    </row>
    <row r="30" spans="1:6" x14ac:dyDescent="0.2">
      <c r="A30" s="21" t="s">
        <v>118</v>
      </c>
      <c r="B30" s="21" t="s">
        <v>117</v>
      </c>
      <c r="C30" s="21" t="s">
        <v>119</v>
      </c>
      <c r="D30" s="24">
        <v>1067161</v>
      </c>
      <c r="E30" s="22">
        <v>4325.2035329999999</v>
      </c>
      <c r="F30" s="23">
        <v>1.5795438253105101</v>
      </c>
    </row>
    <row r="31" spans="1:6" x14ac:dyDescent="0.2">
      <c r="A31" s="21" t="s">
        <v>111</v>
      </c>
      <c r="B31" s="21" t="s">
        <v>110</v>
      </c>
      <c r="C31" s="21" t="s">
        <v>93</v>
      </c>
      <c r="D31" s="24">
        <v>500000</v>
      </c>
      <c r="E31" s="22">
        <v>4244.75</v>
      </c>
      <c r="F31" s="23">
        <v>1.55016257647332</v>
      </c>
    </row>
    <row r="32" spans="1:6" x14ac:dyDescent="0.2">
      <c r="A32" s="21" t="s">
        <v>200</v>
      </c>
      <c r="B32" s="21" t="s">
        <v>199</v>
      </c>
      <c r="C32" s="21" t="s">
        <v>119</v>
      </c>
      <c r="D32" s="24">
        <v>90000</v>
      </c>
      <c r="E32" s="22">
        <v>4069.5749999999998</v>
      </c>
      <c r="F32" s="23">
        <v>1.48618949694361</v>
      </c>
    </row>
    <row r="33" spans="1:6" x14ac:dyDescent="0.2">
      <c r="A33" s="21" t="s">
        <v>425</v>
      </c>
      <c r="B33" s="21" t="s">
        <v>424</v>
      </c>
      <c r="C33" s="21" t="s">
        <v>114</v>
      </c>
      <c r="D33" s="24">
        <v>150000</v>
      </c>
      <c r="E33" s="22">
        <v>4021.2750000000001</v>
      </c>
      <c r="F33" s="23">
        <v>1.46855056592443</v>
      </c>
    </row>
    <row r="34" spans="1:6" x14ac:dyDescent="0.2">
      <c r="A34" s="21" t="s">
        <v>147</v>
      </c>
      <c r="B34" s="21" t="s">
        <v>146</v>
      </c>
      <c r="C34" s="21" t="s">
        <v>148</v>
      </c>
      <c r="D34" s="24">
        <v>1250000</v>
      </c>
      <c r="E34" s="22">
        <v>3823.75</v>
      </c>
      <c r="F34" s="23">
        <v>1.3964153723516901</v>
      </c>
    </row>
    <row r="35" spans="1:6" x14ac:dyDescent="0.2">
      <c r="A35" s="21" t="s">
        <v>282</v>
      </c>
      <c r="B35" s="21" t="s">
        <v>281</v>
      </c>
      <c r="C35" s="21" t="s">
        <v>189</v>
      </c>
      <c r="D35" s="24">
        <v>419853</v>
      </c>
      <c r="E35" s="22">
        <v>3711.2905940000001</v>
      </c>
      <c r="F35" s="23">
        <v>1.35534573042846</v>
      </c>
    </row>
    <row r="36" spans="1:6" x14ac:dyDescent="0.2">
      <c r="A36" s="21" t="s">
        <v>349</v>
      </c>
      <c r="B36" s="21" t="s">
        <v>348</v>
      </c>
      <c r="C36" s="21" t="s">
        <v>280</v>
      </c>
      <c r="D36" s="24">
        <v>3500000</v>
      </c>
      <c r="E36" s="22">
        <v>3588.55</v>
      </c>
      <c r="F36" s="23">
        <v>1.3105214473887301</v>
      </c>
    </row>
    <row r="37" spans="1:6" x14ac:dyDescent="0.2">
      <c r="A37" s="21" t="s">
        <v>522</v>
      </c>
      <c r="B37" s="21" t="s">
        <v>521</v>
      </c>
      <c r="C37" s="21" t="s">
        <v>393</v>
      </c>
      <c r="D37" s="24">
        <v>700000</v>
      </c>
      <c r="E37" s="22">
        <v>3479</v>
      </c>
      <c r="F37" s="23">
        <v>1.2705143067437801</v>
      </c>
    </row>
    <row r="38" spans="1:6" x14ac:dyDescent="0.2">
      <c r="A38" s="21" t="s">
        <v>712</v>
      </c>
      <c r="B38" s="21" t="s">
        <v>711</v>
      </c>
      <c r="C38" s="21" t="s">
        <v>280</v>
      </c>
      <c r="D38" s="24">
        <v>849830</v>
      </c>
      <c r="E38" s="22">
        <v>3400.5947449999999</v>
      </c>
      <c r="F38" s="23">
        <v>1.2418810793217101</v>
      </c>
    </row>
    <row r="39" spans="1:6" x14ac:dyDescent="0.2">
      <c r="A39" s="21" t="s">
        <v>682</v>
      </c>
      <c r="B39" s="21" t="s">
        <v>681</v>
      </c>
      <c r="C39" s="21" t="s">
        <v>119</v>
      </c>
      <c r="D39" s="24">
        <v>317957</v>
      </c>
      <c r="E39" s="22">
        <v>2646.6740679999998</v>
      </c>
      <c r="F39" s="23">
        <v>0.96655282227127504</v>
      </c>
    </row>
    <row r="40" spans="1:6" x14ac:dyDescent="0.2">
      <c r="A40" s="21" t="s">
        <v>156</v>
      </c>
      <c r="B40" s="21" t="s">
        <v>155</v>
      </c>
      <c r="C40" s="21" t="s">
        <v>122</v>
      </c>
      <c r="D40" s="24">
        <v>20000</v>
      </c>
      <c r="E40" s="22">
        <v>2406.77</v>
      </c>
      <c r="F40" s="23">
        <v>0.87894099397577796</v>
      </c>
    </row>
    <row r="41" spans="1:6" x14ac:dyDescent="0.2">
      <c r="A41" s="21" t="s">
        <v>184</v>
      </c>
      <c r="B41" s="21" t="s">
        <v>183</v>
      </c>
      <c r="C41" s="21" t="s">
        <v>148</v>
      </c>
      <c r="D41" s="24">
        <v>40000</v>
      </c>
      <c r="E41" s="22">
        <v>2105.6999999999998</v>
      </c>
      <c r="F41" s="23">
        <v>0.76899165728956098</v>
      </c>
    </row>
    <row r="42" spans="1:6" x14ac:dyDescent="0.2">
      <c r="A42" s="21" t="s">
        <v>361</v>
      </c>
      <c r="B42" s="21" t="s">
        <v>360</v>
      </c>
      <c r="C42" s="21" t="s">
        <v>125</v>
      </c>
      <c r="D42" s="24">
        <v>1650000</v>
      </c>
      <c r="E42" s="22">
        <v>1661.55</v>
      </c>
      <c r="F42" s="23">
        <v>0.60679018291754305</v>
      </c>
    </row>
    <row r="43" spans="1:6" x14ac:dyDescent="0.2">
      <c r="A43" s="21" t="s">
        <v>168</v>
      </c>
      <c r="B43" s="21" t="s">
        <v>167</v>
      </c>
      <c r="C43" s="21" t="s">
        <v>169</v>
      </c>
      <c r="D43" s="24">
        <v>70012</v>
      </c>
      <c r="E43" s="22">
        <v>1325.047112</v>
      </c>
      <c r="F43" s="23">
        <v>0.48390092351409297</v>
      </c>
    </row>
    <row r="44" spans="1:6" x14ac:dyDescent="0.2">
      <c r="A44" s="21" t="s">
        <v>730</v>
      </c>
      <c r="B44" s="21" t="s">
        <v>729</v>
      </c>
      <c r="C44" s="21" t="s">
        <v>547</v>
      </c>
      <c r="D44" s="24">
        <v>188356</v>
      </c>
      <c r="E44" s="22">
        <v>1019.00596</v>
      </c>
      <c r="F44" s="23">
        <v>0.37213614568473202</v>
      </c>
    </row>
    <row r="45" spans="1:6" x14ac:dyDescent="0.2">
      <c r="A45" s="21" t="s">
        <v>179</v>
      </c>
      <c r="B45" s="21" t="s">
        <v>178</v>
      </c>
      <c r="C45" s="21" t="s">
        <v>104</v>
      </c>
      <c r="D45" s="24">
        <v>80000</v>
      </c>
      <c r="E45" s="22">
        <v>893.48</v>
      </c>
      <c r="F45" s="23">
        <v>0.32629466018667302</v>
      </c>
    </row>
    <row r="46" spans="1:6" x14ac:dyDescent="0.2">
      <c r="A46" s="21" t="s">
        <v>676</v>
      </c>
      <c r="B46" s="21" t="s">
        <v>675</v>
      </c>
      <c r="C46" s="21" t="s">
        <v>101</v>
      </c>
      <c r="D46" s="24">
        <v>63500</v>
      </c>
      <c r="E46" s="22">
        <v>790.57500000000005</v>
      </c>
      <c r="F46" s="23">
        <v>0.28871424203908203</v>
      </c>
    </row>
    <row r="47" spans="1:6" x14ac:dyDescent="0.2">
      <c r="A47" s="21" t="s">
        <v>355</v>
      </c>
      <c r="B47" s="21" t="s">
        <v>354</v>
      </c>
      <c r="C47" s="21" t="s">
        <v>125</v>
      </c>
      <c r="D47" s="24">
        <v>369056</v>
      </c>
      <c r="E47" s="22">
        <v>600.08505600000001</v>
      </c>
      <c r="F47" s="23">
        <v>0.219148217565721</v>
      </c>
    </row>
    <row r="48" spans="1:6" x14ac:dyDescent="0.2">
      <c r="A48" s="21" t="s">
        <v>599</v>
      </c>
      <c r="B48" s="21" t="s">
        <v>1191</v>
      </c>
      <c r="C48" s="21" t="s">
        <v>169</v>
      </c>
      <c r="D48" s="24">
        <v>62553</v>
      </c>
      <c r="E48" s="22">
        <v>184.093479</v>
      </c>
      <c r="F48" s="23">
        <v>6.7230065779745898E-2</v>
      </c>
    </row>
    <row r="49" spans="1:9" x14ac:dyDescent="0.2">
      <c r="A49" s="20" t="s">
        <v>24</v>
      </c>
      <c r="B49" s="20"/>
      <c r="C49" s="20"/>
      <c r="D49" s="20"/>
      <c r="E49" s="25">
        <f>SUM(E7:E48)</f>
        <v>260045.20478500001</v>
      </c>
      <c r="F49" s="26">
        <f>SUM(F7:F48)</f>
        <v>94.967275964202059</v>
      </c>
      <c r="G49" s="14"/>
      <c r="H49" s="14"/>
      <c r="I49" s="14"/>
    </row>
    <row r="50" spans="1:9" x14ac:dyDescent="0.2">
      <c r="A50" s="21"/>
      <c r="B50" s="21"/>
      <c r="C50" s="21"/>
      <c r="D50" s="21"/>
      <c r="E50" s="22"/>
      <c r="F50" s="23"/>
    </row>
    <row r="51" spans="1:9" x14ac:dyDescent="0.2">
      <c r="A51" s="20" t="s">
        <v>28</v>
      </c>
      <c r="B51" s="20"/>
      <c r="C51" s="20"/>
      <c r="D51" s="20"/>
      <c r="E51" s="25">
        <f>E49</f>
        <v>260045.20478500001</v>
      </c>
      <c r="F51" s="26">
        <f>F49</f>
        <v>94.967275964202059</v>
      </c>
      <c r="G51" s="14"/>
      <c r="H51" s="14"/>
      <c r="I51" s="14"/>
    </row>
    <row r="52" spans="1:9" x14ac:dyDescent="0.2">
      <c r="A52" s="20"/>
      <c r="B52" s="20"/>
      <c r="C52" s="20"/>
      <c r="D52" s="20"/>
      <c r="E52" s="25"/>
      <c r="F52" s="26"/>
      <c r="G52" s="14"/>
      <c r="H52" s="14"/>
      <c r="I52" s="14"/>
    </row>
    <row r="53" spans="1:9" x14ac:dyDescent="0.2">
      <c r="A53" s="20" t="s">
        <v>30</v>
      </c>
      <c r="B53" s="20"/>
      <c r="C53" s="20"/>
      <c r="D53" s="20"/>
      <c r="E53" s="25">
        <f>E55-(E49)</f>
        <v>13780.912837899989</v>
      </c>
      <c r="F53" s="26">
        <f>F55-(F49)</f>
        <v>5.0327240357979406</v>
      </c>
      <c r="G53" s="14"/>
      <c r="H53" s="14"/>
      <c r="I53" s="14"/>
    </row>
    <row r="54" spans="1:9" x14ac:dyDescent="0.2">
      <c r="A54" s="20"/>
      <c r="B54" s="20"/>
      <c r="C54" s="20"/>
      <c r="D54" s="20"/>
      <c r="E54" s="25"/>
      <c r="F54" s="26"/>
      <c r="G54" s="14"/>
      <c r="H54" s="14"/>
      <c r="I54" s="14"/>
    </row>
    <row r="55" spans="1:9" x14ac:dyDescent="0.2">
      <c r="A55" s="27" t="s">
        <v>29</v>
      </c>
      <c r="B55" s="27"/>
      <c r="C55" s="27"/>
      <c r="D55" s="27"/>
      <c r="E55" s="28">
        <v>273826.1176229</v>
      </c>
      <c r="F55" s="29">
        <v>100</v>
      </c>
      <c r="G55" s="14"/>
      <c r="H55" s="14"/>
      <c r="I55" s="14"/>
    </row>
    <row r="57" spans="1:9" x14ac:dyDescent="0.2">
      <c r="A57" s="14" t="s">
        <v>33</v>
      </c>
    </row>
    <row r="58" spans="1:9" x14ac:dyDescent="0.2">
      <c r="A58" s="14" t="s">
        <v>34</v>
      </c>
    </row>
    <row r="59" spans="1:9" x14ac:dyDescent="0.2">
      <c r="A59" s="14" t="s">
        <v>35</v>
      </c>
      <c r="B59" s="14"/>
      <c r="C59" s="30" t="s">
        <v>37</v>
      </c>
      <c r="D59" s="14" t="s">
        <v>36</v>
      </c>
    </row>
    <row r="60" spans="1:9" x14ac:dyDescent="0.2">
      <c r="A60" s="7" t="s">
        <v>60</v>
      </c>
      <c r="C60" s="31">
        <v>108.15</v>
      </c>
      <c r="D60" s="31">
        <v>143.2336</v>
      </c>
    </row>
    <row r="61" spans="1:9" x14ac:dyDescent="0.2">
      <c r="A61" s="7" t="s">
        <v>87</v>
      </c>
      <c r="C61" s="31">
        <v>36.932099999999998</v>
      </c>
      <c r="D61" s="31">
        <v>48.912799999999997</v>
      </c>
    </row>
    <row r="62" spans="1:9" x14ac:dyDescent="0.2">
      <c r="A62" s="7" t="s">
        <v>61</v>
      </c>
      <c r="C62" s="31">
        <v>122.3865</v>
      </c>
      <c r="D62" s="31">
        <v>162.9034</v>
      </c>
    </row>
    <row r="63" spans="1:9" x14ac:dyDescent="0.2">
      <c r="A63" s="7" t="s">
        <v>88</v>
      </c>
      <c r="C63" s="31">
        <v>43.928699999999999</v>
      </c>
      <c r="D63" s="31">
        <v>58.4696</v>
      </c>
    </row>
    <row r="65" spans="1:4" x14ac:dyDescent="0.2">
      <c r="A65" s="7" t="s">
        <v>42</v>
      </c>
    </row>
    <row r="67" spans="1:4" x14ac:dyDescent="0.2">
      <c r="A67" s="14" t="s">
        <v>38</v>
      </c>
      <c r="D67" s="30" t="s">
        <v>45</v>
      </c>
    </row>
    <row r="69" spans="1:4" x14ac:dyDescent="0.2">
      <c r="A69" s="14" t="s">
        <v>309</v>
      </c>
      <c r="D69" s="51">
        <v>0.1318</v>
      </c>
    </row>
    <row r="71" spans="1:4" x14ac:dyDescent="0.2">
      <c r="A71" s="87" t="s">
        <v>44</v>
      </c>
      <c r="B71" s="87"/>
      <c r="C71" s="87"/>
      <c r="D71" s="30" t="s">
        <v>829</v>
      </c>
    </row>
    <row r="73" spans="1:4" x14ac:dyDescent="0.2">
      <c r="A73" s="14" t="s">
        <v>1166</v>
      </c>
    </row>
    <row r="74" spans="1:4" x14ac:dyDescent="0.2">
      <c r="A74" s="76"/>
    </row>
    <row r="75" spans="1:4" x14ac:dyDescent="0.2">
      <c r="A75" s="68" t="s">
        <v>1156</v>
      </c>
    </row>
    <row r="76" spans="1:4" x14ac:dyDescent="0.2">
      <c r="A76" s="70"/>
    </row>
    <row r="77" spans="1:4" x14ac:dyDescent="0.2">
      <c r="A77" s="69"/>
    </row>
    <row r="78" spans="1:4" x14ac:dyDescent="0.2">
      <c r="A78" s="69"/>
    </row>
    <row r="79" spans="1:4" x14ac:dyDescent="0.2">
      <c r="A79" s="69"/>
    </row>
    <row r="80" spans="1:4" x14ac:dyDescent="0.2">
      <c r="A80" s="69"/>
    </row>
    <row r="81" spans="1:1" x14ac:dyDescent="0.2">
      <c r="A81" s="69"/>
    </row>
    <row r="82" spans="1:1" x14ac:dyDescent="0.2">
      <c r="A82" s="69"/>
    </row>
    <row r="83" spans="1:1" x14ac:dyDescent="0.2">
      <c r="A83" s="69"/>
    </row>
    <row r="84" spans="1:1" x14ac:dyDescent="0.2">
      <c r="A84" s="69"/>
    </row>
    <row r="85" spans="1:1" x14ac:dyDescent="0.2">
      <c r="A85" s="69"/>
    </row>
    <row r="86" spans="1:1" x14ac:dyDescent="0.2">
      <c r="A86" s="69"/>
    </row>
    <row r="87" spans="1:1" x14ac:dyDescent="0.2">
      <c r="A87" s="69"/>
    </row>
    <row r="88" spans="1:1" x14ac:dyDescent="0.2">
      <c r="A88" s="69"/>
    </row>
    <row r="89" spans="1:1" x14ac:dyDescent="0.2">
      <c r="A89" s="68" t="s">
        <v>1193</v>
      </c>
    </row>
    <row r="90" spans="1:1" x14ac:dyDescent="0.2">
      <c r="A90" s="69"/>
    </row>
    <row r="91" spans="1:1" x14ac:dyDescent="0.2">
      <c r="A91" s="68" t="s">
        <v>1158</v>
      </c>
    </row>
    <row r="92" spans="1:1" x14ac:dyDescent="0.2">
      <c r="A92" s="69"/>
    </row>
    <row r="93" spans="1:1" x14ac:dyDescent="0.2">
      <c r="A93" s="69"/>
    </row>
    <row r="94" spans="1:1" x14ac:dyDescent="0.2">
      <c r="A94" s="69"/>
    </row>
    <row r="95" spans="1:1" x14ac:dyDescent="0.2">
      <c r="A95" s="69"/>
    </row>
    <row r="96" spans="1:1" x14ac:dyDescent="0.2">
      <c r="A96" s="69"/>
    </row>
    <row r="97" spans="1:1" x14ac:dyDescent="0.2">
      <c r="A97" s="69"/>
    </row>
    <row r="98" spans="1:1" x14ac:dyDescent="0.2">
      <c r="A98" s="69"/>
    </row>
    <row r="99" spans="1:1" x14ac:dyDescent="0.2">
      <c r="A99" s="69"/>
    </row>
    <row r="100" spans="1:1" x14ac:dyDescent="0.2">
      <c r="A100" s="69"/>
    </row>
    <row r="101" spans="1:1" x14ac:dyDescent="0.2">
      <c r="A101" s="69"/>
    </row>
    <row r="102" spans="1:1" x14ac:dyDescent="0.2">
      <c r="A102" s="69"/>
    </row>
    <row r="103" spans="1:1" x14ac:dyDescent="0.2">
      <c r="A103" s="69"/>
    </row>
  </sheetData>
  <mergeCells count="2">
    <mergeCell ref="A1:F1"/>
    <mergeCell ref="A71:C71"/>
  </mergeCells>
  <conditionalFormatting sqref="F2:F3 F206:F65536">
    <cfRule type="cellIs" dxfId="32" priority="2" stopIfTrue="1" operator="between">
      <formula>0.009</formula>
      <formula>-0.009</formula>
    </cfRule>
  </conditionalFormatting>
  <conditionalFormatting sqref="F5:F105">
    <cfRule type="cellIs" dxfId="31" priority="1" stopIfTrue="1" operator="between">
      <formula>0.009</formula>
      <formula>-0.009</formula>
    </cfRule>
  </conditionalFormatting>
  <hyperlinks>
    <hyperlink ref="A74"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1"/>
  <sheetViews>
    <sheetView workbookViewId="0">
      <selection sqref="A1:F1"/>
    </sheetView>
  </sheetViews>
  <sheetFormatPr defaultColWidth="9.33203125" defaultRowHeight="10.199999999999999" x14ac:dyDescent="0.2"/>
  <cols>
    <col min="1" max="1" width="38.6640625" style="7" bestFit="1" customWidth="1"/>
    <col min="2" max="2" width="33.33203125" style="7" bestFit="1" customWidth="1"/>
    <col min="3" max="3" width="25.5546875" style="7" bestFit="1" customWidth="1"/>
    <col min="4" max="4" width="15.33203125" style="7" bestFit="1" customWidth="1"/>
    <col min="5" max="5" width="34.5546875" style="10" customWidth="1"/>
    <col min="6" max="6" width="13.5546875" style="11" bestFit="1" customWidth="1"/>
    <col min="7" max="16384" width="9.33203125" style="7"/>
  </cols>
  <sheetData>
    <row r="1" spans="1:6" s="1" customFormat="1" ht="13.8" x14ac:dyDescent="0.2">
      <c r="A1" s="82" t="s">
        <v>21</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95</v>
      </c>
      <c r="B7" s="21" t="s">
        <v>94</v>
      </c>
      <c r="C7" s="21" t="s">
        <v>93</v>
      </c>
      <c r="D7" s="24">
        <v>121943</v>
      </c>
      <c r="E7" s="22">
        <v>1462.8282280000001</v>
      </c>
      <c r="F7" s="23">
        <v>5.9890702768663999</v>
      </c>
    </row>
    <row r="8" spans="1:6" x14ac:dyDescent="0.2">
      <c r="A8" s="21" t="s">
        <v>92</v>
      </c>
      <c r="B8" s="21" t="s">
        <v>91</v>
      </c>
      <c r="C8" s="21" t="s">
        <v>93</v>
      </c>
      <c r="D8" s="24">
        <v>64399</v>
      </c>
      <c r="E8" s="22">
        <v>1084.3503619999999</v>
      </c>
      <c r="F8" s="23">
        <v>4.4395168198541999</v>
      </c>
    </row>
    <row r="9" spans="1:6" x14ac:dyDescent="0.2">
      <c r="A9" s="21" t="s">
        <v>108</v>
      </c>
      <c r="B9" s="21" t="s">
        <v>107</v>
      </c>
      <c r="C9" s="21" t="s">
        <v>109</v>
      </c>
      <c r="D9" s="24">
        <v>25515</v>
      </c>
      <c r="E9" s="22">
        <v>798.82362000000001</v>
      </c>
      <c r="F9" s="23">
        <v>3.2705212460535198</v>
      </c>
    </row>
    <row r="10" spans="1:6" x14ac:dyDescent="0.2">
      <c r="A10" s="21" t="s">
        <v>100</v>
      </c>
      <c r="B10" s="21" t="s">
        <v>99</v>
      </c>
      <c r="C10" s="21" t="s">
        <v>101</v>
      </c>
      <c r="D10" s="24">
        <v>22217</v>
      </c>
      <c r="E10" s="22">
        <v>788.35913649999998</v>
      </c>
      <c r="F10" s="23">
        <v>3.2276778513930999</v>
      </c>
    </row>
    <row r="11" spans="1:6" x14ac:dyDescent="0.2">
      <c r="A11" s="21" t="s">
        <v>113</v>
      </c>
      <c r="B11" s="21" t="s">
        <v>112</v>
      </c>
      <c r="C11" s="21" t="s">
        <v>114</v>
      </c>
      <c r="D11" s="24">
        <v>326956</v>
      </c>
      <c r="E11" s="22">
        <v>655.74295359999996</v>
      </c>
      <c r="F11" s="23">
        <v>2.6847243972313799</v>
      </c>
    </row>
    <row r="12" spans="1:6" x14ac:dyDescent="0.2">
      <c r="A12" s="21" t="s">
        <v>636</v>
      </c>
      <c r="B12" s="21" t="s">
        <v>635</v>
      </c>
      <c r="C12" s="21" t="s">
        <v>151</v>
      </c>
      <c r="D12" s="24">
        <v>89727</v>
      </c>
      <c r="E12" s="22">
        <v>560.83861349999995</v>
      </c>
      <c r="F12" s="23">
        <v>2.2961697114801698</v>
      </c>
    </row>
    <row r="13" spans="1:6" x14ac:dyDescent="0.2">
      <c r="A13" s="21" t="s">
        <v>136</v>
      </c>
      <c r="B13" s="21" t="s">
        <v>135</v>
      </c>
      <c r="C13" s="21" t="s">
        <v>137</v>
      </c>
      <c r="D13" s="24">
        <v>43899</v>
      </c>
      <c r="E13" s="22">
        <v>560.37073499999997</v>
      </c>
      <c r="F13" s="23">
        <v>2.2942541364564599</v>
      </c>
    </row>
    <row r="14" spans="1:6" x14ac:dyDescent="0.2">
      <c r="A14" s="21" t="s">
        <v>619</v>
      </c>
      <c r="B14" s="21" t="s">
        <v>618</v>
      </c>
      <c r="C14" s="21" t="s">
        <v>169</v>
      </c>
      <c r="D14" s="24">
        <v>31199</v>
      </c>
      <c r="E14" s="22">
        <v>550.89634249999995</v>
      </c>
      <c r="F14" s="23">
        <v>2.2554643445813798</v>
      </c>
    </row>
    <row r="15" spans="1:6" x14ac:dyDescent="0.2">
      <c r="A15" s="21" t="s">
        <v>162</v>
      </c>
      <c r="B15" s="21" t="s">
        <v>161</v>
      </c>
      <c r="C15" s="21" t="s">
        <v>163</v>
      </c>
      <c r="D15" s="24">
        <v>85485</v>
      </c>
      <c r="E15" s="22">
        <v>508.6784925</v>
      </c>
      <c r="F15" s="23">
        <v>2.0826172079535201</v>
      </c>
    </row>
    <row r="16" spans="1:6" x14ac:dyDescent="0.2">
      <c r="A16" s="21" t="s">
        <v>720</v>
      </c>
      <c r="B16" s="21" t="s">
        <v>719</v>
      </c>
      <c r="C16" s="21" t="s">
        <v>143</v>
      </c>
      <c r="D16" s="24">
        <v>45386</v>
      </c>
      <c r="E16" s="22">
        <v>498.08865700000001</v>
      </c>
      <c r="F16" s="23">
        <v>2.0392606006527001</v>
      </c>
    </row>
    <row r="17" spans="1:9" x14ac:dyDescent="0.2">
      <c r="A17" s="21" t="s">
        <v>97</v>
      </c>
      <c r="B17" s="21" t="s">
        <v>96</v>
      </c>
      <c r="C17" s="21" t="s">
        <v>98</v>
      </c>
      <c r="D17" s="24">
        <v>30641</v>
      </c>
      <c r="E17" s="22">
        <v>480.06786749999998</v>
      </c>
      <c r="F17" s="23">
        <v>1.9654803900344799</v>
      </c>
    </row>
    <row r="18" spans="1:9" x14ac:dyDescent="0.2">
      <c r="A18" s="21" t="s">
        <v>121</v>
      </c>
      <c r="B18" s="21" t="s">
        <v>120</v>
      </c>
      <c r="C18" s="21" t="s">
        <v>122</v>
      </c>
      <c r="D18" s="24">
        <v>47881</v>
      </c>
      <c r="E18" s="22">
        <v>473.9021975</v>
      </c>
      <c r="F18" s="23">
        <v>1.9402370769597399</v>
      </c>
    </row>
    <row r="19" spans="1:9" x14ac:dyDescent="0.2">
      <c r="A19" s="21" t="s">
        <v>621</v>
      </c>
      <c r="B19" s="21" t="s">
        <v>620</v>
      </c>
      <c r="C19" s="21" t="s">
        <v>172</v>
      </c>
      <c r="D19" s="24">
        <v>12937</v>
      </c>
      <c r="E19" s="22">
        <v>346.47226549999999</v>
      </c>
      <c r="F19" s="23">
        <v>1.4185170256808901</v>
      </c>
    </row>
    <row r="20" spans="1:9" x14ac:dyDescent="0.2">
      <c r="A20" s="21" t="s">
        <v>726</v>
      </c>
      <c r="B20" s="21" t="s">
        <v>725</v>
      </c>
      <c r="C20" s="21" t="s">
        <v>131</v>
      </c>
      <c r="D20" s="24">
        <v>9805</v>
      </c>
      <c r="E20" s="22">
        <v>273.68696499999999</v>
      </c>
      <c r="F20" s="23">
        <v>1.12052149109012</v>
      </c>
    </row>
    <row r="21" spans="1:9" x14ac:dyDescent="0.2">
      <c r="A21" s="21" t="s">
        <v>186</v>
      </c>
      <c r="B21" s="21" t="s">
        <v>185</v>
      </c>
      <c r="C21" s="21" t="s">
        <v>172</v>
      </c>
      <c r="D21" s="24">
        <v>5805</v>
      </c>
      <c r="E21" s="22">
        <v>247.24946249999999</v>
      </c>
      <c r="F21" s="23">
        <v>1.0122818103219899</v>
      </c>
    </row>
    <row r="22" spans="1:9" x14ac:dyDescent="0.2">
      <c r="A22" s="21" t="s">
        <v>344</v>
      </c>
      <c r="B22" s="21" t="s">
        <v>343</v>
      </c>
      <c r="C22" s="21" t="s">
        <v>345</v>
      </c>
      <c r="D22" s="24">
        <v>28035</v>
      </c>
      <c r="E22" s="22">
        <v>194.43674250000001</v>
      </c>
      <c r="F22" s="23">
        <v>0.79605745428469799</v>
      </c>
    </row>
    <row r="23" spans="1:9" x14ac:dyDescent="0.2">
      <c r="A23" s="21" t="s">
        <v>367</v>
      </c>
      <c r="B23" s="21" t="s">
        <v>366</v>
      </c>
      <c r="C23" s="21" t="s">
        <v>368</v>
      </c>
      <c r="D23" s="24">
        <v>19510</v>
      </c>
      <c r="E23" s="22">
        <v>191.22726499999999</v>
      </c>
      <c r="F23" s="23">
        <v>0.78291730157804595</v>
      </c>
    </row>
    <row r="24" spans="1:9" x14ac:dyDescent="0.2">
      <c r="A24" s="21" t="s">
        <v>139</v>
      </c>
      <c r="B24" s="21" t="s">
        <v>138</v>
      </c>
      <c r="C24" s="21" t="s">
        <v>140</v>
      </c>
      <c r="D24" s="24">
        <v>2970</v>
      </c>
      <c r="E24" s="22">
        <v>183.71529000000001</v>
      </c>
      <c r="F24" s="23">
        <v>0.75216198435630099</v>
      </c>
    </row>
    <row r="25" spans="1:9" x14ac:dyDescent="0.2">
      <c r="A25" s="21" t="s">
        <v>615</v>
      </c>
      <c r="B25" s="21" t="s">
        <v>614</v>
      </c>
      <c r="C25" s="21" t="s">
        <v>140</v>
      </c>
      <c r="D25" s="24">
        <v>17543</v>
      </c>
      <c r="E25" s="22">
        <v>165.01822949999999</v>
      </c>
      <c r="F25" s="23">
        <v>0.67561300398939805</v>
      </c>
    </row>
    <row r="26" spans="1:9" x14ac:dyDescent="0.2">
      <c r="A26" s="20" t="s">
        <v>24</v>
      </c>
      <c r="B26" s="20"/>
      <c r="C26" s="20"/>
      <c r="D26" s="20"/>
      <c r="E26" s="25">
        <f>SUM(E7:E25)</f>
        <v>10024.753425600002</v>
      </c>
      <c r="F26" s="26">
        <f>SUM(F7:F25)</f>
        <v>41.0430641308185</v>
      </c>
      <c r="G26" s="14"/>
      <c r="H26" s="14"/>
      <c r="I26" s="14"/>
    </row>
    <row r="27" spans="1:9" x14ac:dyDescent="0.2">
      <c r="A27" s="21"/>
      <c r="B27" s="21"/>
      <c r="C27" s="21"/>
      <c r="D27" s="21"/>
      <c r="E27" s="22"/>
      <c r="F27" s="23"/>
    </row>
    <row r="28" spans="1:9" x14ac:dyDescent="0.2">
      <c r="A28" s="20" t="s">
        <v>382</v>
      </c>
      <c r="B28" s="21"/>
      <c r="C28" s="21"/>
      <c r="D28" s="21"/>
      <c r="E28" s="22"/>
      <c r="F28" s="23"/>
    </row>
    <row r="29" spans="1:9" x14ac:dyDescent="0.2">
      <c r="A29" s="21" t="s">
        <v>732</v>
      </c>
      <c r="B29" s="21" t="s">
        <v>731</v>
      </c>
      <c r="C29" s="21" t="s">
        <v>385</v>
      </c>
      <c r="D29" s="24">
        <v>127000</v>
      </c>
      <c r="E29" s="22">
        <v>3153.8748900000001</v>
      </c>
      <c r="F29" s="23">
        <v>12.912506061275099</v>
      </c>
    </row>
    <row r="30" spans="1:9" x14ac:dyDescent="0.2">
      <c r="A30" s="21" t="s">
        <v>734</v>
      </c>
      <c r="B30" s="21" t="s">
        <v>733</v>
      </c>
      <c r="C30" s="21" t="s">
        <v>385</v>
      </c>
      <c r="D30" s="24">
        <v>35120</v>
      </c>
      <c r="E30" s="22">
        <v>1733.7316089999999</v>
      </c>
      <c r="F30" s="23">
        <v>7.0981952964648798</v>
      </c>
    </row>
    <row r="31" spans="1:9" x14ac:dyDescent="0.2">
      <c r="A31" s="21" t="s">
        <v>471</v>
      </c>
      <c r="B31" s="21" t="s">
        <v>470</v>
      </c>
      <c r="C31" s="21" t="s">
        <v>98</v>
      </c>
      <c r="D31" s="24">
        <v>29200</v>
      </c>
      <c r="E31" s="22">
        <v>1161.1059130000001</v>
      </c>
      <c r="F31" s="23">
        <v>4.7537672426171698</v>
      </c>
    </row>
    <row r="32" spans="1:9" x14ac:dyDescent="0.2">
      <c r="A32" s="21" t="s">
        <v>736</v>
      </c>
      <c r="B32" s="21" t="s">
        <v>735</v>
      </c>
      <c r="C32" s="21" t="s">
        <v>385</v>
      </c>
      <c r="D32" s="24">
        <v>5196</v>
      </c>
      <c r="E32" s="22">
        <v>744.3377385</v>
      </c>
      <c r="F32" s="23">
        <v>3.04744667916014</v>
      </c>
    </row>
    <row r="33" spans="1:6" x14ac:dyDescent="0.2">
      <c r="A33" s="21" t="s">
        <v>395</v>
      </c>
      <c r="B33" s="21" t="s">
        <v>394</v>
      </c>
      <c r="C33" s="21" t="s">
        <v>122</v>
      </c>
      <c r="D33" s="24">
        <v>3755</v>
      </c>
      <c r="E33" s="22">
        <v>670.96784600000001</v>
      </c>
      <c r="F33" s="23">
        <v>2.74705772440951</v>
      </c>
    </row>
    <row r="34" spans="1:6" x14ac:dyDescent="0.2">
      <c r="A34" s="21" t="s">
        <v>738</v>
      </c>
      <c r="B34" s="21" t="s">
        <v>737</v>
      </c>
      <c r="C34" s="21" t="s">
        <v>163</v>
      </c>
      <c r="D34" s="24">
        <v>111800</v>
      </c>
      <c r="E34" s="22">
        <v>632.69876390000002</v>
      </c>
      <c r="F34" s="23">
        <v>2.5903775224958299</v>
      </c>
    </row>
    <row r="35" spans="1:6" x14ac:dyDescent="0.2">
      <c r="A35" s="21" t="s">
        <v>384</v>
      </c>
      <c r="B35" s="21" t="s">
        <v>383</v>
      </c>
      <c r="C35" s="21" t="s">
        <v>385</v>
      </c>
      <c r="D35" s="24">
        <v>14000</v>
      </c>
      <c r="E35" s="22">
        <v>503.8713735</v>
      </c>
      <c r="F35" s="23">
        <v>2.06293603625531</v>
      </c>
    </row>
    <row r="36" spans="1:6" x14ac:dyDescent="0.2">
      <c r="A36" s="21" t="s">
        <v>473</v>
      </c>
      <c r="B36" s="21" t="s">
        <v>472</v>
      </c>
      <c r="C36" s="21" t="s">
        <v>114</v>
      </c>
      <c r="D36" s="24">
        <v>65104</v>
      </c>
      <c r="E36" s="22">
        <v>490.09029479999998</v>
      </c>
      <c r="F36" s="23">
        <v>2.00651393060715</v>
      </c>
    </row>
    <row r="37" spans="1:6" x14ac:dyDescent="0.2">
      <c r="A37" s="21" t="s">
        <v>740</v>
      </c>
      <c r="B37" s="21" t="s">
        <v>739</v>
      </c>
      <c r="C37" s="21" t="s">
        <v>93</v>
      </c>
      <c r="D37" s="24">
        <v>885100</v>
      </c>
      <c r="E37" s="22">
        <v>447.3207701</v>
      </c>
      <c r="F37" s="23">
        <v>1.83140814290528</v>
      </c>
    </row>
    <row r="38" spans="1:6" x14ac:dyDescent="0.2">
      <c r="A38" s="21" t="s">
        <v>742</v>
      </c>
      <c r="B38" s="21" t="s">
        <v>741</v>
      </c>
      <c r="C38" s="21" t="s">
        <v>114</v>
      </c>
      <c r="D38" s="24">
        <v>2649000</v>
      </c>
      <c r="E38" s="22">
        <v>370.94614309999997</v>
      </c>
      <c r="F38" s="23">
        <v>1.51871728849249</v>
      </c>
    </row>
    <row r="39" spans="1:6" x14ac:dyDescent="0.2">
      <c r="A39" s="21" t="s">
        <v>744</v>
      </c>
      <c r="B39" s="21" t="s">
        <v>743</v>
      </c>
      <c r="C39" s="21" t="s">
        <v>137</v>
      </c>
      <c r="D39" s="24">
        <v>317900</v>
      </c>
      <c r="E39" s="22">
        <v>312.28970550000003</v>
      </c>
      <c r="F39" s="23">
        <v>1.27856774786097</v>
      </c>
    </row>
    <row r="40" spans="1:6" x14ac:dyDescent="0.2">
      <c r="A40" s="21" t="s">
        <v>746</v>
      </c>
      <c r="B40" s="21" t="s">
        <v>745</v>
      </c>
      <c r="C40" s="21" t="s">
        <v>93</v>
      </c>
      <c r="D40" s="24">
        <v>13640</v>
      </c>
      <c r="E40" s="22">
        <v>300.33235739999998</v>
      </c>
      <c r="F40" s="23">
        <v>1.22961230885241</v>
      </c>
    </row>
    <row r="41" spans="1:6" x14ac:dyDescent="0.2">
      <c r="A41" s="21" t="s">
        <v>748</v>
      </c>
      <c r="B41" s="21" t="s">
        <v>747</v>
      </c>
      <c r="C41" s="21" t="s">
        <v>172</v>
      </c>
      <c r="D41" s="24">
        <v>14500</v>
      </c>
      <c r="E41" s="22">
        <v>299.71208480000001</v>
      </c>
      <c r="F41" s="23">
        <v>1.22707280618141</v>
      </c>
    </row>
    <row r="42" spans="1:6" x14ac:dyDescent="0.2">
      <c r="A42" s="21" t="s">
        <v>750</v>
      </c>
      <c r="B42" s="21" t="s">
        <v>749</v>
      </c>
      <c r="C42" s="21" t="s">
        <v>93</v>
      </c>
      <c r="D42" s="24">
        <v>76000</v>
      </c>
      <c r="E42" s="22">
        <v>287.67965190000001</v>
      </c>
      <c r="F42" s="23">
        <v>1.17780995709194</v>
      </c>
    </row>
    <row r="43" spans="1:6" x14ac:dyDescent="0.2">
      <c r="A43" s="21" t="s">
        <v>752</v>
      </c>
      <c r="B43" s="21" t="s">
        <v>751</v>
      </c>
      <c r="C43" s="21" t="s">
        <v>114</v>
      </c>
      <c r="D43" s="24">
        <v>24190</v>
      </c>
      <c r="E43" s="22">
        <v>286.9652044</v>
      </c>
      <c r="F43" s="23">
        <v>1.1748848861883801</v>
      </c>
    </row>
    <row r="44" spans="1:6" x14ac:dyDescent="0.2">
      <c r="A44" s="21" t="s">
        <v>754</v>
      </c>
      <c r="B44" s="21" t="s">
        <v>753</v>
      </c>
      <c r="C44" s="21" t="s">
        <v>388</v>
      </c>
      <c r="D44" s="24">
        <v>10613</v>
      </c>
      <c r="E44" s="22">
        <v>272.91666140000001</v>
      </c>
      <c r="F44" s="23">
        <v>1.11736773570954</v>
      </c>
    </row>
    <row r="45" spans="1:6" x14ac:dyDescent="0.2">
      <c r="A45" s="21" t="s">
        <v>756</v>
      </c>
      <c r="B45" s="21" t="s">
        <v>755</v>
      </c>
      <c r="C45" s="21" t="s">
        <v>151</v>
      </c>
      <c r="D45" s="24">
        <v>3778</v>
      </c>
      <c r="E45" s="22">
        <v>264.93263910000002</v>
      </c>
      <c r="F45" s="23">
        <v>1.0846797756801201</v>
      </c>
    </row>
    <row r="46" spans="1:6" x14ac:dyDescent="0.2">
      <c r="A46" s="21" t="s">
        <v>758</v>
      </c>
      <c r="B46" s="21" t="s">
        <v>757</v>
      </c>
      <c r="C46" s="21" t="s">
        <v>151</v>
      </c>
      <c r="D46" s="24">
        <v>387687</v>
      </c>
      <c r="E46" s="22">
        <v>264.32138279999998</v>
      </c>
      <c r="F46" s="23">
        <v>1.08217718729154</v>
      </c>
    </row>
    <row r="47" spans="1:6" x14ac:dyDescent="0.2">
      <c r="A47" s="21" t="s">
        <v>392</v>
      </c>
      <c r="B47" s="21" t="s">
        <v>391</v>
      </c>
      <c r="C47" s="21" t="s">
        <v>393</v>
      </c>
      <c r="D47" s="24">
        <v>46000</v>
      </c>
      <c r="E47" s="22">
        <v>253.06682660000001</v>
      </c>
      <c r="F47" s="23">
        <v>1.0360990991561301</v>
      </c>
    </row>
    <row r="48" spans="1:6" x14ac:dyDescent="0.2">
      <c r="A48" s="21" t="s">
        <v>760</v>
      </c>
      <c r="B48" s="21" t="s">
        <v>759</v>
      </c>
      <c r="C48" s="21" t="s">
        <v>385</v>
      </c>
      <c r="D48" s="24">
        <v>1159</v>
      </c>
      <c r="E48" s="22">
        <v>248.51719840000001</v>
      </c>
      <c r="F48" s="23">
        <v>1.01747213906481</v>
      </c>
    </row>
    <row r="49" spans="1:9" x14ac:dyDescent="0.2">
      <c r="A49" s="21" t="s">
        <v>762</v>
      </c>
      <c r="B49" s="21" t="s">
        <v>761</v>
      </c>
      <c r="C49" s="21" t="s">
        <v>119</v>
      </c>
      <c r="D49" s="24">
        <v>31300</v>
      </c>
      <c r="E49" s="22">
        <v>231.79038840000001</v>
      </c>
      <c r="F49" s="23">
        <v>0.94898970300001495</v>
      </c>
    </row>
    <row r="50" spans="1:9" x14ac:dyDescent="0.2">
      <c r="A50" s="21" t="s">
        <v>764</v>
      </c>
      <c r="B50" s="21" t="s">
        <v>763</v>
      </c>
      <c r="C50" s="21" t="s">
        <v>140</v>
      </c>
      <c r="D50" s="24">
        <v>351800</v>
      </c>
      <c r="E50" s="22">
        <v>213.8697817</v>
      </c>
      <c r="F50" s="23">
        <v>0.87561965798993002</v>
      </c>
    </row>
    <row r="51" spans="1:9" x14ac:dyDescent="0.2">
      <c r="A51" s="21" t="s">
        <v>766</v>
      </c>
      <c r="B51" s="21" t="s">
        <v>765</v>
      </c>
      <c r="C51" s="21" t="s">
        <v>547</v>
      </c>
      <c r="D51" s="24">
        <v>34200</v>
      </c>
      <c r="E51" s="22">
        <v>201.4349579</v>
      </c>
      <c r="F51" s="23">
        <v>0.82470935137076395</v>
      </c>
    </row>
    <row r="52" spans="1:9" x14ac:dyDescent="0.2">
      <c r="A52" s="21" t="s">
        <v>768</v>
      </c>
      <c r="B52" s="21" t="s">
        <v>767</v>
      </c>
      <c r="C52" s="21" t="s">
        <v>182</v>
      </c>
      <c r="D52" s="24">
        <v>16895</v>
      </c>
      <c r="E52" s="22">
        <v>200.02935189999999</v>
      </c>
      <c r="F52" s="23">
        <v>0.81895455873383605</v>
      </c>
    </row>
    <row r="53" spans="1:9" x14ac:dyDescent="0.2">
      <c r="A53" s="21" t="s">
        <v>770</v>
      </c>
      <c r="B53" s="21" t="s">
        <v>769</v>
      </c>
      <c r="C53" s="21" t="s">
        <v>93</v>
      </c>
      <c r="D53" s="24">
        <v>853200</v>
      </c>
      <c r="E53" s="22">
        <v>199.85033759999999</v>
      </c>
      <c r="F53" s="23">
        <v>0.81822164341080506</v>
      </c>
    </row>
    <row r="54" spans="1:9" x14ac:dyDescent="0.2">
      <c r="A54" s="21" t="s">
        <v>772</v>
      </c>
      <c r="B54" s="21" t="s">
        <v>771</v>
      </c>
      <c r="C54" s="21" t="s">
        <v>773</v>
      </c>
      <c r="D54" s="24">
        <v>109000</v>
      </c>
      <c r="E54" s="22">
        <v>162.94230160000001</v>
      </c>
      <c r="F54" s="23">
        <v>0.66711379824204498</v>
      </c>
    </row>
    <row r="55" spans="1:9" x14ac:dyDescent="0.2">
      <c r="A55" s="21" t="s">
        <v>775</v>
      </c>
      <c r="B55" s="21" t="s">
        <v>774</v>
      </c>
      <c r="C55" s="21" t="s">
        <v>151</v>
      </c>
      <c r="D55" s="24">
        <v>1350</v>
      </c>
      <c r="E55" s="22">
        <v>53.9983954</v>
      </c>
      <c r="F55" s="23">
        <v>0.221078714984039</v>
      </c>
    </row>
    <row r="56" spans="1:9" x14ac:dyDescent="0.2">
      <c r="A56" s="21" t="s">
        <v>777</v>
      </c>
      <c r="B56" s="21" t="s">
        <v>776</v>
      </c>
      <c r="C56" s="21" t="s">
        <v>169</v>
      </c>
      <c r="D56" s="24">
        <v>91400</v>
      </c>
      <c r="E56" s="22">
        <v>37.135301200000001</v>
      </c>
      <c r="F56" s="23">
        <v>0.152038307972412</v>
      </c>
    </row>
    <row r="57" spans="1:9" x14ac:dyDescent="0.2">
      <c r="A57" s="20" t="s">
        <v>24</v>
      </c>
      <c r="B57" s="20"/>
      <c r="C57" s="20"/>
      <c r="D57" s="20"/>
      <c r="E57" s="25">
        <f>SUM(E28:E56)</f>
        <v>14000.729869900002</v>
      </c>
      <c r="F57" s="26">
        <f>SUM(F28:F56)</f>
        <v>57.321395303463952</v>
      </c>
      <c r="G57" s="14"/>
      <c r="H57" s="14"/>
      <c r="I57" s="14"/>
    </row>
    <row r="58" spans="1:9" x14ac:dyDescent="0.2">
      <c r="A58" s="21"/>
      <c r="B58" s="21"/>
      <c r="C58" s="21"/>
      <c r="D58" s="21"/>
      <c r="E58" s="22"/>
      <c r="F58" s="23"/>
    </row>
    <row r="59" spans="1:9" x14ac:dyDescent="0.2">
      <c r="A59" s="20" t="s">
        <v>28</v>
      </c>
      <c r="B59" s="20"/>
      <c r="C59" s="20"/>
      <c r="D59" s="20"/>
      <c r="E59" s="25">
        <f>E26+E57</f>
        <v>24025.483295500002</v>
      </c>
      <c r="F59" s="26">
        <f>F26+F57</f>
        <v>98.364459434282452</v>
      </c>
      <c r="G59" s="14"/>
      <c r="H59" s="14"/>
      <c r="I59" s="14"/>
    </row>
    <row r="60" spans="1:9" x14ac:dyDescent="0.2">
      <c r="A60" s="20"/>
      <c r="B60" s="20"/>
      <c r="C60" s="20"/>
      <c r="D60" s="20"/>
      <c r="E60" s="25"/>
      <c r="F60" s="26"/>
      <c r="G60" s="14"/>
      <c r="H60" s="14"/>
      <c r="I60" s="14"/>
    </row>
    <row r="61" spans="1:9" x14ac:dyDescent="0.2">
      <c r="A61" s="20" t="s">
        <v>30</v>
      </c>
      <c r="B61" s="20"/>
      <c r="C61" s="20"/>
      <c r="D61" s="20"/>
      <c r="E61" s="25">
        <f>E63-(E26+E57)</f>
        <v>399.48018589999629</v>
      </c>
      <c r="F61" s="26">
        <f>F63-(F26+F57)</f>
        <v>1.6355405657175481</v>
      </c>
      <c r="G61" s="14"/>
      <c r="H61" s="14"/>
      <c r="I61" s="14"/>
    </row>
    <row r="62" spans="1:9" x14ac:dyDescent="0.2">
      <c r="A62" s="20"/>
      <c r="B62" s="20"/>
      <c r="C62" s="20"/>
      <c r="D62" s="20"/>
      <c r="E62" s="25"/>
      <c r="F62" s="26"/>
      <c r="G62" s="14"/>
      <c r="H62" s="14"/>
      <c r="I62" s="14"/>
    </row>
    <row r="63" spans="1:9" x14ac:dyDescent="0.2">
      <c r="A63" s="27" t="s">
        <v>29</v>
      </c>
      <c r="B63" s="27"/>
      <c r="C63" s="27"/>
      <c r="D63" s="27"/>
      <c r="E63" s="28">
        <v>24424.963481399998</v>
      </c>
      <c r="F63" s="29">
        <v>100</v>
      </c>
      <c r="G63" s="14"/>
      <c r="H63" s="14"/>
      <c r="I63" s="14"/>
    </row>
    <row r="65" spans="1:4" x14ac:dyDescent="0.2">
      <c r="A65" s="14" t="s">
        <v>33</v>
      </c>
    </row>
    <row r="66" spans="1:4" x14ac:dyDescent="0.2">
      <c r="A66" s="14" t="s">
        <v>34</v>
      </c>
    </row>
    <row r="67" spans="1:4" x14ac:dyDescent="0.2">
      <c r="A67" s="14" t="s">
        <v>35</v>
      </c>
      <c r="B67" s="14"/>
      <c r="C67" s="30" t="s">
        <v>37</v>
      </c>
      <c r="D67" s="14" t="s">
        <v>36</v>
      </c>
    </row>
    <row r="68" spans="1:4" x14ac:dyDescent="0.2">
      <c r="A68" s="7" t="s">
        <v>60</v>
      </c>
      <c r="C68" s="31">
        <v>25.119800000000001</v>
      </c>
      <c r="D68" s="31">
        <v>27.662700000000001</v>
      </c>
    </row>
    <row r="69" spans="1:4" x14ac:dyDescent="0.2">
      <c r="A69" s="7" t="s">
        <v>87</v>
      </c>
      <c r="C69" s="31">
        <v>11.856999999999999</v>
      </c>
      <c r="D69" s="31">
        <v>13.057399999999999</v>
      </c>
    </row>
    <row r="70" spans="1:4" x14ac:dyDescent="0.2">
      <c r="A70" s="7" t="s">
        <v>61</v>
      </c>
      <c r="C70" s="31">
        <v>27.106200000000001</v>
      </c>
      <c r="D70" s="31">
        <v>29.974399999999999</v>
      </c>
    </row>
    <row r="71" spans="1:4" x14ac:dyDescent="0.2">
      <c r="A71" s="7" t="s">
        <v>88</v>
      </c>
      <c r="C71" s="31">
        <v>12.414899999999999</v>
      </c>
      <c r="D71" s="31">
        <v>13.7279</v>
      </c>
    </row>
    <row r="73" spans="1:4" x14ac:dyDescent="0.2">
      <c r="A73" s="7" t="s">
        <v>42</v>
      </c>
    </row>
    <row r="75" spans="1:4" x14ac:dyDescent="0.2">
      <c r="A75" s="14" t="s">
        <v>38</v>
      </c>
      <c r="D75" s="30" t="s">
        <v>45</v>
      </c>
    </row>
    <row r="77" spans="1:4" x14ac:dyDescent="0.2">
      <c r="A77" s="14" t="s">
        <v>309</v>
      </c>
      <c r="D77" s="51">
        <v>0.46550000000000002</v>
      </c>
    </row>
    <row r="79" spans="1:4" x14ac:dyDescent="0.2">
      <c r="A79" s="87" t="s">
        <v>44</v>
      </c>
      <c r="B79" s="87"/>
      <c r="C79" s="87"/>
      <c r="D79" s="30" t="s">
        <v>829</v>
      </c>
    </row>
    <row r="81" spans="1:1" x14ac:dyDescent="0.2">
      <c r="A81" s="14" t="s">
        <v>1166</v>
      </c>
    </row>
    <row r="82" spans="1:1" x14ac:dyDescent="0.2">
      <c r="A82" s="76"/>
    </row>
    <row r="83" spans="1:1" x14ac:dyDescent="0.2">
      <c r="A83" s="68" t="s">
        <v>1156</v>
      </c>
    </row>
    <row r="84" spans="1:1" x14ac:dyDescent="0.2">
      <c r="A84" s="70"/>
    </row>
    <row r="85" spans="1:1" x14ac:dyDescent="0.2">
      <c r="A85" s="69"/>
    </row>
    <row r="86" spans="1:1" x14ac:dyDescent="0.2">
      <c r="A86" s="69"/>
    </row>
    <row r="87" spans="1:1" x14ac:dyDescent="0.2">
      <c r="A87" s="69"/>
    </row>
    <row r="88" spans="1:1" x14ac:dyDescent="0.2">
      <c r="A88" s="69"/>
    </row>
    <row r="89" spans="1:1" x14ac:dyDescent="0.2">
      <c r="A89" s="69"/>
    </row>
    <row r="90" spans="1:1" x14ac:dyDescent="0.2">
      <c r="A90" s="69"/>
    </row>
    <row r="91" spans="1:1" x14ac:dyDescent="0.2">
      <c r="A91" s="69"/>
    </row>
    <row r="92" spans="1:1" x14ac:dyDescent="0.2">
      <c r="A92" s="69"/>
    </row>
    <row r="93" spans="1:1" x14ac:dyDescent="0.2">
      <c r="A93" s="69"/>
    </row>
    <row r="94" spans="1:1" x14ac:dyDescent="0.2">
      <c r="A94" s="69"/>
    </row>
    <row r="95" spans="1:1" x14ac:dyDescent="0.2">
      <c r="A95" s="69"/>
    </row>
    <row r="96" spans="1:1" x14ac:dyDescent="0.2">
      <c r="A96" s="69"/>
    </row>
    <row r="97" spans="1:1" x14ac:dyDescent="0.2">
      <c r="A97" s="68" t="s">
        <v>1175</v>
      </c>
    </row>
    <row r="98" spans="1:1" x14ac:dyDescent="0.2">
      <c r="A98" s="69"/>
    </row>
    <row r="99" spans="1:1" x14ac:dyDescent="0.2">
      <c r="A99" s="68" t="s">
        <v>1158</v>
      </c>
    </row>
    <row r="100" spans="1:1" x14ac:dyDescent="0.2">
      <c r="A100" s="69"/>
    </row>
    <row r="101" spans="1:1" x14ac:dyDescent="0.2">
      <c r="A101" s="69"/>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sheetData>
  <mergeCells count="2">
    <mergeCell ref="A1:F1"/>
    <mergeCell ref="A79:C79"/>
  </mergeCells>
  <conditionalFormatting sqref="F2:F3 F214:F65536">
    <cfRule type="cellIs" dxfId="30" priority="2" stopIfTrue="1" operator="between">
      <formula>0.009</formula>
      <formula>-0.009</formula>
    </cfRule>
  </conditionalFormatting>
  <conditionalFormatting sqref="F5:F113">
    <cfRule type="cellIs" dxfId="29"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7"/>
  <sheetViews>
    <sheetView workbookViewId="0">
      <selection sqref="A1:F1"/>
    </sheetView>
  </sheetViews>
  <sheetFormatPr defaultColWidth="9.33203125" defaultRowHeight="10.199999999999999" x14ac:dyDescent="0.2"/>
  <cols>
    <col min="1" max="1" width="38.6640625" style="7" bestFit="1" customWidth="1"/>
    <col min="2" max="2" width="31.6640625" style="7" bestFit="1" customWidth="1"/>
    <col min="3" max="3" width="25.5546875" style="7" bestFit="1" customWidth="1"/>
    <col min="4" max="4" width="15.33203125" style="7" bestFit="1" customWidth="1"/>
    <col min="5" max="5" width="34.5546875" style="10" customWidth="1"/>
    <col min="6" max="6" width="13.5546875" style="11" bestFit="1" customWidth="1"/>
    <col min="7" max="16384" width="9.33203125" style="7"/>
  </cols>
  <sheetData>
    <row r="1" spans="1:6" s="1" customFormat="1" ht="13.8" x14ac:dyDescent="0.2">
      <c r="A1" s="82" t="s">
        <v>1188</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92</v>
      </c>
      <c r="B7" s="21" t="s">
        <v>91</v>
      </c>
      <c r="C7" s="21" t="s">
        <v>93</v>
      </c>
      <c r="D7" s="24">
        <v>499138</v>
      </c>
      <c r="E7" s="22">
        <v>8404.4856440000003</v>
      </c>
      <c r="F7" s="23">
        <v>11.945639017059399</v>
      </c>
    </row>
    <row r="8" spans="1:6" x14ac:dyDescent="0.2">
      <c r="A8" s="21" t="s">
        <v>108</v>
      </c>
      <c r="B8" s="21" t="s">
        <v>107</v>
      </c>
      <c r="C8" s="21" t="s">
        <v>109</v>
      </c>
      <c r="D8" s="24">
        <v>224112</v>
      </c>
      <c r="E8" s="22">
        <v>7016.4984960000002</v>
      </c>
      <c r="F8" s="23">
        <v>9.9728361433746304</v>
      </c>
    </row>
    <row r="9" spans="1:6" x14ac:dyDescent="0.2">
      <c r="A9" s="21" t="s">
        <v>95</v>
      </c>
      <c r="B9" s="21" t="s">
        <v>94</v>
      </c>
      <c r="C9" s="21" t="s">
        <v>93</v>
      </c>
      <c r="D9" s="24">
        <v>461126</v>
      </c>
      <c r="E9" s="22">
        <v>5531.667496</v>
      </c>
      <c r="F9" s="23">
        <v>7.8623851439131602</v>
      </c>
    </row>
    <row r="10" spans="1:6" x14ac:dyDescent="0.2">
      <c r="A10" s="21" t="s">
        <v>97</v>
      </c>
      <c r="B10" s="21" t="s">
        <v>96</v>
      </c>
      <c r="C10" s="21" t="s">
        <v>98</v>
      </c>
      <c r="D10" s="24">
        <v>236621</v>
      </c>
      <c r="E10" s="22">
        <v>3707.2595179999998</v>
      </c>
      <c r="F10" s="23">
        <v>5.2692795038803402</v>
      </c>
    </row>
    <row r="11" spans="1:6" x14ac:dyDescent="0.2">
      <c r="A11" s="21" t="s">
        <v>100</v>
      </c>
      <c r="B11" s="21" t="s">
        <v>99</v>
      </c>
      <c r="C11" s="21" t="s">
        <v>101</v>
      </c>
      <c r="D11" s="24">
        <v>78097</v>
      </c>
      <c r="E11" s="22">
        <v>2771.2329970000001</v>
      </c>
      <c r="F11" s="23">
        <v>3.9388667452789301</v>
      </c>
    </row>
    <row r="12" spans="1:6" x14ac:dyDescent="0.2">
      <c r="A12" s="21" t="s">
        <v>262</v>
      </c>
      <c r="B12" s="21" t="s">
        <v>261</v>
      </c>
      <c r="C12" s="21" t="s">
        <v>98</v>
      </c>
      <c r="D12" s="24">
        <v>67096</v>
      </c>
      <c r="E12" s="22">
        <v>2619.5284839999999</v>
      </c>
      <c r="F12" s="23">
        <v>3.7232429193461001</v>
      </c>
    </row>
    <row r="13" spans="1:6" x14ac:dyDescent="0.2">
      <c r="A13" s="21" t="s">
        <v>103</v>
      </c>
      <c r="B13" s="21" t="s">
        <v>102</v>
      </c>
      <c r="C13" s="21" t="s">
        <v>104</v>
      </c>
      <c r="D13" s="24">
        <v>172998</v>
      </c>
      <c r="E13" s="22">
        <v>2498.177619</v>
      </c>
      <c r="F13" s="23">
        <v>3.5507619741578802</v>
      </c>
    </row>
    <row r="14" spans="1:6" x14ac:dyDescent="0.2">
      <c r="A14" s="21" t="s">
        <v>233</v>
      </c>
      <c r="B14" s="21" t="s">
        <v>232</v>
      </c>
      <c r="C14" s="21" t="s">
        <v>234</v>
      </c>
      <c r="D14" s="24">
        <v>586607</v>
      </c>
      <c r="E14" s="22">
        <v>2492.4931430000001</v>
      </c>
      <c r="F14" s="23">
        <v>3.5426823960405001</v>
      </c>
    </row>
    <row r="15" spans="1:6" x14ac:dyDescent="0.2">
      <c r="A15" s="21" t="s">
        <v>106</v>
      </c>
      <c r="B15" s="21" t="s">
        <v>105</v>
      </c>
      <c r="C15" s="21" t="s">
        <v>93</v>
      </c>
      <c r="D15" s="24">
        <v>187196</v>
      </c>
      <c r="E15" s="22">
        <v>2368.49739</v>
      </c>
      <c r="F15" s="23">
        <v>3.3664421634161599</v>
      </c>
    </row>
    <row r="16" spans="1:6" x14ac:dyDescent="0.2">
      <c r="A16" s="21" t="s">
        <v>111</v>
      </c>
      <c r="B16" s="21" t="s">
        <v>110</v>
      </c>
      <c r="C16" s="21" t="s">
        <v>93</v>
      </c>
      <c r="D16" s="24">
        <v>254707</v>
      </c>
      <c r="E16" s="22">
        <v>2162.3350770000002</v>
      </c>
      <c r="F16" s="23">
        <v>3.0734152401352399</v>
      </c>
    </row>
    <row r="17" spans="1:6" x14ac:dyDescent="0.2">
      <c r="A17" s="21" t="s">
        <v>229</v>
      </c>
      <c r="B17" s="21" t="s">
        <v>228</v>
      </c>
      <c r="C17" s="21" t="s">
        <v>122</v>
      </c>
      <c r="D17" s="24">
        <v>63298</v>
      </c>
      <c r="E17" s="22">
        <v>1814.532117</v>
      </c>
      <c r="F17" s="23">
        <v>2.5790686750731799</v>
      </c>
    </row>
    <row r="18" spans="1:6" x14ac:dyDescent="0.2">
      <c r="A18" s="21" t="s">
        <v>258</v>
      </c>
      <c r="B18" s="21" t="s">
        <v>257</v>
      </c>
      <c r="C18" s="21" t="s">
        <v>93</v>
      </c>
      <c r="D18" s="24">
        <v>97003</v>
      </c>
      <c r="E18" s="22">
        <v>1748.479075</v>
      </c>
      <c r="F18" s="23">
        <v>2.4851847862626899</v>
      </c>
    </row>
    <row r="19" spans="1:6" x14ac:dyDescent="0.2">
      <c r="A19" s="21" t="s">
        <v>238</v>
      </c>
      <c r="B19" s="21" t="s">
        <v>237</v>
      </c>
      <c r="C19" s="21" t="s">
        <v>234</v>
      </c>
      <c r="D19" s="24">
        <v>59350</v>
      </c>
      <c r="E19" s="22">
        <v>1467.755175</v>
      </c>
      <c r="F19" s="23">
        <v>2.08618043133764</v>
      </c>
    </row>
    <row r="20" spans="1:6" x14ac:dyDescent="0.2">
      <c r="A20" s="21" t="s">
        <v>246</v>
      </c>
      <c r="B20" s="21" t="s">
        <v>245</v>
      </c>
      <c r="C20" s="21" t="s">
        <v>182</v>
      </c>
      <c r="D20" s="24">
        <v>18425</v>
      </c>
      <c r="E20" s="22">
        <v>1311.040088</v>
      </c>
      <c r="F20" s="23">
        <v>1.8634348717488101</v>
      </c>
    </row>
    <row r="21" spans="1:6" x14ac:dyDescent="0.2">
      <c r="A21" s="21" t="s">
        <v>124</v>
      </c>
      <c r="B21" s="21" t="s">
        <v>123</v>
      </c>
      <c r="C21" s="21" t="s">
        <v>125</v>
      </c>
      <c r="D21" s="24">
        <v>313065</v>
      </c>
      <c r="E21" s="22">
        <v>1184.4814280000001</v>
      </c>
      <c r="F21" s="23">
        <v>1.68355187463499</v>
      </c>
    </row>
    <row r="22" spans="1:6" x14ac:dyDescent="0.2">
      <c r="A22" s="21" t="s">
        <v>121</v>
      </c>
      <c r="B22" s="21" t="s">
        <v>120</v>
      </c>
      <c r="C22" s="21" t="s">
        <v>122</v>
      </c>
      <c r="D22" s="24">
        <v>115640</v>
      </c>
      <c r="E22" s="22">
        <v>1144.5469000000001</v>
      </c>
      <c r="F22" s="23">
        <v>1.6267912974847101</v>
      </c>
    </row>
    <row r="23" spans="1:6" x14ac:dyDescent="0.2">
      <c r="A23" s="21" t="s">
        <v>130</v>
      </c>
      <c r="B23" s="21" t="s">
        <v>129</v>
      </c>
      <c r="C23" s="21" t="s">
        <v>131</v>
      </c>
      <c r="D23" s="24">
        <v>71099</v>
      </c>
      <c r="E23" s="22">
        <v>1081.3091420000001</v>
      </c>
      <c r="F23" s="23">
        <v>1.53690888691085</v>
      </c>
    </row>
    <row r="24" spans="1:6" x14ac:dyDescent="0.2">
      <c r="A24" s="21" t="s">
        <v>156</v>
      </c>
      <c r="B24" s="21" t="s">
        <v>155</v>
      </c>
      <c r="C24" s="21" t="s">
        <v>122</v>
      </c>
      <c r="D24" s="24">
        <v>8716</v>
      </c>
      <c r="E24" s="22">
        <v>1048.8703660000001</v>
      </c>
      <c r="F24" s="23">
        <v>1.4908023285008301</v>
      </c>
    </row>
    <row r="25" spans="1:6" x14ac:dyDescent="0.2">
      <c r="A25" s="21" t="s">
        <v>116</v>
      </c>
      <c r="B25" s="21" t="s">
        <v>115</v>
      </c>
      <c r="C25" s="21" t="s">
        <v>98</v>
      </c>
      <c r="D25" s="24">
        <v>70280</v>
      </c>
      <c r="E25" s="22">
        <v>1025.8068800000001</v>
      </c>
      <c r="F25" s="23">
        <v>1.45802125302506</v>
      </c>
    </row>
    <row r="26" spans="1:6" x14ac:dyDescent="0.2">
      <c r="A26" s="21" t="s">
        <v>254</v>
      </c>
      <c r="B26" s="21" t="s">
        <v>253</v>
      </c>
      <c r="C26" s="21" t="s">
        <v>125</v>
      </c>
      <c r="D26" s="24">
        <v>298944</v>
      </c>
      <c r="E26" s="22">
        <v>989.35516800000005</v>
      </c>
      <c r="F26" s="23">
        <v>1.40621094463139</v>
      </c>
    </row>
    <row r="27" spans="1:6" x14ac:dyDescent="0.2">
      <c r="A27" s="21" t="s">
        <v>191</v>
      </c>
      <c r="B27" s="21" t="s">
        <v>190</v>
      </c>
      <c r="C27" s="21" t="s">
        <v>192</v>
      </c>
      <c r="D27" s="24">
        <v>543030</v>
      </c>
      <c r="E27" s="22">
        <v>944.92650300000003</v>
      </c>
      <c r="F27" s="23">
        <v>1.3430626668448999</v>
      </c>
    </row>
    <row r="28" spans="1:6" x14ac:dyDescent="0.2">
      <c r="A28" s="21" t="s">
        <v>264</v>
      </c>
      <c r="B28" s="21" t="s">
        <v>263</v>
      </c>
      <c r="C28" s="21" t="s">
        <v>119</v>
      </c>
      <c r="D28" s="24">
        <v>27565</v>
      </c>
      <c r="E28" s="22">
        <v>938.36773000000005</v>
      </c>
      <c r="F28" s="23">
        <v>1.33374041466058</v>
      </c>
    </row>
    <row r="29" spans="1:6" x14ac:dyDescent="0.2">
      <c r="A29" s="21" t="s">
        <v>188</v>
      </c>
      <c r="B29" s="21" t="s">
        <v>187</v>
      </c>
      <c r="C29" s="21" t="s">
        <v>189</v>
      </c>
      <c r="D29" s="24">
        <v>7583</v>
      </c>
      <c r="E29" s="22">
        <v>884.77685699999995</v>
      </c>
      <c r="F29" s="23">
        <v>1.2575695160971401</v>
      </c>
    </row>
    <row r="30" spans="1:6" x14ac:dyDescent="0.2">
      <c r="A30" s="21" t="s">
        <v>244</v>
      </c>
      <c r="B30" s="21" t="s">
        <v>243</v>
      </c>
      <c r="C30" s="21" t="s">
        <v>119</v>
      </c>
      <c r="D30" s="24">
        <v>29861</v>
      </c>
      <c r="E30" s="22">
        <v>871.06030050000004</v>
      </c>
      <c r="F30" s="23">
        <v>1.2380736136176</v>
      </c>
    </row>
    <row r="31" spans="1:6" x14ac:dyDescent="0.2">
      <c r="A31" s="21" t="s">
        <v>326</v>
      </c>
      <c r="B31" s="21" t="s">
        <v>325</v>
      </c>
      <c r="C31" s="21" t="s">
        <v>327</v>
      </c>
      <c r="D31" s="24">
        <v>151366</v>
      </c>
      <c r="E31" s="22">
        <v>716.18822899999998</v>
      </c>
      <c r="F31" s="23">
        <v>1.0179476073004901</v>
      </c>
    </row>
    <row r="32" spans="1:6" x14ac:dyDescent="0.2">
      <c r="A32" s="21" t="s">
        <v>779</v>
      </c>
      <c r="B32" s="21" t="s">
        <v>778</v>
      </c>
      <c r="C32" s="21" t="s">
        <v>122</v>
      </c>
      <c r="D32" s="24">
        <v>7505</v>
      </c>
      <c r="E32" s="22">
        <v>713.09883249999996</v>
      </c>
      <c r="F32" s="23">
        <v>1.0135565217620299</v>
      </c>
    </row>
    <row r="33" spans="1:6" x14ac:dyDescent="0.2">
      <c r="A33" s="21" t="s">
        <v>276</v>
      </c>
      <c r="B33" s="21" t="s">
        <v>275</v>
      </c>
      <c r="C33" s="21" t="s">
        <v>277</v>
      </c>
      <c r="D33" s="24">
        <v>48145</v>
      </c>
      <c r="E33" s="22">
        <v>711.63124500000004</v>
      </c>
      <c r="F33" s="23">
        <v>1.01147057965402</v>
      </c>
    </row>
    <row r="34" spans="1:6" x14ac:dyDescent="0.2">
      <c r="A34" s="21" t="s">
        <v>165</v>
      </c>
      <c r="B34" s="21" t="s">
        <v>164</v>
      </c>
      <c r="C34" s="21" t="s">
        <v>166</v>
      </c>
      <c r="D34" s="24">
        <v>254845</v>
      </c>
      <c r="E34" s="22">
        <v>698.78498999999999</v>
      </c>
      <c r="F34" s="23">
        <v>0.99321167227393103</v>
      </c>
    </row>
    <row r="35" spans="1:6" x14ac:dyDescent="0.2">
      <c r="A35" s="21" t="s">
        <v>344</v>
      </c>
      <c r="B35" s="21" t="s">
        <v>343</v>
      </c>
      <c r="C35" s="21" t="s">
        <v>345</v>
      </c>
      <c r="D35" s="24">
        <v>95394</v>
      </c>
      <c r="E35" s="22">
        <v>661.60508700000003</v>
      </c>
      <c r="F35" s="23">
        <v>0.94036635624386999</v>
      </c>
    </row>
    <row r="36" spans="1:6" x14ac:dyDescent="0.2">
      <c r="A36" s="21" t="s">
        <v>317</v>
      </c>
      <c r="B36" s="21" t="s">
        <v>316</v>
      </c>
      <c r="C36" s="21" t="s">
        <v>189</v>
      </c>
      <c r="D36" s="24">
        <v>24081</v>
      </c>
      <c r="E36" s="22">
        <v>643.07106450000003</v>
      </c>
      <c r="F36" s="23">
        <v>0.91402319240288998</v>
      </c>
    </row>
    <row r="37" spans="1:6" x14ac:dyDescent="0.2">
      <c r="A37" s="21" t="s">
        <v>145</v>
      </c>
      <c r="B37" s="21" t="s">
        <v>144</v>
      </c>
      <c r="C37" s="21" t="s">
        <v>93</v>
      </c>
      <c r="D37" s="24">
        <v>43892</v>
      </c>
      <c r="E37" s="22">
        <v>642.79834000000005</v>
      </c>
      <c r="F37" s="23">
        <v>0.91363555792219697</v>
      </c>
    </row>
    <row r="38" spans="1:6" x14ac:dyDescent="0.2">
      <c r="A38" s="21" t="s">
        <v>160</v>
      </c>
      <c r="B38" s="21" t="s">
        <v>159</v>
      </c>
      <c r="C38" s="21" t="s">
        <v>98</v>
      </c>
      <c r="D38" s="24">
        <v>42142</v>
      </c>
      <c r="E38" s="22">
        <v>602.778097</v>
      </c>
      <c r="F38" s="23">
        <v>0.85675315053843304</v>
      </c>
    </row>
    <row r="39" spans="1:6" x14ac:dyDescent="0.2">
      <c r="A39" s="21" t="s">
        <v>781</v>
      </c>
      <c r="B39" s="21" t="s">
        <v>780</v>
      </c>
      <c r="C39" s="21" t="s">
        <v>388</v>
      </c>
      <c r="D39" s="24">
        <v>23500</v>
      </c>
      <c r="E39" s="22">
        <v>599.63774999999998</v>
      </c>
      <c r="F39" s="23">
        <v>0.85228964697149101</v>
      </c>
    </row>
    <row r="40" spans="1:6" x14ac:dyDescent="0.2">
      <c r="A40" s="21" t="s">
        <v>783</v>
      </c>
      <c r="B40" s="21" t="s">
        <v>782</v>
      </c>
      <c r="C40" s="21" t="s">
        <v>182</v>
      </c>
      <c r="D40" s="24">
        <v>35731</v>
      </c>
      <c r="E40" s="22">
        <v>567.46187650000002</v>
      </c>
      <c r="F40" s="23">
        <v>0.80655676263204801</v>
      </c>
    </row>
    <row r="41" spans="1:6" x14ac:dyDescent="0.2">
      <c r="A41" s="21" t="s">
        <v>785</v>
      </c>
      <c r="B41" s="21" t="s">
        <v>784</v>
      </c>
      <c r="C41" s="21" t="s">
        <v>192</v>
      </c>
      <c r="D41" s="24">
        <v>60689</v>
      </c>
      <c r="E41" s="22">
        <v>565.31803500000001</v>
      </c>
      <c r="F41" s="23">
        <v>0.80350963306891099</v>
      </c>
    </row>
    <row r="42" spans="1:6" x14ac:dyDescent="0.2">
      <c r="A42" s="21" t="s">
        <v>787</v>
      </c>
      <c r="B42" s="21" t="s">
        <v>786</v>
      </c>
      <c r="C42" s="21" t="s">
        <v>788</v>
      </c>
      <c r="D42" s="24">
        <v>17191</v>
      </c>
      <c r="E42" s="22">
        <v>546.18385650000005</v>
      </c>
      <c r="F42" s="23">
        <v>0.77631344297104798</v>
      </c>
    </row>
    <row r="43" spans="1:6" x14ac:dyDescent="0.2">
      <c r="A43" s="21" t="s">
        <v>790</v>
      </c>
      <c r="B43" s="21" t="s">
        <v>789</v>
      </c>
      <c r="C43" s="21" t="s">
        <v>182</v>
      </c>
      <c r="D43" s="24">
        <v>18331</v>
      </c>
      <c r="E43" s="22">
        <v>533.70706499999994</v>
      </c>
      <c r="F43" s="23">
        <v>0.75857966916699404</v>
      </c>
    </row>
    <row r="44" spans="1:6" x14ac:dyDescent="0.2">
      <c r="A44" s="21" t="s">
        <v>334</v>
      </c>
      <c r="B44" s="21" t="s">
        <v>333</v>
      </c>
      <c r="C44" s="21" t="s">
        <v>131</v>
      </c>
      <c r="D44" s="24">
        <v>7951</v>
      </c>
      <c r="E44" s="22">
        <v>509.05084849999997</v>
      </c>
      <c r="F44" s="23">
        <v>0.72353478072153299</v>
      </c>
    </row>
    <row r="45" spans="1:6" x14ac:dyDescent="0.2">
      <c r="A45" s="21" t="s">
        <v>256</v>
      </c>
      <c r="B45" s="21" t="s">
        <v>255</v>
      </c>
      <c r="C45" s="21" t="s">
        <v>131</v>
      </c>
      <c r="D45" s="24">
        <v>34270</v>
      </c>
      <c r="E45" s="22">
        <v>507.47016000000002</v>
      </c>
      <c r="F45" s="23">
        <v>0.72128808353871399</v>
      </c>
    </row>
    <row r="46" spans="1:6" x14ac:dyDescent="0.2">
      <c r="A46" s="21" t="s">
        <v>792</v>
      </c>
      <c r="B46" s="21" t="s">
        <v>791</v>
      </c>
      <c r="C46" s="21" t="s">
        <v>98</v>
      </c>
      <c r="D46" s="24">
        <v>93031</v>
      </c>
      <c r="E46" s="22">
        <v>478.97010349999999</v>
      </c>
      <c r="F46" s="23">
        <v>0.68077978816696205</v>
      </c>
    </row>
    <row r="47" spans="1:6" x14ac:dyDescent="0.2">
      <c r="A47" s="21" t="s">
        <v>794</v>
      </c>
      <c r="B47" s="21" t="s">
        <v>793</v>
      </c>
      <c r="C47" s="21" t="s">
        <v>122</v>
      </c>
      <c r="D47" s="24">
        <v>8484</v>
      </c>
      <c r="E47" s="22">
        <v>473.37326400000001</v>
      </c>
      <c r="F47" s="23">
        <v>0.67282477138956398</v>
      </c>
    </row>
    <row r="48" spans="1:6" x14ac:dyDescent="0.2">
      <c r="A48" s="21" t="s">
        <v>720</v>
      </c>
      <c r="B48" s="21" t="s">
        <v>719</v>
      </c>
      <c r="C48" s="21" t="s">
        <v>143</v>
      </c>
      <c r="D48" s="24">
        <v>41757</v>
      </c>
      <c r="E48" s="22">
        <v>458.26219650000002</v>
      </c>
      <c r="F48" s="23">
        <v>0.65134679341880197</v>
      </c>
    </row>
    <row r="49" spans="1:9" x14ac:dyDescent="0.2">
      <c r="A49" s="21" t="s">
        <v>716</v>
      </c>
      <c r="B49" s="21" t="s">
        <v>715</v>
      </c>
      <c r="C49" s="21" t="s">
        <v>163</v>
      </c>
      <c r="D49" s="24">
        <v>29807</v>
      </c>
      <c r="E49" s="22">
        <v>444.70553649999999</v>
      </c>
      <c r="F49" s="23">
        <v>0.63207815837120396</v>
      </c>
    </row>
    <row r="50" spans="1:9" x14ac:dyDescent="0.2">
      <c r="A50" s="21" t="s">
        <v>718</v>
      </c>
      <c r="B50" s="21" t="s">
        <v>717</v>
      </c>
      <c r="C50" s="21" t="s">
        <v>122</v>
      </c>
      <c r="D50" s="24">
        <v>8939</v>
      </c>
      <c r="E50" s="22">
        <v>417.71500049999997</v>
      </c>
      <c r="F50" s="23">
        <v>0.59371540619455898</v>
      </c>
    </row>
    <row r="51" spans="1:9" x14ac:dyDescent="0.2">
      <c r="A51" s="21" t="s">
        <v>796</v>
      </c>
      <c r="B51" s="21" t="s">
        <v>795</v>
      </c>
      <c r="C51" s="21" t="s">
        <v>388</v>
      </c>
      <c r="D51" s="24">
        <v>7595</v>
      </c>
      <c r="E51" s="22">
        <v>415.8680225</v>
      </c>
      <c r="F51" s="23">
        <v>0.59109022085960605</v>
      </c>
    </row>
    <row r="52" spans="1:9" x14ac:dyDescent="0.2">
      <c r="A52" s="21" t="s">
        <v>162</v>
      </c>
      <c r="B52" s="21" t="s">
        <v>161</v>
      </c>
      <c r="C52" s="21" t="s">
        <v>163</v>
      </c>
      <c r="D52" s="24">
        <v>69728</v>
      </c>
      <c r="E52" s="22">
        <v>414.91646400000002</v>
      </c>
      <c r="F52" s="23">
        <v>0.589737731864312</v>
      </c>
    </row>
    <row r="53" spans="1:9" x14ac:dyDescent="0.2">
      <c r="A53" s="21" t="s">
        <v>139</v>
      </c>
      <c r="B53" s="21" t="s">
        <v>138</v>
      </c>
      <c r="C53" s="21" t="s">
        <v>140</v>
      </c>
      <c r="D53" s="24">
        <v>6648</v>
      </c>
      <c r="E53" s="22">
        <v>411.22533600000003</v>
      </c>
      <c r="F53" s="23">
        <v>0.58449138074641405</v>
      </c>
    </row>
    <row r="54" spans="1:9" x14ac:dyDescent="0.2">
      <c r="A54" s="21" t="s">
        <v>798</v>
      </c>
      <c r="B54" s="21" t="s">
        <v>797</v>
      </c>
      <c r="C54" s="21" t="s">
        <v>131</v>
      </c>
      <c r="D54" s="24">
        <v>8321</v>
      </c>
      <c r="E54" s="22">
        <v>382.47060449999998</v>
      </c>
      <c r="F54" s="23">
        <v>0.54362110538617303</v>
      </c>
    </row>
    <row r="55" spans="1:9" x14ac:dyDescent="0.2">
      <c r="A55" s="21" t="s">
        <v>260</v>
      </c>
      <c r="B55" s="21" t="s">
        <v>259</v>
      </c>
      <c r="C55" s="21" t="s">
        <v>109</v>
      </c>
      <c r="D55" s="24">
        <v>122486</v>
      </c>
      <c r="E55" s="22">
        <v>372.29619700000001</v>
      </c>
      <c r="F55" s="23">
        <v>0.52915980408164598</v>
      </c>
    </row>
    <row r="56" spans="1:9" x14ac:dyDescent="0.2">
      <c r="A56" s="21" t="s">
        <v>445</v>
      </c>
      <c r="B56" s="21" t="s">
        <v>444</v>
      </c>
      <c r="C56" s="21" t="s">
        <v>98</v>
      </c>
      <c r="D56" s="24">
        <v>6079</v>
      </c>
      <c r="E56" s="22">
        <v>327.3571895</v>
      </c>
      <c r="F56" s="23">
        <v>0.46528615563735698</v>
      </c>
    </row>
    <row r="57" spans="1:9" x14ac:dyDescent="0.2">
      <c r="A57" s="20" t="s">
        <v>24</v>
      </c>
      <c r="B57" s="20"/>
      <c r="C57" s="20"/>
      <c r="D57" s="20"/>
      <c r="E57" s="25">
        <f>SUM(E7:E56)</f>
        <v>69843.428984500017</v>
      </c>
      <c r="F57" s="26">
        <f>SUM(F7:F56)</f>
        <v>99.2713207807179</v>
      </c>
      <c r="G57" s="14"/>
      <c r="H57" s="14"/>
      <c r="I57" s="14"/>
    </row>
    <row r="58" spans="1:9" x14ac:dyDescent="0.2">
      <c r="A58" s="21"/>
      <c r="B58" s="21"/>
      <c r="C58" s="21"/>
      <c r="D58" s="21"/>
      <c r="E58" s="22"/>
      <c r="F58" s="23"/>
    </row>
    <row r="59" spans="1:9" x14ac:dyDescent="0.2">
      <c r="A59" s="20" t="s">
        <v>28</v>
      </c>
      <c r="B59" s="20"/>
      <c r="C59" s="20"/>
      <c r="D59" s="20"/>
      <c r="E59" s="25">
        <f>E57</f>
        <v>69843.428984500017</v>
      </c>
      <c r="F59" s="26">
        <f>F57</f>
        <v>99.2713207807179</v>
      </c>
      <c r="G59" s="14"/>
      <c r="H59" s="14"/>
      <c r="I59" s="14"/>
    </row>
    <row r="60" spans="1:9" x14ac:dyDescent="0.2">
      <c r="A60" s="20"/>
      <c r="B60" s="20"/>
      <c r="C60" s="20"/>
      <c r="D60" s="20"/>
      <c r="E60" s="25"/>
      <c r="F60" s="26"/>
      <c r="G60" s="14"/>
      <c r="H60" s="14"/>
      <c r="I60" s="14"/>
    </row>
    <row r="61" spans="1:9" x14ac:dyDescent="0.2">
      <c r="A61" s="20" t="s">
        <v>30</v>
      </c>
      <c r="B61" s="20"/>
      <c r="C61" s="20"/>
      <c r="D61" s="20"/>
      <c r="E61" s="25">
        <f>E63-(E57)</f>
        <v>512.67027479998069</v>
      </c>
      <c r="F61" s="26">
        <f>F63-(F57)</f>
        <v>0.72867921928209967</v>
      </c>
      <c r="G61" s="14"/>
      <c r="H61" s="14"/>
      <c r="I61" s="14"/>
    </row>
    <row r="62" spans="1:9" x14ac:dyDescent="0.2">
      <c r="A62" s="20"/>
      <c r="B62" s="20"/>
      <c r="C62" s="20"/>
      <c r="D62" s="20"/>
      <c r="E62" s="25"/>
      <c r="F62" s="26"/>
      <c r="G62" s="14"/>
      <c r="H62" s="14"/>
      <c r="I62" s="14"/>
    </row>
    <row r="63" spans="1:9" x14ac:dyDescent="0.2">
      <c r="A63" s="27" t="s">
        <v>29</v>
      </c>
      <c r="B63" s="27"/>
      <c r="C63" s="27"/>
      <c r="D63" s="27"/>
      <c r="E63" s="28">
        <v>70356.099259299997</v>
      </c>
      <c r="F63" s="29">
        <v>100</v>
      </c>
      <c r="G63" s="14"/>
      <c r="H63" s="14"/>
      <c r="I63" s="14"/>
    </row>
    <row r="65" spans="1:4" x14ac:dyDescent="0.2">
      <c r="A65" s="14" t="s">
        <v>33</v>
      </c>
    </row>
    <row r="66" spans="1:4" x14ac:dyDescent="0.2">
      <c r="A66" s="14" t="s">
        <v>34</v>
      </c>
    </row>
    <row r="67" spans="1:4" x14ac:dyDescent="0.2">
      <c r="A67" s="14" t="s">
        <v>35</v>
      </c>
      <c r="B67" s="14"/>
      <c r="C67" s="30" t="s">
        <v>37</v>
      </c>
      <c r="D67" s="14" t="s">
        <v>36</v>
      </c>
    </row>
    <row r="68" spans="1:4" x14ac:dyDescent="0.2">
      <c r="A68" s="7" t="s">
        <v>60</v>
      </c>
      <c r="C68" s="31">
        <v>173.1661</v>
      </c>
      <c r="D68" s="31">
        <v>192.0763</v>
      </c>
    </row>
    <row r="69" spans="1:4" x14ac:dyDescent="0.2">
      <c r="A69" s="7" t="s">
        <v>87</v>
      </c>
      <c r="C69" s="31">
        <v>173.1661</v>
      </c>
      <c r="D69" s="31">
        <v>182.63390000000001</v>
      </c>
    </row>
    <row r="70" spans="1:4" x14ac:dyDescent="0.2">
      <c r="A70" s="7" t="s">
        <v>61</v>
      </c>
      <c r="C70" s="31">
        <v>180.85830000000001</v>
      </c>
      <c r="D70" s="31">
        <v>200.97929999999999</v>
      </c>
    </row>
    <row r="71" spans="1:4" x14ac:dyDescent="0.2">
      <c r="A71" s="7" t="s">
        <v>88</v>
      </c>
      <c r="C71" s="31">
        <v>180.85830000000001</v>
      </c>
      <c r="D71" s="31">
        <v>191.53360000000001</v>
      </c>
    </row>
    <row r="73" spans="1:4" x14ac:dyDescent="0.2">
      <c r="A73" s="14" t="s">
        <v>38</v>
      </c>
    </row>
    <row r="74" spans="1:4" x14ac:dyDescent="0.2">
      <c r="A74" s="84" t="s">
        <v>39</v>
      </c>
      <c r="B74" s="85"/>
      <c r="C74" s="32" t="s">
        <v>40</v>
      </c>
    </row>
    <row r="75" spans="1:4" x14ac:dyDescent="0.2">
      <c r="A75" s="80" t="s">
        <v>87</v>
      </c>
      <c r="B75" s="81"/>
      <c r="C75" s="33">
        <v>9</v>
      </c>
    </row>
    <row r="76" spans="1:4" x14ac:dyDescent="0.2">
      <c r="A76" s="80" t="s">
        <v>88</v>
      </c>
      <c r="B76" s="81"/>
      <c r="C76" s="33">
        <v>9</v>
      </c>
    </row>
    <row r="77" spans="1:4" x14ac:dyDescent="0.2">
      <c r="A77" s="7" t="s">
        <v>41</v>
      </c>
    </row>
    <row r="78" spans="1:4" x14ac:dyDescent="0.2">
      <c r="A78" s="7" t="s">
        <v>42</v>
      </c>
    </row>
    <row r="80" spans="1:4" x14ac:dyDescent="0.2">
      <c r="A80" s="14" t="s">
        <v>309</v>
      </c>
      <c r="D80" s="51">
        <v>1.0500000000000001E-2</v>
      </c>
    </row>
    <row r="82" spans="1:4" x14ac:dyDescent="0.2">
      <c r="A82" s="87" t="s">
        <v>44</v>
      </c>
      <c r="B82" s="87"/>
      <c r="C82" s="87"/>
      <c r="D82" s="30" t="s">
        <v>829</v>
      </c>
    </row>
    <row r="84" spans="1:4" x14ac:dyDescent="0.2">
      <c r="A84" s="14" t="s">
        <v>1166</v>
      </c>
    </row>
    <row r="85" spans="1:4" x14ac:dyDescent="0.2">
      <c r="A85" s="14"/>
    </row>
    <row r="86" spans="1:4" x14ac:dyDescent="0.2">
      <c r="A86" s="68" t="s">
        <v>1156</v>
      </c>
    </row>
    <row r="87" spans="1:4" x14ac:dyDescent="0.2">
      <c r="A87" s="70"/>
    </row>
    <row r="88" spans="1:4" x14ac:dyDescent="0.2">
      <c r="A88" s="69"/>
    </row>
    <row r="89" spans="1:4" x14ac:dyDescent="0.2">
      <c r="A89" s="69"/>
    </row>
    <row r="90" spans="1:4" x14ac:dyDescent="0.2">
      <c r="A90" s="69"/>
    </row>
    <row r="91" spans="1:4" x14ac:dyDescent="0.2">
      <c r="A91" s="69"/>
    </row>
    <row r="92" spans="1:4" x14ac:dyDescent="0.2">
      <c r="A92" s="69"/>
    </row>
    <row r="93" spans="1:4" x14ac:dyDescent="0.2">
      <c r="A93" s="69"/>
    </row>
    <row r="94" spans="1:4" x14ac:dyDescent="0.2">
      <c r="A94" s="69"/>
    </row>
    <row r="95" spans="1:4" x14ac:dyDescent="0.2">
      <c r="A95" s="69"/>
    </row>
    <row r="96" spans="1:4" x14ac:dyDescent="0.2">
      <c r="A96" s="69"/>
    </row>
    <row r="97" spans="1:1" x14ac:dyDescent="0.2">
      <c r="A97" s="69"/>
    </row>
    <row r="98" spans="1:1" x14ac:dyDescent="0.2">
      <c r="A98" s="69"/>
    </row>
    <row r="99" spans="1:1" x14ac:dyDescent="0.2">
      <c r="A99" s="69"/>
    </row>
    <row r="100" spans="1:1" x14ac:dyDescent="0.2">
      <c r="A100" s="68" t="s">
        <v>1176</v>
      </c>
    </row>
    <row r="101" spans="1:1" x14ac:dyDescent="0.2">
      <c r="A101" s="69"/>
    </row>
    <row r="102" spans="1:1" x14ac:dyDescent="0.2">
      <c r="A102" s="68" t="s">
        <v>1158</v>
      </c>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row r="112" spans="1:1" x14ac:dyDescent="0.2">
      <c r="A112" s="69"/>
    </row>
    <row r="113" spans="1:1" x14ac:dyDescent="0.2">
      <c r="A113" s="69"/>
    </row>
    <row r="114" spans="1:1" x14ac:dyDescent="0.2">
      <c r="A114" s="69"/>
    </row>
    <row r="117" spans="1:1" x14ac:dyDescent="0.2">
      <c r="A117" s="14" t="s">
        <v>1177</v>
      </c>
    </row>
  </sheetData>
  <mergeCells count="5">
    <mergeCell ref="A1:F1"/>
    <mergeCell ref="A74:B74"/>
    <mergeCell ref="A75:B75"/>
    <mergeCell ref="A76:B76"/>
    <mergeCell ref="A82:C82"/>
  </mergeCells>
  <conditionalFormatting sqref="F2:F3 F220:F65536">
    <cfRule type="cellIs" dxfId="28" priority="2" stopIfTrue="1" operator="between">
      <formula>0.009</formula>
      <formula>-0.009</formula>
    </cfRule>
  </conditionalFormatting>
  <conditionalFormatting sqref="F5:F119">
    <cfRule type="cellIs" dxfId="27"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6"/>
  <sheetViews>
    <sheetView workbookViewId="0">
      <selection sqref="A1:F1"/>
    </sheetView>
  </sheetViews>
  <sheetFormatPr defaultColWidth="9.33203125" defaultRowHeight="10.199999999999999" x14ac:dyDescent="0.2"/>
  <cols>
    <col min="1" max="1" width="38.6640625" style="7" bestFit="1" customWidth="1"/>
    <col min="2" max="2" width="26.6640625" style="7" bestFit="1" customWidth="1"/>
    <col min="3" max="3" width="25.5546875" style="7" bestFit="1" customWidth="1"/>
    <col min="4" max="4" width="15.33203125" style="7" bestFit="1" customWidth="1"/>
    <col min="5" max="5" width="34.5546875" style="10" customWidth="1"/>
    <col min="6" max="6" width="14.6640625" style="11" bestFit="1" customWidth="1"/>
    <col min="7" max="16384" width="9.33203125" style="7"/>
  </cols>
  <sheetData>
    <row r="1" spans="1:6" s="1" customFormat="1" ht="13.8" x14ac:dyDescent="0.2">
      <c r="A1" s="82" t="s">
        <v>830</v>
      </c>
      <c r="B1" s="83"/>
      <c r="C1" s="83"/>
      <c r="D1" s="83"/>
      <c r="E1" s="83"/>
      <c r="F1" s="83"/>
    </row>
    <row r="2" spans="1:6" s="1" customFormat="1" ht="11.4" x14ac:dyDescent="0.2">
      <c r="E2" s="5"/>
      <c r="F2" s="9"/>
    </row>
    <row r="3" spans="1:6" s="1" customFormat="1" ht="12" x14ac:dyDescent="0.2">
      <c r="A3" s="8" t="s">
        <v>7</v>
      </c>
      <c r="B3" s="2"/>
      <c r="C3" s="3"/>
      <c r="D3" s="3"/>
      <c r="E3" s="4"/>
      <c r="F3" s="9"/>
    </row>
    <row r="4" spans="1:6" s="1" customFormat="1" ht="36" customHeight="1" x14ac:dyDescent="0.2">
      <c r="A4" s="6" t="s">
        <v>2</v>
      </c>
      <c r="B4" s="6" t="s">
        <v>0</v>
      </c>
      <c r="C4" s="13" t="s">
        <v>359</v>
      </c>
      <c r="D4" s="13" t="s">
        <v>1</v>
      </c>
      <c r="E4" s="52" t="s">
        <v>6</v>
      </c>
      <c r="F4" s="12" t="s">
        <v>3</v>
      </c>
    </row>
    <row r="5" spans="1:6" x14ac:dyDescent="0.2">
      <c r="A5" s="16" t="s">
        <v>90</v>
      </c>
      <c r="B5" s="17"/>
      <c r="C5" s="17"/>
      <c r="D5" s="17"/>
      <c r="E5" s="18"/>
      <c r="F5" s="19"/>
    </row>
    <row r="6" spans="1:6" x14ac:dyDescent="0.2">
      <c r="A6" s="20" t="s">
        <v>51</v>
      </c>
      <c r="B6" s="21"/>
      <c r="C6" s="21"/>
      <c r="D6" s="21"/>
      <c r="E6" s="22"/>
      <c r="F6" s="23"/>
    </row>
    <row r="7" spans="1:6" x14ac:dyDescent="0.2">
      <c r="A7" s="21" t="s">
        <v>95</v>
      </c>
      <c r="B7" s="21" t="s">
        <v>94</v>
      </c>
      <c r="C7" s="21" t="s">
        <v>93</v>
      </c>
      <c r="D7" s="24">
        <v>4546914</v>
      </c>
      <c r="E7" s="22">
        <v>54544.780339999998</v>
      </c>
      <c r="F7" s="23">
        <v>8.0025837853433703</v>
      </c>
    </row>
    <row r="8" spans="1:6" x14ac:dyDescent="0.2">
      <c r="A8" s="21" t="s">
        <v>92</v>
      </c>
      <c r="B8" s="21" t="s">
        <v>91</v>
      </c>
      <c r="C8" s="21" t="s">
        <v>93</v>
      </c>
      <c r="D8" s="24">
        <v>3045417</v>
      </c>
      <c r="E8" s="22">
        <v>51278.731449999999</v>
      </c>
      <c r="F8" s="23">
        <v>7.5234026478205598</v>
      </c>
    </row>
    <row r="9" spans="1:6" x14ac:dyDescent="0.2">
      <c r="A9" s="21" t="s">
        <v>103</v>
      </c>
      <c r="B9" s="21" t="s">
        <v>102</v>
      </c>
      <c r="C9" s="21" t="s">
        <v>104</v>
      </c>
      <c r="D9" s="24">
        <v>2356802</v>
      </c>
      <c r="E9" s="22">
        <v>34033.399279999998</v>
      </c>
      <c r="F9" s="23">
        <v>4.9932390879666801</v>
      </c>
    </row>
    <row r="10" spans="1:6" x14ac:dyDescent="0.2">
      <c r="A10" s="21" t="s">
        <v>100</v>
      </c>
      <c r="B10" s="21" t="s">
        <v>99</v>
      </c>
      <c r="C10" s="21" t="s">
        <v>101</v>
      </c>
      <c r="D10" s="24">
        <v>883853</v>
      </c>
      <c r="E10" s="22">
        <v>31363.08178</v>
      </c>
      <c r="F10" s="23">
        <v>4.60146118742305</v>
      </c>
    </row>
    <row r="11" spans="1:6" x14ac:dyDescent="0.2">
      <c r="A11" s="21" t="s">
        <v>97</v>
      </c>
      <c r="B11" s="21" t="s">
        <v>96</v>
      </c>
      <c r="C11" s="21" t="s">
        <v>98</v>
      </c>
      <c r="D11" s="24">
        <v>1922741</v>
      </c>
      <c r="E11" s="22">
        <v>30124.544620000001</v>
      </c>
      <c r="F11" s="23">
        <v>4.4197481558116198</v>
      </c>
    </row>
    <row r="12" spans="1:6" x14ac:dyDescent="0.2">
      <c r="A12" s="21" t="s">
        <v>106</v>
      </c>
      <c r="B12" s="21" t="s">
        <v>105</v>
      </c>
      <c r="C12" s="21" t="s">
        <v>93</v>
      </c>
      <c r="D12" s="24">
        <v>2252948</v>
      </c>
      <c r="E12" s="22">
        <v>28505.424569999999</v>
      </c>
      <c r="F12" s="23">
        <v>4.18219758217493</v>
      </c>
    </row>
    <row r="13" spans="1:6" x14ac:dyDescent="0.2">
      <c r="A13" s="21" t="s">
        <v>111</v>
      </c>
      <c r="B13" s="21" t="s">
        <v>110</v>
      </c>
      <c r="C13" s="21" t="s">
        <v>93</v>
      </c>
      <c r="D13" s="24">
        <v>2971107</v>
      </c>
      <c r="E13" s="22">
        <v>25223.212879999999</v>
      </c>
      <c r="F13" s="23">
        <v>3.7006451057192402</v>
      </c>
    </row>
    <row r="14" spans="1:6" x14ac:dyDescent="0.2">
      <c r="A14" s="21" t="s">
        <v>108</v>
      </c>
      <c r="B14" s="21" t="s">
        <v>107</v>
      </c>
      <c r="C14" s="21" t="s">
        <v>109</v>
      </c>
      <c r="D14" s="24">
        <v>682403</v>
      </c>
      <c r="E14" s="22">
        <v>21364.673119999999</v>
      </c>
      <c r="F14" s="23">
        <v>3.134536166862</v>
      </c>
    </row>
    <row r="15" spans="1:6" x14ac:dyDescent="0.2">
      <c r="A15" s="21" t="s">
        <v>136</v>
      </c>
      <c r="B15" s="21" t="s">
        <v>135</v>
      </c>
      <c r="C15" s="21" t="s">
        <v>137</v>
      </c>
      <c r="D15" s="24">
        <v>1650000</v>
      </c>
      <c r="E15" s="22">
        <v>21062.25</v>
      </c>
      <c r="F15" s="23">
        <v>3.0901659018918402</v>
      </c>
    </row>
    <row r="16" spans="1:6" x14ac:dyDescent="0.2">
      <c r="A16" s="21" t="s">
        <v>116</v>
      </c>
      <c r="B16" s="21" t="s">
        <v>115</v>
      </c>
      <c r="C16" s="21" t="s">
        <v>98</v>
      </c>
      <c r="D16" s="24">
        <v>1345586</v>
      </c>
      <c r="E16" s="22">
        <v>19640.17326</v>
      </c>
      <c r="F16" s="23">
        <v>2.8815247048771999</v>
      </c>
    </row>
    <row r="17" spans="1:6" x14ac:dyDescent="0.2">
      <c r="A17" s="21" t="s">
        <v>124</v>
      </c>
      <c r="B17" s="21" t="s">
        <v>123</v>
      </c>
      <c r="C17" s="21" t="s">
        <v>125</v>
      </c>
      <c r="D17" s="24">
        <v>5086849</v>
      </c>
      <c r="E17" s="22">
        <v>19246.09319</v>
      </c>
      <c r="F17" s="23">
        <v>2.8237069126218999</v>
      </c>
    </row>
    <row r="18" spans="1:6" x14ac:dyDescent="0.2">
      <c r="A18" s="21" t="s">
        <v>133</v>
      </c>
      <c r="B18" s="21" t="s">
        <v>132</v>
      </c>
      <c r="C18" s="21" t="s">
        <v>134</v>
      </c>
      <c r="D18" s="24">
        <v>1327588</v>
      </c>
      <c r="E18" s="22">
        <v>18496.61981</v>
      </c>
      <c r="F18" s="23">
        <v>2.7137472889705099</v>
      </c>
    </row>
    <row r="19" spans="1:6" x14ac:dyDescent="0.2">
      <c r="A19" s="21" t="s">
        <v>317</v>
      </c>
      <c r="B19" s="21" t="s">
        <v>316</v>
      </c>
      <c r="C19" s="21" t="s">
        <v>189</v>
      </c>
      <c r="D19" s="24">
        <v>658198</v>
      </c>
      <c r="E19" s="22">
        <v>17576.84849</v>
      </c>
      <c r="F19" s="23">
        <v>2.5788022583777601</v>
      </c>
    </row>
    <row r="20" spans="1:6" x14ac:dyDescent="0.2">
      <c r="A20" s="21" t="s">
        <v>258</v>
      </c>
      <c r="B20" s="21" t="s">
        <v>257</v>
      </c>
      <c r="C20" s="21" t="s">
        <v>93</v>
      </c>
      <c r="D20" s="24">
        <v>843530</v>
      </c>
      <c r="E20" s="22">
        <v>15204.62825</v>
      </c>
      <c r="F20" s="23">
        <v>2.23075995057942</v>
      </c>
    </row>
    <row r="21" spans="1:6" x14ac:dyDescent="0.2">
      <c r="A21" s="21" t="s">
        <v>113</v>
      </c>
      <c r="B21" s="21" t="s">
        <v>112</v>
      </c>
      <c r="C21" s="21" t="s">
        <v>114</v>
      </c>
      <c r="D21" s="24">
        <v>7500000</v>
      </c>
      <c r="E21" s="22">
        <v>15042</v>
      </c>
      <c r="F21" s="23">
        <v>2.2068998087220999</v>
      </c>
    </row>
    <row r="22" spans="1:6" x14ac:dyDescent="0.2">
      <c r="A22" s="21" t="s">
        <v>483</v>
      </c>
      <c r="B22" s="21" t="s">
        <v>482</v>
      </c>
      <c r="C22" s="21" t="s">
        <v>119</v>
      </c>
      <c r="D22" s="24">
        <v>3000000</v>
      </c>
      <c r="E22" s="22">
        <v>15034.5</v>
      </c>
      <c r="F22" s="23">
        <v>2.2057994398505798</v>
      </c>
    </row>
    <row r="23" spans="1:6" x14ac:dyDescent="0.2">
      <c r="A23" s="21" t="s">
        <v>147</v>
      </c>
      <c r="B23" s="21" t="s">
        <v>146</v>
      </c>
      <c r="C23" s="21" t="s">
        <v>148</v>
      </c>
      <c r="D23" s="24">
        <v>4553918</v>
      </c>
      <c r="E23" s="22">
        <v>13930.435160000001</v>
      </c>
      <c r="F23" s="23">
        <v>2.0438156289070299</v>
      </c>
    </row>
    <row r="24" spans="1:6" x14ac:dyDescent="0.2">
      <c r="A24" s="21" t="s">
        <v>139</v>
      </c>
      <c r="B24" s="21" t="s">
        <v>138</v>
      </c>
      <c r="C24" s="21" t="s">
        <v>140</v>
      </c>
      <c r="D24" s="24">
        <v>212347</v>
      </c>
      <c r="E24" s="22">
        <v>13135.148380000001</v>
      </c>
      <c r="F24" s="23">
        <v>1.9271344533545001</v>
      </c>
    </row>
    <row r="25" spans="1:6" x14ac:dyDescent="0.2">
      <c r="A25" s="21" t="s">
        <v>321</v>
      </c>
      <c r="B25" s="21" t="s">
        <v>320</v>
      </c>
      <c r="C25" s="21" t="s">
        <v>122</v>
      </c>
      <c r="D25" s="24">
        <v>1606221</v>
      </c>
      <c r="E25" s="22">
        <v>10691.00698</v>
      </c>
      <c r="F25" s="23">
        <v>1.5685401714671301</v>
      </c>
    </row>
    <row r="26" spans="1:6" x14ac:dyDescent="0.2">
      <c r="A26" s="21" t="s">
        <v>142</v>
      </c>
      <c r="B26" s="21" t="s">
        <v>141</v>
      </c>
      <c r="C26" s="21" t="s">
        <v>143</v>
      </c>
      <c r="D26" s="24">
        <v>1705342</v>
      </c>
      <c r="E26" s="22">
        <v>10453.74646</v>
      </c>
      <c r="F26" s="23">
        <v>1.53373029271396</v>
      </c>
    </row>
    <row r="27" spans="1:6" x14ac:dyDescent="0.2">
      <c r="A27" s="21" t="s">
        <v>638</v>
      </c>
      <c r="B27" s="21" t="s">
        <v>637</v>
      </c>
      <c r="C27" s="21" t="s">
        <v>512</v>
      </c>
      <c r="D27" s="24">
        <v>26719</v>
      </c>
      <c r="E27" s="22">
        <v>10446.955330000001</v>
      </c>
      <c r="F27" s="23">
        <v>1.5327339263066999</v>
      </c>
    </row>
    <row r="28" spans="1:6" x14ac:dyDescent="0.2">
      <c r="A28" s="21" t="s">
        <v>160</v>
      </c>
      <c r="B28" s="21" t="s">
        <v>159</v>
      </c>
      <c r="C28" s="21" t="s">
        <v>98</v>
      </c>
      <c r="D28" s="24">
        <v>674952</v>
      </c>
      <c r="E28" s="22">
        <v>9654.1759320000001</v>
      </c>
      <c r="F28" s="23">
        <v>1.4164206234343999</v>
      </c>
    </row>
    <row r="29" spans="1:6" x14ac:dyDescent="0.2">
      <c r="A29" s="21" t="s">
        <v>204</v>
      </c>
      <c r="B29" s="21" t="s">
        <v>203</v>
      </c>
      <c r="C29" s="21" t="s">
        <v>119</v>
      </c>
      <c r="D29" s="24">
        <v>634023</v>
      </c>
      <c r="E29" s="22">
        <v>9334.0866060000008</v>
      </c>
      <c r="F29" s="23">
        <v>1.36945844604287</v>
      </c>
    </row>
    <row r="30" spans="1:6" x14ac:dyDescent="0.2">
      <c r="A30" s="21" t="s">
        <v>121</v>
      </c>
      <c r="B30" s="21" t="s">
        <v>120</v>
      </c>
      <c r="C30" s="21" t="s">
        <v>122</v>
      </c>
      <c r="D30" s="24">
        <v>937043</v>
      </c>
      <c r="E30" s="22">
        <v>9274.3830930000004</v>
      </c>
      <c r="F30" s="23">
        <v>1.3606989944127901</v>
      </c>
    </row>
    <row r="31" spans="1:6" x14ac:dyDescent="0.2">
      <c r="A31" s="21" t="s">
        <v>527</v>
      </c>
      <c r="B31" s="21" t="s">
        <v>526</v>
      </c>
      <c r="C31" s="21" t="s">
        <v>528</v>
      </c>
      <c r="D31" s="24">
        <v>1973096</v>
      </c>
      <c r="E31" s="22">
        <v>8515.8823360000006</v>
      </c>
      <c r="F31" s="23">
        <v>1.24941491147575</v>
      </c>
    </row>
    <row r="32" spans="1:6" x14ac:dyDescent="0.2">
      <c r="A32" s="21" t="s">
        <v>268</v>
      </c>
      <c r="B32" s="21" t="s">
        <v>267</v>
      </c>
      <c r="C32" s="21" t="s">
        <v>109</v>
      </c>
      <c r="D32" s="24">
        <v>5039457</v>
      </c>
      <c r="E32" s="22">
        <v>8346.8526290000009</v>
      </c>
      <c r="F32" s="23">
        <v>1.22461557441641</v>
      </c>
    </row>
    <row r="33" spans="1:6" x14ac:dyDescent="0.2">
      <c r="A33" s="21" t="s">
        <v>145</v>
      </c>
      <c r="B33" s="21" t="s">
        <v>144</v>
      </c>
      <c r="C33" s="21" t="s">
        <v>93</v>
      </c>
      <c r="D33" s="24">
        <v>550013</v>
      </c>
      <c r="E33" s="22">
        <v>8054.9403849999999</v>
      </c>
      <c r="F33" s="23">
        <v>1.18178742154796</v>
      </c>
    </row>
    <row r="34" spans="1:6" x14ac:dyDescent="0.2">
      <c r="A34" s="21" t="s">
        <v>186</v>
      </c>
      <c r="B34" s="21" t="s">
        <v>185</v>
      </c>
      <c r="C34" s="21" t="s">
        <v>172</v>
      </c>
      <c r="D34" s="24">
        <v>188945</v>
      </c>
      <c r="E34" s="22">
        <v>8047.639913</v>
      </c>
      <c r="F34" s="23">
        <v>1.18071632659647</v>
      </c>
    </row>
    <row r="35" spans="1:6" x14ac:dyDescent="0.2">
      <c r="A35" s="21" t="s">
        <v>274</v>
      </c>
      <c r="B35" s="21" t="s">
        <v>273</v>
      </c>
      <c r="C35" s="21" t="s">
        <v>189</v>
      </c>
      <c r="D35" s="24">
        <v>300000</v>
      </c>
      <c r="E35" s="22">
        <v>7857.15</v>
      </c>
      <c r="F35" s="23">
        <v>1.1527684371826099</v>
      </c>
    </row>
    <row r="36" spans="1:6" x14ac:dyDescent="0.2">
      <c r="A36" s="21" t="s">
        <v>229</v>
      </c>
      <c r="B36" s="21" t="s">
        <v>228</v>
      </c>
      <c r="C36" s="21" t="s">
        <v>122</v>
      </c>
      <c r="D36" s="24">
        <v>273160</v>
      </c>
      <c r="E36" s="22">
        <v>7830.5411400000003</v>
      </c>
      <c r="F36" s="23">
        <v>1.14886449568252</v>
      </c>
    </row>
    <row r="37" spans="1:6" x14ac:dyDescent="0.2">
      <c r="A37" s="21" t="s">
        <v>153</v>
      </c>
      <c r="B37" s="21" t="s">
        <v>152</v>
      </c>
      <c r="C37" s="21" t="s">
        <v>154</v>
      </c>
      <c r="D37" s="24">
        <v>3541198</v>
      </c>
      <c r="E37" s="22">
        <v>7774.7002089999996</v>
      </c>
      <c r="F37" s="23">
        <v>1.14067174605197</v>
      </c>
    </row>
    <row r="38" spans="1:6" x14ac:dyDescent="0.2">
      <c r="A38" s="21" t="s">
        <v>127</v>
      </c>
      <c r="B38" s="21" t="s">
        <v>126</v>
      </c>
      <c r="C38" s="21" t="s">
        <v>128</v>
      </c>
      <c r="D38" s="24">
        <v>550412</v>
      </c>
      <c r="E38" s="22">
        <v>7690.6316699999998</v>
      </c>
      <c r="F38" s="23">
        <v>1.12833755893333</v>
      </c>
    </row>
    <row r="39" spans="1:6" x14ac:dyDescent="0.2">
      <c r="A39" s="21" t="s">
        <v>150</v>
      </c>
      <c r="B39" s="21" t="s">
        <v>149</v>
      </c>
      <c r="C39" s="21" t="s">
        <v>151</v>
      </c>
      <c r="D39" s="24">
        <v>1330000</v>
      </c>
      <c r="E39" s="22">
        <v>7491.2250000000004</v>
      </c>
      <c r="F39" s="23">
        <v>1.09908143994111</v>
      </c>
    </row>
    <row r="40" spans="1:6" x14ac:dyDescent="0.2">
      <c r="A40" s="21" t="s">
        <v>625</v>
      </c>
      <c r="B40" s="21" t="s">
        <v>624</v>
      </c>
      <c r="C40" s="21" t="s">
        <v>134</v>
      </c>
      <c r="D40" s="24">
        <v>111808</v>
      </c>
      <c r="E40" s="22">
        <v>7231.1823999999997</v>
      </c>
      <c r="F40" s="23">
        <v>1.0609290689665301</v>
      </c>
    </row>
    <row r="41" spans="1:6" x14ac:dyDescent="0.2">
      <c r="A41" s="21" t="s">
        <v>184</v>
      </c>
      <c r="B41" s="21" t="s">
        <v>183</v>
      </c>
      <c r="C41" s="21" t="s">
        <v>148</v>
      </c>
      <c r="D41" s="24">
        <v>135184</v>
      </c>
      <c r="E41" s="22">
        <v>7116.4237199999998</v>
      </c>
      <c r="F41" s="23">
        <v>1.0440921517386901</v>
      </c>
    </row>
    <row r="42" spans="1:6" x14ac:dyDescent="0.2">
      <c r="A42" s="21" t="s">
        <v>590</v>
      </c>
      <c r="B42" s="21" t="s">
        <v>589</v>
      </c>
      <c r="C42" s="21" t="s">
        <v>151</v>
      </c>
      <c r="D42" s="24">
        <v>4200152</v>
      </c>
      <c r="E42" s="22">
        <v>6918.0703590000003</v>
      </c>
      <c r="F42" s="23">
        <v>1.01499056987124</v>
      </c>
    </row>
    <row r="43" spans="1:6" x14ac:dyDescent="0.2">
      <c r="A43" s="21" t="s">
        <v>701</v>
      </c>
      <c r="B43" s="21" t="s">
        <v>700</v>
      </c>
      <c r="C43" s="21" t="s">
        <v>131</v>
      </c>
      <c r="D43" s="24">
        <v>420301</v>
      </c>
      <c r="E43" s="22">
        <v>6814.5502640000004</v>
      </c>
      <c r="F43" s="23">
        <v>0.999802531189252</v>
      </c>
    </row>
    <row r="44" spans="1:6" x14ac:dyDescent="0.2">
      <c r="A44" s="21" t="s">
        <v>130</v>
      </c>
      <c r="B44" s="21" t="s">
        <v>129</v>
      </c>
      <c r="C44" s="21" t="s">
        <v>131</v>
      </c>
      <c r="D44" s="24">
        <v>447035</v>
      </c>
      <c r="E44" s="22">
        <v>6798.7317979999998</v>
      </c>
      <c r="F44" s="23">
        <v>0.99748171151170395</v>
      </c>
    </row>
    <row r="45" spans="1:6" x14ac:dyDescent="0.2">
      <c r="A45" s="21" t="s">
        <v>282</v>
      </c>
      <c r="B45" s="21" t="s">
        <v>281</v>
      </c>
      <c r="C45" s="21" t="s">
        <v>189</v>
      </c>
      <c r="D45" s="24">
        <v>694014</v>
      </c>
      <c r="E45" s="22">
        <v>6134.7367530000001</v>
      </c>
      <c r="F45" s="23">
        <v>0.90006311439676401</v>
      </c>
    </row>
    <row r="46" spans="1:6" x14ac:dyDescent="0.2">
      <c r="A46" s="21" t="s">
        <v>168</v>
      </c>
      <c r="B46" s="21" t="s">
        <v>167</v>
      </c>
      <c r="C46" s="21" t="s">
        <v>169</v>
      </c>
      <c r="D46" s="24">
        <v>287280</v>
      </c>
      <c r="E46" s="22">
        <v>5437.0612799999999</v>
      </c>
      <c r="F46" s="23">
        <v>0.79770306467506502</v>
      </c>
    </row>
    <row r="47" spans="1:6" x14ac:dyDescent="0.2">
      <c r="A47" s="21" t="s">
        <v>634</v>
      </c>
      <c r="B47" s="21" t="s">
        <v>633</v>
      </c>
      <c r="C47" s="21" t="s">
        <v>137</v>
      </c>
      <c r="D47" s="24">
        <v>256096</v>
      </c>
      <c r="E47" s="22">
        <v>5086.1946079999998</v>
      </c>
      <c r="F47" s="23">
        <v>0.74622536281867902</v>
      </c>
    </row>
    <row r="48" spans="1:6" x14ac:dyDescent="0.2">
      <c r="A48" s="21" t="s">
        <v>703</v>
      </c>
      <c r="B48" s="21" t="s">
        <v>702</v>
      </c>
      <c r="C48" s="21" t="s">
        <v>119</v>
      </c>
      <c r="D48" s="24">
        <v>1634205</v>
      </c>
      <c r="E48" s="22">
        <v>4413.9877049999996</v>
      </c>
      <c r="F48" s="23">
        <v>0.64760195598100001</v>
      </c>
    </row>
    <row r="49" spans="1:9" x14ac:dyDescent="0.2">
      <c r="A49" s="21" t="s">
        <v>295</v>
      </c>
      <c r="B49" s="21" t="s">
        <v>294</v>
      </c>
      <c r="C49" s="21" t="s">
        <v>98</v>
      </c>
      <c r="D49" s="24">
        <v>405527</v>
      </c>
      <c r="E49" s="22">
        <v>4331.4338870000001</v>
      </c>
      <c r="F49" s="23">
        <v>0.63549000244068099</v>
      </c>
    </row>
    <row r="50" spans="1:9" x14ac:dyDescent="0.2">
      <c r="A50" s="21" t="s">
        <v>355</v>
      </c>
      <c r="B50" s="21" t="s">
        <v>354</v>
      </c>
      <c r="C50" s="21" t="s">
        <v>125</v>
      </c>
      <c r="D50" s="24">
        <v>2564372</v>
      </c>
      <c r="E50" s="22">
        <v>4169.6688720000002</v>
      </c>
      <c r="F50" s="23">
        <v>0.61175651083973503</v>
      </c>
    </row>
    <row r="51" spans="1:9" x14ac:dyDescent="0.2">
      <c r="A51" s="21" t="s">
        <v>174</v>
      </c>
      <c r="B51" s="21" t="s">
        <v>173</v>
      </c>
      <c r="C51" s="21" t="s">
        <v>175</v>
      </c>
      <c r="D51" s="24">
        <v>140000</v>
      </c>
      <c r="E51" s="22">
        <v>4140.1499999999996</v>
      </c>
      <c r="F51" s="23">
        <v>0.60742562445690695</v>
      </c>
    </row>
    <row r="52" spans="1:9" x14ac:dyDescent="0.2">
      <c r="A52" s="21" t="s">
        <v>181</v>
      </c>
      <c r="B52" s="21" t="s">
        <v>180</v>
      </c>
      <c r="C52" s="21" t="s">
        <v>182</v>
      </c>
      <c r="D52" s="24">
        <v>497995</v>
      </c>
      <c r="E52" s="22">
        <v>3608.4717700000001</v>
      </c>
      <c r="F52" s="23">
        <v>0.52942000126260402</v>
      </c>
    </row>
    <row r="53" spans="1:9" x14ac:dyDescent="0.2">
      <c r="A53" s="21" t="s">
        <v>171</v>
      </c>
      <c r="B53" s="21" t="s">
        <v>170</v>
      </c>
      <c r="C53" s="21" t="s">
        <v>172</v>
      </c>
      <c r="D53" s="24">
        <v>124730</v>
      </c>
      <c r="E53" s="22">
        <v>2074.4469949999998</v>
      </c>
      <c r="F53" s="23">
        <v>0.30435425318904602</v>
      </c>
    </row>
    <row r="54" spans="1:9" x14ac:dyDescent="0.2">
      <c r="A54" s="21" t="s">
        <v>367</v>
      </c>
      <c r="B54" s="21" t="s">
        <v>366</v>
      </c>
      <c r="C54" s="21" t="s">
        <v>368</v>
      </c>
      <c r="D54" s="24">
        <v>196039</v>
      </c>
      <c r="E54" s="22">
        <v>1921.476259</v>
      </c>
      <c r="F54" s="23">
        <v>0.28191102170264298</v>
      </c>
    </row>
    <row r="55" spans="1:9" x14ac:dyDescent="0.2">
      <c r="A55" s="21" t="s">
        <v>209</v>
      </c>
      <c r="B55" s="21" t="s">
        <v>208</v>
      </c>
      <c r="C55" s="21" t="s">
        <v>210</v>
      </c>
      <c r="D55" s="24">
        <v>70958</v>
      </c>
      <c r="E55" s="22">
        <v>1728.572359</v>
      </c>
      <c r="F55" s="23">
        <v>0.25360896213531497</v>
      </c>
    </row>
    <row r="56" spans="1:9" x14ac:dyDescent="0.2">
      <c r="A56" s="21" t="s">
        <v>601</v>
      </c>
      <c r="B56" s="21" t="s">
        <v>600</v>
      </c>
      <c r="C56" s="21" t="s">
        <v>280</v>
      </c>
      <c r="D56" s="24">
        <v>604634</v>
      </c>
      <c r="E56" s="22">
        <v>1097.2293199999999</v>
      </c>
      <c r="F56" s="23">
        <v>0.16098093181972301</v>
      </c>
    </row>
    <row r="57" spans="1:9" x14ac:dyDescent="0.2">
      <c r="A57" s="21" t="s">
        <v>379</v>
      </c>
      <c r="B57" s="21" t="s">
        <v>316</v>
      </c>
      <c r="C57" s="21" t="s">
        <v>189</v>
      </c>
      <c r="D57" s="24">
        <v>26815</v>
      </c>
      <c r="E57" s="22">
        <v>302.82179500000001</v>
      </c>
      <c r="F57" s="23">
        <v>4.4428756911473397E-2</v>
      </c>
    </row>
    <row r="58" spans="1:9" x14ac:dyDescent="0.2">
      <c r="A58" s="20" t="s">
        <v>24</v>
      </c>
      <c r="B58" s="20"/>
      <c r="C58" s="20"/>
      <c r="D58" s="20"/>
      <c r="E58" s="25">
        <f>SUM(E7:E57)</f>
        <v>655595.67240699998</v>
      </c>
      <c r="F58" s="26">
        <f>SUM(F7:F57)</f>
        <v>96.186276029387315</v>
      </c>
      <c r="G58" s="14"/>
      <c r="H58" s="14"/>
      <c r="I58" s="14"/>
    </row>
    <row r="59" spans="1:9" x14ac:dyDescent="0.2">
      <c r="A59" s="21"/>
      <c r="B59" s="21"/>
      <c r="C59" s="21"/>
      <c r="D59" s="21"/>
      <c r="E59" s="22"/>
      <c r="F59" s="23"/>
    </row>
    <row r="60" spans="1:9" x14ac:dyDescent="0.2">
      <c r="A60" s="20" t="s">
        <v>296</v>
      </c>
      <c r="B60" s="21"/>
      <c r="C60" s="21"/>
      <c r="D60" s="21"/>
      <c r="E60" s="22"/>
      <c r="F60" s="23"/>
    </row>
    <row r="61" spans="1:9" x14ac:dyDescent="0.2">
      <c r="A61" s="21" t="s">
        <v>299</v>
      </c>
      <c r="B61" s="21" t="s">
        <v>298</v>
      </c>
      <c r="C61" s="21" t="s">
        <v>207</v>
      </c>
      <c r="D61" s="24">
        <v>3000</v>
      </c>
      <c r="E61" s="22">
        <v>2.9999999999999997E-4</v>
      </c>
      <c r="F61" s="23">
        <v>4.4014754860831698E-8</v>
      </c>
    </row>
    <row r="62" spans="1:9" x14ac:dyDescent="0.2">
      <c r="A62" s="21"/>
      <c r="B62" s="21" t="s">
        <v>297</v>
      </c>
      <c r="C62" s="21" t="s">
        <v>182</v>
      </c>
      <c r="D62" s="24">
        <v>2900</v>
      </c>
      <c r="E62" s="22">
        <v>2.9E-4</v>
      </c>
      <c r="F62" s="23">
        <v>4.2547596365470598E-8</v>
      </c>
    </row>
    <row r="63" spans="1:9" x14ac:dyDescent="0.2">
      <c r="A63" s="20" t="s">
        <v>24</v>
      </c>
      <c r="B63" s="20"/>
      <c r="C63" s="20"/>
      <c r="D63" s="20"/>
      <c r="E63" s="25">
        <f>SUM(E60:E62)</f>
        <v>5.9000000000000003E-4</v>
      </c>
      <c r="F63" s="26">
        <f>SUM(F60:F62)</f>
        <v>8.6562351226302303E-8</v>
      </c>
      <c r="G63" s="14"/>
      <c r="H63" s="14"/>
      <c r="I63" s="14"/>
    </row>
    <row r="64" spans="1:9" x14ac:dyDescent="0.2">
      <c r="A64" s="21"/>
      <c r="B64" s="21"/>
      <c r="C64" s="21"/>
      <c r="D64" s="21"/>
      <c r="E64" s="22"/>
      <c r="F64" s="23"/>
    </row>
    <row r="65" spans="1:9" x14ac:dyDescent="0.2">
      <c r="A65" s="20" t="s">
        <v>28</v>
      </c>
      <c r="B65" s="20"/>
      <c r="C65" s="20"/>
      <c r="D65" s="20"/>
      <c r="E65" s="25">
        <f>E58+E63</f>
        <v>655595.67299699993</v>
      </c>
      <c r="F65" s="26">
        <f>F58+F63</f>
        <v>96.186276115949667</v>
      </c>
      <c r="G65" s="14"/>
      <c r="H65" s="14"/>
      <c r="I65" s="14"/>
    </row>
    <row r="66" spans="1:9" x14ac:dyDescent="0.2">
      <c r="A66" s="20"/>
      <c r="B66" s="20"/>
      <c r="C66" s="20"/>
      <c r="D66" s="20"/>
      <c r="E66" s="25"/>
      <c r="F66" s="26"/>
      <c r="G66" s="14"/>
      <c r="H66" s="14"/>
      <c r="I66" s="14"/>
    </row>
    <row r="67" spans="1:9" x14ac:dyDescent="0.2">
      <c r="A67" s="20" t="s">
        <v>30</v>
      </c>
      <c r="B67" s="20"/>
      <c r="C67" s="20"/>
      <c r="D67" s="20"/>
      <c r="E67" s="25">
        <f>E69-(E58+E63)</f>
        <v>25993.946094500017</v>
      </c>
      <c r="F67" s="26">
        <f>F69-(F58+F63)</f>
        <v>3.8137238840503329</v>
      </c>
      <c r="G67" s="14"/>
      <c r="H67" s="14"/>
      <c r="I67" s="14"/>
    </row>
    <row r="68" spans="1:9" x14ac:dyDescent="0.2">
      <c r="A68" s="20"/>
      <c r="B68" s="20"/>
      <c r="C68" s="20"/>
      <c r="D68" s="20"/>
      <c r="E68" s="25"/>
      <c r="F68" s="26"/>
      <c r="G68" s="14"/>
      <c r="H68" s="14"/>
      <c r="I68" s="14"/>
    </row>
    <row r="69" spans="1:9" x14ac:dyDescent="0.2">
      <c r="A69" s="27" t="s">
        <v>29</v>
      </c>
      <c r="B69" s="27"/>
      <c r="C69" s="27"/>
      <c r="D69" s="27"/>
      <c r="E69" s="28">
        <v>681589.61909149995</v>
      </c>
      <c r="F69" s="29">
        <v>100</v>
      </c>
      <c r="G69" s="14"/>
      <c r="H69" s="14"/>
      <c r="I69" s="14"/>
    </row>
    <row r="70" spans="1:9" x14ac:dyDescent="0.2">
      <c r="F70" s="15" t="s">
        <v>669</v>
      </c>
    </row>
    <row r="71" spans="1:9" x14ac:dyDescent="0.2">
      <c r="A71" s="14" t="s">
        <v>32</v>
      </c>
    </row>
    <row r="72" spans="1:9" x14ac:dyDescent="0.2">
      <c r="A72" s="14" t="s">
        <v>308</v>
      </c>
    </row>
    <row r="74" spans="1:9" x14ac:dyDescent="0.2">
      <c r="A74" s="14" t="s">
        <v>33</v>
      </c>
    </row>
    <row r="75" spans="1:9" x14ac:dyDescent="0.2">
      <c r="A75" s="14" t="s">
        <v>34</v>
      </c>
    </row>
    <row r="76" spans="1:9" x14ac:dyDescent="0.2">
      <c r="A76" s="14" t="s">
        <v>35</v>
      </c>
      <c r="B76" s="14"/>
      <c r="C76" s="30" t="s">
        <v>37</v>
      </c>
      <c r="D76" s="14" t="s">
        <v>36</v>
      </c>
    </row>
    <row r="77" spans="1:9" x14ac:dyDescent="0.2">
      <c r="A77" s="7" t="s">
        <v>60</v>
      </c>
      <c r="C77" s="31">
        <v>1196.6791000000001</v>
      </c>
      <c r="D77" s="31">
        <v>1416.7809</v>
      </c>
    </row>
    <row r="78" spans="1:9" x14ac:dyDescent="0.2">
      <c r="A78" s="7" t="s">
        <v>87</v>
      </c>
      <c r="C78" s="31">
        <v>61.906500000000001</v>
      </c>
      <c r="D78" s="31">
        <v>68.942099999999996</v>
      </c>
    </row>
    <row r="79" spans="1:9" x14ac:dyDescent="0.2">
      <c r="A79" s="7" t="s">
        <v>61</v>
      </c>
      <c r="C79" s="31">
        <v>1318.1151</v>
      </c>
      <c r="D79" s="31">
        <v>1566.5061000000001</v>
      </c>
    </row>
    <row r="80" spans="1:9" x14ac:dyDescent="0.2">
      <c r="A80" s="7" t="s">
        <v>88</v>
      </c>
      <c r="C80" s="31">
        <v>71.158100000000005</v>
      </c>
      <c r="D80" s="31">
        <v>79.324799999999996</v>
      </c>
    </row>
    <row r="82" spans="1:4" x14ac:dyDescent="0.2">
      <c r="A82" s="14" t="s">
        <v>38</v>
      </c>
    </row>
    <row r="83" spans="1:4" x14ac:dyDescent="0.2">
      <c r="A83" s="84" t="s">
        <v>39</v>
      </c>
      <c r="B83" s="85"/>
      <c r="C83" s="32" t="s">
        <v>40</v>
      </c>
    </row>
    <row r="84" spans="1:4" x14ac:dyDescent="0.2">
      <c r="A84" s="80" t="s">
        <v>87</v>
      </c>
      <c r="B84" s="81"/>
      <c r="C84" s="33">
        <v>3.75</v>
      </c>
    </row>
    <row r="85" spans="1:4" x14ac:dyDescent="0.2">
      <c r="A85" s="80" t="s">
        <v>88</v>
      </c>
      <c r="B85" s="81"/>
      <c r="C85" s="33">
        <v>4.5</v>
      </c>
    </row>
    <row r="86" spans="1:4" x14ac:dyDescent="0.2">
      <c r="A86" s="7" t="s">
        <v>41</v>
      </c>
    </row>
    <row r="87" spans="1:4" x14ac:dyDescent="0.2">
      <c r="A87" s="7" t="s">
        <v>42</v>
      </c>
    </row>
    <row r="89" spans="1:4" x14ac:dyDescent="0.2">
      <c r="A89" s="14" t="s">
        <v>309</v>
      </c>
      <c r="D89" s="51">
        <v>0.17380000000000001</v>
      </c>
    </row>
    <row r="91" spans="1:4" x14ac:dyDescent="0.2">
      <c r="A91" s="87" t="s">
        <v>44</v>
      </c>
      <c r="B91" s="87"/>
      <c r="C91" s="87"/>
      <c r="D91" s="30" t="s">
        <v>829</v>
      </c>
    </row>
    <row r="93" spans="1:4" x14ac:dyDescent="0.2">
      <c r="A93" s="14" t="s">
        <v>1166</v>
      </c>
    </row>
    <row r="94" spans="1:4" x14ac:dyDescent="0.2">
      <c r="A94" s="76"/>
    </row>
    <row r="95" spans="1:4" x14ac:dyDescent="0.2">
      <c r="A95" s="68" t="s">
        <v>1156</v>
      </c>
    </row>
    <row r="96" spans="1:4" x14ac:dyDescent="0.2">
      <c r="A96" s="70"/>
    </row>
    <row r="97" spans="1:1" x14ac:dyDescent="0.2">
      <c r="A97" s="69"/>
    </row>
    <row r="98" spans="1:1" x14ac:dyDescent="0.2">
      <c r="A98" s="69"/>
    </row>
    <row r="99" spans="1:1" x14ac:dyDescent="0.2">
      <c r="A99" s="69"/>
    </row>
    <row r="100" spans="1:1" x14ac:dyDescent="0.2">
      <c r="A100" s="69"/>
    </row>
    <row r="101" spans="1:1" x14ac:dyDescent="0.2">
      <c r="A101" s="69"/>
    </row>
    <row r="102" spans="1:1" x14ac:dyDescent="0.2">
      <c r="A102" s="69"/>
    </row>
    <row r="103" spans="1:1" x14ac:dyDescent="0.2">
      <c r="A103" s="69"/>
    </row>
    <row r="104" spans="1:1" x14ac:dyDescent="0.2">
      <c r="A104" s="69"/>
    </row>
    <row r="105" spans="1:1" x14ac:dyDescent="0.2">
      <c r="A105" s="69"/>
    </row>
    <row r="106" spans="1:1" x14ac:dyDescent="0.2">
      <c r="A106" s="69"/>
    </row>
    <row r="107" spans="1:1" x14ac:dyDescent="0.2">
      <c r="A107" s="69"/>
    </row>
    <row r="108" spans="1:1" x14ac:dyDescent="0.2">
      <c r="A108" s="69"/>
    </row>
    <row r="109" spans="1:1" x14ac:dyDescent="0.2">
      <c r="A109" s="68" t="s">
        <v>1171</v>
      </c>
    </row>
    <row r="110" spans="1:1" x14ac:dyDescent="0.2">
      <c r="A110" s="69"/>
    </row>
    <row r="111" spans="1:1" x14ac:dyDescent="0.2">
      <c r="A111" s="68" t="s">
        <v>1158</v>
      </c>
    </row>
    <row r="112" spans="1:1" x14ac:dyDescent="0.2">
      <c r="A112" s="69"/>
    </row>
    <row r="113" spans="1:1" x14ac:dyDescent="0.2">
      <c r="A113" s="69"/>
    </row>
    <row r="114" spans="1:1" x14ac:dyDescent="0.2">
      <c r="A114" s="69"/>
    </row>
    <row r="115" spans="1:1" x14ac:dyDescent="0.2">
      <c r="A115" s="69"/>
    </row>
    <row r="116" spans="1:1" x14ac:dyDescent="0.2">
      <c r="A116" s="69"/>
    </row>
    <row r="117" spans="1:1" x14ac:dyDescent="0.2">
      <c r="A117" s="69"/>
    </row>
    <row r="118" spans="1:1" x14ac:dyDescent="0.2">
      <c r="A118" s="69"/>
    </row>
    <row r="119" spans="1:1" x14ac:dyDescent="0.2">
      <c r="A119" s="69"/>
    </row>
    <row r="120" spans="1:1" x14ac:dyDescent="0.2">
      <c r="A120" s="69"/>
    </row>
    <row r="121" spans="1:1" x14ac:dyDescent="0.2">
      <c r="A121" s="69"/>
    </row>
    <row r="122" spans="1:1" x14ac:dyDescent="0.2">
      <c r="A122" s="69"/>
    </row>
    <row r="123" spans="1:1" x14ac:dyDescent="0.2">
      <c r="A123" s="69"/>
    </row>
    <row r="126" spans="1:1" x14ac:dyDescent="0.2">
      <c r="A126" s="14" t="s">
        <v>1178</v>
      </c>
    </row>
  </sheetData>
  <mergeCells count="5">
    <mergeCell ref="A1:F1"/>
    <mergeCell ref="A83:B83"/>
    <mergeCell ref="A84:B84"/>
    <mergeCell ref="A85:B85"/>
    <mergeCell ref="A91:C91"/>
  </mergeCells>
  <conditionalFormatting sqref="F2:F3">
    <cfRule type="cellIs" dxfId="26" priority="3" stopIfTrue="1" operator="between">
      <formula>0.009</formula>
      <formula>-0.009</formula>
    </cfRule>
  </conditionalFormatting>
  <conditionalFormatting sqref="F5:F125">
    <cfRule type="cellIs" dxfId="25" priority="1" stopIfTrue="1" operator="between">
      <formula>0.009</formula>
      <formula>-0.009</formula>
    </cfRule>
  </conditionalFormatting>
  <conditionalFormatting sqref="F226:F65536">
    <cfRule type="cellIs" dxfId="24"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63"/>
  <sheetViews>
    <sheetView workbookViewId="0">
      <selection sqref="A1:F1"/>
    </sheetView>
  </sheetViews>
  <sheetFormatPr defaultColWidth="9.33203125" defaultRowHeight="10.199999999999999" x14ac:dyDescent="0.2"/>
  <cols>
    <col min="1" max="1" width="32.44140625" style="7" bestFit="1" customWidth="1"/>
    <col min="2" max="2" width="33.5546875" style="7" bestFit="1" customWidth="1"/>
    <col min="3" max="3" width="18.6640625" style="7" bestFit="1" customWidth="1"/>
    <col min="4" max="4" width="15.33203125" style="7" bestFit="1" customWidth="1"/>
    <col min="5" max="5" width="34.5546875" style="10" customWidth="1"/>
    <col min="6" max="6" width="13.5546875" style="11" bestFit="1" customWidth="1"/>
    <col min="7" max="16384" width="9.33203125" style="7"/>
  </cols>
  <sheetData>
    <row r="1" spans="1:9" s="1" customFormat="1" ht="13.8" x14ac:dyDescent="0.2">
      <c r="A1" s="82" t="s">
        <v>22</v>
      </c>
      <c r="B1" s="83"/>
      <c r="C1" s="83"/>
      <c r="D1" s="83"/>
      <c r="E1" s="83"/>
      <c r="F1" s="83"/>
    </row>
    <row r="2" spans="1:9" s="1" customFormat="1" ht="11.4" x14ac:dyDescent="0.2">
      <c r="E2" s="5"/>
      <c r="F2" s="9"/>
    </row>
    <row r="3" spans="1:9" s="1" customFormat="1" ht="12" x14ac:dyDescent="0.2">
      <c r="A3" s="8" t="s">
        <v>7</v>
      </c>
      <c r="B3" s="2"/>
      <c r="C3" s="3"/>
      <c r="D3" s="3"/>
      <c r="E3" s="4"/>
      <c r="F3" s="9"/>
    </row>
    <row r="4" spans="1:9" s="1" customFormat="1" ht="36" customHeight="1" x14ac:dyDescent="0.2">
      <c r="A4" s="6" t="s">
        <v>2</v>
      </c>
      <c r="B4" s="6" t="s">
        <v>0</v>
      </c>
      <c r="C4" s="13" t="s">
        <v>359</v>
      </c>
      <c r="D4" s="13" t="s">
        <v>1</v>
      </c>
      <c r="E4" s="52" t="s">
        <v>6</v>
      </c>
      <c r="F4" s="12" t="s">
        <v>3</v>
      </c>
    </row>
    <row r="5" spans="1:9" x14ac:dyDescent="0.2">
      <c r="A5" s="16" t="s">
        <v>412</v>
      </c>
      <c r="B5" s="17"/>
      <c r="C5" s="17"/>
      <c r="D5" s="17"/>
      <c r="E5" s="18"/>
      <c r="F5" s="19"/>
    </row>
    <row r="6" spans="1:9" x14ac:dyDescent="0.2">
      <c r="A6" s="21" t="s">
        <v>800</v>
      </c>
      <c r="B6" s="21" t="s">
        <v>799</v>
      </c>
      <c r="C6" s="21" t="s">
        <v>415</v>
      </c>
      <c r="D6" s="24">
        <v>4645885.017</v>
      </c>
      <c r="E6" s="22">
        <v>353181.48495000001</v>
      </c>
      <c r="F6" s="23">
        <v>99.254545550148706</v>
      </c>
    </row>
    <row r="7" spans="1:9" x14ac:dyDescent="0.2">
      <c r="A7" s="20" t="s">
        <v>24</v>
      </c>
      <c r="B7" s="20"/>
      <c r="C7" s="20"/>
      <c r="D7" s="20"/>
      <c r="E7" s="25">
        <f>SUM(E6:E6)</f>
        <v>353181.48495000001</v>
      </c>
      <c r="F7" s="26">
        <f>SUM(F6:F6)</f>
        <v>99.254545550148706</v>
      </c>
      <c r="G7" s="14"/>
      <c r="H7" s="14"/>
      <c r="I7" s="14"/>
    </row>
    <row r="8" spans="1:9" x14ac:dyDescent="0.2">
      <c r="A8" s="21"/>
      <c r="B8" s="21"/>
      <c r="C8" s="21"/>
      <c r="D8" s="21"/>
      <c r="E8" s="22"/>
      <c r="F8" s="23"/>
    </row>
    <row r="9" spans="1:9" x14ac:dyDescent="0.2">
      <c r="A9" s="20" t="s">
        <v>28</v>
      </c>
      <c r="B9" s="20"/>
      <c r="C9" s="20"/>
      <c r="D9" s="20"/>
      <c r="E9" s="25">
        <f>E7</f>
        <v>353181.48495000001</v>
      </c>
      <c r="F9" s="26">
        <f>F7</f>
        <v>99.254545550148706</v>
      </c>
      <c r="G9" s="14"/>
      <c r="H9" s="14"/>
      <c r="I9" s="14"/>
    </row>
    <row r="10" spans="1:9" x14ac:dyDescent="0.2">
      <c r="A10" s="20"/>
      <c r="B10" s="20"/>
      <c r="C10" s="20"/>
      <c r="D10" s="20"/>
      <c r="E10" s="25"/>
      <c r="F10" s="26"/>
      <c r="G10" s="14"/>
      <c r="H10" s="14"/>
      <c r="I10" s="14"/>
    </row>
    <row r="11" spans="1:9" x14ac:dyDescent="0.2">
      <c r="A11" s="20" t="s">
        <v>30</v>
      </c>
      <c r="B11" s="20"/>
      <c r="C11" s="20"/>
      <c r="D11" s="20"/>
      <c r="E11" s="25">
        <f>E13-(E7)</f>
        <v>2652.5808778000064</v>
      </c>
      <c r="F11" s="26">
        <f>F13-(F7)</f>
        <v>0.7454544498512945</v>
      </c>
      <c r="G11" s="14"/>
      <c r="H11" s="14"/>
      <c r="I11" s="14"/>
    </row>
    <row r="12" spans="1:9" x14ac:dyDescent="0.2">
      <c r="A12" s="20"/>
      <c r="B12" s="20"/>
      <c r="C12" s="20"/>
      <c r="D12" s="20"/>
      <c r="E12" s="25"/>
      <c r="F12" s="26"/>
      <c r="G12" s="14"/>
      <c r="H12" s="14"/>
      <c r="I12" s="14"/>
    </row>
    <row r="13" spans="1:9" x14ac:dyDescent="0.2">
      <c r="A13" s="27" t="s">
        <v>29</v>
      </c>
      <c r="B13" s="27"/>
      <c r="C13" s="27"/>
      <c r="D13" s="27"/>
      <c r="E13" s="28">
        <v>355834.06582780002</v>
      </c>
      <c r="F13" s="29">
        <v>100</v>
      </c>
      <c r="G13" s="14"/>
      <c r="H13" s="14"/>
      <c r="I13" s="14"/>
    </row>
    <row r="15" spans="1:9" x14ac:dyDescent="0.2">
      <c r="A15" s="14" t="s">
        <v>33</v>
      </c>
    </row>
    <row r="16" spans="1:9" x14ac:dyDescent="0.2">
      <c r="A16" s="14" t="s">
        <v>34</v>
      </c>
    </row>
    <row r="17" spans="1:6" x14ac:dyDescent="0.2">
      <c r="A17" s="14" t="s">
        <v>35</v>
      </c>
      <c r="B17" s="14"/>
      <c r="C17" s="30" t="s">
        <v>37</v>
      </c>
      <c r="D17" s="14" t="s">
        <v>36</v>
      </c>
    </row>
    <row r="18" spans="1:6" x14ac:dyDescent="0.2">
      <c r="A18" s="7" t="s">
        <v>60</v>
      </c>
      <c r="C18" s="31">
        <v>56.925699999999999</v>
      </c>
      <c r="D18" s="31">
        <v>67.430000000000007</v>
      </c>
    </row>
    <row r="19" spans="1:6" x14ac:dyDescent="0.2">
      <c r="A19" s="7" t="s">
        <v>87</v>
      </c>
      <c r="C19" s="31">
        <v>56.925699999999999</v>
      </c>
      <c r="D19" s="31">
        <v>67.430000000000007</v>
      </c>
    </row>
    <row r="20" spans="1:6" x14ac:dyDescent="0.2">
      <c r="A20" s="7" t="s">
        <v>61</v>
      </c>
      <c r="C20" s="31">
        <v>63.389499999999998</v>
      </c>
      <c r="D20" s="31">
        <v>75.452600000000004</v>
      </c>
    </row>
    <row r="21" spans="1:6" x14ac:dyDescent="0.2">
      <c r="A21" s="7" t="s">
        <v>88</v>
      </c>
      <c r="C21" s="31">
        <v>63.389499999999998</v>
      </c>
      <c r="D21" s="31">
        <v>75.452600000000004</v>
      </c>
    </row>
    <row r="23" spans="1:6" x14ac:dyDescent="0.2">
      <c r="A23" s="7" t="s">
        <v>42</v>
      </c>
    </row>
    <row r="25" spans="1:6" x14ac:dyDescent="0.2">
      <c r="A25" s="14" t="s">
        <v>38</v>
      </c>
      <c r="D25" s="30" t="s">
        <v>45</v>
      </c>
    </row>
    <row r="27" spans="1:6" x14ac:dyDescent="0.2">
      <c r="A27" s="14" t="s">
        <v>309</v>
      </c>
      <c r="D27" s="51">
        <v>0</v>
      </c>
    </row>
    <row r="29" spans="1:6" x14ac:dyDescent="0.2">
      <c r="A29" s="87" t="s">
        <v>44</v>
      </c>
      <c r="B29" s="87"/>
      <c r="C29" s="87"/>
      <c r="D29" s="30" t="s">
        <v>829</v>
      </c>
    </row>
    <row r="31" spans="1:6" x14ac:dyDescent="0.2">
      <c r="A31" s="14" t="s">
        <v>1166</v>
      </c>
      <c r="F31" s="7"/>
    </row>
    <row r="32" spans="1:6" x14ac:dyDescent="0.2">
      <c r="A32" s="76"/>
      <c r="F32" s="7"/>
    </row>
    <row r="33" spans="1:6" x14ac:dyDescent="0.2">
      <c r="A33" s="68" t="s">
        <v>1156</v>
      </c>
      <c r="F33" s="7"/>
    </row>
    <row r="34" spans="1:6" x14ac:dyDescent="0.2">
      <c r="A34" s="70"/>
      <c r="F34" s="7"/>
    </row>
    <row r="35" spans="1:6" x14ac:dyDescent="0.2">
      <c r="A35" s="69"/>
      <c r="F35" s="7"/>
    </row>
    <row r="36" spans="1:6" x14ac:dyDescent="0.2">
      <c r="A36" s="69"/>
      <c r="F36" s="7"/>
    </row>
    <row r="37" spans="1:6" x14ac:dyDescent="0.2">
      <c r="A37" s="69"/>
      <c r="F37" s="7"/>
    </row>
    <row r="38" spans="1:6" x14ac:dyDescent="0.2">
      <c r="A38" s="69"/>
      <c r="F38" s="7"/>
    </row>
    <row r="39" spans="1:6" x14ac:dyDescent="0.2">
      <c r="A39" s="69"/>
      <c r="F39" s="7"/>
    </row>
    <row r="40" spans="1:6" x14ac:dyDescent="0.2">
      <c r="A40" s="69"/>
      <c r="F40" s="7"/>
    </row>
    <row r="41" spans="1:6" x14ac:dyDescent="0.2">
      <c r="A41" s="69"/>
      <c r="F41" s="7"/>
    </row>
    <row r="42" spans="1:6" x14ac:dyDescent="0.2">
      <c r="A42" s="69"/>
      <c r="F42" s="7"/>
    </row>
    <row r="43" spans="1:6" x14ac:dyDescent="0.2">
      <c r="A43" s="69"/>
      <c r="F43" s="7"/>
    </row>
    <row r="44" spans="1:6" x14ac:dyDescent="0.2">
      <c r="A44" s="69"/>
      <c r="F44" s="7"/>
    </row>
    <row r="45" spans="1:6" x14ac:dyDescent="0.2">
      <c r="A45" s="69"/>
      <c r="F45" s="7"/>
    </row>
    <row r="46" spans="1:6" x14ac:dyDescent="0.2">
      <c r="A46" s="69"/>
      <c r="F46" s="7"/>
    </row>
    <row r="47" spans="1:6" x14ac:dyDescent="0.2">
      <c r="A47" s="68" t="s">
        <v>1179</v>
      </c>
      <c r="F47" s="7"/>
    </row>
    <row r="48" spans="1:6" x14ac:dyDescent="0.2">
      <c r="A48" s="69"/>
      <c r="F48" s="7"/>
    </row>
    <row r="49" spans="1:6" x14ac:dyDescent="0.2">
      <c r="A49" s="68" t="s">
        <v>1158</v>
      </c>
      <c r="F49" s="7"/>
    </row>
    <row r="50" spans="1:6" x14ac:dyDescent="0.2">
      <c r="A50" s="69"/>
      <c r="F50" s="7"/>
    </row>
    <row r="51" spans="1:6" x14ac:dyDescent="0.2">
      <c r="A51" s="69"/>
      <c r="F51" s="7"/>
    </row>
    <row r="52" spans="1:6" x14ac:dyDescent="0.2">
      <c r="A52" s="69"/>
      <c r="F52" s="7"/>
    </row>
    <row r="53" spans="1:6" x14ac:dyDescent="0.2">
      <c r="A53" s="69"/>
      <c r="F53" s="7"/>
    </row>
    <row r="54" spans="1:6" x14ac:dyDescent="0.2">
      <c r="A54" s="69"/>
      <c r="F54" s="7"/>
    </row>
    <row r="55" spans="1:6" x14ac:dyDescent="0.2">
      <c r="A55" s="69"/>
      <c r="F55" s="7"/>
    </row>
    <row r="56" spans="1:6" x14ac:dyDescent="0.2">
      <c r="A56" s="69"/>
      <c r="F56" s="7"/>
    </row>
    <row r="57" spans="1:6" x14ac:dyDescent="0.2">
      <c r="A57" s="69"/>
      <c r="F57" s="7"/>
    </row>
    <row r="58" spans="1:6" x14ac:dyDescent="0.2">
      <c r="A58" s="69"/>
      <c r="F58" s="7"/>
    </row>
    <row r="59" spans="1:6" x14ac:dyDescent="0.2">
      <c r="A59" s="69"/>
      <c r="F59" s="7"/>
    </row>
    <row r="60" spans="1:6" x14ac:dyDescent="0.2">
      <c r="A60" s="69"/>
      <c r="F60" s="7"/>
    </row>
    <row r="61" spans="1:6" x14ac:dyDescent="0.2">
      <c r="A61" s="69"/>
      <c r="F61" s="7"/>
    </row>
    <row r="62" spans="1:6" x14ac:dyDescent="0.2">
      <c r="F62" s="7"/>
    </row>
    <row r="63" spans="1:6" x14ac:dyDescent="0.2">
      <c r="F63" s="7"/>
    </row>
    <row r="64" spans="1:6" x14ac:dyDescent="0.2">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F5:F30">
    <cfRule type="cellIs" dxfId="23" priority="2" stopIfTrue="1" operator="between">
      <formula>0.009</formula>
      <formula>-0.009</formula>
    </cfRule>
  </conditionalFormatting>
  <conditionalFormatting sqref="F164:F65536">
    <cfRule type="cellIs" dxfId="22"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63"/>
  <sheetViews>
    <sheetView workbookViewId="0">
      <selection sqref="A1:F1"/>
    </sheetView>
  </sheetViews>
  <sheetFormatPr defaultColWidth="9.33203125" defaultRowHeight="10.199999999999999" x14ac:dyDescent="0.2"/>
  <cols>
    <col min="1" max="1" width="32.44140625" style="7" bestFit="1" customWidth="1"/>
    <col min="2" max="2" width="39.33203125" style="7" bestFit="1" customWidth="1"/>
    <col min="3" max="3" width="18.6640625" style="7" bestFit="1" customWidth="1"/>
    <col min="4" max="4" width="15.33203125" style="7" bestFit="1" customWidth="1"/>
    <col min="5" max="5" width="34.5546875" style="10" customWidth="1"/>
    <col min="6" max="6" width="13.5546875" style="11" bestFit="1" customWidth="1"/>
    <col min="7" max="16384" width="9.33203125" style="7"/>
  </cols>
  <sheetData>
    <row r="1" spans="1:9" s="1" customFormat="1" ht="15" customHeight="1" x14ac:dyDescent="0.2">
      <c r="A1" s="82" t="s">
        <v>831</v>
      </c>
      <c r="B1" s="83"/>
      <c r="C1" s="83"/>
      <c r="D1" s="83"/>
      <c r="E1" s="83"/>
      <c r="F1" s="83"/>
    </row>
    <row r="2" spans="1:9" s="1" customFormat="1" ht="11.4" x14ac:dyDescent="0.2">
      <c r="E2" s="5"/>
      <c r="F2" s="9"/>
    </row>
    <row r="3" spans="1:9" s="1" customFormat="1" ht="12" x14ac:dyDescent="0.2">
      <c r="A3" s="8" t="s">
        <v>7</v>
      </c>
      <c r="B3" s="2"/>
      <c r="C3" s="3"/>
      <c r="D3" s="3"/>
      <c r="E3" s="4"/>
      <c r="F3" s="9"/>
    </row>
    <row r="4" spans="1:9" s="1" customFormat="1" ht="36" customHeight="1" x14ac:dyDescent="0.2">
      <c r="A4" s="6" t="s">
        <v>2</v>
      </c>
      <c r="B4" s="6" t="s">
        <v>0</v>
      </c>
      <c r="C4" s="13" t="s">
        <v>359</v>
      </c>
      <c r="D4" s="13" t="s">
        <v>1</v>
      </c>
      <c r="E4" s="52" t="s">
        <v>6</v>
      </c>
      <c r="F4" s="12" t="s">
        <v>3</v>
      </c>
    </row>
    <row r="5" spans="1:9" x14ac:dyDescent="0.2">
      <c r="A5" s="16" t="s">
        <v>412</v>
      </c>
      <c r="B5" s="17"/>
      <c r="C5" s="17"/>
      <c r="D5" s="17"/>
      <c r="E5" s="18"/>
      <c r="F5" s="19"/>
    </row>
    <row r="6" spans="1:9" x14ac:dyDescent="0.2">
      <c r="A6" s="21" t="s">
        <v>802</v>
      </c>
      <c r="B6" s="21" t="s">
        <v>801</v>
      </c>
      <c r="C6" s="21" t="s">
        <v>415</v>
      </c>
      <c r="D6" s="24">
        <v>53620.364000000001</v>
      </c>
      <c r="E6" s="22">
        <v>1524.5064</v>
      </c>
      <c r="F6" s="23">
        <v>98.501591156363602</v>
      </c>
    </row>
    <row r="7" spans="1:9" x14ac:dyDescent="0.2">
      <c r="A7" s="20" t="s">
        <v>24</v>
      </c>
      <c r="B7" s="20"/>
      <c r="C7" s="20"/>
      <c r="D7" s="20"/>
      <c r="E7" s="25">
        <f>SUM(E6:E6)</f>
        <v>1524.5064</v>
      </c>
      <c r="F7" s="26">
        <f>SUM(F6:F6)</f>
        <v>98.501591156363602</v>
      </c>
      <c r="G7" s="14"/>
      <c r="H7" s="14"/>
      <c r="I7" s="14"/>
    </row>
    <row r="8" spans="1:9" x14ac:dyDescent="0.2">
      <c r="A8" s="21"/>
      <c r="B8" s="21"/>
      <c r="C8" s="21"/>
      <c r="D8" s="21"/>
      <c r="E8" s="22"/>
      <c r="F8" s="23"/>
    </row>
    <row r="9" spans="1:9" x14ac:dyDescent="0.2">
      <c r="A9" s="20" t="s">
        <v>28</v>
      </c>
      <c r="B9" s="20"/>
      <c r="C9" s="20"/>
      <c r="D9" s="20"/>
      <c r="E9" s="25">
        <f>E7</f>
        <v>1524.5064</v>
      </c>
      <c r="F9" s="26">
        <f>F7</f>
        <v>98.501591156363602</v>
      </c>
      <c r="G9" s="14"/>
      <c r="H9" s="14"/>
      <c r="I9" s="14"/>
    </row>
    <row r="10" spans="1:9" x14ac:dyDescent="0.2">
      <c r="A10" s="20"/>
      <c r="B10" s="20"/>
      <c r="C10" s="20"/>
      <c r="D10" s="20"/>
      <c r="E10" s="25"/>
      <c r="F10" s="26"/>
      <c r="G10" s="14"/>
      <c r="H10" s="14"/>
      <c r="I10" s="14"/>
    </row>
    <row r="11" spans="1:9" x14ac:dyDescent="0.2">
      <c r="A11" s="20" t="s">
        <v>30</v>
      </c>
      <c r="B11" s="20"/>
      <c r="C11" s="20"/>
      <c r="D11" s="20"/>
      <c r="E11" s="25">
        <f>E13-(E7)</f>
        <v>23.190832199999932</v>
      </c>
      <c r="F11" s="26">
        <f>F13-(F7)</f>
        <v>1.4984088436363976</v>
      </c>
      <c r="G11" s="14"/>
      <c r="H11" s="14"/>
      <c r="I11" s="14"/>
    </row>
    <row r="12" spans="1:9" x14ac:dyDescent="0.2">
      <c r="A12" s="20"/>
      <c r="B12" s="20"/>
      <c r="C12" s="20"/>
      <c r="D12" s="20"/>
      <c r="E12" s="25"/>
      <c r="F12" s="26"/>
      <c r="G12" s="14"/>
      <c r="H12" s="14"/>
      <c r="I12" s="14"/>
    </row>
    <row r="13" spans="1:9" x14ac:dyDescent="0.2">
      <c r="A13" s="27" t="s">
        <v>29</v>
      </c>
      <c r="B13" s="27"/>
      <c r="C13" s="27"/>
      <c r="D13" s="27"/>
      <c r="E13" s="28">
        <v>1547.6972321999999</v>
      </c>
      <c r="F13" s="29">
        <v>100</v>
      </c>
      <c r="G13" s="14"/>
      <c r="H13" s="14"/>
      <c r="I13" s="14"/>
    </row>
    <row r="15" spans="1:9" x14ac:dyDescent="0.2">
      <c r="A15" s="14" t="s">
        <v>33</v>
      </c>
    </row>
    <row r="16" spans="1:9" x14ac:dyDescent="0.2">
      <c r="A16" s="14" t="s">
        <v>34</v>
      </c>
    </row>
    <row r="17" spans="1:6" x14ac:dyDescent="0.2">
      <c r="A17" s="14" t="s">
        <v>35</v>
      </c>
      <c r="B17" s="14"/>
      <c r="C17" s="30" t="s">
        <v>37</v>
      </c>
      <c r="D17" s="14" t="s">
        <v>36</v>
      </c>
    </row>
    <row r="18" spans="1:6" x14ac:dyDescent="0.2">
      <c r="A18" s="7" t="s">
        <v>60</v>
      </c>
      <c r="C18" s="31">
        <v>10.1065</v>
      </c>
      <c r="D18" s="31">
        <v>10.2113</v>
      </c>
    </row>
    <row r="19" spans="1:6" x14ac:dyDescent="0.2">
      <c r="A19" s="7" t="s">
        <v>87</v>
      </c>
      <c r="C19" s="31">
        <v>10.1065</v>
      </c>
      <c r="D19" s="31">
        <v>10.2113</v>
      </c>
    </row>
    <row r="20" spans="1:6" x14ac:dyDescent="0.2">
      <c r="A20" s="7" t="s">
        <v>61</v>
      </c>
      <c r="C20" s="31">
        <v>11.2394</v>
      </c>
      <c r="D20" s="31">
        <v>11.403600000000001</v>
      </c>
    </row>
    <row r="21" spans="1:6" x14ac:dyDescent="0.2">
      <c r="A21" s="7" t="s">
        <v>88</v>
      </c>
      <c r="C21" s="31">
        <v>11.2394</v>
      </c>
      <c r="D21" s="31">
        <v>11.403600000000001</v>
      </c>
    </row>
    <row r="23" spans="1:6" x14ac:dyDescent="0.2">
      <c r="A23" s="7" t="s">
        <v>42</v>
      </c>
    </row>
    <row r="25" spans="1:6" x14ac:dyDescent="0.2">
      <c r="A25" s="14" t="s">
        <v>38</v>
      </c>
      <c r="D25" s="30" t="s">
        <v>45</v>
      </c>
    </row>
    <row r="27" spans="1:6" x14ac:dyDescent="0.2">
      <c r="A27" s="14" t="s">
        <v>309</v>
      </c>
      <c r="D27" s="51">
        <v>0</v>
      </c>
    </row>
    <row r="29" spans="1:6" x14ac:dyDescent="0.2">
      <c r="A29" s="87" t="s">
        <v>44</v>
      </c>
      <c r="B29" s="87"/>
      <c r="C29" s="87"/>
      <c r="D29" s="30" t="s">
        <v>45</v>
      </c>
    </row>
    <row r="31" spans="1:6" x14ac:dyDescent="0.2">
      <c r="A31" s="14" t="s">
        <v>1166</v>
      </c>
      <c r="F31" s="7"/>
    </row>
    <row r="32" spans="1:6" x14ac:dyDescent="0.2">
      <c r="A32" s="76"/>
      <c r="F32" s="7"/>
    </row>
    <row r="33" spans="1:6" x14ac:dyDescent="0.2">
      <c r="A33" s="68" t="s">
        <v>1156</v>
      </c>
      <c r="F33" s="7"/>
    </row>
    <row r="34" spans="1:6" x14ac:dyDescent="0.2">
      <c r="A34" s="70"/>
      <c r="F34" s="7"/>
    </row>
    <row r="35" spans="1:6" x14ac:dyDescent="0.2">
      <c r="A35" s="69"/>
      <c r="F35" s="7"/>
    </row>
    <row r="36" spans="1:6" x14ac:dyDescent="0.2">
      <c r="A36" s="69"/>
      <c r="F36" s="7"/>
    </row>
    <row r="37" spans="1:6" x14ac:dyDescent="0.2">
      <c r="A37" s="69"/>
      <c r="F37" s="7"/>
    </row>
    <row r="38" spans="1:6" x14ac:dyDescent="0.2">
      <c r="A38" s="69"/>
      <c r="F38" s="7"/>
    </row>
    <row r="39" spans="1:6" x14ac:dyDescent="0.2">
      <c r="A39" s="69"/>
      <c r="F39" s="7"/>
    </row>
    <row r="40" spans="1:6" x14ac:dyDescent="0.2">
      <c r="A40" s="69"/>
      <c r="F40" s="7"/>
    </row>
    <row r="41" spans="1:6" x14ac:dyDescent="0.2">
      <c r="A41" s="69"/>
      <c r="F41" s="7"/>
    </row>
    <row r="42" spans="1:6" x14ac:dyDescent="0.2">
      <c r="A42" s="69"/>
      <c r="F42" s="7"/>
    </row>
    <row r="43" spans="1:6" x14ac:dyDescent="0.2">
      <c r="A43" s="69"/>
      <c r="F43" s="7"/>
    </row>
    <row r="44" spans="1:6" x14ac:dyDescent="0.2">
      <c r="A44" s="69"/>
      <c r="F44" s="7"/>
    </row>
    <row r="45" spans="1:6" x14ac:dyDescent="0.2">
      <c r="A45" s="69"/>
      <c r="F45" s="7"/>
    </row>
    <row r="46" spans="1:6" x14ac:dyDescent="0.2">
      <c r="A46" s="69"/>
      <c r="F46" s="7"/>
    </row>
    <row r="47" spans="1:6" x14ac:dyDescent="0.2">
      <c r="A47" s="68" t="s">
        <v>1180</v>
      </c>
      <c r="F47" s="7"/>
    </row>
    <row r="48" spans="1:6" x14ac:dyDescent="0.2">
      <c r="A48" s="69"/>
      <c r="F48" s="7"/>
    </row>
    <row r="49" spans="1:6" x14ac:dyDescent="0.2">
      <c r="A49" s="68" t="s">
        <v>1158</v>
      </c>
      <c r="F49" s="7"/>
    </row>
    <row r="50" spans="1:6" x14ac:dyDescent="0.2">
      <c r="A50" s="69"/>
      <c r="F50" s="7"/>
    </row>
    <row r="51" spans="1:6" x14ac:dyDescent="0.2">
      <c r="A51" s="69"/>
      <c r="F51" s="7"/>
    </row>
    <row r="52" spans="1:6" x14ac:dyDescent="0.2">
      <c r="A52" s="69"/>
      <c r="F52" s="7"/>
    </row>
    <row r="53" spans="1:6" x14ac:dyDescent="0.2">
      <c r="A53" s="69"/>
      <c r="F53" s="7"/>
    </row>
    <row r="54" spans="1:6" x14ac:dyDescent="0.2">
      <c r="A54" s="69"/>
      <c r="F54" s="7"/>
    </row>
    <row r="55" spans="1:6" x14ac:dyDescent="0.2">
      <c r="A55" s="69"/>
      <c r="F55" s="7"/>
    </row>
    <row r="56" spans="1:6" x14ac:dyDescent="0.2">
      <c r="A56" s="69"/>
      <c r="F56" s="7"/>
    </row>
    <row r="57" spans="1:6" x14ac:dyDescent="0.2">
      <c r="A57" s="69"/>
      <c r="F57" s="7"/>
    </row>
    <row r="58" spans="1:6" x14ac:dyDescent="0.2">
      <c r="A58" s="69"/>
      <c r="F58" s="7"/>
    </row>
    <row r="59" spans="1:6" x14ac:dyDescent="0.2">
      <c r="A59" s="69"/>
      <c r="F59" s="7"/>
    </row>
    <row r="60" spans="1:6" x14ac:dyDescent="0.2">
      <c r="A60" s="69"/>
      <c r="F60" s="7"/>
    </row>
    <row r="61" spans="1:6" x14ac:dyDescent="0.2">
      <c r="A61" s="69"/>
      <c r="F61" s="7"/>
    </row>
    <row r="62" spans="1:6" x14ac:dyDescent="0.2">
      <c r="F62" s="7"/>
    </row>
    <row r="63" spans="1:6" x14ac:dyDescent="0.2">
      <c r="F63" s="7"/>
    </row>
    <row r="64" spans="1:6" x14ac:dyDescent="0.2">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F5:F30">
    <cfRule type="cellIs" dxfId="21" priority="2" stopIfTrue="1" operator="between">
      <formula>0.009</formula>
      <formula>-0.009</formula>
    </cfRule>
  </conditionalFormatting>
  <conditionalFormatting sqref="F164:F65536">
    <cfRule type="cellIs" dxfId="2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73"/>
  <sheetViews>
    <sheetView workbookViewId="0">
      <selection sqref="A1:F1"/>
    </sheetView>
  </sheetViews>
  <sheetFormatPr defaultColWidth="9.33203125" defaultRowHeight="10.199999999999999" x14ac:dyDescent="0.2"/>
  <cols>
    <col min="1" max="1" width="32.44140625" style="7" bestFit="1" customWidth="1"/>
    <col min="2" max="2" width="68.33203125" style="7" customWidth="1"/>
    <col min="3" max="4" width="15.33203125" style="7" bestFit="1" customWidth="1"/>
    <col min="5" max="5" width="34.5546875" style="10" customWidth="1"/>
    <col min="6" max="6" width="14.6640625" style="11" bestFit="1" customWidth="1"/>
    <col min="7" max="16384" width="9.33203125" style="7"/>
  </cols>
  <sheetData>
    <row r="1" spans="1:9" s="1" customFormat="1" ht="15" customHeight="1" x14ac:dyDescent="0.2">
      <c r="A1" s="82" t="s">
        <v>1155</v>
      </c>
      <c r="B1" s="83"/>
      <c r="C1" s="83"/>
      <c r="D1" s="83"/>
      <c r="E1" s="83"/>
      <c r="F1" s="83"/>
    </row>
    <row r="2" spans="1:9" s="1" customFormat="1" ht="11.4" x14ac:dyDescent="0.2">
      <c r="E2" s="5"/>
      <c r="F2" s="9"/>
    </row>
    <row r="3" spans="1:9" s="1" customFormat="1" ht="12" x14ac:dyDescent="0.2">
      <c r="A3" s="8" t="s">
        <v>7</v>
      </c>
      <c r="B3" s="2"/>
      <c r="C3" s="3"/>
      <c r="D3" s="3"/>
      <c r="E3" s="4"/>
      <c r="F3" s="9"/>
    </row>
    <row r="4" spans="1:9" s="1" customFormat="1" ht="36" customHeight="1" x14ac:dyDescent="0.2">
      <c r="A4" s="6" t="s">
        <v>2</v>
      </c>
      <c r="B4" s="6" t="s">
        <v>0</v>
      </c>
      <c r="C4" s="13" t="s">
        <v>31</v>
      </c>
      <c r="D4" s="13" t="s">
        <v>1</v>
      </c>
      <c r="E4" s="52" t="s">
        <v>6</v>
      </c>
      <c r="F4" s="12" t="s">
        <v>3</v>
      </c>
    </row>
    <row r="5" spans="1:9" x14ac:dyDescent="0.2">
      <c r="A5" s="16" t="s">
        <v>27</v>
      </c>
      <c r="B5" s="17"/>
      <c r="C5" s="17"/>
      <c r="D5" s="17"/>
      <c r="E5" s="18"/>
      <c r="F5" s="19"/>
    </row>
    <row r="6" spans="1:9" x14ac:dyDescent="0.2">
      <c r="A6" s="21" t="s">
        <v>804</v>
      </c>
      <c r="B6" s="21" t="s">
        <v>803</v>
      </c>
      <c r="C6" s="21" t="s">
        <v>805</v>
      </c>
      <c r="D6" s="24">
        <v>201509.06200000001</v>
      </c>
      <c r="E6" s="22">
        <v>2137.747977</v>
      </c>
      <c r="F6" s="23">
        <v>38.860023430656199</v>
      </c>
    </row>
    <row r="7" spans="1:9" x14ac:dyDescent="0.2">
      <c r="A7" s="21" t="s">
        <v>807</v>
      </c>
      <c r="B7" s="21" t="s">
        <v>806</v>
      </c>
      <c r="C7" s="21" t="s">
        <v>805</v>
      </c>
      <c r="D7" s="24">
        <v>1979311</v>
      </c>
      <c r="E7" s="22">
        <v>1200.056259</v>
      </c>
      <c r="F7" s="23">
        <v>21.814645526311999</v>
      </c>
    </row>
    <row r="8" spans="1:9" x14ac:dyDescent="0.2">
      <c r="A8" s="21" t="s">
        <v>809</v>
      </c>
      <c r="B8" s="21" t="s">
        <v>808</v>
      </c>
      <c r="C8" s="21" t="s">
        <v>805</v>
      </c>
      <c r="D8" s="24">
        <v>1632025.43</v>
      </c>
      <c r="E8" s="22">
        <v>979.54982319999999</v>
      </c>
      <c r="F8" s="23">
        <v>17.806275337687801</v>
      </c>
    </row>
    <row r="9" spans="1:9" x14ac:dyDescent="0.2">
      <c r="A9" s="21" t="s">
        <v>811</v>
      </c>
      <c r="B9" s="21" t="s">
        <v>810</v>
      </c>
      <c r="C9" s="21" t="s">
        <v>805</v>
      </c>
      <c r="D9" s="24">
        <v>3133895.6529999999</v>
      </c>
      <c r="E9" s="22">
        <v>978.2141891</v>
      </c>
      <c r="F9" s="23">
        <v>17.781996155586299</v>
      </c>
    </row>
    <row r="10" spans="1:9" ht="20.399999999999999" x14ac:dyDescent="0.2">
      <c r="A10" s="21" t="s">
        <v>813</v>
      </c>
      <c r="B10" s="67" t="s">
        <v>812</v>
      </c>
      <c r="C10" s="21" t="s">
        <v>805</v>
      </c>
      <c r="D10" s="24">
        <v>48.798999999999999</v>
      </c>
      <c r="E10" s="22">
        <v>1.2611296000000001</v>
      </c>
      <c r="F10" s="23">
        <v>2.29248378819044E-2</v>
      </c>
    </row>
    <row r="11" spans="1:9" x14ac:dyDescent="0.2">
      <c r="A11" s="21" t="s">
        <v>815</v>
      </c>
      <c r="B11" s="67" t="s">
        <v>814</v>
      </c>
      <c r="C11" s="21" t="s">
        <v>805</v>
      </c>
      <c r="D11" s="24">
        <v>13.571999999999999</v>
      </c>
      <c r="E11" s="22">
        <v>0.5009825</v>
      </c>
      <c r="F11" s="23">
        <v>9.1068694241822207E-3</v>
      </c>
    </row>
    <row r="12" spans="1:9" ht="20.399999999999999" x14ac:dyDescent="0.2">
      <c r="A12" s="21" t="s">
        <v>817</v>
      </c>
      <c r="B12" s="67" t="s">
        <v>816</v>
      </c>
      <c r="C12" s="21" t="s">
        <v>805</v>
      </c>
      <c r="D12" s="24">
        <v>23973.544999999998</v>
      </c>
      <c r="E12" s="22">
        <v>2.3973545E-5</v>
      </c>
      <c r="F12" s="23">
        <v>4.3579155748904702E-7</v>
      </c>
    </row>
    <row r="13" spans="1:9" x14ac:dyDescent="0.2">
      <c r="A13" s="20" t="s">
        <v>24</v>
      </c>
      <c r="B13" s="20"/>
      <c r="C13" s="20"/>
      <c r="D13" s="20"/>
      <c r="E13" s="25">
        <f>SUM(E6:E12)</f>
        <v>5297.3303843735439</v>
      </c>
      <c r="F13" s="26">
        <f>SUM(F6:F12)</f>
        <v>96.294972593339949</v>
      </c>
      <c r="G13" s="14"/>
      <c r="H13" s="14"/>
      <c r="I13" s="14"/>
    </row>
    <row r="14" spans="1:9" x14ac:dyDescent="0.2">
      <c r="A14" s="21"/>
      <c r="B14" s="21"/>
      <c r="C14" s="21"/>
      <c r="D14" s="21"/>
      <c r="E14" s="22"/>
      <c r="F14" s="23"/>
    </row>
    <row r="15" spans="1:9" x14ac:dyDescent="0.2">
      <c r="A15" s="20" t="s">
        <v>28</v>
      </c>
      <c r="B15" s="20"/>
      <c r="C15" s="20"/>
      <c r="D15" s="20"/>
      <c r="E15" s="25">
        <f>E13</f>
        <v>5297.3303843735439</v>
      </c>
      <c r="F15" s="26">
        <f>F13</f>
        <v>96.294972593339949</v>
      </c>
      <c r="G15" s="14"/>
      <c r="H15" s="14"/>
      <c r="I15" s="14"/>
    </row>
    <row r="16" spans="1:9" x14ac:dyDescent="0.2">
      <c r="A16" s="20"/>
      <c r="B16" s="20"/>
      <c r="C16" s="20"/>
      <c r="D16" s="20"/>
      <c r="E16" s="25"/>
      <c r="F16" s="26"/>
      <c r="G16" s="14"/>
      <c r="H16" s="14"/>
      <c r="I16" s="14"/>
    </row>
    <row r="17" spans="1:9" x14ac:dyDescent="0.2">
      <c r="A17" s="20" t="s">
        <v>30</v>
      </c>
      <c r="B17" s="20"/>
      <c r="C17" s="20"/>
      <c r="D17" s="20"/>
      <c r="E17" s="25">
        <f>E19-(E13)</f>
        <v>203.8190959264557</v>
      </c>
      <c r="F17" s="26">
        <f>F19-(F13)</f>
        <v>3.7050274066600508</v>
      </c>
      <c r="G17" s="14"/>
      <c r="H17" s="14"/>
      <c r="I17" s="14"/>
    </row>
    <row r="18" spans="1:9" x14ac:dyDescent="0.2">
      <c r="A18" s="20"/>
      <c r="B18" s="20"/>
      <c r="C18" s="20"/>
      <c r="D18" s="20"/>
      <c r="E18" s="25"/>
      <c r="F18" s="26"/>
      <c r="G18" s="14"/>
      <c r="H18" s="14"/>
      <c r="I18" s="14"/>
    </row>
    <row r="19" spans="1:9" x14ac:dyDescent="0.2">
      <c r="A19" s="27" t="s">
        <v>29</v>
      </c>
      <c r="B19" s="27"/>
      <c r="C19" s="27"/>
      <c r="D19" s="27"/>
      <c r="E19" s="28">
        <v>5501.1494802999996</v>
      </c>
      <c r="F19" s="29">
        <v>100</v>
      </c>
      <c r="G19" s="14"/>
      <c r="H19" s="14"/>
      <c r="I19" s="14"/>
    </row>
    <row r="20" spans="1:9" x14ac:dyDescent="0.2">
      <c r="F20" s="15" t="s">
        <v>669</v>
      </c>
    </row>
    <row r="21" spans="1:9" x14ac:dyDescent="0.2">
      <c r="A21" s="14" t="s">
        <v>308</v>
      </c>
    </row>
    <row r="22" spans="1:9" ht="14.4" x14ac:dyDescent="0.3">
      <c r="A22" s="88" t="s">
        <v>832</v>
      </c>
      <c r="B22" s="89"/>
      <c r="C22" s="89"/>
      <c r="D22" s="89"/>
      <c r="E22" s="89"/>
    </row>
    <row r="24" spans="1:9" x14ac:dyDescent="0.2">
      <c r="A24" s="14" t="s">
        <v>34</v>
      </c>
    </row>
    <row r="25" spans="1:9" x14ac:dyDescent="0.2">
      <c r="A25" s="14" t="s">
        <v>35</v>
      </c>
      <c r="B25" s="14"/>
      <c r="C25" s="30" t="s">
        <v>37</v>
      </c>
      <c r="D25" s="14" t="s">
        <v>36</v>
      </c>
    </row>
    <row r="26" spans="1:9" x14ac:dyDescent="0.2">
      <c r="A26" s="7" t="s">
        <v>60</v>
      </c>
      <c r="C26" s="31">
        <v>16.933800000000002</v>
      </c>
      <c r="D26" s="31">
        <v>18.4602</v>
      </c>
    </row>
    <row r="27" spans="1:9" x14ac:dyDescent="0.2">
      <c r="A27" s="7" t="s">
        <v>87</v>
      </c>
      <c r="C27" s="31">
        <v>16.933800000000002</v>
      </c>
      <c r="D27" s="31">
        <v>18.4602</v>
      </c>
    </row>
    <row r="28" spans="1:9" x14ac:dyDescent="0.2">
      <c r="A28" s="7" t="s">
        <v>61</v>
      </c>
      <c r="C28" s="31">
        <v>18.8202</v>
      </c>
      <c r="D28" s="31">
        <v>20.614899999999999</v>
      </c>
    </row>
    <row r="29" spans="1:9" x14ac:dyDescent="0.2">
      <c r="A29" s="7" t="s">
        <v>88</v>
      </c>
      <c r="C29" s="31">
        <v>18.8202</v>
      </c>
      <c r="D29" s="31">
        <v>20.614899999999999</v>
      </c>
    </row>
    <row r="31" spans="1:9" x14ac:dyDescent="0.2">
      <c r="A31" s="7" t="s">
        <v>42</v>
      </c>
    </row>
    <row r="33" spans="1:6" x14ac:dyDescent="0.2">
      <c r="A33" s="14" t="s">
        <v>38</v>
      </c>
      <c r="D33" s="30" t="s">
        <v>45</v>
      </c>
    </row>
    <row r="35" spans="1:6" x14ac:dyDescent="0.2">
      <c r="A35" s="14" t="s">
        <v>309</v>
      </c>
      <c r="D35" s="51">
        <v>0.56520000000000004</v>
      </c>
    </row>
    <row r="37" spans="1:6" x14ac:dyDescent="0.2">
      <c r="A37" s="87" t="s">
        <v>44</v>
      </c>
      <c r="B37" s="87"/>
      <c r="C37" s="87"/>
      <c r="D37" s="30" t="s">
        <v>829</v>
      </c>
    </row>
    <row r="39" spans="1:6" x14ac:dyDescent="0.2">
      <c r="A39" s="14" t="s">
        <v>1166</v>
      </c>
      <c r="F39" s="7"/>
    </row>
    <row r="40" spans="1:6" x14ac:dyDescent="0.2">
      <c r="A40" s="14"/>
      <c r="F40" s="7"/>
    </row>
    <row r="41" spans="1:6" x14ac:dyDescent="0.2">
      <c r="A41" s="68" t="s">
        <v>1156</v>
      </c>
      <c r="F41" s="7"/>
    </row>
    <row r="42" spans="1:6" x14ac:dyDescent="0.2">
      <c r="A42" s="70"/>
      <c r="F42" s="7"/>
    </row>
    <row r="43" spans="1:6" x14ac:dyDescent="0.2">
      <c r="A43" s="69"/>
      <c r="F43" s="7"/>
    </row>
    <row r="44" spans="1:6" x14ac:dyDescent="0.2">
      <c r="A44" s="69"/>
      <c r="F44" s="7"/>
    </row>
    <row r="45" spans="1:6" x14ac:dyDescent="0.2">
      <c r="A45" s="69"/>
      <c r="F45" s="7"/>
    </row>
    <row r="46" spans="1:6" x14ac:dyDescent="0.2">
      <c r="A46" s="69"/>
      <c r="F46" s="7"/>
    </row>
    <row r="47" spans="1:6" x14ac:dyDescent="0.2">
      <c r="A47" s="69"/>
      <c r="F47" s="7"/>
    </row>
    <row r="48" spans="1:6" x14ac:dyDescent="0.2">
      <c r="A48" s="69"/>
      <c r="F48" s="7"/>
    </row>
    <row r="49" spans="1:6" x14ac:dyDescent="0.2">
      <c r="A49" s="69"/>
      <c r="F49" s="7"/>
    </row>
    <row r="50" spans="1:6" x14ac:dyDescent="0.2">
      <c r="A50" s="69"/>
      <c r="F50" s="7"/>
    </row>
    <row r="51" spans="1:6" x14ac:dyDescent="0.2">
      <c r="A51" s="69"/>
      <c r="F51" s="7"/>
    </row>
    <row r="52" spans="1:6" x14ac:dyDescent="0.2">
      <c r="A52" s="69"/>
      <c r="F52" s="7"/>
    </row>
    <row r="53" spans="1:6" x14ac:dyDescent="0.2">
      <c r="A53" s="69"/>
      <c r="F53" s="7"/>
    </row>
    <row r="54" spans="1:6" x14ac:dyDescent="0.2">
      <c r="A54" s="69"/>
      <c r="F54" s="7"/>
    </row>
    <row r="55" spans="1:6" x14ac:dyDescent="0.2">
      <c r="A55" s="90" t="s">
        <v>1181</v>
      </c>
      <c r="B55" s="90"/>
      <c r="C55" s="90"/>
      <c r="D55" s="90"/>
      <c r="E55" s="90"/>
      <c r="F55" s="7"/>
    </row>
    <row r="56" spans="1:6" x14ac:dyDescent="0.2">
      <c r="A56" s="69"/>
      <c r="F56" s="7"/>
    </row>
    <row r="57" spans="1:6" x14ac:dyDescent="0.2">
      <c r="A57" s="68" t="s">
        <v>1158</v>
      </c>
      <c r="F57" s="7"/>
    </row>
    <row r="58" spans="1:6" x14ac:dyDescent="0.2">
      <c r="A58" s="69"/>
      <c r="F58" s="7"/>
    </row>
    <row r="59" spans="1:6" x14ac:dyDescent="0.2">
      <c r="A59" s="69"/>
      <c r="F59" s="7"/>
    </row>
    <row r="60" spans="1:6" x14ac:dyDescent="0.2">
      <c r="A60" s="69"/>
      <c r="F60" s="7"/>
    </row>
    <row r="61" spans="1:6" x14ac:dyDescent="0.2">
      <c r="A61" s="69"/>
      <c r="F61" s="7"/>
    </row>
    <row r="62" spans="1:6" x14ac:dyDescent="0.2">
      <c r="A62" s="69"/>
      <c r="F62" s="7"/>
    </row>
    <row r="63" spans="1:6" x14ac:dyDescent="0.2">
      <c r="A63" s="69"/>
      <c r="F63" s="7"/>
    </row>
    <row r="64" spans="1:6" x14ac:dyDescent="0.2">
      <c r="A64" s="69"/>
      <c r="F64" s="7"/>
    </row>
    <row r="65" spans="1:6" x14ac:dyDescent="0.2">
      <c r="A65" s="69"/>
      <c r="F65" s="7"/>
    </row>
    <row r="66" spans="1:6" x14ac:dyDescent="0.2">
      <c r="A66" s="69"/>
      <c r="F66" s="7"/>
    </row>
    <row r="67" spans="1:6" x14ac:dyDescent="0.2">
      <c r="A67" s="69"/>
      <c r="F67" s="7"/>
    </row>
    <row r="68" spans="1:6" x14ac:dyDescent="0.2">
      <c r="A68" s="69"/>
      <c r="F68" s="7"/>
    </row>
    <row r="69" spans="1:6" x14ac:dyDescent="0.2">
      <c r="A69" s="69"/>
      <c r="F69" s="7"/>
    </row>
    <row r="70" spans="1:6" x14ac:dyDescent="0.2">
      <c r="F70" s="7"/>
    </row>
    <row r="71" spans="1:6" x14ac:dyDescent="0.2">
      <c r="A71" s="14" t="s">
        <v>1182</v>
      </c>
      <c r="F71" s="7"/>
    </row>
    <row r="72" spans="1:6" x14ac:dyDescent="0.2">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sheetData>
  <mergeCells count="4">
    <mergeCell ref="A1:F1"/>
    <mergeCell ref="A22:E22"/>
    <mergeCell ref="A37:C37"/>
    <mergeCell ref="A55:E55"/>
  </mergeCells>
  <conditionalFormatting sqref="F2:F3">
    <cfRule type="cellIs" dxfId="19" priority="3" stopIfTrue="1" operator="between">
      <formula>0.009</formula>
      <formula>-0.009</formula>
    </cfRule>
  </conditionalFormatting>
  <conditionalFormatting sqref="F5:F38">
    <cfRule type="cellIs" dxfId="18" priority="2" stopIfTrue="1" operator="between">
      <formula>0.009</formula>
      <formula>-0.009</formula>
    </cfRule>
  </conditionalFormatting>
  <conditionalFormatting sqref="F174:F65536">
    <cfRule type="cellIs" dxfId="1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7"/>
  <sheetViews>
    <sheetView workbookViewId="0">
      <selection sqref="A1:G1"/>
    </sheetView>
  </sheetViews>
  <sheetFormatPr defaultColWidth="9.33203125" defaultRowHeight="10.199999999999999" x14ac:dyDescent="0.2"/>
  <cols>
    <col min="1" max="1" width="32.44140625" style="7" bestFit="1" customWidth="1"/>
    <col min="2" max="2" width="49"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7" s="1" customFormat="1" ht="15" customHeight="1" x14ac:dyDescent="0.2">
      <c r="A1" s="82" t="s">
        <v>952</v>
      </c>
      <c r="B1" s="83"/>
      <c r="C1" s="83"/>
      <c r="D1" s="83"/>
      <c r="E1" s="83"/>
      <c r="F1" s="83"/>
      <c r="G1" s="83"/>
    </row>
    <row r="2" spans="1:7" s="1" customFormat="1" ht="11.4" x14ac:dyDescent="0.2">
      <c r="E2" s="5"/>
      <c r="F2" s="9"/>
      <c r="G2" s="10"/>
    </row>
    <row r="3" spans="1:7" s="1" customFormat="1" ht="12" x14ac:dyDescent="0.2">
      <c r="A3" s="8" t="s">
        <v>7</v>
      </c>
      <c r="B3" s="2"/>
      <c r="C3" s="3"/>
      <c r="D3" s="3"/>
      <c r="E3" s="4"/>
      <c r="F3" s="9"/>
      <c r="G3" s="10"/>
    </row>
    <row r="4" spans="1:7" s="1" customFormat="1" ht="31.5" customHeight="1" x14ac:dyDescent="0.2">
      <c r="A4" s="6" t="s">
        <v>2</v>
      </c>
      <c r="B4" s="6" t="s">
        <v>0</v>
      </c>
      <c r="C4" s="13" t="s">
        <v>31</v>
      </c>
      <c r="D4" s="13" t="s">
        <v>1</v>
      </c>
      <c r="E4" s="52" t="s">
        <v>6</v>
      </c>
      <c r="F4" s="12" t="s">
        <v>3</v>
      </c>
      <c r="G4" s="12" t="s">
        <v>5</v>
      </c>
    </row>
    <row r="5" spans="1:7" x14ac:dyDescent="0.2">
      <c r="A5" s="16" t="s">
        <v>23</v>
      </c>
      <c r="B5" s="17"/>
      <c r="C5" s="17"/>
      <c r="D5" s="17"/>
      <c r="E5" s="18"/>
      <c r="F5" s="19"/>
      <c r="G5" s="18"/>
    </row>
    <row r="6" spans="1:7" x14ac:dyDescent="0.2">
      <c r="A6" s="20" t="s">
        <v>848</v>
      </c>
      <c r="B6" s="21"/>
      <c r="C6" s="21"/>
      <c r="D6" s="21"/>
      <c r="E6" s="22"/>
      <c r="F6" s="23"/>
      <c r="G6" s="22"/>
    </row>
    <row r="7" spans="1:7" x14ac:dyDescent="0.2">
      <c r="A7" s="21" t="s">
        <v>953</v>
      </c>
      <c r="B7" s="21" t="s">
        <v>954</v>
      </c>
      <c r="C7" s="21" t="s">
        <v>856</v>
      </c>
      <c r="D7" s="24">
        <v>2000</v>
      </c>
      <c r="E7" s="22">
        <v>9658.64</v>
      </c>
      <c r="F7" s="23">
        <v>6.5820735762266596</v>
      </c>
      <c r="G7" s="22">
        <v>7.5</v>
      </c>
    </row>
    <row r="8" spans="1:7" x14ac:dyDescent="0.2">
      <c r="A8" s="21" t="s">
        <v>955</v>
      </c>
      <c r="B8" s="21" t="s">
        <v>956</v>
      </c>
      <c r="C8" s="21" t="s">
        <v>851</v>
      </c>
      <c r="D8" s="24">
        <v>2000</v>
      </c>
      <c r="E8" s="22">
        <v>9499.0400000000009</v>
      </c>
      <c r="F8" s="23">
        <v>6.4733109613278996</v>
      </c>
      <c r="G8" s="22">
        <v>7.49</v>
      </c>
    </row>
    <row r="9" spans="1:7" x14ac:dyDescent="0.2">
      <c r="A9" s="21" t="s">
        <v>957</v>
      </c>
      <c r="B9" s="21" t="s">
        <v>958</v>
      </c>
      <c r="C9" s="21" t="s">
        <v>851</v>
      </c>
      <c r="D9" s="24">
        <v>2000</v>
      </c>
      <c r="E9" s="22">
        <v>9332.57</v>
      </c>
      <c r="F9" s="23">
        <v>6.3598666474043597</v>
      </c>
      <c r="G9" s="22">
        <v>7.6550000000000002</v>
      </c>
    </row>
    <row r="10" spans="1:7" x14ac:dyDescent="0.2">
      <c r="A10" s="21" t="s">
        <v>959</v>
      </c>
      <c r="B10" s="21" t="s">
        <v>960</v>
      </c>
      <c r="C10" s="21" t="s">
        <v>861</v>
      </c>
      <c r="D10" s="24">
        <v>1500</v>
      </c>
      <c r="E10" s="22">
        <v>7199.19</v>
      </c>
      <c r="F10" s="23">
        <v>4.9060321400564897</v>
      </c>
      <c r="G10" s="22">
        <v>7.5500999999999996</v>
      </c>
    </row>
    <row r="11" spans="1:7" x14ac:dyDescent="0.2">
      <c r="A11" s="21" t="s">
        <v>961</v>
      </c>
      <c r="B11" s="21" t="s">
        <v>962</v>
      </c>
      <c r="C11" s="21" t="s">
        <v>861</v>
      </c>
      <c r="D11" s="24">
        <v>1500</v>
      </c>
      <c r="E11" s="22">
        <v>7146.5775000000003</v>
      </c>
      <c r="F11" s="23">
        <v>4.8701782987259099</v>
      </c>
      <c r="G11" s="22">
        <v>7.4897999999999998</v>
      </c>
    </row>
    <row r="12" spans="1:7" x14ac:dyDescent="0.2">
      <c r="A12" s="21" t="s">
        <v>963</v>
      </c>
      <c r="B12" s="21" t="s">
        <v>964</v>
      </c>
      <c r="C12" s="21" t="s">
        <v>861</v>
      </c>
      <c r="D12" s="24">
        <v>1500</v>
      </c>
      <c r="E12" s="22">
        <v>7141.5150000000003</v>
      </c>
      <c r="F12" s="23">
        <v>4.8667283567589603</v>
      </c>
      <c r="G12" s="22">
        <v>7.54</v>
      </c>
    </row>
    <row r="13" spans="1:7" x14ac:dyDescent="0.2">
      <c r="A13" s="21" t="s">
        <v>965</v>
      </c>
      <c r="B13" s="21" t="s">
        <v>966</v>
      </c>
      <c r="C13" s="21" t="s">
        <v>864</v>
      </c>
      <c r="D13" s="24">
        <v>1200</v>
      </c>
      <c r="E13" s="22">
        <v>5745.3419999999996</v>
      </c>
      <c r="F13" s="23">
        <v>3.9152783170907299</v>
      </c>
      <c r="G13" s="22">
        <v>7.49</v>
      </c>
    </row>
    <row r="14" spans="1:7" x14ac:dyDescent="0.2">
      <c r="A14" s="21" t="s">
        <v>967</v>
      </c>
      <c r="B14" s="21" t="s">
        <v>968</v>
      </c>
      <c r="C14" s="21" t="s">
        <v>856</v>
      </c>
      <c r="D14" s="24">
        <v>1000</v>
      </c>
      <c r="E14" s="22">
        <v>4784.1499999999996</v>
      </c>
      <c r="F14" s="23">
        <v>3.26025478739292</v>
      </c>
      <c r="G14" s="22">
        <v>7.5195999999999996</v>
      </c>
    </row>
    <row r="15" spans="1:7" x14ac:dyDescent="0.2">
      <c r="A15" s="21" t="s">
        <v>969</v>
      </c>
      <c r="B15" s="21" t="s">
        <v>970</v>
      </c>
      <c r="C15" s="21" t="s">
        <v>861</v>
      </c>
      <c r="D15" s="24">
        <v>1000</v>
      </c>
      <c r="E15" s="22">
        <v>4779.5349999999999</v>
      </c>
      <c r="F15" s="23">
        <v>3.2571098032590999</v>
      </c>
      <c r="G15" s="22">
        <v>7.5499000000000001</v>
      </c>
    </row>
    <row r="16" spans="1:7" x14ac:dyDescent="0.2">
      <c r="A16" s="21" t="s">
        <v>971</v>
      </c>
      <c r="B16" s="21" t="s">
        <v>972</v>
      </c>
      <c r="C16" s="21" t="s">
        <v>856</v>
      </c>
      <c r="D16" s="24">
        <v>1000</v>
      </c>
      <c r="E16" s="22">
        <v>4768.17</v>
      </c>
      <c r="F16" s="23">
        <v>3.24936489650268</v>
      </c>
      <c r="G16" s="22">
        <v>7.5197000000000003</v>
      </c>
    </row>
    <row r="17" spans="1:9" x14ac:dyDescent="0.2">
      <c r="A17" s="21" t="s">
        <v>973</v>
      </c>
      <c r="B17" s="21" t="s">
        <v>974</v>
      </c>
      <c r="C17" s="21" t="s">
        <v>851</v>
      </c>
      <c r="D17" s="24">
        <v>1000</v>
      </c>
      <c r="E17" s="22">
        <v>4764.2749999999996</v>
      </c>
      <c r="F17" s="23">
        <v>3.2467105707819401</v>
      </c>
      <c r="G17" s="22">
        <v>7.62</v>
      </c>
    </row>
    <row r="18" spans="1:9" x14ac:dyDescent="0.2">
      <c r="A18" s="21" t="s">
        <v>975</v>
      </c>
      <c r="B18" s="21" t="s">
        <v>976</v>
      </c>
      <c r="C18" s="21" t="s">
        <v>856</v>
      </c>
      <c r="D18" s="24">
        <v>1000</v>
      </c>
      <c r="E18" s="22">
        <v>4761.915</v>
      </c>
      <c r="F18" s="23">
        <v>3.2451023015390801</v>
      </c>
      <c r="G18" s="22">
        <v>7.51</v>
      </c>
    </row>
    <row r="19" spans="1:9" x14ac:dyDescent="0.2">
      <c r="A19" s="21" t="s">
        <v>977</v>
      </c>
      <c r="B19" s="21" t="s">
        <v>978</v>
      </c>
      <c r="C19" s="21" t="s">
        <v>851</v>
      </c>
      <c r="D19" s="24">
        <v>1000</v>
      </c>
      <c r="E19" s="22">
        <v>4755.7</v>
      </c>
      <c r="F19" s="23">
        <v>3.2408669653761999</v>
      </c>
      <c r="G19" s="22">
        <v>7.5</v>
      </c>
    </row>
    <row r="20" spans="1:9" x14ac:dyDescent="0.2">
      <c r="A20" s="21" t="s">
        <v>979</v>
      </c>
      <c r="B20" s="21" t="s">
        <v>980</v>
      </c>
      <c r="C20" s="21" t="s">
        <v>861</v>
      </c>
      <c r="D20" s="24">
        <v>1000</v>
      </c>
      <c r="E20" s="22">
        <v>4751.82</v>
      </c>
      <c r="F20" s="23">
        <v>3.23822286170572</v>
      </c>
      <c r="G20" s="22">
        <v>7.5949999999999998</v>
      </c>
    </row>
    <row r="21" spans="1:9" x14ac:dyDescent="0.2">
      <c r="A21" s="21" t="s">
        <v>981</v>
      </c>
      <c r="B21" s="21" t="s">
        <v>982</v>
      </c>
      <c r="C21" s="21" t="s">
        <v>851</v>
      </c>
      <c r="D21" s="24">
        <v>1000</v>
      </c>
      <c r="E21" s="22">
        <v>4751.0600000000004</v>
      </c>
      <c r="F21" s="23">
        <v>3.2377049444919201</v>
      </c>
      <c r="G21" s="22">
        <v>7.5</v>
      </c>
    </row>
    <row r="22" spans="1:9" x14ac:dyDescent="0.2">
      <c r="A22" s="21" t="s">
        <v>983</v>
      </c>
      <c r="B22" s="21" t="s">
        <v>984</v>
      </c>
      <c r="C22" s="21" t="s">
        <v>856</v>
      </c>
      <c r="D22" s="24">
        <v>500</v>
      </c>
      <c r="E22" s="22">
        <v>2421.1424999999999</v>
      </c>
      <c r="F22" s="23">
        <v>1.64993602344941</v>
      </c>
      <c r="G22" s="22">
        <v>7.4301000000000004</v>
      </c>
    </row>
    <row r="23" spans="1:9" x14ac:dyDescent="0.2">
      <c r="A23" s="21" t="s">
        <v>985</v>
      </c>
      <c r="B23" s="21" t="s">
        <v>986</v>
      </c>
      <c r="C23" s="21" t="s">
        <v>851</v>
      </c>
      <c r="D23" s="24">
        <v>500</v>
      </c>
      <c r="E23" s="22">
        <v>2376.6075000000001</v>
      </c>
      <c r="F23" s="23">
        <v>1.6195867561905299</v>
      </c>
      <c r="G23" s="22">
        <v>7.5500999999999996</v>
      </c>
    </row>
    <row r="24" spans="1:9" x14ac:dyDescent="0.2">
      <c r="A24" s="20" t="s">
        <v>24</v>
      </c>
      <c r="B24" s="20"/>
      <c r="C24" s="20"/>
      <c r="D24" s="20"/>
      <c r="E24" s="25">
        <f>SUM(E6:E23)</f>
        <v>98637.249499999976</v>
      </c>
      <c r="F24" s="26">
        <f>SUM(F6:F23)</f>
        <v>67.218328208280511</v>
      </c>
      <c r="G24" s="25"/>
      <c r="H24" s="14"/>
      <c r="I24" s="14"/>
    </row>
    <row r="25" spans="1:9" x14ac:dyDescent="0.2">
      <c r="A25" s="21"/>
      <c r="B25" s="21"/>
      <c r="C25" s="21"/>
      <c r="D25" s="21"/>
      <c r="E25" s="22"/>
      <c r="F25" s="23"/>
      <c r="G25" s="22"/>
    </row>
    <row r="26" spans="1:9" x14ac:dyDescent="0.2">
      <c r="A26" s="20" t="s">
        <v>869</v>
      </c>
      <c r="B26" s="21"/>
      <c r="C26" s="21"/>
      <c r="D26" s="21"/>
      <c r="E26" s="22"/>
      <c r="F26" s="23"/>
      <c r="G26" s="22"/>
    </row>
    <row r="27" spans="1:9" x14ac:dyDescent="0.2">
      <c r="A27" s="21" t="s">
        <v>987</v>
      </c>
      <c r="B27" s="21" t="s">
        <v>988</v>
      </c>
      <c r="C27" s="21" t="s">
        <v>864</v>
      </c>
      <c r="D27" s="24">
        <v>1500</v>
      </c>
      <c r="E27" s="22">
        <v>7102.1549999999997</v>
      </c>
      <c r="F27" s="23">
        <v>4.8399056968440801</v>
      </c>
      <c r="G27" s="22">
        <v>7.9249999999999998</v>
      </c>
    </row>
    <row r="28" spans="1:9" x14ac:dyDescent="0.2">
      <c r="A28" s="21" t="s">
        <v>989</v>
      </c>
      <c r="B28" s="21" t="s">
        <v>990</v>
      </c>
      <c r="C28" s="21" t="s">
        <v>864</v>
      </c>
      <c r="D28" s="24">
        <v>1000</v>
      </c>
      <c r="E28" s="22">
        <v>4961.5600000000004</v>
      </c>
      <c r="F28" s="23">
        <v>3.3811543833151601</v>
      </c>
      <c r="G28" s="22">
        <v>8.3178000000000001</v>
      </c>
    </row>
    <row r="29" spans="1:9" x14ac:dyDescent="0.2">
      <c r="A29" s="21" t="s">
        <v>991</v>
      </c>
      <c r="B29" s="21" t="s">
        <v>992</v>
      </c>
      <c r="C29" s="21" t="s">
        <v>851</v>
      </c>
      <c r="D29" s="24">
        <v>1000</v>
      </c>
      <c r="E29" s="22">
        <v>4875.0450000000001</v>
      </c>
      <c r="F29" s="23">
        <v>3.3221970046938201</v>
      </c>
      <c r="G29" s="22">
        <v>8.0650999999999993</v>
      </c>
    </row>
    <row r="30" spans="1:9" x14ac:dyDescent="0.2">
      <c r="A30" s="21" t="s">
        <v>993</v>
      </c>
      <c r="B30" s="21" t="s">
        <v>994</v>
      </c>
      <c r="C30" s="21" t="s">
        <v>851</v>
      </c>
      <c r="D30" s="24">
        <v>1000</v>
      </c>
      <c r="E30" s="22">
        <v>4829.4049999999997</v>
      </c>
      <c r="F30" s="23">
        <v>3.2910947130648802</v>
      </c>
      <c r="G30" s="22">
        <v>7.54</v>
      </c>
    </row>
    <row r="31" spans="1:9" x14ac:dyDescent="0.2">
      <c r="A31" s="21" t="s">
        <v>995</v>
      </c>
      <c r="B31" s="21" t="s">
        <v>996</v>
      </c>
      <c r="C31" s="21" t="s">
        <v>851</v>
      </c>
      <c r="D31" s="24">
        <v>1000</v>
      </c>
      <c r="E31" s="22">
        <v>4738.7</v>
      </c>
      <c r="F31" s="23">
        <v>3.2292819750674302</v>
      </c>
      <c r="G31" s="22">
        <v>7.5949999999999998</v>
      </c>
    </row>
    <row r="32" spans="1:9" x14ac:dyDescent="0.2">
      <c r="A32" s="21" t="s">
        <v>997</v>
      </c>
      <c r="B32" s="21" t="s">
        <v>998</v>
      </c>
      <c r="C32" s="21" t="s">
        <v>851</v>
      </c>
      <c r="D32" s="24">
        <v>1000</v>
      </c>
      <c r="E32" s="22">
        <v>4736.72</v>
      </c>
      <c r="F32" s="23">
        <v>3.2279326644314699</v>
      </c>
      <c r="G32" s="22">
        <v>7.9249999999999998</v>
      </c>
    </row>
    <row r="33" spans="1:9" x14ac:dyDescent="0.2">
      <c r="A33" s="21" t="s">
        <v>999</v>
      </c>
      <c r="B33" s="21" t="s">
        <v>1000</v>
      </c>
      <c r="C33" s="21" t="s">
        <v>851</v>
      </c>
      <c r="D33" s="24">
        <v>1000</v>
      </c>
      <c r="E33" s="22">
        <v>4713.24</v>
      </c>
      <c r="F33" s="23">
        <v>3.2119317484050098</v>
      </c>
      <c r="G33" s="22">
        <v>8.3800000000000008</v>
      </c>
    </row>
    <row r="34" spans="1:9" x14ac:dyDescent="0.2">
      <c r="A34" s="21" t="s">
        <v>1001</v>
      </c>
      <c r="B34" s="21" t="s">
        <v>1002</v>
      </c>
      <c r="C34" s="21" t="s">
        <v>851</v>
      </c>
      <c r="D34" s="24">
        <v>900</v>
      </c>
      <c r="E34" s="22">
        <v>4281.201</v>
      </c>
      <c r="F34" s="23">
        <v>2.9175101232280301</v>
      </c>
      <c r="G34" s="22">
        <v>8.3650000000000002</v>
      </c>
    </row>
    <row r="35" spans="1:9" x14ac:dyDescent="0.2">
      <c r="A35" s="21" t="s">
        <v>898</v>
      </c>
      <c r="B35" s="21" t="s">
        <v>899</v>
      </c>
      <c r="C35" s="21" t="s">
        <v>851</v>
      </c>
      <c r="D35" s="24">
        <v>200</v>
      </c>
      <c r="E35" s="22">
        <v>985.50099999999998</v>
      </c>
      <c r="F35" s="23">
        <v>0.67158938436932702</v>
      </c>
      <c r="G35" s="22">
        <v>8.0152000000000001</v>
      </c>
    </row>
    <row r="36" spans="1:9" x14ac:dyDescent="0.2">
      <c r="A36" s="20" t="s">
        <v>24</v>
      </c>
      <c r="B36" s="20"/>
      <c r="C36" s="20"/>
      <c r="D36" s="20"/>
      <c r="E36" s="25">
        <f>SUM(E26:E35)</f>
        <v>41223.527000000002</v>
      </c>
      <c r="F36" s="26">
        <f>SUM(F26:F35)</f>
        <v>28.092597693419208</v>
      </c>
      <c r="G36" s="25"/>
      <c r="H36" s="14"/>
      <c r="I36" s="14"/>
    </row>
    <row r="37" spans="1:9" x14ac:dyDescent="0.2">
      <c r="A37" s="21"/>
      <c r="B37" s="21"/>
      <c r="C37" s="21"/>
      <c r="D37" s="21"/>
      <c r="E37" s="22"/>
      <c r="F37" s="23"/>
      <c r="G37" s="22"/>
    </row>
    <row r="38" spans="1:9" x14ac:dyDescent="0.2">
      <c r="A38" s="20" t="s">
        <v>25</v>
      </c>
      <c r="B38" s="21"/>
      <c r="C38" s="21"/>
      <c r="D38" s="21"/>
      <c r="E38" s="22"/>
      <c r="F38" s="23"/>
      <c r="G38" s="22"/>
    </row>
    <row r="39" spans="1:9" x14ac:dyDescent="0.2">
      <c r="A39" s="21" t="s">
        <v>1003</v>
      </c>
      <c r="B39" s="21" t="s">
        <v>1004</v>
      </c>
      <c r="C39" s="21" t="s">
        <v>49</v>
      </c>
      <c r="D39" s="24">
        <v>12500000</v>
      </c>
      <c r="E39" s="22">
        <v>12134.7875</v>
      </c>
      <c r="F39" s="23">
        <v>8.2694938580251094</v>
      </c>
      <c r="G39" s="22">
        <v>6.9089999999999998</v>
      </c>
    </row>
    <row r="40" spans="1:9" x14ac:dyDescent="0.2">
      <c r="A40" s="21" t="s">
        <v>1005</v>
      </c>
      <c r="B40" s="21" t="s">
        <v>1006</v>
      </c>
      <c r="C40" s="21" t="s">
        <v>49</v>
      </c>
      <c r="D40" s="24">
        <v>10000000</v>
      </c>
      <c r="E40" s="22">
        <v>9571.73</v>
      </c>
      <c r="F40" s="23">
        <v>6.5228470169481501</v>
      </c>
      <c r="G40" s="22">
        <v>6.92</v>
      </c>
    </row>
    <row r="41" spans="1:9" x14ac:dyDescent="0.2">
      <c r="A41" s="21" t="s">
        <v>1007</v>
      </c>
      <c r="B41" s="21" t="s">
        <v>1008</v>
      </c>
      <c r="C41" s="21" t="s">
        <v>49</v>
      </c>
      <c r="D41" s="24">
        <v>2500000</v>
      </c>
      <c r="E41" s="22">
        <v>2408.2275</v>
      </c>
      <c r="F41" s="23">
        <v>1.6411348381648301</v>
      </c>
      <c r="G41" s="22">
        <v>6.9200999999999997</v>
      </c>
    </row>
    <row r="42" spans="1:9" x14ac:dyDescent="0.2">
      <c r="A42" s="20" t="s">
        <v>24</v>
      </c>
      <c r="B42" s="20"/>
      <c r="C42" s="20"/>
      <c r="D42" s="20"/>
      <c r="E42" s="25">
        <f>SUM(E38:E41)</f>
        <v>24114.745000000003</v>
      </c>
      <c r="F42" s="26">
        <f>SUM(F38:F41)</f>
        <v>16.43347571313809</v>
      </c>
      <c r="G42" s="25"/>
      <c r="H42" s="14"/>
      <c r="I42" s="14"/>
    </row>
    <row r="43" spans="1:9" x14ac:dyDescent="0.2">
      <c r="A43" s="21"/>
      <c r="B43" s="21"/>
      <c r="C43" s="21"/>
      <c r="D43" s="21"/>
      <c r="E43" s="22"/>
      <c r="F43" s="23"/>
      <c r="G43" s="22"/>
    </row>
    <row r="44" spans="1:9" x14ac:dyDescent="0.2">
      <c r="A44" s="20" t="s">
        <v>914</v>
      </c>
      <c r="B44" s="21"/>
      <c r="C44" s="21"/>
      <c r="D44" s="21"/>
      <c r="E44" s="22"/>
      <c r="F44" s="23"/>
      <c r="G44" s="22"/>
    </row>
    <row r="45" spans="1:9" x14ac:dyDescent="0.2">
      <c r="A45" s="21" t="s">
        <v>915</v>
      </c>
      <c r="B45" s="21" t="s">
        <v>916</v>
      </c>
      <c r="C45" s="21" t="s">
        <v>917</v>
      </c>
      <c r="D45" s="24">
        <v>3467.9720000000002</v>
      </c>
      <c r="E45" s="22">
        <v>356.72408949999999</v>
      </c>
      <c r="F45" s="23">
        <v>0.243096771750626</v>
      </c>
      <c r="G45" s="22">
        <v>6.99</v>
      </c>
    </row>
    <row r="46" spans="1:9" x14ac:dyDescent="0.2">
      <c r="A46" s="20" t="s">
        <v>24</v>
      </c>
      <c r="B46" s="20"/>
      <c r="C46" s="20"/>
      <c r="D46" s="20"/>
      <c r="E46" s="25">
        <f>SUM(E45:E45)</f>
        <v>356.72408949999999</v>
      </c>
      <c r="F46" s="26">
        <f>SUM(F45:F45)</f>
        <v>0.243096771750626</v>
      </c>
      <c r="G46" s="25"/>
      <c r="H46" s="14"/>
      <c r="I46" s="14"/>
    </row>
    <row r="47" spans="1:9" x14ac:dyDescent="0.2">
      <c r="A47" s="21"/>
      <c r="B47" s="21"/>
      <c r="C47" s="21"/>
      <c r="D47" s="21"/>
      <c r="E47" s="22"/>
      <c r="F47" s="23"/>
      <c r="G47" s="22"/>
    </row>
    <row r="48" spans="1:9" x14ac:dyDescent="0.2">
      <c r="A48" s="20" t="s">
        <v>28</v>
      </c>
      <c r="B48" s="20"/>
      <c r="C48" s="20"/>
      <c r="D48" s="20"/>
      <c r="E48" s="25">
        <f>E24+E36+E42+E46</f>
        <v>164332.24558949997</v>
      </c>
      <c r="F48" s="26">
        <f>F24+F36+F42+F46</f>
        <v>111.98749838658844</v>
      </c>
      <c r="G48" s="25"/>
      <c r="H48" s="14"/>
      <c r="I48" s="14"/>
    </row>
    <row r="49" spans="1:9" x14ac:dyDescent="0.2">
      <c r="A49" s="20"/>
      <c r="B49" s="20"/>
      <c r="C49" s="20"/>
      <c r="D49" s="20"/>
      <c r="E49" s="25"/>
      <c r="F49" s="26"/>
      <c r="G49" s="25"/>
      <c r="H49" s="14"/>
      <c r="I49" s="14"/>
    </row>
    <row r="50" spans="1:9" x14ac:dyDescent="0.2">
      <c r="A50" s="20" t="s">
        <v>30</v>
      </c>
      <c r="B50" s="20"/>
      <c r="C50" s="20"/>
      <c r="D50" s="20"/>
      <c r="E50" s="25">
        <f>E52-(E24+E36+E42+E46)</f>
        <v>-17590.64678869996</v>
      </c>
      <c r="F50" s="26">
        <f>F52-(F24+F36+F42+F46)</f>
        <v>-11.987498386588442</v>
      </c>
      <c r="G50" s="25"/>
      <c r="H50" s="14"/>
      <c r="I50" s="14"/>
    </row>
    <row r="51" spans="1:9" x14ac:dyDescent="0.2">
      <c r="A51" s="20"/>
      <c r="B51" s="20"/>
      <c r="C51" s="20"/>
      <c r="D51" s="20"/>
      <c r="E51" s="25"/>
      <c r="F51" s="26"/>
      <c r="G51" s="25"/>
      <c r="H51" s="14"/>
      <c r="I51" s="14"/>
    </row>
    <row r="52" spans="1:9" x14ac:dyDescent="0.2">
      <c r="A52" s="27" t="s">
        <v>29</v>
      </c>
      <c r="B52" s="27"/>
      <c r="C52" s="27"/>
      <c r="D52" s="27"/>
      <c r="E52" s="28">
        <v>146741.59880080001</v>
      </c>
      <c r="F52" s="29">
        <v>100</v>
      </c>
      <c r="G52" s="28"/>
      <c r="H52" s="14"/>
      <c r="I52" s="14"/>
    </row>
    <row r="54" spans="1:9" x14ac:dyDescent="0.2">
      <c r="A54" s="14" t="s">
        <v>918</v>
      </c>
    </row>
    <row r="55" spans="1:9" x14ac:dyDescent="0.2">
      <c r="A55" s="14" t="s">
        <v>32</v>
      </c>
    </row>
    <row r="56" spans="1:9" x14ac:dyDescent="0.2">
      <c r="A56" s="14" t="s">
        <v>919</v>
      </c>
    </row>
    <row r="58" spans="1:9" x14ac:dyDescent="0.2">
      <c r="A58" s="14" t="s">
        <v>33</v>
      </c>
    </row>
    <row r="59" spans="1:9" x14ac:dyDescent="0.2">
      <c r="A59" s="14" t="s">
        <v>34</v>
      </c>
    </row>
    <row r="60" spans="1:9" x14ac:dyDescent="0.2">
      <c r="A60" s="14" t="s">
        <v>35</v>
      </c>
      <c r="B60" s="14"/>
      <c r="C60" s="30" t="s">
        <v>37</v>
      </c>
      <c r="D60" s="14" t="s">
        <v>36</v>
      </c>
    </row>
    <row r="61" spans="1:9" x14ac:dyDescent="0.2">
      <c r="A61" s="7" t="s">
        <v>1009</v>
      </c>
      <c r="C61" s="31">
        <v>44.786900000000003</v>
      </c>
      <c r="D61" s="31">
        <v>46.482599999999998</v>
      </c>
    </row>
    <row r="62" spans="1:9" x14ac:dyDescent="0.2">
      <c r="A62" s="7" t="s">
        <v>1010</v>
      </c>
      <c r="C62" s="31">
        <v>10.045500000000001</v>
      </c>
      <c r="D62" s="31">
        <v>10.045199999999999</v>
      </c>
    </row>
    <row r="63" spans="1:9" x14ac:dyDescent="0.2">
      <c r="A63" s="7" t="s">
        <v>1011</v>
      </c>
      <c r="C63" s="31">
        <v>10.008100000000001</v>
      </c>
      <c r="D63" s="31">
        <v>10.028</v>
      </c>
    </row>
    <row r="64" spans="1:9" x14ac:dyDescent="0.2">
      <c r="A64" s="7" t="s">
        <v>1012</v>
      </c>
      <c r="C64" s="31">
        <v>10.331099999999999</v>
      </c>
      <c r="D64" s="31">
        <v>10.386900000000001</v>
      </c>
    </row>
    <row r="65" spans="1:4" x14ac:dyDescent="0.2">
      <c r="A65" s="7" t="s">
        <v>1013</v>
      </c>
      <c r="C65" s="31">
        <v>10.667</v>
      </c>
      <c r="D65" s="31">
        <v>10.793200000000001</v>
      </c>
    </row>
    <row r="66" spans="1:4" x14ac:dyDescent="0.2">
      <c r="A66" s="7" t="s">
        <v>1014</v>
      </c>
      <c r="C66" s="31">
        <v>46.1708</v>
      </c>
      <c r="D66" s="31">
        <v>47.957500000000003</v>
      </c>
    </row>
    <row r="67" spans="1:4" x14ac:dyDescent="0.2">
      <c r="A67" s="7" t="s">
        <v>1015</v>
      </c>
      <c r="C67" s="31">
        <v>10.056900000000001</v>
      </c>
      <c r="D67" s="31">
        <v>10.056699999999999</v>
      </c>
    </row>
    <row r="68" spans="1:4" x14ac:dyDescent="0.2">
      <c r="A68" s="7" t="s">
        <v>1016</v>
      </c>
      <c r="C68" s="31">
        <v>10.007999999999999</v>
      </c>
      <c r="D68" s="31">
        <v>10.032999999999999</v>
      </c>
    </row>
    <row r="69" spans="1:4" x14ac:dyDescent="0.2">
      <c r="A69" s="7" t="s">
        <v>1017</v>
      </c>
      <c r="C69" s="31">
        <v>10.762700000000001</v>
      </c>
      <c r="D69" s="31">
        <v>10.8123</v>
      </c>
    </row>
    <row r="70" spans="1:4" x14ac:dyDescent="0.2">
      <c r="A70" s="7" t="s">
        <v>1018</v>
      </c>
      <c r="C70" s="31">
        <v>11.1729</v>
      </c>
      <c r="D70" s="31">
        <v>11.3064</v>
      </c>
    </row>
    <row r="72" spans="1:4" x14ac:dyDescent="0.2">
      <c r="A72" s="14" t="s">
        <v>38</v>
      </c>
    </row>
    <row r="73" spans="1:4" x14ac:dyDescent="0.2">
      <c r="A73" s="84" t="s">
        <v>39</v>
      </c>
      <c r="B73" s="85"/>
      <c r="C73" s="32" t="s">
        <v>40</v>
      </c>
    </row>
    <row r="74" spans="1:4" x14ac:dyDescent="0.2">
      <c r="A74" s="80" t="s">
        <v>1010</v>
      </c>
      <c r="B74" s="81"/>
      <c r="C74" s="33">
        <v>0.37357212000000001</v>
      </c>
    </row>
    <row r="75" spans="1:4" x14ac:dyDescent="0.2">
      <c r="A75" s="80" t="s">
        <v>1011</v>
      </c>
      <c r="B75" s="81"/>
      <c r="C75" s="33">
        <v>0.35252198000000001</v>
      </c>
    </row>
    <row r="76" spans="1:4" x14ac:dyDescent="0.2">
      <c r="A76" s="80" t="s">
        <v>1012</v>
      </c>
      <c r="B76" s="81"/>
      <c r="C76" s="33">
        <v>0.33</v>
      </c>
    </row>
    <row r="77" spans="1:4" x14ac:dyDescent="0.2">
      <c r="A77" s="80" t="s">
        <v>1013</v>
      </c>
      <c r="B77" s="81"/>
      <c r="C77" s="33">
        <v>0.27500000000000002</v>
      </c>
    </row>
    <row r="78" spans="1:4" x14ac:dyDescent="0.2">
      <c r="A78" s="80" t="s">
        <v>1015</v>
      </c>
      <c r="B78" s="81"/>
      <c r="C78" s="33">
        <v>0.38179257</v>
      </c>
    </row>
    <row r="79" spans="1:4" x14ac:dyDescent="0.2">
      <c r="A79" s="80" t="s">
        <v>1016</v>
      </c>
      <c r="B79" s="81"/>
      <c r="C79" s="33">
        <v>0.35924688999999999</v>
      </c>
    </row>
    <row r="80" spans="1:4" x14ac:dyDescent="0.2">
      <c r="A80" s="80" t="s">
        <v>1017</v>
      </c>
      <c r="B80" s="81"/>
      <c r="C80" s="33">
        <v>0.36</v>
      </c>
    </row>
    <row r="81" spans="1:5" x14ac:dyDescent="0.2">
      <c r="A81" s="80" t="s">
        <v>1018</v>
      </c>
      <c r="B81" s="81"/>
      <c r="C81" s="33">
        <v>0.29499999999999998</v>
      </c>
    </row>
    <row r="82" spans="1:5" x14ac:dyDescent="0.2">
      <c r="A82" s="7" t="s">
        <v>41</v>
      </c>
    </row>
    <row r="83" spans="1:5" x14ac:dyDescent="0.2">
      <c r="A83" s="7" t="s">
        <v>42</v>
      </c>
    </row>
    <row r="85" spans="1:5" x14ac:dyDescent="0.2">
      <c r="A85" s="14" t="s">
        <v>935</v>
      </c>
      <c r="D85" s="34">
        <v>0.68326088512656102</v>
      </c>
      <c r="E85" s="10" t="s">
        <v>43</v>
      </c>
    </row>
    <row r="87" spans="1:5" x14ac:dyDescent="0.2">
      <c r="A87" s="14" t="s">
        <v>44</v>
      </c>
      <c r="D87" s="30" t="s">
        <v>45</v>
      </c>
    </row>
    <row r="89" spans="1:5" x14ac:dyDescent="0.2">
      <c r="A89" s="14" t="s">
        <v>936</v>
      </c>
    </row>
    <row r="91" spans="1:5" x14ac:dyDescent="0.2">
      <c r="A91" s="68" t="s">
        <v>1156</v>
      </c>
    </row>
    <row r="92" spans="1:5" x14ac:dyDescent="0.2">
      <c r="A92" s="69"/>
    </row>
    <row r="93" spans="1:5" x14ac:dyDescent="0.2">
      <c r="A93" s="69"/>
    </row>
    <row r="94" spans="1:5" x14ac:dyDescent="0.2">
      <c r="A94" s="69"/>
    </row>
    <row r="95" spans="1:5" x14ac:dyDescent="0.2">
      <c r="A95" s="69"/>
    </row>
    <row r="96" spans="1:5" x14ac:dyDescent="0.2">
      <c r="A96" s="69"/>
    </row>
    <row r="97" spans="1:1" x14ac:dyDescent="0.2">
      <c r="A97" s="69"/>
    </row>
    <row r="98" spans="1:1" x14ac:dyDescent="0.2">
      <c r="A98" s="69"/>
    </row>
    <row r="99" spans="1:1" x14ac:dyDescent="0.2">
      <c r="A99" s="69"/>
    </row>
    <row r="100" spans="1:1" x14ac:dyDescent="0.2">
      <c r="A100" s="69"/>
    </row>
    <row r="101" spans="1:1" x14ac:dyDescent="0.2">
      <c r="A101" s="69"/>
    </row>
    <row r="102" spans="1:1" x14ac:dyDescent="0.2">
      <c r="A102" s="69"/>
    </row>
    <row r="103" spans="1:1" x14ac:dyDescent="0.2">
      <c r="A103" s="69"/>
    </row>
    <row r="104" spans="1:1" x14ac:dyDescent="0.2">
      <c r="A104" s="69"/>
    </row>
    <row r="105" spans="1:1" x14ac:dyDescent="0.2">
      <c r="A105" s="68"/>
    </row>
    <row r="106" spans="1:1" x14ac:dyDescent="0.2">
      <c r="A106" s="69"/>
    </row>
    <row r="107" spans="1:1" x14ac:dyDescent="0.2">
      <c r="A107" s="68" t="s">
        <v>1019</v>
      </c>
    </row>
    <row r="108" spans="1:1" x14ac:dyDescent="0.2">
      <c r="A108" s="69"/>
    </row>
    <row r="109" spans="1:1" x14ac:dyDescent="0.2">
      <c r="A109" s="68" t="s">
        <v>1157</v>
      </c>
    </row>
    <row r="110" spans="1:1" x14ac:dyDescent="0.2">
      <c r="A110" s="69"/>
    </row>
    <row r="111" spans="1:1" x14ac:dyDescent="0.2">
      <c r="A111" s="69"/>
    </row>
    <row r="112" spans="1:1" x14ac:dyDescent="0.2">
      <c r="A112" s="69"/>
    </row>
    <row r="113" spans="1:1" x14ac:dyDescent="0.2">
      <c r="A113" s="69"/>
    </row>
    <row r="114" spans="1:1" x14ac:dyDescent="0.2">
      <c r="A114" s="69"/>
    </row>
    <row r="115" spans="1:1" x14ac:dyDescent="0.2">
      <c r="A115" s="69"/>
    </row>
    <row r="116" spans="1:1" x14ac:dyDescent="0.2">
      <c r="A116" s="69"/>
    </row>
    <row r="117" spans="1:1" x14ac:dyDescent="0.2">
      <c r="A117" s="69"/>
    </row>
    <row r="118" spans="1:1" x14ac:dyDescent="0.2">
      <c r="A118" s="69"/>
    </row>
    <row r="119" spans="1:1" x14ac:dyDescent="0.2">
      <c r="A119" s="69"/>
    </row>
    <row r="120" spans="1:1" x14ac:dyDescent="0.2">
      <c r="A120" s="69"/>
    </row>
    <row r="121" spans="1:1" x14ac:dyDescent="0.2">
      <c r="A121" s="69"/>
    </row>
    <row r="122" spans="1:1" x14ac:dyDescent="0.2">
      <c r="A122" s="69"/>
    </row>
    <row r="123" spans="1:1" x14ac:dyDescent="0.2">
      <c r="A123" s="69"/>
    </row>
    <row r="124" spans="1:1" x14ac:dyDescent="0.2">
      <c r="A124" s="14" t="s">
        <v>1020</v>
      </c>
    </row>
    <row r="126" spans="1:1" x14ac:dyDescent="0.2">
      <c r="A126" s="69"/>
    </row>
    <row r="127" spans="1:1" x14ac:dyDescent="0.2">
      <c r="A127" s="70"/>
    </row>
  </sheetData>
  <mergeCells count="10">
    <mergeCell ref="A78:B78"/>
    <mergeCell ref="A79:B79"/>
    <mergeCell ref="A80:B80"/>
    <mergeCell ref="A81:B81"/>
    <mergeCell ref="A1:G1"/>
    <mergeCell ref="A73:B73"/>
    <mergeCell ref="A74:B74"/>
    <mergeCell ref="A75:B75"/>
    <mergeCell ref="A76:B76"/>
    <mergeCell ref="A77:B77"/>
  </mergeCells>
  <conditionalFormatting sqref="F2:F3">
    <cfRule type="cellIs" dxfId="77" priority="3" stopIfTrue="1" operator="between">
      <formula>0.009</formula>
      <formula>-0.009</formula>
    </cfRule>
  </conditionalFormatting>
  <conditionalFormatting sqref="F5:F65536">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76"/>
  <sheetViews>
    <sheetView workbookViewId="0">
      <selection sqref="A1:F1"/>
    </sheetView>
  </sheetViews>
  <sheetFormatPr defaultColWidth="9.33203125" defaultRowHeight="10.199999999999999" x14ac:dyDescent="0.2"/>
  <cols>
    <col min="1" max="1" width="32.44140625" style="7" bestFit="1" customWidth="1"/>
    <col min="2" max="2" width="71.5546875" style="7" customWidth="1"/>
    <col min="3" max="3" width="24.6640625" style="7" bestFit="1" customWidth="1"/>
    <col min="4" max="4" width="15.33203125" style="7" bestFit="1" customWidth="1"/>
    <col min="5" max="5" width="34.5546875" style="10" customWidth="1"/>
    <col min="6" max="6" width="14.6640625" style="11" bestFit="1" customWidth="1"/>
    <col min="7" max="16384" width="9.33203125" style="7"/>
  </cols>
  <sheetData>
    <row r="1" spans="1:9" s="1" customFormat="1" ht="13.8" x14ac:dyDescent="0.2">
      <c r="A1" s="82" t="s">
        <v>1186</v>
      </c>
      <c r="B1" s="83"/>
      <c r="C1" s="83"/>
      <c r="D1" s="83"/>
      <c r="E1" s="83"/>
      <c r="F1" s="83"/>
    </row>
    <row r="2" spans="1:9" s="1" customFormat="1" ht="11.4" x14ac:dyDescent="0.2">
      <c r="E2" s="5"/>
      <c r="F2" s="9"/>
    </row>
    <row r="3" spans="1:9" s="1" customFormat="1" ht="12" x14ac:dyDescent="0.2">
      <c r="A3" s="8" t="s">
        <v>7</v>
      </c>
      <c r="B3" s="2"/>
      <c r="C3" s="3"/>
      <c r="D3" s="3"/>
      <c r="E3" s="4"/>
      <c r="F3" s="9"/>
    </row>
    <row r="4" spans="1:9" s="1" customFormat="1" ht="36" customHeight="1" x14ac:dyDescent="0.2">
      <c r="A4" s="6" t="s">
        <v>2</v>
      </c>
      <c r="B4" s="6" t="s">
        <v>0</v>
      </c>
      <c r="C4" s="13" t="s">
        <v>31</v>
      </c>
      <c r="D4" s="13" t="s">
        <v>1</v>
      </c>
      <c r="E4" s="52" t="s">
        <v>6</v>
      </c>
      <c r="F4" s="12" t="s">
        <v>3</v>
      </c>
    </row>
    <row r="5" spans="1:9" x14ac:dyDescent="0.2">
      <c r="A5" s="16" t="s">
        <v>27</v>
      </c>
      <c r="B5" s="17"/>
      <c r="C5" s="17"/>
      <c r="D5" s="17"/>
      <c r="E5" s="18"/>
      <c r="F5" s="19"/>
    </row>
    <row r="6" spans="1:9" x14ac:dyDescent="0.2">
      <c r="A6" s="21" t="s">
        <v>819</v>
      </c>
      <c r="B6" s="21" t="s">
        <v>818</v>
      </c>
      <c r="C6" s="21" t="s">
        <v>805</v>
      </c>
      <c r="D6" s="24">
        <v>3382921.07</v>
      </c>
      <c r="E6" s="22">
        <v>58394.741979999999</v>
      </c>
      <c r="F6" s="23">
        <v>43.957489691915299</v>
      </c>
    </row>
    <row r="7" spans="1:9" x14ac:dyDescent="0.2">
      <c r="A7" s="21" t="s">
        <v>809</v>
      </c>
      <c r="B7" s="21" t="s">
        <v>808</v>
      </c>
      <c r="C7" s="21" t="s">
        <v>805</v>
      </c>
      <c r="D7" s="24">
        <v>61747548.722000003</v>
      </c>
      <c r="E7" s="22">
        <v>37061.187480000001</v>
      </c>
      <c r="F7" s="23">
        <v>27.898346861096002</v>
      </c>
    </row>
    <row r="8" spans="1:9" x14ac:dyDescent="0.2">
      <c r="A8" s="21" t="s">
        <v>811</v>
      </c>
      <c r="B8" s="21" t="s">
        <v>810</v>
      </c>
      <c r="C8" s="21" t="s">
        <v>805</v>
      </c>
      <c r="D8" s="24">
        <v>118508611.06299999</v>
      </c>
      <c r="E8" s="22">
        <v>36991.277860000002</v>
      </c>
      <c r="F8" s="23">
        <v>27.845721379822901</v>
      </c>
    </row>
    <row r="9" spans="1:9" ht="20.399999999999999" x14ac:dyDescent="0.2">
      <c r="A9" s="21" t="s">
        <v>813</v>
      </c>
      <c r="B9" s="67" t="s">
        <v>812</v>
      </c>
      <c r="C9" s="21" t="s">
        <v>805</v>
      </c>
      <c r="D9" s="24">
        <v>1210.933</v>
      </c>
      <c r="E9" s="22">
        <v>31.294564099999999</v>
      </c>
      <c r="F9" s="23">
        <v>2.35574374026669E-2</v>
      </c>
    </row>
    <row r="10" spans="1:9" ht="20.399999999999999" x14ac:dyDescent="0.2">
      <c r="A10" s="21" t="s">
        <v>821</v>
      </c>
      <c r="B10" s="67" t="s">
        <v>820</v>
      </c>
      <c r="C10" s="21" t="s">
        <v>805</v>
      </c>
      <c r="D10" s="24">
        <v>1483902.88</v>
      </c>
      <c r="E10" s="22">
        <v>1.48390288E-3</v>
      </c>
      <c r="F10" s="23">
        <v>1.1170294334675601E-6</v>
      </c>
    </row>
    <row r="11" spans="1:9" ht="20.399999999999999" x14ac:dyDescent="0.2">
      <c r="A11" s="21" t="s">
        <v>817</v>
      </c>
      <c r="B11" s="67" t="s">
        <v>816</v>
      </c>
      <c r="C11" s="21" t="s">
        <v>805</v>
      </c>
      <c r="D11" s="24">
        <v>1370528.45</v>
      </c>
      <c r="E11" s="22">
        <v>1.3705284499999999E-3</v>
      </c>
      <c r="F11" s="23">
        <v>1.0316851855255301E-6</v>
      </c>
    </row>
    <row r="12" spans="1:9" x14ac:dyDescent="0.2">
      <c r="A12" s="20" t="s">
        <v>24</v>
      </c>
      <c r="B12" s="20"/>
      <c r="C12" s="20"/>
      <c r="D12" s="20"/>
      <c r="E12" s="25">
        <f>SUM(E6:E11)</f>
        <v>132478.50473853134</v>
      </c>
      <c r="F12" s="26">
        <f>SUM(F6:F11)</f>
        <v>99.725117518951492</v>
      </c>
      <c r="G12" s="14"/>
      <c r="H12" s="14"/>
      <c r="I12" s="14"/>
    </row>
    <row r="13" spans="1:9" x14ac:dyDescent="0.2">
      <c r="A13" s="21"/>
      <c r="B13" s="21"/>
      <c r="C13" s="21"/>
      <c r="D13" s="21"/>
      <c r="E13" s="22"/>
      <c r="F13" s="23"/>
    </row>
    <row r="14" spans="1:9" x14ac:dyDescent="0.2">
      <c r="A14" s="20" t="s">
        <v>28</v>
      </c>
      <c r="B14" s="20"/>
      <c r="C14" s="20"/>
      <c r="D14" s="20"/>
      <c r="E14" s="25">
        <f>E12</f>
        <v>132478.50473853134</v>
      </c>
      <c r="F14" s="26">
        <f>F12</f>
        <v>99.725117518951492</v>
      </c>
      <c r="G14" s="14"/>
      <c r="H14" s="14"/>
      <c r="I14" s="14"/>
    </row>
    <row r="15" spans="1:9" x14ac:dyDescent="0.2">
      <c r="A15" s="20"/>
      <c r="B15" s="20"/>
      <c r="C15" s="20"/>
      <c r="D15" s="20"/>
      <c r="E15" s="25"/>
      <c r="F15" s="26"/>
      <c r="G15" s="14"/>
      <c r="H15" s="14"/>
      <c r="I15" s="14"/>
    </row>
    <row r="16" spans="1:9" x14ac:dyDescent="0.2">
      <c r="A16" s="20" t="s">
        <v>30</v>
      </c>
      <c r="B16" s="20"/>
      <c r="C16" s="20"/>
      <c r="D16" s="20"/>
      <c r="E16" s="25">
        <f>E18-(E12)</f>
        <v>365.16397246866836</v>
      </c>
      <c r="F16" s="26">
        <f>F18-(F12)</f>
        <v>0.27488248104850754</v>
      </c>
      <c r="G16" s="14"/>
      <c r="H16" s="14"/>
      <c r="I16" s="14"/>
    </row>
    <row r="17" spans="1:9" x14ac:dyDescent="0.2">
      <c r="A17" s="20"/>
      <c r="B17" s="20"/>
      <c r="C17" s="20"/>
      <c r="D17" s="20"/>
      <c r="E17" s="25"/>
      <c r="F17" s="26"/>
      <c r="G17" s="14"/>
      <c r="H17" s="14"/>
      <c r="I17" s="14"/>
    </row>
    <row r="18" spans="1:9" x14ac:dyDescent="0.2">
      <c r="A18" s="27" t="s">
        <v>29</v>
      </c>
      <c r="B18" s="27"/>
      <c r="C18" s="27"/>
      <c r="D18" s="27"/>
      <c r="E18" s="28">
        <v>132843.66871100001</v>
      </c>
      <c r="F18" s="29">
        <v>100</v>
      </c>
      <c r="G18" s="14"/>
      <c r="H18" s="14"/>
      <c r="I18" s="14"/>
    </row>
    <row r="19" spans="1:9" x14ac:dyDescent="0.2">
      <c r="F19" s="15" t="s">
        <v>669</v>
      </c>
    </row>
    <row r="20" spans="1:9" x14ac:dyDescent="0.2">
      <c r="A20" s="14" t="s">
        <v>308</v>
      </c>
    </row>
    <row r="21" spans="1:9" ht="14.4" x14ac:dyDescent="0.3">
      <c r="A21" s="88" t="s">
        <v>832</v>
      </c>
      <c r="B21" s="89"/>
      <c r="C21" s="89"/>
      <c r="D21" s="89"/>
      <c r="E21" s="89"/>
    </row>
    <row r="23" spans="1:9" x14ac:dyDescent="0.2">
      <c r="A23" s="14" t="s">
        <v>33</v>
      </c>
    </row>
    <row r="24" spans="1:9" x14ac:dyDescent="0.2">
      <c r="A24" s="14" t="s">
        <v>34</v>
      </c>
    </row>
    <row r="25" spans="1:9" x14ac:dyDescent="0.2">
      <c r="A25" s="14" t="s">
        <v>35</v>
      </c>
      <c r="B25" s="14"/>
      <c r="C25" s="30" t="s">
        <v>37</v>
      </c>
      <c r="D25" s="14" t="s">
        <v>36</v>
      </c>
    </row>
    <row r="26" spans="1:9" x14ac:dyDescent="0.2">
      <c r="A26" s="7" t="s">
        <v>60</v>
      </c>
      <c r="C26" s="31">
        <v>141.1653</v>
      </c>
      <c r="D26" s="31">
        <v>154.4066</v>
      </c>
    </row>
    <row r="27" spans="1:9" x14ac:dyDescent="0.2">
      <c r="A27" s="7" t="s">
        <v>87</v>
      </c>
      <c r="C27" s="31">
        <v>42.029499999999999</v>
      </c>
      <c r="D27" s="31">
        <v>44.363500000000002</v>
      </c>
    </row>
    <row r="28" spans="1:9" x14ac:dyDescent="0.2">
      <c r="A28" s="7" t="s">
        <v>61</v>
      </c>
      <c r="C28" s="31">
        <v>157.33240000000001</v>
      </c>
      <c r="D28" s="31">
        <v>172.87430000000001</v>
      </c>
    </row>
    <row r="29" spans="1:9" x14ac:dyDescent="0.2">
      <c r="A29" s="7" t="s">
        <v>88</v>
      </c>
      <c r="C29" s="31">
        <v>49.090499999999999</v>
      </c>
      <c r="D29" s="31">
        <v>52.0002</v>
      </c>
    </row>
    <row r="31" spans="1:9" x14ac:dyDescent="0.2">
      <c r="A31" s="14" t="s">
        <v>38</v>
      </c>
    </row>
    <row r="32" spans="1:9" x14ac:dyDescent="0.2">
      <c r="A32" s="84" t="s">
        <v>39</v>
      </c>
      <c r="B32" s="85"/>
      <c r="C32" s="32" t="s">
        <v>40</v>
      </c>
    </row>
    <row r="33" spans="1:6" x14ac:dyDescent="0.2">
      <c r="A33" s="80" t="s">
        <v>87</v>
      </c>
      <c r="B33" s="81"/>
      <c r="C33" s="33">
        <v>1.5</v>
      </c>
    </row>
    <row r="34" spans="1:6" x14ac:dyDescent="0.2">
      <c r="A34" s="80" t="s">
        <v>88</v>
      </c>
      <c r="B34" s="81"/>
      <c r="C34" s="33">
        <v>1.8</v>
      </c>
    </row>
    <row r="35" spans="1:6" x14ac:dyDescent="0.2">
      <c r="A35" s="7" t="s">
        <v>41</v>
      </c>
    </row>
    <row r="36" spans="1:6" x14ac:dyDescent="0.2">
      <c r="A36" s="7" t="s">
        <v>42</v>
      </c>
    </row>
    <row r="38" spans="1:6" x14ac:dyDescent="0.2">
      <c r="A38" s="14" t="s">
        <v>309</v>
      </c>
      <c r="D38" s="51">
        <v>8.1900000000000001E-2</v>
      </c>
    </row>
    <row r="40" spans="1:6" x14ac:dyDescent="0.2">
      <c r="A40" s="87" t="s">
        <v>44</v>
      </c>
      <c r="B40" s="87"/>
      <c r="C40" s="87"/>
      <c r="D40" s="30" t="s">
        <v>829</v>
      </c>
    </row>
    <row r="42" spans="1:6" x14ac:dyDescent="0.2">
      <c r="A42" s="14" t="s">
        <v>1166</v>
      </c>
      <c r="F42" s="7"/>
    </row>
    <row r="43" spans="1:6" x14ac:dyDescent="0.2">
      <c r="A43" s="76"/>
      <c r="F43" s="7"/>
    </row>
    <row r="44" spans="1:6" x14ac:dyDescent="0.2">
      <c r="A44" s="68" t="s">
        <v>1156</v>
      </c>
      <c r="F44" s="7"/>
    </row>
    <row r="45" spans="1:6" x14ac:dyDescent="0.2">
      <c r="A45" s="70"/>
      <c r="F45" s="7"/>
    </row>
    <row r="46" spans="1:6" x14ac:dyDescent="0.2">
      <c r="A46" s="69"/>
      <c r="F46" s="7"/>
    </row>
    <row r="47" spans="1:6" x14ac:dyDescent="0.2">
      <c r="A47" s="69"/>
      <c r="F47" s="7"/>
    </row>
    <row r="48" spans="1:6" x14ac:dyDescent="0.2">
      <c r="A48" s="69"/>
      <c r="F48" s="7"/>
    </row>
    <row r="49" spans="1:6" x14ac:dyDescent="0.2">
      <c r="A49" s="69"/>
      <c r="F49" s="7"/>
    </row>
    <row r="50" spans="1:6" x14ac:dyDescent="0.2">
      <c r="A50" s="69"/>
      <c r="F50" s="7"/>
    </row>
    <row r="51" spans="1:6" x14ac:dyDescent="0.2">
      <c r="A51" s="69"/>
      <c r="F51" s="7"/>
    </row>
    <row r="52" spans="1:6" x14ac:dyDescent="0.2">
      <c r="A52" s="69"/>
      <c r="F52" s="7"/>
    </row>
    <row r="53" spans="1:6" x14ac:dyDescent="0.2">
      <c r="A53" s="69"/>
      <c r="F53" s="7"/>
    </row>
    <row r="54" spans="1:6" x14ac:dyDescent="0.2">
      <c r="A54" s="69"/>
      <c r="F54" s="7"/>
    </row>
    <row r="55" spans="1:6" x14ac:dyDescent="0.2">
      <c r="A55" s="69"/>
      <c r="F55" s="7"/>
    </row>
    <row r="56" spans="1:6" x14ac:dyDescent="0.2">
      <c r="A56" s="69"/>
      <c r="F56" s="7"/>
    </row>
    <row r="57" spans="1:6" x14ac:dyDescent="0.2">
      <c r="A57" s="69"/>
      <c r="F57" s="7"/>
    </row>
    <row r="58" spans="1:6" x14ac:dyDescent="0.2">
      <c r="A58" s="68" t="s">
        <v>1183</v>
      </c>
      <c r="F58" s="7"/>
    </row>
    <row r="59" spans="1:6" x14ac:dyDescent="0.2">
      <c r="A59" s="69"/>
      <c r="F59" s="7"/>
    </row>
    <row r="60" spans="1:6" x14ac:dyDescent="0.2">
      <c r="A60" s="68" t="s">
        <v>1158</v>
      </c>
      <c r="F60" s="7"/>
    </row>
    <row r="61" spans="1:6" x14ac:dyDescent="0.2">
      <c r="A61" s="69"/>
      <c r="F61" s="7"/>
    </row>
    <row r="62" spans="1:6" x14ac:dyDescent="0.2">
      <c r="A62" s="69"/>
      <c r="F62" s="7"/>
    </row>
    <row r="63" spans="1:6" x14ac:dyDescent="0.2">
      <c r="A63" s="69"/>
      <c r="F63" s="7"/>
    </row>
    <row r="64" spans="1:6" x14ac:dyDescent="0.2">
      <c r="A64" s="69"/>
      <c r="F64" s="7"/>
    </row>
    <row r="65" spans="1:6" x14ac:dyDescent="0.2">
      <c r="A65" s="69"/>
      <c r="F65" s="7"/>
    </row>
    <row r="66" spans="1:6" x14ac:dyDescent="0.2">
      <c r="A66" s="69"/>
      <c r="F66" s="7"/>
    </row>
    <row r="67" spans="1:6" x14ac:dyDescent="0.2">
      <c r="A67" s="69"/>
      <c r="F67" s="7"/>
    </row>
    <row r="68" spans="1:6" x14ac:dyDescent="0.2">
      <c r="A68" s="69"/>
      <c r="F68" s="7"/>
    </row>
    <row r="69" spans="1:6" x14ac:dyDescent="0.2">
      <c r="A69" s="69"/>
      <c r="F69" s="7"/>
    </row>
    <row r="70" spans="1:6" x14ac:dyDescent="0.2">
      <c r="A70" s="69"/>
      <c r="F70" s="7"/>
    </row>
    <row r="71" spans="1:6" x14ac:dyDescent="0.2">
      <c r="A71" s="69"/>
      <c r="F71" s="7"/>
    </row>
    <row r="72" spans="1:6" x14ac:dyDescent="0.2">
      <c r="A72" s="69"/>
      <c r="F72" s="7"/>
    </row>
    <row r="73" spans="1:6" x14ac:dyDescent="0.2">
      <c r="A73" s="69"/>
      <c r="F73" s="7"/>
    </row>
    <row r="74" spans="1:6" x14ac:dyDescent="0.2">
      <c r="A74" s="91" t="s">
        <v>1184</v>
      </c>
      <c r="B74" s="91"/>
      <c r="C74" s="91"/>
      <c r="D74" s="91"/>
      <c r="E74" s="91"/>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sheetData>
  <mergeCells count="7">
    <mergeCell ref="A74:E74"/>
    <mergeCell ref="A1:F1"/>
    <mergeCell ref="A32:B32"/>
    <mergeCell ref="A33:B33"/>
    <mergeCell ref="A34:B34"/>
    <mergeCell ref="A21:E21"/>
    <mergeCell ref="A40:C40"/>
  </mergeCells>
  <conditionalFormatting sqref="F2:F3 F5:F41">
    <cfRule type="cellIs" dxfId="16" priority="2" stopIfTrue="1" operator="between">
      <formula>0.009</formula>
      <formula>-0.009</formula>
    </cfRule>
  </conditionalFormatting>
  <conditionalFormatting sqref="F177:F65536">
    <cfRule type="cellIs" dxfId="1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71"/>
  <sheetViews>
    <sheetView workbookViewId="0">
      <selection sqref="A1:G1"/>
    </sheetView>
  </sheetViews>
  <sheetFormatPr defaultColWidth="9.44140625" defaultRowHeight="10.199999999999999" x14ac:dyDescent="0.2"/>
  <cols>
    <col min="1" max="1" width="38.5546875" style="7" bestFit="1" customWidth="1"/>
    <col min="2" max="2" width="60" style="7" customWidth="1"/>
    <col min="3" max="3" width="15.44140625" style="7" bestFit="1" customWidth="1"/>
    <col min="4" max="4" width="14.5546875" style="7" bestFit="1" customWidth="1"/>
    <col min="5" max="5" width="25.6640625" style="10" customWidth="1"/>
    <col min="6" max="6" width="13.5546875" style="11" bestFit="1" customWidth="1"/>
    <col min="7" max="7" width="11" style="10" customWidth="1"/>
    <col min="8" max="8" width="9.44140625" style="7"/>
    <col min="9" max="13" width="9.44140625" style="7" customWidth="1"/>
    <col min="14" max="16384" width="9.44140625" style="7"/>
  </cols>
  <sheetData>
    <row r="1" spans="1:7" s="1" customFormat="1" ht="15" customHeight="1" x14ac:dyDescent="0.2">
      <c r="A1" s="82" t="s">
        <v>1129</v>
      </c>
      <c r="B1" s="83"/>
      <c r="C1" s="83"/>
      <c r="D1" s="83"/>
      <c r="E1" s="83"/>
      <c r="F1" s="83"/>
      <c r="G1" s="83"/>
    </row>
    <row r="2" spans="1:7" s="1" customFormat="1" ht="11.4" x14ac:dyDescent="0.2">
      <c r="A2" s="8" t="s">
        <v>7</v>
      </c>
      <c r="B2" s="7"/>
      <c r="C2" s="7"/>
      <c r="D2" s="7"/>
      <c r="E2" s="10"/>
      <c r="F2" s="11"/>
      <c r="G2" s="10"/>
    </row>
    <row r="3" spans="1:7" s="1" customFormat="1" ht="20.399999999999999" x14ac:dyDescent="0.2">
      <c r="A3" s="6" t="s">
        <v>2</v>
      </c>
      <c r="B3" s="6" t="s">
        <v>0</v>
      </c>
      <c r="C3" s="13" t="s">
        <v>31</v>
      </c>
      <c r="D3" s="13" t="s">
        <v>1</v>
      </c>
      <c r="E3" s="52" t="s">
        <v>6</v>
      </c>
      <c r="F3" s="12" t="s">
        <v>3</v>
      </c>
      <c r="G3" s="12" t="s">
        <v>5</v>
      </c>
    </row>
    <row r="4" spans="1:7" s="1" customFormat="1" ht="39.75" customHeight="1" x14ac:dyDescent="0.2">
      <c r="A4" s="16" t="s">
        <v>50</v>
      </c>
      <c r="B4" s="17"/>
      <c r="C4" s="17"/>
      <c r="D4" s="17"/>
      <c r="E4" s="18"/>
      <c r="F4" s="19"/>
      <c r="G4" s="18"/>
    </row>
    <row r="5" spans="1:7" x14ac:dyDescent="0.2">
      <c r="A5" s="20" t="s">
        <v>51</v>
      </c>
      <c r="B5" s="21"/>
      <c r="C5" s="21"/>
      <c r="D5" s="21"/>
      <c r="E5" s="22"/>
      <c r="F5" s="23"/>
      <c r="G5" s="22"/>
    </row>
    <row r="6" spans="1:7" ht="20.399999999999999" x14ac:dyDescent="0.2">
      <c r="A6" s="21" t="s">
        <v>1130</v>
      </c>
      <c r="B6" s="21" t="s">
        <v>1131</v>
      </c>
      <c r="C6" s="67" t="s">
        <v>1132</v>
      </c>
      <c r="D6" s="24">
        <v>682</v>
      </c>
      <c r="E6" s="22">
        <v>0</v>
      </c>
      <c r="F6" s="23">
        <v>100</v>
      </c>
      <c r="G6" s="22">
        <v>0</v>
      </c>
    </row>
    <row r="7" spans="1:7" x14ac:dyDescent="0.2">
      <c r="A7" s="20" t="s">
        <v>24</v>
      </c>
      <c r="B7" s="20"/>
      <c r="C7" s="20"/>
      <c r="D7" s="20"/>
      <c r="E7" s="25">
        <v>0</v>
      </c>
      <c r="F7" s="26">
        <v>100</v>
      </c>
      <c r="G7" s="25"/>
    </row>
    <row r="8" spans="1:7" x14ac:dyDescent="0.2">
      <c r="A8" s="21"/>
      <c r="B8" s="21"/>
      <c r="C8" s="21"/>
      <c r="D8" s="21"/>
      <c r="E8" s="22"/>
      <c r="F8" s="23"/>
      <c r="G8" s="22"/>
    </row>
    <row r="9" spans="1:7" x14ac:dyDescent="0.2">
      <c r="A9" s="20" t="s">
        <v>28</v>
      </c>
      <c r="B9" s="20"/>
      <c r="C9" s="20"/>
      <c r="D9" s="20"/>
      <c r="E9" s="25">
        <v>0</v>
      </c>
      <c r="F9" s="26">
        <v>100</v>
      </c>
      <c r="G9" s="25"/>
    </row>
    <row r="10" spans="1:7" x14ac:dyDescent="0.2">
      <c r="A10" s="20"/>
      <c r="B10" s="20"/>
      <c r="C10" s="20"/>
      <c r="D10" s="20"/>
      <c r="E10" s="25"/>
      <c r="F10" s="26"/>
      <c r="G10" s="25"/>
    </row>
    <row r="11" spans="1:7" x14ac:dyDescent="0.2">
      <c r="A11" s="20" t="s">
        <v>30</v>
      </c>
      <c r="B11" s="20"/>
      <c r="C11" s="20"/>
      <c r="D11" s="20"/>
      <c r="E11" s="75">
        <v>0</v>
      </c>
      <c r="F11" s="75">
        <v>0</v>
      </c>
      <c r="G11" s="25"/>
    </row>
    <row r="12" spans="1:7" x14ac:dyDescent="0.2">
      <c r="A12" s="20"/>
      <c r="B12" s="20"/>
      <c r="C12" s="20"/>
      <c r="D12" s="20"/>
      <c r="E12" s="25"/>
      <c r="F12" s="26"/>
      <c r="G12" s="25"/>
    </row>
    <row r="13" spans="1:7" x14ac:dyDescent="0.2">
      <c r="A13" s="27" t="s">
        <v>29</v>
      </c>
      <c r="B13" s="27"/>
      <c r="C13" s="27"/>
      <c r="D13" s="27"/>
      <c r="E13" s="28">
        <v>0</v>
      </c>
      <c r="F13" s="29">
        <v>100</v>
      </c>
      <c r="G13" s="28"/>
    </row>
    <row r="15" spans="1:7" x14ac:dyDescent="0.2">
      <c r="A15" s="14" t="s">
        <v>32</v>
      </c>
    </row>
    <row r="16" spans="1:7" x14ac:dyDescent="0.2">
      <c r="A16" s="14" t="s">
        <v>1133</v>
      </c>
    </row>
    <row r="17" spans="1:7" ht="23.25" customHeight="1" x14ac:dyDescent="0.2">
      <c r="A17" s="92" t="s">
        <v>1134</v>
      </c>
      <c r="B17" s="92"/>
      <c r="C17" s="92"/>
      <c r="D17" s="92"/>
      <c r="E17" s="92"/>
      <c r="F17" s="92"/>
      <c r="G17" s="92"/>
    </row>
    <row r="19" spans="1:7" x14ac:dyDescent="0.2">
      <c r="A19" s="14" t="s">
        <v>33</v>
      </c>
    </row>
    <row r="20" spans="1:7" x14ac:dyDescent="0.2">
      <c r="A20" s="14" t="s">
        <v>1135</v>
      </c>
    </row>
    <row r="21" spans="1:7" x14ac:dyDescent="0.2">
      <c r="A21" s="14" t="s">
        <v>35</v>
      </c>
      <c r="B21" s="14"/>
      <c r="C21" s="30" t="s">
        <v>37</v>
      </c>
      <c r="D21" s="14" t="s">
        <v>1136</v>
      </c>
    </row>
    <row r="22" spans="1:7" x14ac:dyDescent="0.2">
      <c r="A22" s="7" t="s">
        <v>60</v>
      </c>
      <c r="C22" s="31">
        <v>0</v>
      </c>
      <c r="D22" s="31">
        <v>0</v>
      </c>
    </row>
    <row r="23" spans="1:7" x14ac:dyDescent="0.2">
      <c r="A23" s="7" t="s">
        <v>87</v>
      </c>
      <c r="C23" s="31">
        <v>0</v>
      </c>
      <c r="D23" s="31">
        <v>0</v>
      </c>
    </row>
    <row r="24" spans="1:7" x14ac:dyDescent="0.2">
      <c r="A24" s="7" t="s">
        <v>61</v>
      </c>
      <c r="C24" s="31">
        <v>0</v>
      </c>
      <c r="D24" s="31">
        <v>0</v>
      </c>
    </row>
    <row r="25" spans="1:7" ht="15" customHeight="1" x14ac:dyDescent="0.2">
      <c r="A25" s="7" t="s">
        <v>88</v>
      </c>
      <c r="C25" s="31">
        <v>0</v>
      </c>
      <c r="D25" s="31">
        <v>0</v>
      </c>
    </row>
    <row r="27" spans="1:7" ht="25.5" customHeight="1" x14ac:dyDescent="0.2">
      <c r="A27" s="7" t="s">
        <v>42</v>
      </c>
    </row>
    <row r="29" spans="1:7" ht="14.4" x14ac:dyDescent="0.3">
      <c r="A29" s="88" t="s">
        <v>1152</v>
      </c>
      <c r="B29" s="89"/>
      <c r="C29" s="89"/>
      <c r="D29" s="30" t="s">
        <v>45</v>
      </c>
    </row>
    <row r="31" spans="1:7" ht="30" customHeight="1" x14ac:dyDescent="0.3">
      <c r="A31" s="14" t="s">
        <v>1137</v>
      </c>
      <c r="B31"/>
      <c r="C31"/>
    </row>
    <row r="34" spans="1:7" ht="27" customHeight="1" x14ac:dyDescent="0.2"/>
    <row r="36" spans="1:7" ht="22.5" customHeight="1" x14ac:dyDescent="0.2"/>
    <row r="39" spans="1:7" ht="46.5" customHeight="1" x14ac:dyDescent="0.2"/>
    <row r="41" spans="1:7" ht="24.75" customHeight="1" x14ac:dyDescent="0.2"/>
    <row r="43" spans="1:7" s="1" customFormat="1" ht="11.4" x14ac:dyDescent="0.2">
      <c r="A43" s="7"/>
      <c r="B43" s="7"/>
      <c r="C43" s="7"/>
      <c r="D43" s="7"/>
      <c r="E43" s="10"/>
      <c r="F43" s="11"/>
      <c r="G43" s="10"/>
    </row>
    <row r="45" spans="1:7" s="1" customFormat="1" ht="11.4"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4" priority="3" stopIfTrue="1" operator="between">
      <formula>0.009</formula>
      <formula>-0.009</formula>
    </cfRule>
  </conditionalFormatting>
  <conditionalFormatting sqref="F4:F10">
    <cfRule type="cellIs" dxfId="13" priority="2" stopIfTrue="1" operator="between">
      <formula>0.009</formula>
      <formula>-0.009</formula>
    </cfRule>
  </conditionalFormatting>
  <conditionalFormatting sqref="F12:F16">
    <cfRule type="cellIs" dxfId="12"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16"/>
  <sheetViews>
    <sheetView workbookViewId="0">
      <selection sqref="A1:G1"/>
    </sheetView>
  </sheetViews>
  <sheetFormatPr defaultColWidth="9.33203125" defaultRowHeight="10.199999999999999" x14ac:dyDescent="0.2"/>
  <cols>
    <col min="1" max="1" width="38.5546875" style="7" bestFit="1" customWidth="1"/>
    <col min="2" max="2" width="48.5546875" style="7" bestFit="1" customWidth="1"/>
    <col min="3" max="4" width="15.44140625" style="7" bestFit="1" customWidth="1"/>
    <col min="5" max="5" width="23" style="10" customWidth="1"/>
    <col min="6" max="6" width="14.5546875" style="11" bestFit="1" customWidth="1"/>
    <col min="7" max="7" width="8.5546875" style="10" customWidth="1"/>
    <col min="8" max="16384" width="9.33203125" style="7"/>
  </cols>
  <sheetData>
    <row r="1" spans="1:9" s="1" customFormat="1" ht="13.8" x14ac:dyDescent="0.2">
      <c r="A1" s="82" t="s">
        <v>1138</v>
      </c>
      <c r="B1" s="83"/>
      <c r="C1" s="83"/>
      <c r="D1" s="83"/>
      <c r="E1" s="83"/>
      <c r="F1" s="83"/>
      <c r="G1" s="83"/>
    </row>
    <row r="2" spans="1:9" s="1" customFormat="1" ht="12" x14ac:dyDescent="0.25">
      <c r="A2" s="35"/>
      <c r="E2" s="5"/>
      <c r="F2" s="9"/>
      <c r="G2" s="10"/>
    </row>
    <row r="3" spans="1:9" s="1" customFormat="1" ht="12" x14ac:dyDescent="0.2">
      <c r="A3" s="8" t="s">
        <v>7</v>
      </c>
      <c r="B3" s="2"/>
      <c r="C3" s="3"/>
      <c r="D3" s="3"/>
      <c r="E3" s="4"/>
      <c r="F3" s="9"/>
      <c r="G3" s="10"/>
    </row>
    <row r="4" spans="1:9" s="1" customFormat="1" ht="30.6" x14ac:dyDescent="0.2">
      <c r="A4" s="6" t="s">
        <v>2</v>
      </c>
      <c r="B4" s="6" t="s">
        <v>0</v>
      </c>
      <c r="C4" s="13" t="s">
        <v>31</v>
      </c>
      <c r="D4" s="13" t="s">
        <v>1</v>
      </c>
      <c r="E4" s="52" t="s">
        <v>6</v>
      </c>
      <c r="F4" s="12" t="s">
        <v>3</v>
      </c>
      <c r="G4" s="12" t="s">
        <v>5</v>
      </c>
    </row>
    <row r="5" spans="1:9" x14ac:dyDescent="0.2">
      <c r="A5" s="20" t="s">
        <v>30</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29</v>
      </c>
      <c r="B7" s="27"/>
      <c r="C7" s="27"/>
      <c r="D7" s="27"/>
      <c r="E7" s="28">
        <v>1250.9639997000099</v>
      </c>
      <c r="F7" s="29">
        <v>100</v>
      </c>
      <c r="G7" s="28"/>
      <c r="H7" s="14"/>
      <c r="I7" s="14"/>
    </row>
    <row r="8" spans="1:9" x14ac:dyDescent="0.2">
      <c r="F8" s="15"/>
    </row>
    <row r="9" spans="1:9" x14ac:dyDescent="0.2">
      <c r="A9" s="14" t="s">
        <v>33</v>
      </c>
    </row>
    <row r="10" spans="1:9" x14ac:dyDescent="0.2">
      <c r="A10" s="14" t="s">
        <v>1135</v>
      </c>
    </row>
    <row r="11" spans="1:9" x14ac:dyDescent="0.2">
      <c r="A11" s="14" t="s">
        <v>35</v>
      </c>
      <c r="B11" s="14"/>
      <c r="C11" s="30" t="s">
        <v>37</v>
      </c>
      <c r="D11" s="14" t="s">
        <v>1136</v>
      </c>
    </row>
    <row r="12" spans="1:9" x14ac:dyDescent="0.2">
      <c r="A12" s="7" t="s">
        <v>1009</v>
      </c>
      <c r="C12" s="31">
        <v>5149.4098999999997</v>
      </c>
      <c r="D12" s="31">
        <v>5149.4098999999997</v>
      </c>
    </row>
    <row r="13" spans="1:9" x14ac:dyDescent="0.2">
      <c r="A13" s="7" t="s">
        <v>1011</v>
      </c>
      <c r="C13" s="31">
        <v>1301.4838999999999</v>
      </c>
      <c r="D13" s="31">
        <v>1301.4838999999999</v>
      </c>
    </row>
    <row r="14" spans="1:9" x14ac:dyDescent="0.2">
      <c r="A14" s="7" t="s">
        <v>1012</v>
      </c>
      <c r="C14" s="31">
        <v>1436.9029</v>
      </c>
      <c r="D14" s="31">
        <v>1436.9029</v>
      </c>
    </row>
    <row r="15" spans="1:9" x14ac:dyDescent="0.2">
      <c r="A15" s="7" t="s">
        <v>1013</v>
      </c>
      <c r="C15" s="31">
        <v>1494.8231000000001</v>
      </c>
      <c r="D15" s="31">
        <v>1494.8231000000001</v>
      </c>
    </row>
    <row r="16" spans="1:9" x14ac:dyDescent="0.2">
      <c r="A16" s="7" t="s">
        <v>1139</v>
      </c>
      <c r="C16" s="31">
        <v>4256.4772999999996</v>
      </c>
      <c r="D16" s="31">
        <v>4256.4772999999996</v>
      </c>
    </row>
    <row r="17" spans="1:7" x14ac:dyDescent="0.2">
      <c r="A17" s="7" t="s">
        <v>1014</v>
      </c>
      <c r="C17" s="31">
        <v>5168.6697999999997</v>
      </c>
      <c r="D17" s="31">
        <v>5168.6697999999997</v>
      </c>
    </row>
    <row r="18" spans="1:7" x14ac:dyDescent="0.2">
      <c r="A18" s="7" t="s">
        <v>1016</v>
      </c>
      <c r="C18" s="31">
        <v>1240.3343</v>
      </c>
      <c r="D18" s="31">
        <v>1240.3343</v>
      </c>
    </row>
    <row r="19" spans="1:7" x14ac:dyDescent="0.2">
      <c r="A19" s="7" t="s">
        <v>1017</v>
      </c>
      <c r="C19" s="31">
        <v>1465.75</v>
      </c>
      <c r="D19" s="31">
        <v>1465.75</v>
      </c>
    </row>
    <row r="20" spans="1:7" x14ac:dyDescent="0.2">
      <c r="A20" s="7" t="s">
        <v>1018</v>
      </c>
      <c r="C20" s="31">
        <v>1526.9039</v>
      </c>
      <c r="D20" s="31">
        <v>1526.9039</v>
      </c>
    </row>
    <row r="22" spans="1:7" x14ac:dyDescent="0.2">
      <c r="A22" s="7" t="s">
        <v>42</v>
      </c>
    </row>
    <row r="25" spans="1:7" x14ac:dyDescent="0.2">
      <c r="A25" s="14" t="s">
        <v>1140</v>
      </c>
      <c r="D25" s="30" t="s">
        <v>45</v>
      </c>
    </row>
    <row r="27" spans="1:7" x14ac:dyDescent="0.2">
      <c r="A27" s="14" t="s">
        <v>1141</v>
      </c>
      <c r="D27" s="34">
        <v>4.3683085271177498E-11</v>
      </c>
      <c r="E27" s="10" t="s">
        <v>43</v>
      </c>
    </row>
    <row r="29" spans="1:7" ht="15" customHeight="1" x14ac:dyDescent="0.3">
      <c r="A29" s="88" t="s">
        <v>44</v>
      </c>
      <c r="B29" s="89"/>
      <c r="C29" s="89"/>
      <c r="D29" s="30" t="s">
        <v>45</v>
      </c>
    </row>
    <row r="31" spans="1:7" ht="25.5" customHeight="1" x14ac:dyDescent="0.3">
      <c r="A31" s="93" t="s">
        <v>1142</v>
      </c>
      <c r="B31" s="94"/>
      <c r="C31" s="94"/>
      <c r="D31" s="94"/>
      <c r="E31" s="94"/>
      <c r="F31" s="94"/>
      <c r="G31" s="94"/>
    </row>
    <row r="33" spans="1:7" ht="32.25" customHeight="1" x14ac:dyDescent="0.2">
      <c r="A33" s="92" t="s">
        <v>1143</v>
      </c>
      <c r="B33" s="92"/>
      <c r="C33" s="92"/>
      <c r="D33" s="92"/>
      <c r="E33" s="92"/>
      <c r="F33" s="92"/>
      <c r="G33" s="92"/>
    </row>
    <row r="34" spans="1:7" x14ac:dyDescent="0.2">
      <c r="A34" s="76" t="s">
        <v>1070</v>
      </c>
    </row>
    <row r="36" spans="1:7" ht="69" customHeight="1" x14ac:dyDescent="0.3">
      <c r="A36" s="93" t="s">
        <v>1144</v>
      </c>
      <c r="B36" s="94"/>
      <c r="C36" s="94"/>
      <c r="D36" s="94"/>
      <c r="E36" s="94"/>
      <c r="F36" s="94"/>
      <c r="G36" s="94"/>
    </row>
    <row r="38" spans="1:7" ht="45.75" customHeight="1" x14ac:dyDescent="0.3">
      <c r="A38" s="93" t="s">
        <v>1145</v>
      </c>
      <c r="B38" s="94"/>
      <c r="C38" s="94"/>
      <c r="D38" s="94"/>
      <c r="E38" s="94"/>
      <c r="F38" s="94"/>
      <c r="G38" s="94"/>
    </row>
    <row r="39" spans="1:7" x14ac:dyDescent="0.2">
      <c r="A39" s="76" t="s">
        <v>1146</v>
      </c>
    </row>
    <row r="41" spans="1:7" ht="25.5" customHeight="1" x14ac:dyDescent="0.3">
      <c r="A41" s="93" t="s">
        <v>1147</v>
      </c>
      <c r="B41" s="94"/>
      <c r="C41" s="94"/>
      <c r="D41" s="94"/>
      <c r="E41" s="94"/>
      <c r="F41" s="94"/>
      <c r="G41" s="94"/>
    </row>
    <row r="43" spans="1:7" ht="33.75" customHeight="1" x14ac:dyDescent="0.3">
      <c r="A43" s="93" t="s">
        <v>1148</v>
      </c>
      <c r="B43" s="94"/>
      <c r="C43" s="94"/>
      <c r="D43" s="94"/>
      <c r="E43" s="94"/>
      <c r="F43" s="94"/>
      <c r="G43" s="94"/>
    </row>
    <row r="44" spans="1:7" x14ac:dyDescent="0.2">
      <c r="A44" s="14"/>
    </row>
    <row r="45" spans="1:7" x14ac:dyDescent="0.2">
      <c r="A45" s="14" t="s">
        <v>1149</v>
      </c>
    </row>
    <row r="46" spans="1:7" x14ac:dyDescent="0.2">
      <c r="A46" s="14"/>
    </row>
    <row r="47" spans="1:7" x14ac:dyDescent="0.2">
      <c r="A47" s="68" t="s">
        <v>1156</v>
      </c>
    </row>
    <row r="48" spans="1:7" x14ac:dyDescent="0.2">
      <c r="A48" s="70"/>
    </row>
    <row r="49" spans="1:1" x14ac:dyDescent="0.2">
      <c r="A49" s="69"/>
    </row>
    <row r="50" spans="1:1" x14ac:dyDescent="0.2">
      <c r="A50" s="69"/>
    </row>
    <row r="51" spans="1:1" x14ac:dyDescent="0.2">
      <c r="A51" s="69"/>
    </row>
    <row r="52" spans="1:1" x14ac:dyDescent="0.2">
      <c r="A52" s="69"/>
    </row>
    <row r="53" spans="1:1" x14ac:dyDescent="0.2">
      <c r="A53" s="69"/>
    </row>
    <row r="54" spans="1:1" x14ac:dyDescent="0.2">
      <c r="A54" s="69"/>
    </row>
    <row r="55" spans="1:1" x14ac:dyDescent="0.2">
      <c r="A55" s="69"/>
    </row>
    <row r="56" spans="1:1" x14ac:dyDescent="0.2">
      <c r="A56" s="69"/>
    </row>
    <row r="57" spans="1:1" x14ac:dyDescent="0.2">
      <c r="A57" s="69"/>
    </row>
    <row r="58" spans="1:1" x14ac:dyDescent="0.2">
      <c r="A58" s="69"/>
    </row>
    <row r="59" spans="1:1" x14ac:dyDescent="0.2">
      <c r="A59" s="69"/>
    </row>
    <row r="60" spans="1:1" x14ac:dyDescent="0.2">
      <c r="A60" s="69"/>
    </row>
    <row r="61" spans="1:1" x14ac:dyDescent="0.2">
      <c r="A61" s="68" t="s">
        <v>1150</v>
      </c>
    </row>
    <row r="62" spans="1:1" x14ac:dyDescent="0.2">
      <c r="A62" s="69"/>
    </row>
    <row r="63" spans="1:1" x14ac:dyDescent="0.2">
      <c r="A63" s="68" t="s">
        <v>1158</v>
      </c>
    </row>
    <row r="64" spans="1:1" x14ac:dyDescent="0.2">
      <c r="A64" s="69"/>
    </row>
    <row r="65" spans="1:1" x14ac:dyDescent="0.2">
      <c r="A65" s="69"/>
    </row>
    <row r="66" spans="1:1" x14ac:dyDescent="0.2">
      <c r="A66" s="69"/>
    </row>
    <row r="67" spans="1:1" x14ac:dyDescent="0.2">
      <c r="A67" s="69"/>
    </row>
    <row r="68" spans="1:1" x14ac:dyDescent="0.2">
      <c r="A68" s="69"/>
    </row>
    <row r="69" spans="1:1" x14ac:dyDescent="0.2">
      <c r="A69" s="69"/>
    </row>
    <row r="70" spans="1:1" x14ac:dyDescent="0.2">
      <c r="A70" s="69"/>
    </row>
    <row r="71" spans="1:1" x14ac:dyDescent="0.2">
      <c r="A71" s="69"/>
    </row>
    <row r="72" spans="1:1" x14ac:dyDescent="0.2">
      <c r="A72" s="69"/>
    </row>
    <row r="73" spans="1:1" x14ac:dyDescent="0.2">
      <c r="A73" s="69"/>
    </row>
    <row r="74" spans="1:1" x14ac:dyDescent="0.2">
      <c r="A74" s="69"/>
    </row>
    <row r="75" spans="1:1" x14ac:dyDescent="0.2">
      <c r="A75" s="69"/>
    </row>
    <row r="76" spans="1:1" x14ac:dyDescent="0.2">
      <c r="A76" s="69"/>
    </row>
    <row r="77" spans="1:1" x14ac:dyDescent="0.2">
      <c r="A77" s="70"/>
    </row>
    <row r="78" spans="1:1" x14ac:dyDescent="0.2">
      <c r="A78" s="70"/>
    </row>
    <row r="79" spans="1:1" x14ac:dyDescent="0.2">
      <c r="A79" s="70"/>
    </row>
    <row r="80" spans="1:1" x14ac:dyDescent="0.2">
      <c r="A80" s="69"/>
    </row>
    <row r="81" spans="1:9" x14ac:dyDescent="0.2">
      <c r="A81" s="14" t="s">
        <v>832</v>
      </c>
    </row>
    <row r="82" spans="1:9" x14ac:dyDescent="0.2">
      <c r="A82" s="14"/>
    </row>
    <row r="83" spans="1:9" s="1" customFormat="1" ht="13.8" x14ac:dyDescent="0.2">
      <c r="A83" s="82" t="s">
        <v>1151</v>
      </c>
      <c r="B83" s="83"/>
      <c r="C83" s="83"/>
      <c r="D83" s="83"/>
      <c r="E83" s="83"/>
      <c r="F83" s="83"/>
      <c r="G83" s="83"/>
    </row>
    <row r="84" spans="1:9" x14ac:dyDescent="0.2">
      <c r="A84" s="8" t="s">
        <v>7</v>
      </c>
    </row>
    <row r="85" spans="1:9" s="1" customFormat="1" ht="30.6" x14ac:dyDescent="0.2">
      <c r="A85" s="6" t="s">
        <v>2</v>
      </c>
      <c r="B85" s="6" t="s">
        <v>0</v>
      </c>
      <c r="C85" s="13" t="s">
        <v>31</v>
      </c>
      <c r="D85" s="13" t="s">
        <v>1</v>
      </c>
      <c r="E85" s="52" t="s">
        <v>6</v>
      </c>
      <c r="F85" s="12" t="s">
        <v>3</v>
      </c>
      <c r="G85" s="12" t="s">
        <v>5</v>
      </c>
    </row>
    <row r="86" spans="1:9" x14ac:dyDescent="0.2">
      <c r="A86" s="16" t="s">
        <v>50</v>
      </c>
      <c r="B86" s="17"/>
      <c r="C86" s="17"/>
      <c r="D86" s="17"/>
      <c r="E86" s="18"/>
      <c r="F86" s="19"/>
      <c r="G86" s="18"/>
    </row>
    <row r="87" spans="1:9" x14ac:dyDescent="0.2">
      <c r="A87" s="20" t="s">
        <v>51</v>
      </c>
      <c r="B87" s="21"/>
      <c r="C87" s="21"/>
      <c r="D87" s="21"/>
      <c r="E87" s="22"/>
      <c r="F87" s="23"/>
      <c r="G87" s="22"/>
    </row>
    <row r="88" spans="1:9" ht="20.399999999999999" x14ac:dyDescent="0.2">
      <c r="A88" s="21" t="s">
        <v>1130</v>
      </c>
      <c r="B88" s="21" t="s">
        <v>1131</v>
      </c>
      <c r="C88" s="67" t="s">
        <v>1132</v>
      </c>
      <c r="D88" s="24">
        <v>3523</v>
      </c>
      <c r="E88" s="22">
        <v>0</v>
      </c>
      <c r="F88" s="23">
        <v>100</v>
      </c>
      <c r="G88" s="22"/>
    </row>
    <row r="89" spans="1:9" x14ac:dyDescent="0.2">
      <c r="A89" s="20" t="s">
        <v>24</v>
      </c>
      <c r="B89" s="20"/>
      <c r="C89" s="20"/>
      <c r="D89" s="20"/>
      <c r="E89" s="25">
        <f>SUM(E87:E88)</f>
        <v>0</v>
      </c>
      <c r="F89" s="26">
        <f>SUM(F87:F88)</f>
        <v>100</v>
      </c>
      <c r="G89" s="25"/>
      <c r="H89" s="14"/>
      <c r="I89" s="14"/>
    </row>
    <row r="90" spans="1:9" x14ac:dyDescent="0.2">
      <c r="A90" s="21"/>
      <c r="B90" s="21"/>
      <c r="C90" s="21"/>
      <c r="D90" s="21"/>
      <c r="E90" s="22"/>
      <c r="F90" s="23"/>
      <c r="G90" s="22"/>
    </row>
    <row r="91" spans="1:9" x14ac:dyDescent="0.2">
      <c r="A91" s="20" t="s">
        <v>28</v>
      </c>
      <c r="B91" s="20"/>
      <c r="C91" s="20"/>
      <c r="D91" s="20"/>
      <c r="E91" s="25">
        <f>E89</f>
        <v>0</v>
      </c>
      <c r="F91" s="26">
        <f>F89</f>
        <v>100</v>
      </c>
      <c r="G91" s="25"/>
      <c r="H91" s="14"/>
      <c r="I91" s="14"/>
    </row>
    <row r="92" spans="1:9" x14ac:dyDescent="0.2">
      <c r="A92" s="20"/>
      <c r="B92" s="20"/>
      <c r="C92" s="20"/>
      <c r="D92" s="20"/>
      <c r="E92" s="25"/>
      <c r="F92" s="26"/>
      <c r="G92" s="25"/>
      <c r="H92" s="14"/>
      <c r="I92" s="14"/>
    </row>
    <row r="93" spans="1:9" x14ac:dyDescent="0.2">
      <c r="A93" s="20" t="s">
        <v>30</v>
      </c>
      <c r="B93" s="20"/>
      <c r="C93" s="20"/>
      <c r="D93" s="20"/>
      <c r="E93" s="75">
        <v>0</v>
      </c>
      <c r="F93" s="75">
        <v>0</v>
      </c>
      <c r="G93" s="25"/>
      <c r="H93" s="14"/>
      <c r="I93" s="14"/>
    </row>
    <row r="94" spans="1:9" x14ac:dyDescent="0.2">
      <c r="A94" s="20"/>
      <c r="B94" s="20"/>
      <c r="C94" s="20"/>
      <c r="D94" s="20"/>
      <c r="E94" s="25"/>
      <c r="F94" s="26"/>
      <c r="G94" s="25"/>
      <c r="H94" s="14"/>
      <c r="I94" s="14"/>
    </row>
    <row r="95" spans="1:9" x14ac:dyDescent="0.2">
      <c r="A95" s="27" t="s">
        <v>29</v>
      </c>
      <c r="B95" s="27"/>
      <c r="C95" s="27"/>
      <c r="D95" s="27"/>
      <c r="E95" s="28">
        <v>8.9999999999999996E-7</v>
      </c>
      <c r="F95" s="29">
        <v>100</v>
      </c>
      <c r="G95" s="28"/>
      <c r="H95" s="14"/>
      <c r="I95" s="14"/>
    </row>
    <row r="97" spans="1:9" x14ac:dyDescent="0.2">
      <c r="A97" s="14" t="s">
        <v>32</v>
      </c>
    </row>
    <row r="98" spans="1:9" x14ac:dyDescent="0.2">
      <c r="A98" s="14" t="s">
        <v>1133</v>
      </c>
    </row>
    <row r="99" spans="1:9" ht="25.5" customHeight="1" x14ac:dyDescent="0.3">
      <c r="A99" s="88" t="s">
        <v>1134</v>
      </c>
      <c r="B99" s="89"/>
      <c r="C99" s="89"/>
      <c r="D99" s="89"/>
      <c r="E99" s="89"/>
      <c r="F99" s="89"/>
      <c r="G99" s="89"/>
    </row>
    <row r="101" spans="1:9" x14ac:dyDescent="0.2">
      <c r="A101" s="14" t="s">
        <v>33</v>
      </c>
    </row>
    <row r="102" spans="1:9" x14ac:dyDescent="0.2">
      <c r="A102" s="14" t="s">
        <v>1135</v>
      </c>
    </row>
    <row r="103" spans="1:9" x14ac:dyDescent="0.2">
      <c r="A103" s="14" t="s">
        <v>35</v>
      </c>
      <c r="B103" s="14"/>
      <c r="C103" s="30" t="s">
        <v>37</v>
      </c>
      <c r="D103" s="14" t="s">
        <v>1136</v>
      </c>
    </row>
    <row r="104" spans="1:9" x14ac:dyDescent="0.2">
      <c r="A104" s="7" t="s">
        <v>1009</v>
      </c>
      <c r="C104" s="31">
        <v>0</v>
      </c>
      <c r="D104" s="31">
        <v>0</v>
      </c>
    </row>
    <row r="105" spans="1:9" x14ac:dyDescent="0.2">
      <c r="A105" s="7" t="s">
        <v>1011</v>
      </c>
      <c r="C105" s="31">
        <v>0</v>
      </c>
      <c r="D105" s="31">
        <v>0</v>
      </c>
    </row>
    <row r="106" spans="1:9" x14ac:dyDescent="0.2">
      <c r="A106" s="7" t="s">
        <v>1012</v>
      </c>
      <c r="C106" s="31">
        <v>0</v>
      </c>
      <c r="D106" s="31">
        <v>0</v>
      </c>
    </row>
    <row r="107" spans="1:9" s="10" customFormat="1" x14ac:dyDescent="0.2">
      <c r="A107" s="7" t="s">
        <v>1013</v>
      </c>
      <c r="B107" s="7"/>
      <c r="C107" s="31">
        <v>0</v>
      </c>
      <c r="D107" s="31">
        <v>0</v>
      </c>
      <c r="F107" s="11"/>
      <c r="H107" s="7"/>
      <c r="I107" s="7"/>
    </row>
    <row r="108" spans="1:9" s="10" customFormat="1" x14ac:dyDescent="0.2">
      <c r="A108" s="7" t="s">
        <v>1139</v>
      </c>
      <c r="B108" s="7"/>
      <c r="C108" s="31">
        <v>0</v>
      </c>
      <c r="D108" s="31">
        <v>0</v>
      </c>
      <c r="F108" s="11"/>
      <c r="H108" s="7"/>
      <c r="I108" s="7"/>
    </row>
    <row r="109" spans="1:9" s="10" customFormat="1" x14ac:dyDescent="0.2">
      <c r="A109" s="7" t="s">
        <v>1014</v>
      </c>
      <c r="B109" s="7"/>
      <c r="C109" s="31">
        <v>0</v>
      </c>
      <c r="D109" s="31">
        <v>0</v>
      </c>
      <c r="F109" s="11"/>
      <c r="H109" s="7"/>
      <c r="I109" s="7"/>
    </row>
    <row r="110" spans="1:9" s="10" customFormat="1" x14ac:dyDescent="0.2">
      <c r="A110" s="7" t="s">
        <v>1016</v>
      </c>
      <c r="B110" s="7"/>
      <c r="C110" s="31">
        <v>0</v>
      </c>
      <c r="D110" s="31">
        <v>0</v>
      </c>
      <c r="F110" s="11"/>
      <c r="H110" s="7"/>
      <c r="I110" s="7"/>
    </row>
    <row r="111" spans="1:9" s="10" customFormat="1" x14ac:dyDescent="0.2">
      <c r="A111" s="7" t="s">
        <v>1017</v>
      </c>
      <c r="B111" s="7"/>
      <c r="C111" s="31">
        <v>0</v>
      </c>
      <c r="D111" s="31">
        <v>0</v>
      </c>
      <c r="F111" s="11"/>
      <c r="H111" s="7"/>
      <c r="I111" s="7"/>
    </row>
    <row r="112" spans="1:9" s="10" customFormat="1" x14ac:dyDescent="0.2">
      <c r="A112" s="7" t="s">
        <v>1018</v>
      </c>
      <c r="B112" s="7"/>
      <c r="C112" s="31">
        <v>0</v>
      </c>
      <c r="D112" s="31">
        <v>0</v>
      </c>
      <c r="F112" s="11"/>
      <c r="H112" s="7"/>
      <c r="I112" s="7"/>
    </row>
    <row r="114" spans="1:9" s="10" customFormat="1" x14ac:dyDescent="0.2">
      <c r="A114" s="7" t="s">
        <v>42</v>
      </c>
      <c r="B114" s="7"/>
      <c r="C114" s="7"/>
      <c r="D114" s="7"/>
      <c r="F114" s="11"/>
      <c r="H114" s="7"/>
      <c r="I114" s="7"/>
    </row>
    <row r="116" spans="1:9" s="10" customFormat="1" ht="15" customHeight="1" x14ac:dyDescent="0.3">
      <c r="A116" s="88" t="s">
        <v>1152</v>
      </c>
      <c r="B116" s="89"/>
      <c r="C116" s="89"/>
      <c r="D116" s="30" t="s">
        <v>45</v>
      </c>
      <c r="F116" s="11"/>
      <c r="H116" s="7"/>
      <c r="I116" s="7"/>
    </row>
  </sheetData>
  <mergeCells count="11">
    <mergeCell ref="A116:C116"/>
    <mergeCell ref="A1:G1"/>
    <mergeCell ref="A29:C29"/>
    <mergeCell ref="A31:G31"/>
    <mergeCell ref="A33:G33"/>
    <mergeCell ref="A36:G36"/>
    <mergeCell ref="A38:G38"/>
    <mergeCell ref="A41:G41"/>
    <mergeCell ref="A43:G43"/>
    <mergeCell ref="A83:G83"/>
    <mergeCell ref="A99:G99"/>
  </mergeCells>
  <conditionalFormatting sqref="F2:F3 F5:F30 F84 F100:F65536">
    <cfRule type="cellIs" dxfId="11" priority="8" stopIfTrue="1" operator="between">
      <formula>0.009</formula>
      <formula>-0.009</formula>
    </cfRule>
  </conditionalFormatting>
  <conditionalFormatting sqref="F32 F37">
    <cfRule type="cellIs" dxfId="10" priority="6" stopIfTrue="1" operator="between">
      <formula>0.009</formula>
      <formula>-0.009</formula>
    </cfRule>
  </conditionalFormatting>
  <conditionalFormatting sqref="F34:F35">
    <cfRule type="cellIs" dxfId="9" priority="5" stopIfTrue="1" operator="between">
      <formula>0.009</formula>
      <formula>-0.009</formula>
    </cfRule>
  </conditionalFormatting>
  <conditionalFormatting sqref="F39:F40">
    <cfRule type="cellIs" dxfId="8" priority="4" stopIfTrue="1" operator="between">
      <formula>0.009</formula>
      <formula>-0.009</formula>
    </cfRule>
  </conditionalFormatting>
  <conditionalFormatting sqref="F42">
    <cfRule type="cellIs" dxfId="7" priority="7" stopIfTrue="1" operator="between">
      <formula>0.009</formula>
      <formula>-0.009</formula>
    </cfRule>
  </conditionalFormatting>
  <conditionalFormatting sqref="F44:F82">
    <cfRule type="cellIs" dxfId="6" priority="3" stopIfTrue="1" operator="between">
      <formula>0.009</formula>
      <formula>-0.009</formula>
    </cfRule>
  </conditionalFormatting>
  <conditionalFormatting sqref="F86:F92">
    <cfRule type="cellIs" dxfId="5" priority="2" stopIfTrue="1" operator="between">
      <formula>0.009</formula>
      <formula>-0.009</formula>
    </cfRule>
  </conditionalFormatting>
  <conditionalFormatting sqref="F94:F98">
    <cfRule type="cellIs" dxfId="4" priority="1" stopIfTrue="1" operator="between">
      <formula>0.009</formula>
      <formula>-0.009</formula>
    </cfRule>
  </conditionalFormatting>
  <hyperlinks>
    <hyperlink ref="A34" r:id="rId1" tooltip="https://www.franklintempletonindia.com/download/en-in/latest%20updates/189ea834-ae3f-48eb-9d73-a9cc9cd9317e/franklin-templeton-update-on-reliance-broadcast-july-23-2020-kcg9m1gq-en-in.pdf" xr:uid="{00000000-0004-0000-1F00-000000000000}"/>
    <hyperlink ref="A39" r:id="rId2" tooltip="https://www.franklintempletonindia.com/download/en-in/valuation-policy/a0e293eb-f28b-4edc-9535-c7d9e7321ddc/fair_valuation_reliance_big_reliance_infra_november_4_2020-kgox4tdb-en-in.pdf" xr:uid="{00000000-0004-0000-1F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72"/>
  <sheetViews>
    <sheetView workbookViewId="0">
      <selection sqref="A1:G1"/>
    </sheetView>
  </sheetViews>
  <sheetFormatPr defaultColWidth="9.33203125" defaultRowHeight="10.199999999999999" x14ac:dyDescent="0.2"/>
  <cols>
    <col min="1" max="1" width="38.5546875" style="7" bestFit="1" customWidth="1"/>
    <col min="2" max="2" width="58" style="7" bestFit="1" customWidth="1"/>
    <col min="3" max="3" width="15.44140625" style="7" bestFit="1" customWidth="1"/>
    <col min="4" max="4" width="15.5546875" style="7" bestFit="1" customWidth="1"/>
    <col min="5" max="5" width="25.6640625" style="10" customWidth="1"/>
    <col min="6" max="6" width="13.5546875" style="11" bestFit="1" customWidth="1"/>
    <col min="7" max="7" width="11" style="10" customWidth="1"/>
    <col min="8" max="16384" width="9.33203125" style="7"/>
  </cols>
  <sheetData>
    <row r="1" spans="1:7" s="1" customFormat="1" ht="13.8" x14ac:dyDescent="0.2">
      <c r="A1" s="82" t="s">
        <v>1153</v>
      </c>
      <c r="B1" s="83"/>
      <c r="C1" s="83"/>
      <c r="D1" s="83"/>
      <c r="E1" s="83"/>
      <c r="F1" s="83"/>
      <c r="G1" s="83"/>
    </row>
    <row r="2" spans="1:7" s="1" customFormat="1" ht="11.4" x14ac:dyDescent="0.2">
      <c r="A2" s="8" t="s">
        <v>7</v>
      </c>
      <c r="B2" s="7"/>
      <c r="C2" s="7"/>
      <c r="D2" s="7"/>
      <c r="E2" s="10"/>
      <c r="F2" s="11"/>
      <c r="G2" s="10"/>
    </row>
    <row r="3" spans="1:7" s="1" customFormat="1" ht="20.399999999999999" x14ac:dyDescent="0.2">
      <c r="A3" s="6" t="s">
        <v>2</v>
      </c>
      <c r="B3" s="6" t="s">
        <v>0</v>
      </c>
      <c r="C3" s="13" t="s">
        <v>31</v>
      </c>
      <c r="D3" s="13" t="s">
        <v>1</v>
      </c>
      <c r="E3" s="77" t="s">
        <v>6</v>
      </c>
      <c r="F3" s="12" t="s">
        <v>3</v>
      </c>
      <c r="G3" s="12" t="s">
        <v>5</v>
      </c>
    </row>
    <row r="4" spans="1:7" s="1" customFormat="1" ht="39.75" customHeight="1" x14ac:dyDescent="0.2">
      <c r="A4" s="16" t="s">
        <v>50</v>
      </c>
      <c r="B4" s="17"/>
      <c r="C4" s="17"/>
      <c r="D4" s="17"/>
      <c r="E4" s="18"/>
      <c r="F4" s="19"/>
      <c r="G4" s="18"/>
    </row>
    <row r="5" spans="1:7" s="1" customFormat="1" ht="13.5" customHeight="1" x14ac:dyDescent="0.2">
      <c r="A5" s="20" t="s">
        <v>51</v>
      </c>
      <c r="B5" s="21"/>
      <c r="C5" s="21"/>
      <c r="D5" s="21"/>
      <c r="E5" s="22"/>
      <c r="F5" s="23"/>
      <c r="G5" s="22"/>
    </row>
    <row r="6" spans="1:7" s="1" customFormat="1" ht="20.399999999999999" x14ac:dyDescent="0.2">
      <c r="A6" s="21" t="s">
        <v>1130</v>
      </c>
      <c r="B6" s="21" t="s">
        <v>1131</v>
      </c>
      <c r="C6" s="67" t="s">
        <v>1132</v>
      </c>
      <c r="D6" s="24">
        <v>1695</v>
      </c>
      <c r="E6" s="22">
        <v>0</v>
      </c>
      <c r="F6" s="23">
        <v>100</v>
      </c>
      <c r="G6" s="22">
        <v>0</v>
      </c>
    </row>
    <row r="7" spans="1:7" x14ac:dyDescent="0.2">
      <c r="A7" s="20" t="s">
        <v>24</v>
      </c>
      <c r="B7" s="20"/>
      <c r="C7" s="20"/>
      <c r="D7" s="20"/>
      <c r="E7" s="25">
        <f>SUM(E5:E6)</f>
        <v>0</v>
      </c>
      <c r="F7" s="26">
        <f>SUM(F5:F6)</f>
        <v>100</v>
      </c>
      <c r="G7" s="25"/>
    </row>
    <row r="8" spans="1:7" x14ac:dyDescent="0.2">
      <c r="A8" s="21"/>
      <c r="B8" s="21"/>
      <c r="C8" s="21"/>
      <c r="D8" s="21"/>
      <c r="E8" s="22"/>
      <c r="F8" s="23"/>
      <c r="G8" s="22"/>
    </row>
    <row r="9" spans="1:7" x14ac:dyDescent="0.2">
      <c r="A9" s="20" t="s">
        <v>28</v>
      </c>
      <c r="B9" s="20"/>
      <c r="C9" s="20"/>
      <c r="D9" s="20"/>
      <c r="E9" s="25">
        <f>E7</f>
        <v>0</v>
      </c>
      <c r="F9" s="26">
        <f>F7</f>
        <v>100</v>
      </c>
      <c r="G9" s="25"/>
    </row>
    <row r="10" spans="1:7" x14ac:dyDescent="0.2">
      <c r="A10" s="20"/>
      <c r="B10" s="20"/>
      <c r="C10" s="20"/>
      <c r="D10" s="20"/>
      <c r="E10" s="25"/>
      <c r="F10" s="26"/>
      <c r="G10" s="25"/>
    </row>
    <row r="11" spans="1:7" x14ac:dyDescent="0.2">
      <c r="A11" s="20" t="s">
        <v>30</v>
      </c>
      <c r="B11" s="20"/>
      <c r="C11" s="20"/>
      <c r="D11" s="20"/>
      <c r="E11" s="75">
        <v>0</v>
      </c>
      <c r="F11" s="75">
        <v>0</v>
      </c>
      <c r="G11" s="25"/>
    </row>
    <row r="12" spans="1:7" x14ac:dyDescent="0.2">
      <c r="A12" s="20"/>
      <c r="B12" s="20"/>
      <c r="C12" s="20"/>
      <c r="D12" s="20"/>
      <c r="E12" s="25"/>
      <c r="F12" s="26"/>
      <c r="G12" s="25"/>
    </row>
    <row r="13" spans="1:7" x14ac:dyDescent="0.2">
      <c r="A13" s="27" t="s">
        <v>29</v>
      </c>
      <c r="B13" s="27"/>
      <c r="C13" s="27"/>
      <c r="D13" s="27"/>
      <c r="E13" s="28">
        <v>3.9999999999999998E-7</v>
      </c>
      <c r="F13" s="29">
        <v>100</v>
      </c>
      <c r="G13" s="28"/>
    </row>
    <row r="15" spans="1:7" x14ac:dyDescent="0.2">
      <c r="A15" s="14" t="s">
        <v>32</v>
      </c>
    </row>
    <row r="16" spans="1:7" x14ac:dyDescent="0.2">
      <c r="A16" s="14" t="s">
        <v>1133</v>
      </c>
    </row>
    <row r="17" spans="1:7" x14ac:dyDescent="0.2">
      <c r="A17" s="95" t="s">
        <v>1134</v>
      </c>
      <c r="B17" s="95"/>
      <c r="C17" s="95"/>
      <c r="D17" s="95"/>
      <c r="E17" s="95"/>
      <c r="F17" s="95"/>
      <c r="G17" s="95"/>
    </row>
    <row r="18" spans="1:7" x14ac:dyDescent="0.2">
      <c r="A18" s="78"/>
      <c r="B18" s="78"/>
      <c r="C18" s="78"/>
      <c r="D18" s="78"/>
      <c r="E18" s="78"/>
      <c r="F18" s="78"/>
      <c r="G18" s="78"/>
    </row>
    <row r="19" spans="1:7" x14ac:dyDescent="0.2">
      <c r="A19" s="14" t="s">
        <v>33</v>
      </c>
    </row>
    <row r="20" spans="1:7" x14ac:dyDescent="0.2">
      <c r="A20" s="14" t="s">
        <v>1135</v>
      </c>
    </row>
    <row r="21" spans="1:7" x14ac:dyDescent="0.2">
      <c r="A21" s="14" t="s">
        <v>35</v>
      </c>
      <c r="B21" s="14"/>
      <c r="C21" s="30" t="s">
        <v>37</v>
      </c>
      <c r="D21" s="14" t="s">
        <v>1136</v>
      </c>
    </row>
    <row r="22" spans="1:7" x14ac:dyDescent="0.2">
      <c r="A22" s="7" t="s">
        <v>60</v>
      </c>
      <c r="C22" s="31">
        <v>0</v>
      </c>
      <c r="D22" s="31">
        <v>0</v>
      </c>
    </row>
    <row r="23" spans="1:7" x14ac:dyDescent="0.2">
      <c r="A23" s="7" t="s">
        <v>87</v>
      </c>
      <c r="C23" s="31">
        <v>0</v>
      </c>
      <c r="D23" s="31">
        <v>0</v>
      </c>
    </row>
    <row r="24" spans="1:7" x14ac:dyDescent="0.2">
      <c r="A24" s="7" t="s">
        <v>61</v>
      </c>
      <c r="C24" s="31">
        <v>0</v>
      </c>
      <c r="D24" s="31">
        <v>0</v>
      </c>
    </row>
    <row r="25" spans="1:7" ht="15" customHeight="1" x14ac:dyDescent="0.2">
      <c r="A25" s="7" t="s">
        <v>88</v>
      </c>
      <c r="C25" s="31">
        <v>0</v>
      </c>
      <c r="D25" s="31">
        <v>0</v>
      </c>
    </row>
    <row r="27" spans="1:7" ht="24.75" customHeight="1" x14ac:dyDescent="0.2">
      <c r="A27" s="7" t="s">
        <v>42</v>
      </c>
    </row>
    <row r="29" spans="1:7" ht="14.4" x14ac:dyDescent="0.3">
      <c r="A29" s="88" t="s">
        <v>1152</v>
      </c>
      <c r="B29" s="89"/>
      <c r="C29" s="89"/>
      <c r="D29" s="30" t="s">
        <v>45</v>
      </c>
    </row>
    <row r="31" spans="1:7" x14ac:dyDescent="0.2">
      <c r="A31" s="14" t="s">
        <v>1154</v>
      </c>
    </row>
    <row r="34" spans="1:7" ht="24" customHeight="1" x14ac:dyDescent="0.2"/>
    <row r="36" spans="1:7" ht="27.75" customHeight="1" x14ac:dyDescent="0.2"/>
    <row r="38" spans="1:7" ht="13.5" customHeight="1" x14ac:dyDescent="0.2"/>
    <row r="39" spans="1:7" ht="10.5" customHeight="1" x14ac:dyDescent="0.2"/>
    <row r="40" spans="1:7" ht="26.25" customHeight="1" x14ac:dyDescent="0.2"/>
    <row r="42" spans="1:7" ht="29.1" customHeight="1" x14ac:dyDescent="0.2"/>
    <row r="44" spans="1:7" s="1" customFormat="1" ht="11.4"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3" priority="3" stopIfTrue="1" operator="between">
      <formula>0.009</formula>
      <formula>-0.009</formula>
    </cfRule>
  </conditionalFormatting>
  <conditionalFormatting sqref="F4:F10">
    <cfRule type="cellIs" dxfId="2" priority="2" stopIfTrue="1" operator="between">
      <formula>0.009</formula>
      <formula>-0.009</formula>
    </cfRule>
  </conditionalFormatting>
  <conditionalFormatting sqref="F12:F16">
    <cfRule type="cellIs" dxfId="1"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0"/>
  <sheetViews>
    <sheetView workbookViewId="0">
      <selection sqref="A1:G1"/>
    </sheetView>
  </sheetViews>
  <sheetFormatPr defaultColWidth="9.33203125" defaultRowHeight="10.199999999999999" x14ac:dyDescent="0.2"/>
  <cols>
    <col min="1" max="1" width="38.6640625" style="7" bestFit="1" customWidth="1"/>
    <col min="2" max="2" width="51.6640625"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9" s="1" customFormat="1" ht="13.8" x14ac:dyDescent="0.2">
      <c r="A1" s="82" t="s">
        <v>1021</v>
      </c>
      <c r="B1" s="83"/>
      <c r="C1" s="83"/>
      <c r="D1" s="83"/>
      <c r="E1" s="83"/>
      <c r="F1" s="83"/>
      <c r="G1" s="83"/>
    </row>
    <row r="2" spans="1:9" s="1" customFormat="1" ht="11.4" x14ac:dyDescent="0.2">
      <c r="E2" s="5"/>
      <c r="F2" s="9"/>
      <c r="G2" s="10"/>
    </row>
    <row r="3" spans="1:9" s="1" customFormat="1" ht="12" x14ac:dyDescent="0.2">
      <c r="A3" s="8" t="s">
        <v>7</v>
      </c>
      <c r="B3" s="2"/>
      <c r="C3" s="3"/>
      <c r="D3" s="3"/>
      <c r="E3" s="4"/>
      <c r="F3" s="9"/>
      <c r="G3" s="10"/>
    </row>
    <row r="4" spans="1:9" s="1" customFormat="1" ht="31.5" customHeight="1" x14ac:dyDescent="0.2">
      <c r="A4" s="6" t="s">
        <v>2</v>
      </c>
      <c r="B4" s="6" t="s">
        <v>0</v>
      </c>
      <c r="C4" s="13" t="s">
        <v>31</v>
      </c>
      <c r="D4" s="13" t="s">
        <v>1</v>
      </c>
      <c r="E4" s="52" t="s">
        <v>6</v>
      </c>
      <c r="F4" s="12" t="s">
        <v>3</v>
      </c>
      <c r="G4" s="12" t="s">
        <v>5</v>
      </c>
    </row>
    <row r="5" spans="1:9" x14ac:dyDescent="0.2">
      <c r="A5" s="16" t="s">
        <v>50</v>
      </c>
      <c r="B5" s="17"/>
      <c r="C5" s="17"/>
      <c r="D5" s="17"/>
      <c r="E5" s="18"/>
      <c r="F5" s="19"/>
      <c r="G5" s="18"/>
    </row>
    <row r="6" spans="1:9" x14ac:dyDescent="0.2">
      <c r="A6" s="20" t="s">
        <v>51</v>
      </c>
      <c r="B6" s="21"/>
      <c r="C6" s="21"/>
      <c r="D6" s="21"/>
      <c r="E6" s="22"/>
      <c r="F6" s="23"/>
      <c r="G6" s="22"/>
    </row>
    <row r="7" spans="1:9" x14ac:dyDescent="0.2">
      <c r="A7" s="21" t="s">
        <v>53</v>
      </c>
      <c r="B7" s="21" t="s">
        <v>52</v>
      </c>
      <c r="C7" s="21" t="s">
        <v>54</v>
      </c>
      <c r="D7" s="24">
        <v>2500</v>
      </c>
      <c r="E7" s="22">
        <v>2663.9841940000001</v>
      </c>
      <c r="F7" s="23">
        <v>8.6848402012980799</v>
      </c>
      <c r="G7" s="22">
        <v>7.76</v>
      </c>
    </row>
    <row r="8" spans="1:9" x14ac:dyDescent="0.2">
      <c r="A8" s="21" t="s">
        <v>1022</v>
      </c>
      <c r="B8" s="21" t="s">
        <v>1023</v>
      </c>
      <c r="C8" s="21" t="s">
        <v>54</v>
      </c>
      <c r="D8" s="24">
        <v>2500</v>
      </c>
      <c r="E8" s="22">
        <v>2587.2656966999998</v>
      </c>
      <c r="F8" s="23">
        <v>8.4347306507103195</v>
      </c>
      <c r="G8" s="22">
        <v>7.72</v>
      </c>
    </row>
    <row r="9" spans="1:9" x14ac:dyDescent="0.2">
      <c r="A9" s="21" t="s">
        <v>56</v>
      </c>
      <c r="B9" s="21" t="s">
        <v>55</v>
      </c>
      <c r="C9" s="21" t="s">
        <v>57</v>
      </c>
      <c r="D9" s="24">
        <v>2000</v>
      </c>
      <c r="E9" s="22">
        <v>2051.7197814000001</v>
      </c>
      <c r="F9" s="23">
        <v>6.6888003612911904</v>
      </c>
      <c r="G9" s="22">
        <v>7.93</v>
      </c>
    </row>
    <row r="10" spans="1:9" x14ac:dyDescent="0.2">
      <c r="A10" s="20" t="s">
        <v>24</v>
      </c>
      <c r="B10" s="20"/>
      <c r="C10" s="20"/>
      <c r="D10" s="20"/>
      <c r="E10" s="25">
        <f>SUM(E6:E9)</f>
        <v>7302.9696721</v>
      </c>
      <c r="F10" s="26">
        <f>SUM(F6:F9)</f>
        <v>23.808371213299591</v>
      </c>
      <c r="G10" s="25"/>
      <c r="H10" s="14"/>
      <c r="I10" s="14"/>
    </row>
    <row r="11" spans="1:9" x14ac:dyDescent="0.2">
      <c r="A11" s="21"/>
      <c r="B11" s="21"/>
      <c r="C11" s="21"/>
      <c r="D11" s="21"/>
      <c r="E11" s="22"/>
      <c r="F11" s="23"/>
      <c r="G11" s="22"/>
    </row>
    <row r="12" spans="1:9" x14ac:dyDescent="0.2">
      <c r="A12" s="20" t="s">
        <v>46</v>
      </c>
      <c r="B12" s="21"/>
      <c r="C12" s="21"/>
      <c r="D12" s="21"/>
      <c r="E12" s="22"/>
      <c r="F12" s="23"/>
      <c r="G12" s="22"/>
    </row>
    <row r="13" spans="1:9" x14ac:dyDescent="0.2">
      <c r="A13" s="21" t="s">
        <v>1024</v>
      </c>
      <c r="B13" s="21" t="s">
        <v>1025</v>
      </c>
      <c r="C13" s="21" t="s">
        <v>49</v>
      </c>
      <c r="D13" s="24">
        <v>8000000</v>
      </c>
      <c r="E13" s="22">
        <v>8354.9733333000004</v>
      </c>
      <c r="F13" s="23">
        <v>27.238002556188299</v>
      </c>
      <c r="G13" s="22">
        <v>7.98566283076108</v>
      </c>
    </row>
    <row r="14" spans="1:9" x14ac:dyDescent="0.2">
      <c r="A14" s="21" t="s">
        <v>1026</v>
      </c>
      <c r="B14" s="21" t="s">
        <v>1027</v>
      </c>
      <c r="C14" s="21" t="s">
        <v>49</v>
      </c>
      <c r="D14" s="24">
        <v>7000000</v>
      </c>
      <c r="E14" s="22">
        <v>7140.8454443999999</v>
      </c>
      <c r="F14" s="23">
        <v>23.279830911332098</v>
      </c>
      <c r="G14" s="22">
        <v>7.5677313590427797</v>
      </c>
    </row>
    <row r="15" spans="1:9" x14ac:dyDescent="0.2">
      <c r="A15" s="21" t="s">
        <v>1028</v>
      </c>
      <c r="B15" s="21" t="s">
        <v>1029</v>
      </c>
      <c r="C15" s="21" t="s">
        <v>49</v>
      </c>
      <c r="D15" s="24">
        <v>3000000</v>
      </c>
      <c r="E15" s="22">
        <v>3043.7779999999998</v>
      </c>
      <c r="F15" s="23">
        <v>9.9230038968567005</v>
      </c>
      <c r="G15" s="22">
        <v>7.86522538765968</v>
      </c>
    </row>
    <row r="16" spans="1:9" x14ac:dyDescent="0.2">
      <c r="A16" s="21" t="s">
        <v>1030</v>
      </c>
      <c r="B16" s="21" t="s">
        <v>1031</v>
      </c>
      <c r="C16" s="21" t="s">
        <v>49</v>
      </c>
      <c r="D16" s="24">
        <v>1665300</v>
      </c>
      <c r="E16" s="22">
        <v>1677.3591773000001</v>
      </c>
      <c r="F16" s="23">
        <v>5.4683494173281497</v>
      </c>
      <c r="G16" s="22">
        <v>7.1077000056124904</v>
      </c>
    </row>
    <row r="17" spans="1:9" x14ac:dyDescent="0.2">
      <c r="A17" s="21" t="s">
        <v>59</v>
      </c>
      <c r="B17" s="21" t="s">
        <v>58</v>
      </c>
      <c r="C17" s="21" t="s">
        <v>49</v>
      </c>
      <c r="D17" s="24">
        <v>1000000</v>
      </c>
      <c r="E17" s="22">
        <v>1026.8396667</v>
      </c>
      <c r="F17" s="23">
        <v>3.3475943429879398</v>
      </c>
      <c r="G17" s="22">
        <v>7.12550076051249</v>
      </c>
    </row>
    <row r="18" spans="1:9" x14ac:dyDescent="0.2">
      <c r="A18" s="21" t="s">
        <v>1032</v>
      </c>
      <c r="B18" s="21" t="s">
        <v>1033</v>
      </c>
      <c r="C18" s="21" t="s">
        <v>49</v>
      </c>
      <c r="D18" s="24">
        <v>1000000</v>
      </c>
      <c r="E18" s="22">
        <v>1022.284</v>
      </c>
      <c r="F18" s="23">
        <v>3.3327424390656102</v>
      </c>
      <c r="G18" s="22">
        <v>7.1303830721999804</v>
      </c>
    </row>
    <row r="19" spans="1:9" x14ac:dyDescent="0.2">
      <c r="A19" s="20" t="s">
        <v>24</v>
      </c>
      <c r="B19" s="20"/>
      <c r="C19" s="20"/>
      <c r="D19" s="20"/>
      <c r="E19" s="25">
        <f>SUM(E13:E18)</f>
        <v>22266.079621700002</v>
      </c>
      <c r="F19" s="26">
        <f>SUM(F13:F18)</f>
        <v>72.589523563758803</v>
      </c>
      <c r="G19" s="25"/>
      <c r="H19" s="14"/>
      <c r="I19" s="14"/>
    </row>
    <row r="20" spans="1:9" x14ac:dyDescent="0.2">
      <c r="A20" s="21"/>
      <c r="B20" s="21"/>
      <c r="C20" s="21"/>
      <c r="D20" s="21"/>
      <c r="E20" s="22"/>
      <c r="F20" s="23"/>
      <c r="G20" s="22"/>
    </row>
    <row r="21" spans="1:9" x14ac:dyDescent="0.2">
      <c r="A21" s="20" t="s">
        <v>914</v>
      </c>
      <c r="B21" s="21"/>
      <c r="C21" s="21"/>
      <c r="D21" s="21"/>
      <c r="E21" s="22"/>
      <c r="F21" s="23"/>
      <c r="G21" s="22"/>
    </row>
    <row r="22" spans="1:9" x14ac:dyDescent="0.2">
      <c r="A22" s="21" t="s">
        <v>915</v>
      </c>
      <c r="B22" s="21" t="s">
        <v>916</v>
      </c>
      <c r="C22" s="21" t="s">
        <v>917</v>
      </c>
      <c r="D22" s="24">
        <v>789.46100000000001</v>
      </c>
      <c r="E22" s="22">
        <v>81.205891100000002</v>
      </c>
      <c r="F22" s="23">
        <v>0.26473887840473898</v>
      </c>
      <c r="G22" s="22">
        <v>6.99</v>
      </c>
    </row>
    <row r="23" spans="1:9" x14ac:dyDescent="0.2">
      <c r="A23" s="20" t="s">
        <v>24</v>
      </c>
      <c r="B23" s="20"/>
      <c r="C23" s="20"/>
      <c r="D23" s="20"/>
      <c r="E23" s="25">
        <f>SUM(E22:E22)</f>
        <v>81.205891100000002</v>
      </c>
      <c r="F23" s="26">
        <f>SUM(F22:F22)</f>
        <v>0.26473887840473898</v>
      </c>
      <c r="G23" s="25"/>
      <c r="H23" s="14"/>
      <c r="I23" s="14"/>
    </row>
    <row r="24" spans="1:9" x14ac:dyDescent="0.2">
      <c r="A24" s="21"/>
      <c r="B24" s="21"/>
      <c r="C24" s="21"/>
      <c r="D24" s="21"/>
      <c r="E24" s="22"/>
      <c r="F24" s="23"/>
      <c r="G24" s="22"/>
    </row>
    <row r="25" spans="1:9" x14ac:dyDescent="0.2">
      <c r="A25" s="20" t="s">
        <v>28</v>
      </c>
      <c r="B25" s="20"/>
      <c r="C25" s="20"/>
      <c r="D25" s="20"/>
      <c r="E25" s="25">
        <f>E10+E19+E23</f>
        <v>29650.255184900001</v>
      </c>
      <c r="F25" s="26">
        <f>F10+F19+F23</f>
        <v>96.662633655463139</v>
      </c>
      <c r="G25" s="25"/>
      <c r="H25" s="14"/>
      <c r="I25" s="14"/>
    </row>
    <row r="26" spans="1:9" x14ac:dyDescent="0.2">
      <c r="A26" s="20"/>
      <c r="B26" s="20"/>
      <c r="C26" s="20"/>
      <c r="D26" s="20"/>
      <c r="E26" s="25"/>
      <c r="F26" s="26"/>
      <c r="G26" s="25"/>
      <c r="H26" s="14"/>
      <c r="I26" s="14"/>
    </row>
    <row r="27" spans="1:9" x14ac:dyDescent="0.2">
      <c r="A27" s="20" t="s">
        <v>30</v>
      </c>
      <c r="B27" s="20"/>
      <c r="C27" s="20"/>
      <c r="D27" s="20"/>
      <c r="E27" s="25">
        <f>E29-(E10+E19+E23)</f>
        <v>1023.7023348000002</v>
      </c>
      <c r="F27" s="26">
        <f>F29-(F10+F19+F23)</f>
        <v>3.3373663445368607</v>
      </c>
      <c r="G27" s="25"/>
      <c r="H27" s="14"/>
      <c r="I27" s="14"/>
    </row>
    <row r="28" spans="1:9" x14ac:dyDescent="0.2">
      <c r="A28" s="20"/>
      <c r="B28" s="20"/>
      <c r="C28" s="20"/>
      <c r="D28" s="20"/>
      <c r="E28" s="25"/>
      <c r="F28" s="26"/>
      <c r="G28" s="25"/>
      <c r="H28" s="14"/>
      <c r="I28" s="14"/>
    </row>
    <row r="29" spans="1:9" x14ac:dyDescent="0.2">
      <c r="A29" s="27" t="s">
        <v>29</v>
      </c>
      <c r="B29" s="27"/>
      <c r="C29" s="27"/>
      <c r="D29" s="27"/>
      <c r="E29" s="28">
        <v>30673.957519700001</v>
      </c>
      <c r="F29" s="29">
        <v>100</v>
      </c>
      <c r="G29" s="28"/>
      <c r="H29" s="14"/>
      <c r="I29" s="14"/>
    </row>
    <row r="31" spans="1:9" x14ac:dyDescent="0.2">
      <c r="A31" s="14" t="s">
        <v>32</v>
      </c>
    </row>
    <row r="32" spans="1:9" x14ac:dyDescent="0.2">
      <c r="A32" s="14" t="s">
        <v>919</v>
      </c>
    </row>
    <row r="34" spans="1:7" ht="33.75" customHeight="1" x14ac:dyDescent="0.2">
      <c r="A34" s="86" t="s">
        <v>1034</v>
      </c>
      <c r="B34" s="86"/>
      <c r="C34" s="86"/>
      <c r="D34" s="86"/>
      <c r="E34" s="86"/>
      <c r="F34" s="86"/>
      <c r="G34" s="86"/>
    </row>
    <row r="36" spans="1:7" x14ac:dyDescent="0.2">
      <c r="A36" s="14" t="s">
        <v>33</v>
      </c>
    </row>
    <row r="37" spans="1:7" x14ac:dyDescent="0.2">
      <c r="A37" s="14" t="s">
        <v>34</v>
      </c>
    </row>
    <row r="38" spans="1:7" x14ac:dyDescent="0.2">
      <c r="A38" s="14" t="s">
        <v>35</v>
      </c>
      <c r="B38" s="14"/>
      <c r="C38" s="30" t="s">
        <v>37</v>
      </c>
      <c r="D38" s="14" t="s">
        <v>36</v>
      </c>
    </row>
    <row r="39" spans="1:7" x14ac:dyDescent="0.2">
      <c r="A39" s="7" t="s">
        <v>60</v>
      </c>
      <c r="C39" s="31">
        <v>36.029800000000002</v>
      </c>
      <c r="D39" s="31">
        <v>37.451700000000002</v>
      </c>
    </row>
    <row r="40" spans="1:7" x14ac:dyDescent="0.2">
      <c r="A40" s="7" t="s">
        <v>943</v>
      </c>
      <c r="C40" s="31">
        <v>10.1751</v>
      </c>
      <c r="D40" s="31">
        <v>10.2112</v>
      </c>
    </row>
    <row r="41" spans="1:7" x14ac:dyDescent="0.2">
      <c r="A41" s="7" t="s">
        <v>61</v>
      </c>
      <c r="C41" s="31">
        <v>38.9009</v>
      </c>
      <c r="D41" s="31">
        <v>40.587299999999999</v>
      </c>
    </row>
    <row r="42" spans="1:7" x14ac:dyDescent="0.2">
      <c r="A42" s="7" t="s">
        <v>945</v>
      </c>
      <c r="C42" s="31">
        <v>10.0747</v>
      </c>
      <c r="D42" s="31">
        <v>10.1084</v>
      </c>
    </row>
    <row r="44" spans="1:7" x14ac:dyDescent="0.2">
      <c r="A44" s="14" t="s">
        <v>38</v>
      </c>
    </row>
    <row r="45" spans="1:7" x14ac:dyDescent="0.2">
      <c r="A45" s="84" t="s">
        <v>39</v>
      </c>
      <c r="B45" s="85"/>
      <c r="C45" s="32" t="s">
        <v>40</v>
      </c>
    </row>
    <row r="46" spans="1:7" x14ac:dyDescent="0.2">
      <c r="A46" s="80" t="s">
        <v>943</v>
      </c>
      <c r="B46" s="81"/>
      <c r="C46" s="33">
        <v>0.35838520000000001</v>
      </c>
    </row>
    <row r="47" spans="1:7" x14ac:dyDescent="0.2">
      <c r="A47" s="80" t="s">
        <v>945</v>
      </c>
      <c r="B47" s="81"/>
      <c r="C47" s="33">
        <v>0.38535884999999998</v>
      </c>
    </row>
    <row r="48" spans="1:7" x14ac:dyDescent="0.2">
      <c r="A48" s="7" t="s">
        <v>41</v>
      </c>
    </row>
    <row r="49" spans="1:5" x14ac:dyDescent="0.2">
      <c r="A49" s="7" t="s">
        <v>42</v>
      </c>
    </row>
    <row r="51" spans="1:5" x14ac:dyDescent="0.2">
      <c r="A51" s="14" t="s">
        <v>935</v>
      </c>
      <c r="D51" s="34">
        <v>6.0796096789291498</v>
      </c>
      <c r="E51" s="10" t="s">
        <v>43</v>
      </c>
    </row>
    <row r="53" spans="1:5" x14ac:dyDescent="0.2">
      <c r="A53" s="14" t="s">
        <v>44</v>
      </c>
      <c r="D53" s="30" t="s">
        <v>45</v>
      </c>
    </row>
    <row r="55" spans="1:5" x14ac:dyDescent="0.2">
      <c r="A55" s="14" t="s">
        <v>936</v>
      </c>
    </row>
    <row r="56" spans="1:5" ht="14.4" x14ac:dyDescent="0.3">
      <c r="A56" s="72"/>
    </row>
    <row r="57" spans="1:5" x14ac:dyDescent="0.2">
      <c r="A57" s="68" t="s">
        <v>1156</v>
      </c>
    </row>
    <row r="58" spans="1:5" x14ac:dyDescent="0.2">
      <c r="A58" s="69"/>
    </row>
    <row r="59" spans="1:5" x14ac:dyDescent="0.2">
      <c r="A59" s="69"/>
    </row>
    <row r="60" spans="1:5" x14ac:dyDescent="0.2">
      <c r="A60" s="69"/>
    </row>
    <row r="61" spans="1:5" x14ac:dyDescent="0.2">
      <c r="A61" s="69"/>
    </row>
    <row r="62" spans="1:5" x14ac:dyDescent="0.2">
      <c r="A62" s="69"/>
    </row>
    <row r="63" spans="1:5" x14ac:dyDescent="0.2">
      <c r="A63" s="69"/>
    </row>
    <row r="64" spans="1:5" x14ac:dyDescent="0.2">
      <c r="A64" s="69"/>
    </row>
    <row r="65" spans="1:1" x14ac:dyDescent="0.2">
      <c r="A65" s="69"/>
    </row>
    <row r="66" spans="1:1" x14ac:dyDescent="0.2">
      <c r="A66" s="69"/>
    </row>
    <row r="67" spans="1:1" x14ac:dyDescent="0.2">
      <c r="A67" s="69"/>
    </row>
    <row r="68" spans="1:1" x14ac:dyDescent="0.2">
      <c r="A68" s="69"/>
    </row>
    <row r="69" spans="1:1" x14ac:dyDescent="0.2">
      <c r="A69" s="69"/>
    </row>
    <row r="70" spans="1:1" x14ac:dyDescent="0.2">
      <c r="A70" s="69"/>
    </row>
    <row r="71" spans="1:1" x14ac:dyDescent="0.2">
      <c r="A71" s="68" t="s">
        <v>1035</v>
      </c>
    </row>
    <row r="72" spans="1:1" x14ac:dyDescent="0.2">
      <c r="A72" s="69"/>
    </row>
    <row r="73" spans="1:1" x14ac:dyDescent="0.2">
      <c r="A73" s="68" t="s">
        <v>1158</v>
      </c>
    </row>
    <row r="74" spans="1:1" x14ac:dyDescent="0.2">
      <c r="A74" s="69"/>
    </row>
    <row r="75" spans="1:1" x14ac:dyDescent="0.2">
      <c r="A75" s="69"/>
    </row>
    <row r="76" spans="1:1" x14ac:dyDescent="0.2">
      <c r="A76" s="69"/>
    </row>
    <row r="77" spans="1:1" x14ac:dyDescent="0.2">
      <c r="A77" s="69"/>
    </row>
    <row r="78" spans="1:1" x14ac:dyDescent="0.2">
      <c r="A78" s="69"/>
    </row>
    <row r="79" spans="1:1" x14ac:dyDescent="0.2">
      <c r="A79" s="69"/>
    </row>
    <row r="80" spans="1:1" x14ac:dyDescent="0.2">
      <c r="A80" s="69"/>
    </row>
    <row r="81" spans="1:1" x14ac:dyDescent="0.2">
      <c r="A81" s="69"/>
    </row>
    <row r="82" spans="1:1" x14ac:dyDescent="0.2">
      <c r="A82" s="69"/>
    </row>
    <row r="83" spans="1:1" x14ac:dyDescent="0.2">
      <c r="A83" s="69"/>
    </row>
    <row r="84" spans="1:1" x14ac:dyDescent="0.2">
      <c r="A84" s="69"/>
    </row>
    <row r="85" spans="1:1" x14ac:dyDescent="0.2">
      <c r="A85" s="69"/>
    </row>
    <row r="86" spans="1:1" x14ac:dyDescent="0.2">
      <c r="A86" s="69"/>
    </row>
    <row r="87" spans="1:1" x14ac:dyDescent="0.2">
      <c r="A87" s="69"/>
    </row>
    <row r="88" spans="1:1" x14ac:dyDescent="0.2">
      <c r="A88" s="69"/>
    </row>
    <row r="89" spans="1:1" x14ac:dyDescent="0.2">
      <c r="A89" s="70"/>
    </row>
    <row r="90" spans="1:1" x14ac:dyDescent="0.2">
      <c r="A90" s="70"/>
    </row>
  </sheetData>
  <mergeCells count="5">
    <mergeCell ref="A1:G1"/>
    <mergeCell ref="A34:G34"/>
    <mergeCell ref="A45:B45"/>
    <mergeCell ref="A46:B46"/>
    <mergeCell ref="A47:B47"/>
  </mergeCells>
  <conditionalFormatting sqref="F2:F3 F5:F33">
    <cfRule type="cellIs" dxfId="75" priority="3" stopIfTrue="1" operator="between">
      <formula>0.009</formula>
      <formula>-0.009</formula>
    </cfRule>
  </conditionalFormatting>
  <conditionalFormatting sqref="F35:F65536">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1"/>
  <sheetViews>
    <sheetView workbookViewId="0">
      <selection sqref="A1:G1"/>
    </sheetView>
  </sheetViews>
  <sheetFormatPr defaultColWidth="9.33203125" defaultRowHeight="10.199999999999999" x14ac:dyDescent="0.2"/>
  <cols>
    <col min="1" max="1" width="38.6640625" style="7" bestFit="1" customWidth="1"/>
    <col min="2" max="2" width="53.6640625"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7" s="1" customFormat="1" ht="13.8" x14ac:dyDescent="0.2">
      <c r="A1" s="82" t="s">
        <v>1036</v>
      </c>
      <c r="B1" s="83"/>
      <c r="C1" s="83"/>
      <c r="D1" s="83"/>
      <c r="E1" s="83"/>
      <c r="F1" s="83"/>
      <c r="G1" s="83"/>
    </row>
    <row r="2" spans="1:7" s="1" customFormat="1" ht="11.4" x14ac:dyDescent="0.2">
      <c r="E2" s="5"/>
      <c r="F2" s="9"/>
      <c r="G2" s="10"/>
    </row>
    <row r="3" spans="1:7" s="1" customFormat="1" ht="12" x14ac:dyDescent="0.2">
      <c r="A3" s="8" t="s">
        <v>7</v>
      </c>
      <c r="B3" s="2"/>
      <c r="C3" s="3"/>
      <c r="D3" s="3"/>
      <c r="E3" s="4"/>
      <c r="F3" s="9"/>
      <c r="G3" s="10"/>
    </row>
    <row r="4" spans="1:7" s="1" customFormat="1" ht="31.5" customHeight="1" x14ac:dyDescent="0.2">
      <c r="A4" s="6" t="s">
        <v>2</v>
      </c>
      <c r="B4" s="6" t="s">
        <v>0</v>
      </c>
      <c r="C4" s="13" t="s">
        <v>31</v>
      </c>
      <c r="D4" s="13" t="s">
        <v>1</v>
      </c>
      <c r="E4" s="52" t="s">
        <v>6</v>
      </c>
      <c r="F4" s="12" t="s">
        <v>3</v>
      </c>
      <c r="G4" s="12" t="s">
        <v>5</v>
      </c>
    </row>
    <row r="5" spans="1:7" x14ac:dyDescent="0.2">
      <c r="A5" s="16" t="s">
        <v>50</v>
      </c>
      <c r="B5" s="17"/>
      <c r="C5" s="17"/>
      <c r="D5" s="17"/>
      <c r="E5" s="18"/>
      <c r="F5" s="19"/>
      <c r="G5" s="18"/>
    </row>
    <row r="6" spans="1:7" x14ac:dyDescent="0.2">
      <c r="A6" s="20" t="s">
        <v>51</v>
      </c>
      <c r="B6" s="21"/>
      <c r="C6" s="21"/>
      <c r="D6" s="21"/>
      <c r="E6" s="22"/>
      <c r="F6" s="23"/>
      <c r="G6" s="22"/>
    </row>
    <row r="7" spans="1:7" x14ac:dyDescent="0.2">
      <c r="A7" s="21" t="s">
        <v>1037</v>
      </c>
      <c r="B7" s="21" t="s">
        <v>1038</v>
      </c>
      <c r="C7" s="21" t="s">
        <v>54</v>
      </c>
      <c r="D7" s="24">
        <v>5000</v>
      </c>
      <c r="E7" s="22">
        <v>5141.7269863000001</v>
      </c>
      <c r="F7" s="23">
        <v>6.56710798182218</v>
      </c>
      <c r="G7" s="22">
        <v>7.9550000000000001</v>
      </c>
    </row>
    <row r="8" spans="1:7" x14ac:dyDescent="0.2">
      <c r="A8" s="21" t="s">
        <v>63</v>
      </c>
      <c r="B8" s="21" t="s">
        <v>62</v>
      </c>
      <c r="C8" s="21" t="s">
        <v>64</v>
      </c>
      <c r="D8" s="24">
        <v>5000</v>
      </c>
      <c r="E8" s="22">
        <v>5121.3327397000003</v>
      </c>
      <c r="F8" s="23">
        <v>6.54106007613077</v>
      </c>
      <c r="G8" s="22">
        <v>8.125</v>
      </c>
    </row>
    <row r="9" spans="1:7" x14ac:dyDescent="0.2">
      <c r="A9" s="21" t="s">
        <v>1039</v>
      </c>
      <c r="B9" s="21" t="s">
        <v>1040</v>
      </c>
      <c r="C9" s="21" t="s">
        <v>54</v>
      </c>
      <c r="D9" s="24">
        <v>5000</v>
      </c>
      <c r="E9" s="22">
        <v>4982.4210959000002</v>
      </c>
      <c r="F9" s="23">
        <v>6.3636395776877999</v>
      </c>
      <c r="G9" s="22">
        <v>7.6306000000000003</v>
      </c>
    </row>
    <row r="10" spans="1:7" x14ac:dyDescent="0.2">
      <c r="A10" s="21" t="s">
        <v>1041</v>
      </c>
      <c r="B10" s="21" t="s">
        <v>1042</v>
      </c>
      <c r="C10" s="21" t="s">
        <v>54</v>
      </c>
      <c r="D10" s="24">
        <v>500</v>
      </c>
      <c r="E10" s="22">
        <v>4965.5767122999996</v>
      </c>
      <c r="F10" s="23">
        <v>6.3421256221076696</v>
      </c>
      <c r="G10" s="22">
        <v>7.92</v>
      </c>
    </row>
    <row r="11" spans="1:7" x14ac:dyDescent="0.2">
      <c r="A11" s="21" t="s">
        <v>1043</v>
      </c>
      <c r="B11" s="21" t="s">
        <v>1044</v>
      </c>
      <c r="C11" s="21" t="s">
        <v>65</v>
      </c>
      <c r="D11" s="24">
        <v>450</v>
      </c>
      <c r="E11" s="22">
        <v>4732.8891639000003</v>
      </c>
      <c r="F11" s="23">
        <v>6.0449328189036402</v>
      </c>
      <c r="G11" s="22">
        <v>7.78</v>
      </c>
    </row>
    <row r="12" spans="1:7" x14ac:dyDescent="0.2">
      <c r="A12" s="21" t="s">
        <v>67</v>
      </c>
      <c r="B12" s="21" t="s">
        <v>66</v>
      </c>
      <c r="C12" s="21" t="s">
        <v>65</v>
      </c>
      <c r="D12" s="24">
        <v>3000</v>
      </c>
      <c r="E12" s="22">
        <v>3021.6124931999998</v>
      </c>
      <c r="F12" s="23">
        <v>3.8592588783766999</v>
      </c>
      <c r="G12" s="22">
        <v>7.6121999999999996</v>
      </c>
    </row>
    <row r="13" spans="1:7" x14ac:dyDescent="0.2">
      <c r="A13" s="21" t="s">
        <v>53</v>
      </c>
      <c r="B13" s="21" t="s">
        <v>52</v>
      </c>
      <c r="C13" s="21" t="s">
        <v>54</v>
      </c>
      <c r="D13" s="24">
        <v>2500</v>
      </c>
      <c r="E13" s="22">
        <v>2663.9841940000001</v>
      </c>
      <c r="F13" s="23">
        <v>3.4024894574293101</v>
      </c>
      <c r="G13" s="22">
        <v>7.76</v>
      </c>
    </row>
    <row r="14" spans="1:7" x14ac:dyDescent="0.2">
      <c r="A14" s="21" t="s">
        <v>69</v>
      </c>
      <c r="B14" s="21" t="s">
        <v>68</v>
      </c>
      <c r="C14" s="21" t="s">
        <v>65</v>
      </c>
      <c r="D14" s="24">
        <v>2500</v>
      </c>
      <c r="E14" s="22">
        <v>2657.5165984</v>
      </c>
      <c r="F14" s="23">
        <v>3.3942289257439202</v>
      </c>
      <c r="G14" s="22">
        <v>7.6982999999999997</v>
      </c>
    </row>
    <row r="15" spans="1:7" x14ac:dyDescent="0.2">
      <c r="A15" s="21" t="s">
        <v>1045</v>
      </c>
      <c r="B15" s="21" t="s">
        <v>1046</v>
      </c>
      <c r="C15" s="21" t="s">
        <v>54</v>
      </c>
      <c r="D15" s="24">
        <v>250</v>
      </c>
      <c r="E15" s="22">
        <v>2608.1337432</v>
      </c>
      <c r="F15" s="23">
        <v>3.3311562376348101</v>
      </c>
      <c r="G15" s="22">
        <v>7.9550000000000001</v>
      </c>
    </row>
    <row r="16" spans="1:7" x14ac:dyDescent="0.2">
      <c r="A16" s="21" t="s">
        <v>1047</v>
      </c>
      <c r="B16" s="21" t="s">
        <v>1048</v>
      </c>
      <c r="C16" s="21" t="s">
        <v>54</v>
      </c>
      <c r="D16" s="24">
        <v>2500</v>
      </c>
      <c r="E16" s="22">
        <v>2589.2557376999998</v>
      </c>
      <c r="F16" s="23">
        <v>3.3070449028770001</v>
      </c>
      <c r="G16" s="22">
        <v>8.17</v>
      </c>
    </row>
    <row r="17" spans="1:9" x14ac:dyDescent="0.2">
      <c r="A17" s="21" t="s">
        <v>56</v>
      </c>
      <c r="B17" s="21" t="s">
        <v>55</v>
      </c>
      <c r="C17" s="21" t="s">
        <v>57</v>
      </c>
      <c r="D17" s="24">
        <v>2500</v>
      </c>
      <c r="E17" s="22">
        <v>2564.6497267999998</v>
      </c>
      <c r="F17" s="23">
        <v>3.2756176545978302</v>
      </c>
      <c r="G17" s="22">
        <v>7.93</v>
      </c>
    </row>
    <row r="18" spans="1:9" x14ac:dyDescent="0.2">
      <c r="A18" s="21" t="s">
        <v>1049</v>
      </c>
      <c r="B18" s="21" t="s">
        <v>1050</v>
      </c>
      <c r="C18" s="21" t="s">
        <v>54</v>
      </c>
      <c r="D18" s="24">
        <v>2500</v>
      </c>
      <c r="E18" s="22">
        <v>2560.6392123000001</v>
      </c>
      <c r="F18" s="23">
        <v>3.2704953519445801</v>
      </c>
      <c r="G18" s="22">
        <v>7.6984000000000004</v>
      </c>
    </row>
    <row r="19" spans="1:9" x14ac:dyDescent="0.2">
      <c r="A19" s="21" t="s">
        <v>1051</v>
      </c>
      <c r="B19" s="21" t="s">
        <v>1052</v>
      </c>
      <c r="C19" s="21" t="s">
        <v>57</v>
      </c>
      <c r="D19" s="24">
        <v>2500</v>
      </c>
      <c r="E19" s="22">
        <v>2560.4651370000001</v>
      </c>
      <c r="F19" s="23">
        <v>3.2702730197797099</v>
      </c>
      <c r="G19" s="22">
        <v>7.71</v>
      </c>
    </row>
    <row r="20" spans="1:9" x14ac:dyDescent="0.2">
      <c r="A20" s="21" t="s">
        <v>1053</v>
      </c>
      <c r="B20" s="21" t="s">
        <v>1054</v>
      </c>
      <c r="C20" s="21" t="s">
        <v>54</v>
      </c>
      <c r="D20" s="24">
        <v>250</v>
      </c>
      <c r="E20" s="22">
        <v>2557.2475410000002</v>
      </c>
      <c r="F20" s="23">
        <v>3.2661634471730401</v>
      </c>
      <c r="G20" s="22">
        <v>8.2974999999999994</v>
      </c>
    </row>
    <row r="21" spans="1:9" x14ac:dyDescent="0.2">
      <c r="A21" s="21" t="s">
        <v>71</v>
      </c>
      <c r="B21" s="21" t="s">
        <v>70</v>
      </c>
      <c r="C21" s="21" t="s">
        <v>54</v>
      </c>
      <c r="D21" s="24">
        <v>2500</v>
      </c>
      <c r="E21" s="22">
        <v>2549.9326027000002</v>
      </c>
      <c r="F21" s="23">
        <v>3.2568206738549601</v>
      </c>
      <c r="G21" s="22">
        <v>7.68</v>
      </c>
    </row>
    <row r="22" spans="1:9" x14ac:dyDescent="0.2">
      <c r="A22" s="21" t="s">
        <v>73</v>
      </c>
      <c r="B22" s="21" t="s">
        <v>72</v>
      </c>
      <c r="C22" s="21" t="s">
        <v>54</v>
      </c>
      <c r="D22" s="24">
        <v>250</v>
      </c>
      <c r="E22" s="22">
        <v>2540.2914208000002</v>
      </c>
      <c r="F22" s="23">
        <v>3.2445067795586602</v>
      </c>
      <c r="G22" s="22">
        <v>7.9749999999999996</v>
      </c>
    </row>
    <row r="23" spans="1:9" x14ac:dyDescent="0.2">
      <c r="A23" s="21" t="s">
        <v>75</v>
      </c>
      <c r="B23" s="21" t="s">
        <v>74</v>
      </c>
      <c r="C23" s="21" t="s">
        <v>54</v>
      </c>
      <c r="D23" s="24">
        <v>250</v>
      </c>
      <c r="E23" s="22">
        <v>2507.0525956000001</v>
      </c>
      <c r="F23" s="23">
        <v>3.2020535425705998</v>
      </c>
      <c r="G23" s="22">
        <v>7.9832999999999998</v>
      </c>
    </row>
    <row r="24" spans="1:9" x14ac:dyDescent="0.2">
      <c r="A24" s="21" t="s">
        <v>77</v>
      </c>
      <c r="B24" s="21" t="s">
        <v>76</v>
      </c>
      <c r="C24" s="21" t="s">
        <v>78</v>
      </c>
      <c r="D24" s="24">
        <v>2500</v>
      </c>
      <c r="E24" s="22">
        <v>2501.4043151000001</v>
      </c>
      <c r="F24" s="23">
        <v>3.1948394551532902</v>
      </c>
      <c r="G24" s="22">
        <v>8.3849999999999998</v>
      </c>
    </row>
    <row r="25" spans="1:9" x14ac:dyDescent="0.2">
      <c r="A25" s="21" t="s">
        <v>1055</v>
      </c>
      <c r="B25" s="21" t="s">
        <v>1056</v>
      </c>
      <c r="C25" s="21" t="s">
        <v>57</v>
      </c>
      <c r="D25" s="24">
        <v>2500</v>
      </c>
      <c r="E25" s="22">
        <v>2498.8258903999999</v>
      </c>
      <c r="F25" s="23">
        <v>3.1915462438503499</v>
      </c>
      <c r="G25" s="22">
        <v>8.0953999999999997</v>
      </c>
    </row>
    <row r="26" spans="1:9" x14ac:dyDescent="0.2">
      <c r="A26" s="21" t="s">
        <v>1057</v>
      </c>
      <c r="B26" s="21" t="s">
        <v>1058</v>
      </c>
      <c r="C26" s="21" t="s">
        <v>54</v>
      </c>
      <c r="D26" s="24">
        <v>200</v>
      </c>
      <c r="E26" s="22">
        <v>2049.6321093000001</v>
      </c>
      <c r="F26" s="23">
        <v>2.6178277105430299</v>
      </c>
      <c r="G26" s="22">
        <v>7.75</v>
      </c>
    </row>
    <row r="27" spans="1:9" x14ac:dyDescent="0.2">
      <c r="A27" s="21" t="s">
        <v>80</v>
      </c>
      <c r="B27" s="21" t="s">
        <v>79</v>
      </c>
      <c r="C27" s="21" t="s">
        <v>54</v>
      </c>
      <c r="D27" s="24">
        <v>1000</v>
      </c>
      <c r="E27" s="22">
        <v>1008.3111425</v>
      </c>
      <c r="F27" s="23">
        <v>1.2878334788516199</v>
      </c>
      <c r="G27" s="22">
        <v>8.1212</v>
      </c>
    </row>
    <row r="28" spans="1:9" x14ac:dyDescent="0.2">
      <c r="A28" s="21" t="s">
        <v>1059</v>
      </c>
      <c r="B28" s="21" t="s">
        <v>1060</v>
      </c>
      <c r="C28" s="21" t="s">
        <v>54</v>
      </c>
      <c r="D28" s="24">
        <v>50</v>
      </c>
      <c r="E28" s="22">
        <v>525.64689339999995</v>
      </c>
      <c r="F28" s="23">
        <v>0.67136585012484795</v>
      </c>
      <c r="G28" s="22">
        <v>7.99</v>
      </c>
    </row>
    <row r="29" spans="1:9" x14ac:dyDescent="0.2">
      <c r="A29" s="21" t="s">
        <v>1061</v>
      </c>
      <c r="B29" s="21" t="s">
        <v>1062</v>
      </c>
      <c r="C29" s="21" t="s">
        <v>54</v>
      </c>
      <c r="D29" s="24">
        <v>18</v>
      </c>
      <c r="E29" s="22">
        <v>184.94329809999999</v>
      </c>
      <c r="F29" s="23">
        <v>0.23621297131744801</v>
      </c>
      <c r="G29" s="22">
        <v>7.7375999999999996</v>
      </c>
    </row>
    <row r="30" spans="1:9" x14ac:dyDescent="0.2">
      <c r="A30" s="20" t="s">
        <v>24</v>
      </c>
      <c r="B30" s="20"/>
      <c r="C30" s="20"/>
      <c r="D30" s="20"/>
      <c r="E30" s="25">
        <f>SUM(E6:E29)</f>
        <v>65093.491349599994</v>
      </c>
      <c r="F30" s="26">
        <f>SUM(F6:F29)</f>
        <v>83.138600658033752</v>
      </c>
      <c r="G30" s="25"/>
      <c r="H30" s="14"/>
      <c r="I30" s="14"/>
    </row>
    <row r="31" spans="1:9" x14ac:dyDescent="0.2">
      <c r="A31" s="21"/>
      <c r="B31" s="21"/>
      <c r="C31" s="21"/>
      <c r="D31" s="21"/>
      <c r="E31" s="22"/>
      <c r="F31" s="23"/>
      <c r="G31" s="22"/>
    </row>
    <row r="32" spans="1:9" x14ac:dyDescent="0.2">
      <c r="A32" s="20" t="s">
        <v>46</v>
      </c>
      <c r="B32" s="21"/>
      <c r="C32" s="21"/>
      <c r="D32" s="21"/>
      <c r="E32" s="22"/>
      <c r="F32" s="23"/>
      <c r="G32" s="22"/>
    </row>
    <row r="33" spans="1:9" x14ac:dyDescent="0.2">
      <c r="A33" s="21" t="s">
        <v>1063</v>
      </c>
      <c r="B33" s="21" t="s">
        <v>1064</v>
      </c>
      <c r="C33" s="21" t="s">
        <v>49</v>
      </c>
      <c r="D33" s="24">
        <v>3500000</v>
      </c>
      <c r="E33" s="22">
        <v>3552.6228888999999</v>
      </c>
      <c r="F33" s="23">
        <v>4.5374750919803297</v>
      </c>
      <c r="G33" s="22">
        <v>7.8815007603458902</v>
      </c>
    </row>
    <row r="34" spans="1:9" x14ac:dyDescent="0.2">
      <c r="A34" s="21" t="s">
        <v>48</v>
      </c>
      <c r="B34" s="21" t="s">
        <v>47</v>
      </c>
      <c r="C34" s="21" t="s">
        <v>49</v>
      </c>
      <c r="D34" s="24">
        <v>1500000</v>
      </c>
      <c r="E34" s="22">
        <v>1553.1134999999999</v>
      </c>
      <c r="F34" s="23">
        <v>1.98366503894547</v>
      </c>
      <c r="G34" s="22">
        <v>7.1748922257999901</v>
      </c>
    </row>
    <row r="35" spans="1:9" x14ac:dyDescent="0.2">
      <c r="A35" s="20" t="s">
        <v>24</v>
      </c>
      <c r="B35" s="20"/>
      <c r="C35" s="20"/>
      <c r="D35" s="20"/>
      <c r="E35" s="25">
        <f>SUM(E33:E34)</f>
        <v>5105.7363888999998</v>
      </c>
      <c r="F35" s="26">
        <f>SUM(F33:F34)</f>
        <v>6.5211401309257999</v>
      </c>
      <c r="G35" s="25"/>
      <c r="H35" s="14"/>
      <c r="I35" s="14"/>
    </row>
    <row r="36" spans="1:9" x14ac:dyDescent="0.2">
      <c r="A36" s="21"/>
      <c r="B36" s="21"/>
      <c r="C36" s="21"/>
      <c r="D36" s="21"/>
      <c r="E36" s="22"/>
      <c r="F36" s="23"/>
      <c r="G36" s="22"/>
    </row>
    <row r="37" spans="1:9" x14ac:dyDescent="0.2">
      <c r="A37" s="20" t="s">
        <v>914</v>
      </c>
      <c r="B37" s="21"/>
      <c r="C37" s="21"/>
      <c r="D37" s="21"/>
      <c r="E37" s="22"/>
      <c r="F37" s="23"/>
      <c r="G37" s="22"/>
    </row>
    <row r="38" spans="1:9" x14ac:dyDescent="0.2">
      <c r="A38" s="21" t="s">
        <v>915</v>
      </c>
      <c r="B38" s="21" t="s">
        <v>916</v>
      </c>
      <c r="C38" s="21" t="s">
        <v>917</v>
      </c>
      <c r="D38" s="24">
        <v>1894.1759999999999</v>
      </c>
      <c r="E38" s="22">
        <v>194.83958029999999</v>
      </c>
      <c r="F38" s="23">
        <v>0.248852684394231</v>
      </c>
      <c r="G38" s="22">
        <v>6.99</v>
      </c>
    </row>
    <row r="39" spans="1:9" x14ac:dyDescent="0.2">
      <c r="A39" s="20" t="s">
        <v>24</v>
      </c>
      <c r="B39" s="20"/>
      <c r="C39" s="20"/>
      <c r="D39" s="20"/>
      <c r="E39" s="25">
        <f>SUM(E38:E38)</f>
        <v>194.83958029999999</v>
      </c>
      <c r="F39" s="26">
        <f>SUM(F38:F38)</f>
        <v>0.248852684394231</v>
      </c>
      <c r="G39" s="25"/>
      <c r="H39" s="14"/>
      <c r="I39" s="14"/>
    </row>
    <row r="40" spans="1:9" x14ac:dyDescent="0.2">
      <c r="A40" s="21"/>
      <c r="B40" s="21"/>
      <c r="C40" s="21"/>
      <c r="D40" s="21"/>
      <c r="E40" s="22"/>
      <c r="F40" s="23"/>
      <c r="G40" s="22"/>
    </row>
    <row r="41" spans="1:9" x14ac:dyDescent="0.2">
      <c r="A41" s="20" t="s">
        <v>28</v>
      </c>
      <c r="B41" s="20"/>
      <c r="C41" s="20"/>
      <c r="D41" s="20"/>
      <c r="E41" s="25">
        <f>E30+E35+E39</f>
        <v>70394.067318799993</v>
      </c>
      <c r="F41" s="26">
        <f>F30+F35+F39</f>
        <v>89.90859347335379</v>
      </c>
      <c r="G41" s="25"/>
      <c r="H41" s="14"/>
      <c r="I41" s="14"/>
    </row>
    <row r="42" spans="1:9" x14ac:dyDescent="0.2">
      <c r="A42" s="20"/>
      <c r="B42" s="20"/>
      <c r="C42" s="20"/>
      <c r="D42" s="20"/>
      <c r="E42" s="25"/>
      <c r="F42" s="26"/>
      <c r="G42" s="25"/>
      <c r="H42" s="14"/>
      <c r="I42" s="14"/>
    </row>
    <row r="43" spans="1:9" x14ac:dyDescent="0.2">
      <c r="A43" s="20" t="s">
        <v>30</v>
      </c>
      <c r="B43" s="20"/>
      <c r="C43" s="20"/>
      <c r="D43" s="20"/>
      <c r="E43" s="25">
        <f>E45-(E30+E35+E39)</f>
        <v>7901.081786900002</v>
      </c>
      <c r="F43" s="26">
        <f>F45-(F30+F35+F39)</f>
        <v>10.09140652664621</v>
      </c>
      <c r="G43" s="25"/>
      <c r="H43" s="14"/>
      <c r="I43" s="14"/>
    </row>
    <row r="44" spans="1:9" x14ac:dyDescent="0.2">
      <c r="A44" s="20"/>
      <c r="B44" s="20"/>
      <c r="C44" s="20"/>
      <c r="D44" s="20"/>
      <c r="E44" s="25"/>
      <c r="F44" s="26"/>
      <c r="G44" s="25"/>
      <c r="H44" s="14"/>
      <c r="I44" s="14"/>
    </row>
    <row r="45" spans="1:9" x14ac:dyDescent="0.2">
      <c r="A45" s="27" t="s">
        <v>29</v>
      </c>
      <c r="B45" s="27"/>
      <c r="C45" s="27"/>
      <c r="D45" s="27"/>
      <c r="E45" s="28">
        <v>78295.149105699995</v>
      </c>
      <c r="F45" s="29">
        <v>100</v>
      </c>
      <c r="G45" s="28"/>
      <c r="H45" s="14"/>
      <c r="I45" s="14"/>
    </row>
    <row r="47" spans="1:9" x14ac:dyDescent="0.2">
      <c r="A47" s="14" t="s">
        <v>32</v>
      </c>
    </row>
    <row r="48" spans="1:9" x14ac:dyDescent="0.2">
      <c r="A48" s="14" t="s">
        <v>919</v>
      </c>
    </row>
    <row r="50" spans="1:7" ht="33.75" customHeight="1" x14ac:dyDescent="0.2">
      <c r="A50" s="86" t="s">
        <v>1034</v>
      </c>
      <c r="B50" s="86"/>
      <c r="C50" s="86"/>
      <c r="D50" s="86"/>
      <c r="E50" s="86"/>
      <c r="F50" s="86"/>
      <c r="G50" s="86"/>
    </row>
    <row r="52" spans="1:7" x14ac:dyDescent="0.2">
      <c r="A52" s="14" t="s">
        <v>33</v>
      </c>
    </row>
    <row r="53" spans="1:7" x14ac:dyDescent="0.2">
      <c r="A53" s="14" t="s">
        <v>34</v>
      </c>
    </row>
    <row r="54" spans="1:7" x14ac:dyDescent="0.2">
      <c r="A54" s="14" t="s">
        <v>35</v>
      </c>
      <c r="B54" s="14"/>
      <c r="C54" s="30" t="s">
        <v>37</v>
      </c>
      <c r="D54" s="14" t="s">
        <v>36</v>
      </c>
    </row>
    <row r="55" spans="1:7" x14ac:dyDescent="0.2">
      <c r="A55" s="7" t="s">
        <v>60</v>
      </c>
      <c r="C55" s="31">
        <v>87.596299999999999</v>
      </c>
      <c r="D55" s="31">
        <v>90.587599999999995</v>
      </c>
    </row>
    <row r="56" spans="1:7" x14ac:dyDescent="0.2">
      <c r="A56" s="7" t="s">
        <v>81</v>
      </c>
      <c r="C56" s="31">
        <v>14.8255</v>
      </c>
      <c r="D56" s="31">
        <v>14.895099999999999</v>
      </c>
    </row>
    <row r="57" spans="1:7" x14ac:dyDescent="0.2">
      <c r="A57" s="7" t="s">
        <v>82</v>
      </c>
      <c r="C57" s="31">
        <v>11.8703</v>
      </c>
      <c r="D57" s="31">
        <v>11.8164</v>
      </c>
    </row>
    <row r="58" spans="1:7" x14ac:dyDescent="0.2">
      <c r="A58" s="7" t="s">
        <v>1065</v>
      </c>
      <c r="C58" s="31">
        <v>12.725899999999999</v>
      </c>
      <c r="D58" s="31">
        <v>12.6515</v>
      </c>
    </row>
    <row r="59" spans="1:7" x14ac:dyDescent="0.2">
      <c r="A59" s="7" t="s">
        <v>1066</v>
      </c>
      <c r="C59" s="31">
        <v>16.9466</v>
      </c>
      <c r="D59" s="31">
        <v>16.456299999999999</v>
      </c>
    </row>
    <row r="60" spans="1:7" x14ac:dyDescent="0.2">
      <c r="A60" s="7" t="s">
        <v>61</v>
      </c>
      <c r="C60" s="31">
        <v>94.074299999999994</v>
      </c>
      <c r="D60" s="31">
        <v>97.538399999999996</v>
      </c>
    </row>
    <row r="61" spans="1:7" x14ac:dyDescent="0.2">
      <c r="A61" s="7" t="s">
        <v>83</v>
      </c>
      <c r="C61" s="31">
        <v>16.566299999999998</v>
      </c>
      <c r="D61" s="31">
        <v>16.6584</v>
      </c>
    </row>
    <row r="62" spans="1:7" x14ac:dyDescent="0.2">
      <c r="A62" s="7" t="s">
        <v>84</v>
      </c>
      <c r="C62" s="31">
        <v>13.3977</v>
      </c>
      <c r="D62" s="31">
        <v>13.3714</v>
      </c>
    </row>
    <row r="63" spans="1:7" x14ac:dyDescent="0.2">
      <c r="A63" s="7" t="s">
        <v>1067</v>
      </c>
      <c r="C63" s="31">
        <v>14.704000000000001</v>
      </c>
      <c r="D63" s="31">
        <v>14.7057</v>
      </c>
    </row>
    <row r="64" spans="1:7" x14ac:dyDescent="0.2">
      <c r="A64" s="7" t="s">
        <v>1068</v>
      </c>
      <c r="C64" s="31">
        <v>19.012899999999998</v>
      </c>
      <c r="D64" s="31">
        <v>18.439599999999999</v>
      </c>
    </row>
    <row r="66" spans="1:5" x14ac:dyDescent="0.2">
      <c r="A66" s="14" t="s">
        <v>38</v>
      </c>
    </row>
    <row r="67" spans="1:5" x14ac:dyDescent="0.2">
      <c r="A67" s="84" t="s">
        <v>39</v>
      </c>
      <c r="B67" s="85"/>
      <c r="C67" s="32" t="s">
        <v>40</v>
      </c>
    </row>
    <row r="68" spans="1:5" x14ac:dyDescent="0.2">
      <c r="A68" s="80" t="s">
        <v>81</v>
      </c>
      <c r="B68" s="81"/>
      <c r="C68" s="33">
        <v>0.43</v>
      </c>
    </row>
    <row r="69" spans="1:5" x14ac:dyDescent="0.2">
      <c r="A69" s="80" t="s">
        <v>82</v>
      </c>
      <c r="B69" s="81"/>
      <c r="C69" s="33">
        <v>0.45500000000000002</v>
      </c>
    </row>
    <row r="70" spans="1:5" x14ac:dyDescent="0.2">
      <c r="A70" s="80" t="s">
        <v>1065</v>
      </c>
      <c r="B70" s="81"/>
      <c r="C70" s="33">
        <v>0.5</v>
      </c>
    </row>
    <row r="71" spans="1:5" x14ac:dyDescent="0.2">
      <c r="A71" s="80" t="s">
        <v>1066</v>
      </c>
      <c r="B71" s="81"/>
      <c r="C71" s="33">
        <v>1.05</v>
      </c>
    </row>
    <row r="72" spans="1:5" x14ac:dyDescent="0.2">
      <c r="A72" s="80" t="s">
        <v>83</v>
      </c>
      <c r="B72" s="81"/>
      <c r="C72" s="33">
        <v>0.51</v>
      </c>
    </row>
    <row r="73" spans="1:5" x14ac:dyDescent="0.2">
      <c r="A73" s="80" t="s">
        <v>84</v>
      </c>
      <c r="B73" s="81"/>
      <c r="C73" s="33">
        <v>0.51500000000000001</v>
      </c>
    </row>
    <row r="74" spans="1:5" x14ac:dyDescent="0.2">
      <c r="A74" s="80" t="s">
        <v>1067</v>
      </c>
      <c r="B74" s="81"/>
      <c r="C74" s="33">
        <v>0.53</v>
      </c>
    </row>
    <row r="75" spans="1:5" x14ac:dyDescent="0.2">
      <c r="A75" s="80" t="s">
        <v>1068</v>
      </c>
      <c r="B75" s="81"/>
      <c r="C75" s="33">
        <v>1.25</v>
      </c>
    </row>
    <row r="76" spans="1:5" x14ac:dyDescent="0.2">
      <c r="A76" s="7" t="s">
        <v>41</v>
      </c>
    </row>
    <row r="77" spans="1:5" x14ac:dyDescent="0.2">
      <c r="A77" s="7" t="s">
        <v>42</v>
      </c>
    </row>
    <row r="79" spans="1:5" x14ac:dyDescent="0.2">
      <c r="A79" s="14" t="s">
        <v>935</v>
      </c>
      <c r="D79" s="34">
        <v>2.8603715410617099</v>
      </c>
      <c r="E79" s="10" t="s">
        <v>43</v>
      </c>
    </row>
    <row r="81" spans="1:4" x14ac:dyDescent="0.2">
      <c r="A81" s="14" t="s">
        <v>44</v>
      </c>
      <c r="D81" s="30" t="s">
        <v>45</v>
      </c>
    </row>
    <row r="83" spans="1:4" x14ac:dyDescent="0.2">
      <c r="A83" s="14" t="s">
        <v>1069</v>
      </c>
    </row>
    <row r="84" spans="1:4" ht="14.4" x14ac:dyDescent="0.3">
      <c r="A84" s="72" t="s">
        <v>1070</v>
      </c>
    </row>
    <row r="86" spans="1:4" x14ac:dyDescent="0.2">
      <c r="A86" s="14" t="s">
        <v>1071</v>
      </c>
    </row>
    <row r="87" spans="1:4" x14ac:dyDescent="0.2">
      <c r="A87" s="68"/>
    </row>
    <row r="88" spans="1:4" x14ac:dyDescent="0.2">
      <c r="A88" s="68" t="s">
        <v>1156</v>
      </c>
    </row>
    <row r="89" spans="1:4" x14ac:dyDescent="0.2">
      <c r="A89" s="70"/>
    </row>
    <row r="90" spans="1:4" x14ac:dyDescent="0.2">
      <c r="A90" s="69"/>
    </row>
    <row r="91" spans="1:4" x14ac:dyDescent="0.2">
      <c r="A91" s="69"/>
    </row>
    <row r="92" spans="1:4" x14ac:dyDescent="0.2">
      <c r="A92" s="69"/>
    </row>
    <row r="93" spans="1:4" x14ac:dyDescent="0.2">
      <c r="A93" s="69"/>
    </row>
    <row r="94" spans="1:4" x14ac:dyDescent="0.2">
      <c r="A94" s="69"/>
    </row>
    <row r="95" spans="1:4" x14ac:dyDescent="0.2">
      <c r="A95" s="69"/>
    </row>
    <row r="96" spans="1:4" x14ac:dyDescent="0.2">
      <c r="A96" s="69"/>
    </row>
    <row r="97" spans="1:1" x14ac:dyDescent="0.2">
      <c r="A97" s="69"/>
    </row>
    <row r="98" spans="1:1" x14ac:dyDescent="0.2">
      <c r="A98" s="69"/>
    </row>
    <row r="99" spans="1:1" x14ac:dyDescent="0.2">
      <c r="A99" s="69"/>
    </row>
    <row r="100" spans="1:1" x14ac:dyDescent="0.2">
      <c r="A100" s="69"/>
    </row>
    <row r="101" spans="1:1" x14ac:dyDescent="0.2">
      <c r="A101" s="69"/>
    </row>
    <row r="102" spans="1:1" x14ac:dyDescent="0.2">
      <c r="A102" s="68" t="s">
        <v>1072</v>
      </c>
    </row>
    <row r="103" spans="1:1" x14ac:dyDescent="0.2">
      <c r="A103" s="69"/>
    </row>
    <row r="104" spans="1:1" x14ac:dyDescent="0.2">
      <c r="A104" s="68" t="s">
        <v>1158</v>
      </c>
    </row>
    <row r="105" spans="1:1" x14ac:dyDescent="0.2">
      <c r="A105" s="69"/>
    </row>
    <row r="106" spans="1:1" x14ac:dyDescent="0.2">
      <c r="A106" s="69"/>
    </row>
    <row r="107" spans="1:1" x14ac:dyDescent="0.2">
      <c r="A107" s="69"/>
    </row>
    <row r="108" spans="1:1" x14ac:dyDescent="0.2">
      <c r="A108" s="69"/>
    </row>
    <row r="109" spans="1:1" x14ac:dyDescent="0.2">
      <c r="A109" s="69"/>
    </row>
    <row r="110" spans="1:1" x14ac:dyDescent="0.2">
      <c r="A110" s="69"/>
    </row>
    <row r="111" spans="1:1" x14ac:dyDescent="0.2">
      <c r="A111" s="69"/>
    </row>
    <row r="112" spans="1:1" x14ac:dyDescent="0.2">
      <c r="A112" s="69"/>
    </row>
    <row r="113" spans="1:1" x14ac:dyDescent="0.2">
      <c r="A113" s="69"/>
    </row>
    <row r="114" spans="1:1" x14ac:dyDescent="0.2">
      <c r="A114" s="69"/>
    </row>
    <row r="115" spans="1:1" x14ac:dyDescent="0.2">
      <c r="A115" s="69"/>
    </row>
    <row r="116" spans="1:1" x14ac:dyDescent="0.2">
      <c r="A116" s="69"/>
    </row>
    <row r="117" spans="1:1" x14ac:dyDescent="0.2">
      <c r="A117" s="69"/>
    </row>
    <row r="118" spans="1:1" x14ac:dyDescent="0.2">
      <c r="A118" s="69"/>
    </row>
    <row r="119" spans="1:1" x14ac:dyDescent="0.2">
      <c r="A119" s="69"/>
    </row>
    <row r="120" spans="1:1" x14ac:dyDescent="0.2">
      <c r="A120" s="70"/>
    </row>
    <row r="121" spans="1:1" x14ac:dyDescent="0.2">
      <c r="A121" s="70"/>
    </row>
  </sheetData>
  <mergeCells count="11">
    <mergeCell ref="A72:B72"/>
    <mergeCell ref="A73:B73"/>
    <mergeCell ref="A74:B74"/>
    <mergeCell ref="A75:B75"/>
    <mergeCell ref="A1:G1"/>
    <mergeCell ref="A67:B67"/>
    <mergeCell ref="A68:B68"/>
    <mergeCell ref="A69:B69"/>
    <mergeCell ref="A70:B70"/>
    <mergeCell ref="A71:B71"/>
    <mergeCell ref="A50:G50"/>
  </mergeCells>
  <conditionalFormatting sqref="F2:F3">
    <cfRule type="cellIs" dxfId="73" priority="4" stopIfTrue="1" operator="between">
      <formula>0.009</formula>
      <formula>-0.009</formula>
    </cfRule>
  </conditionalFormatting>
  <conditionalFormatting sqref="F5:F48 F51:F65538">
    <cfRule type="cellIs" dxfId="72" priority="2" stopIfTrue="1" operator="between">
      <formula>0.009</formula>
      <formula>-0.009</formula>
    </cfRule>
  </conditionalFormatting>
  <conditionalFormatting sqref="F49">
    <cfRule type="cellIs" dxfId="71" priority="1" stopIfTrue="1" operator="between">
      <formula>0.009</formula>
      <formula>-0.009</formula>
    </cfRule>
  </conditionalFormatting>
  <hyperlinks>
    <hyperlink ref="A8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2"/>
  <sheetViews>
    <sheetView workbookViewId="0">
      <selection sqref="A1:G1"/>
    </sheetView>
  </sheetViews>
  <sheetFormatPr defaultColWidth="9.33203125" defaultRowHeight="10.199999999999999" x14ac:dyDescent="0.2"/>
  <cols>
    <col min="1" max="1" width="38.6640625" style="7" bestFit="1" customWidth="1"/>
    <col min="2" max="2" width="53.6640625"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8" s="1" customFormat="1" ht="13.8" x14ac:dyDescent="0.2">
      <c r="A1" s="82" t="s">
        <v>1073</v>
      </c>
      <c r="B1" s="83"/>
      <c r="C1" s="83"/>
      <c r="D1" s="83"/>
      <c r="E1" s="83"/>
      <c r="F1" s="83"/>
      <c r="G1" s="83"/>
    </row>
    <row r="2" spans="1:8" s="1" customFormat="1" ht="11.4" x14ac:dyDescent="0.2">
      <c r="E2" s="5"/>
      <c r="F2" s="9"/>
      <c r="G2" s="10"/>
    </row>
    <row r="3" spans="1:8" s="1" customFormat="1" ht="12" x14ac:dyDescent="0.2">
      <c r="A3" s="8" t="s">
        <v>7</v>
      </c>
      <c r="B3" s="2"/>
      <c r="C3" s="3"/>
      <c r="D3" s="3"/>
      <c r="E3" s="4"/>
      <c r="F3" s="9"/>
      <c r="G3" s="10"/>
    </row>
    <row r="4" spans="1:8" s="1" customFormat="1" ht="31.5" customHeight="1" x14ac:dyDescent="0.2">
      <c r="A4" s="6" t="s">
        <v>2</v>
      </c>
      <c r="B4" s="6" t="s">
        <v>0</v>
      </c>
      <c r="C4" s="13" t="s">
        <v>31</v>
      </c>
      <c r="D4" s="13" t="s">
        <v>1</v>
      </c>
      <c r="E4" s="52" t="s">
        <v>6</v>
      </c>
      <c r="F4" s="12" t="s">
        <v>3</v>
      </c>
      <c r="G4" s="12" t="s">
        <v>5</v>
      </c>
      <c r="H4" s="12" t="s">
        <v>1074</v>
      </c>
    </row>
    <row r="5" spans="1:8" x14ac:dyDescent="0.2">
      <c r="A5" s="16" t="s">
        <v>50</v>
      </c>
      <c r="B5" s="17"/>
      <c r="C5" s="17"/>
      <c r="D5" s="17"/>
      <c r="E5" s="18"/>
      <c r="F5" s="19"/>
      <c r="G5" s="18"/>
      <c r="H5" s="18"/>
    </row>
    <row r="6" spans="1:8" x14ac:dyDescent="0.2">
      <c r="A6" s="20" t="s">
        <v>51</v>
      </c>
      <c r="B6" s="21"/>
      <c r="C6" s="21"/>
      <c r="D6" s="21"/>
      <c r="E6" s="22"/>
      <c r="F6" s="23"/>
      <c r="G6" s="22"/>
      <c r="H6" s="22"/>
    </row>
    <row r="7" spans="1:8" x14ac:dyDescent="0.2">
      <c r="A7" s="21" t="s">
        <v>1039</v>
      </c>
      <c r="B7" s="21" t="s">
        <v>1040</v>
      </c>
      <c r="C7" s="21" t="s">
        <v>54</v>
      </c>
      <c r="D7" s="24">
        <v>5000</v>
      </c>
      <c r="E7" s="22">
        <v>4982.4210959000002</v>
      </c>
      <c r="F7" s="23">
        <v>8.0601461231845803</v>
      </c>
      <c r="G7" s="22">
        <v>7.6306000000000003</v>
      </c>
      <c r="H7" s="22"/>
    </row>
    <row r="8" spans="1:8" x14ac:dyDescent="0.2">
      <c r="A8" s="21" t="s">
        <v>1075</v>
      </c>
      <c r="B8" s="21" t="s">
        <v>1076</v>
      </c>
      <c r="C8" s="21" t="s">
        <v>78</v>
      </c>
      <c r="D8" s="24">
        <v>3000</v>
      </c>
      <c r="E8" s="22">
        <v>3098.8392951000001</v>
      </c>
      <c r="F8" s="23">
        <v>5.0130442710524399</v>
      </c>
      <c r="G8" s="22">
        <v>8.3800000000000008</v>
      </c>
      <c r="H8" s="22"/>
    </row>
    <row r="9" spans="1:8" x14ac:dyDescent="0.2">
      <c r="A9" s="21" t="s">
        <v>1077</v>
      </c>
      <c r="B9" s="21" t="s">
        <v>1078</v>
      </c>
      <c r="C9" s="21" t="s">
        <v>54</v>
      </c>
      <c r="D9" s="24">
        <v>250</v>
      </c>
      <c r="E9" s="22">
        <v>2670.5834835999999</v>
      </c>
      <c r="F9" s="23">
        <v>4.32024766627862</v>
      </c>
      <c r="G9" s="22">
        <v>7.98</v>
      </c>
      <c r="H9" s="22"/>
    </row>
    <row r="10" spans="1:8" x14ac:dyDescent="0.2">
      <c r="A10" s="21" t="s">
        <v>53</v>
      </c>
      <c r="B10" s="21" t="s">
        <v>52</v>
      </c>
      <c r="C10" s="21" t="s">
        <v>54</v>
      </c>
      <c r="D10" s="24">
        <v>2500</v>
      </c>
      <c r="E10" s="22">
        <v>2663.9841940000001</v>
      </c>
      <c r="F10" s="23">
        <v>4.3095718848740701</v>
      </c>
      <c r="G10" s="22">
        <v>7.76</v>
      </c>
      <c r="H10" s="22"/>
    </row>
    <row r="11" spans="1:8" x14ac:dyDescent="0.2">
      <c r="A11" s="21" t="s">
        <v>1079</v>
      </c>
      <c r="B11" s="21" t="s">
        <v>1080</v>
      </c>
      <c r="C11" s="21" t="s">
        <v>54</v>
      </c>
      <c r="D11" s="24">
        <v>250</v>
      </c>
      <c r="E11" s="22">
        <v>2652.5252049000001</v>
      </c>
      <c r="F11" s="23">
        <v>4.2910344861291199</v>
      </c>
      <c r="G11" s="22">
        <v>7.5845000000000002</v>
      </c>
      <c r="H11" s="22"/>
    </row>
    <row r="12" spans="1:8" x14ac:dyDescent="0.2">
      <c r="A12" s="21" t="s">
        <v>1081</v>
      </c>
      <c r="B12" s="21" t="s">
        <v>1082</v>
      </c>
      <c r="C12" s="21" t="s">
        <v>64</v>
      </c>
      <c r="D12" s="24">
        <v>2500</v>
      </c>
      <c r="E12" s="22">
        <v>2605.0422268000002</v>
      </c>
      <c r="F12" s="23">
        <v>4.2142204765374904</v>
      </c>
      <c r="G12" s="22">
        <v>7.72</v>
      </c>
      <c r="H12" s="22"/>
    </row>
    <row r="13" spans="1:8" x14ac:dyDescent="0.2">
      <c r="A13" s="21" t="s">
        <v>56</v>
      </c>
      <c r="B13" s="21" t="s">
        <v>55</v>
      </c>
      <c r="C13" s="21" t="s">
        <v>57</v>
      </c>
      <c r="D13" s="24">
        <v>2500</v>
      </c>
      <c r="E13" s="22">
        <v>2564.6497267999998</v>
      </c>
      <c r="F13" s="23">
        <v>4.1488768522202601</v>
      </c>
      <c r="G13" s="22">
        <v>7.93</v>
      </c>
      <c r="H13" s="22"/>
    </row>
    <row r="14" spans="1:8" x14ac:dyDescent="0.2">
      <c r="A14" s="21" t="s">
        <v>1049</v>
      </c>
      <c r="B14" s="21" t="s">
        <v>1050</v>
      </c>
      <c r="C14" s="21" t="s">
        <v>54</v>
      </c>
      <c r="D14" s="24">
        <v>2500</v>
      </c>
      <c r="E14" s="22">
        <v>2560.6392123000001</v>
      </c>
      <c r="F14" s="23">
        <v>4.1423889756885597</v>
      </c>
      <c r="G14" s="22">
        <v>7.6984000000000004</v>
      </c>
      <c r="H14" s="22"/>
    </row>
    <row r="15" spans="1:8" x14ac:dyDescent="0.2">
      <c r="A15" s="21" t="s">
        <v>1051</v>
      </c>
      <c r="B15" s="21" t="s">
        <v>1052</v>
      </c>
      <c r="C15" s="21" t="s">
        <v>57</v>
      </c>
      <c r="D15" s="24">
        <v>2500</v>
      </c>
      <c r="E15" s="22">
        <v>2560.4651370000001</v>
      </c>
      <c r="F15" s="23">
        <v>4.1421073711578602</v>
      </c>
      <c r="G15" s="22">
        <v>7.71</v>
      </c>
      <c r="H15" s="22"/>
    </row>
    <row r="16" spans="1:8" x14ac:dyDescent="0.2">
      <c r="A16" s="21" t="s">
        <v>1083</v>
      </c>
      <c r="B16" s="21" t="s">
        <v>1084</v>
      </c>
      <c r="C16" s="21" t="s">
        <v>54</v>
      </c>
      <c r="D16" s="24">
        <v>250</v>
      </c>
      <c r="E16" s="22">
        <v>2558.1542212999998</v>
      </c>
      <c r="F16" s="23">
        <v>4.1383689640939396</v>
      </c>
      <c r="G16" s="22">
        <v>6.7337999999999996</v>
      </c>
      <c r="H16" s="22">
        <v>8.43</v>
      </c>
    </row>
    <row r="17" spans="1:9" x14ac:dyDescent="0.2">
      <c r="A17" s="21" t="s">
        <v>1085</v>
      </c>
      <c r="B17" s="21" t="s">
        <v>1086</v>
      </c>
      <c r="C17" s="21" t="s">
        <v>54</v>
      </c>
      <c r="D17" s="24">
        <v>25</v>
      </c>
      <c r="E17" s="22">
        <v>2538.8851370000002</v>
      </c>
      <c r="F17" s="23">
        <v>4.1071970434295499</v>
      </c>
      <c r="G17" s="22">
        <v>8.0419999999999998</v>
      </c>
      <c r="H17" s="22"/>
    </row>
    <row r="18" spans="1:9" x14ac:dyDescent="0.2">
      <c r="A18" s="21" t="s">
        <v>1087</v>
      </c>
      <c r="B18" s="21" t="s">
        <v>1088</v>
      </c>
      <c r="C18" s="21" t="s">
        <v>65</v>
      </c>
      <c r="D18" s="24">
        <v>2500</v>
      </c>
      <c r="E18" s="22">
        <v>2529.8036301000002</v>
      </c>
      <c r="F18" s="23">
        <v>4.0925057374913703</v>
      </c>
      <c r="G18" s="22">
        <v>7.69</v>
      </c>
      <c r="H18" s="22"/>
    </row>
    <row r="19" spans="1:9" x14ac:dyDescent="0.2">
      <c r="A19" s="21" t="s">
        <v>86</v>
      </c>
      <c r="B19" s="21" t="s">
        <v>85</v>
      </c>
      <c r="C19" s="21" t="s">
        <v>64</v>
      </c>
      <c r="D19" s="24">
        <v>2500</v>
      </c>
      <c r="E19" s="22">
        <v>2513.1543151000001</v>
      </c>
      <c r="F19" s="23">
        <v>4.0655718615367</v>
      </c>
      <c r="G19" s="22">
        <v>7.71</v>
      </c>
      <c r="H19" s="22"/>
    </row>
    <row r="20" spans="1:9" x14ac:dyDescent="0.2">
      <c r="A20" s="21" t="s">
        <v>1089</v>
      </c>
      <c r="B20" s="21" t="s">
        <v>1090</v>
      </c>
      <c r="C20" s="21" t="s">
        <v>54</v>
      </c>
      <c r="D20" s="24">
        <v>250</v>
      </c>
      <c r="E20" s="22">
        <v>2503.2862842</v>
      </c>
      <c r="F20" s="23">
        <v>4.0496081825398402</v>
      </c>
      <c r="G20" s="22">
        <v>7.77</v>
      </c>
      <c r="H20" s="22"/>
    </row>
    <row r="21" spans="1:9" x14ac:dyDescent="0.2">
      <c r="A21" s="21" t="s">
        <v>67</v>
      </c>
      <c r="B21" s="21" t="s">
        <v>66</v>
      </c>
      <c r="C21" s="21" t="s">
        <v>65</v>
      </c>
      <c r="D21" s="24">
        <v>2000</v>
      </c>
      <c r="E21" s="22">
        <v>2014.4083287999999</v>
      </c>
      <c r="F21" s="23">
        <v>3.2587421194183901</v>
      </c>
      <c r="G21" s="22">
        <v>7.6121999999999996</v>
      </c>
      <c r="H21" s="22"/>
    </row>
    <row r="22" spans="1:9" x14ac:dyDescent="0.2">
      <c r="A22" s="21" t="s">
        <v>1091</v>
      </c>
      <c r="B22" s="21" t="s">
        <v>1092</v>
      </c>
      <c r="C22" s="21" t="s">
        <v>64</v>
      </c>
      <c r="D22" s="24">
        <v>100</v>
      </c>
      <c r="E22" s="22">
        <v>1032.0043014</v>
      </c>
      <c r="F22" s="23">
        <v>1.66949065703899</v>
      </c>
      <c r="G22" s="22">
        <v>7.5949999999999998</v>
      </c>
      <c r="H22" s="22"/>
    </row>
    <row r="23" spans="1:9" x14ac:dyDescent="0.2">
      <c r="A23" s="21" t="s">
        <v>71</v>
      </c>
      <c r="B23" s="21" t="s">
        <v>70</v>
      </c>
      <c r="C23" s="21" t="s">
        <v>54</v>
      </c>
      <c r="D23" s="24">
        <v>1000</v>
      </c>
      <c r="E23" s="22">
        <v>1019.9730411</v>
      </c>
      <c r="F23" s="23">
        <v>1.65002748558127</v>
      </c>
      <c r="G23" s="22">
        <v>7.68</v>
      </c>
      <c r="H23" s="22"/>
    </row>
    <row r="24" spans="1:9" x14ac:dyDescent="0.2">
      <c r="A24" s="21" t="s">
        <v>1093</v>
      </c>
      <c r="B24" s="21" t="s">
        <v>1094</v>
      </c>
      <c r="C24" s="21" t="s">
        <v>65</v>
      </c>
      <c r="D24" s="24">
        <v>1000</v>
      </c>
      <c r="E24" s="22">
        <v>1011.2430274</v>
      </c>
      <c r="F24" s="23">
        <v>1.6359047960845301</v>
      </c>
      <c r="G24" s="22">
        <v>7.6121999999999996</v>
      </c>
      <c r="H24" s="22"/>
    </row>
    <row r="25" spans="1:9" x14ac:dyDescent="0.2">
      <c r="A25" s="21" t="s">
        <v>1095</v>
      </c>
      <c r="B25" s="21" t="s">
        <v>1096</v>
      </c>
      <c r="C25" s="21" t="s">
        <v>54</v>
      </c>
      <c r="D25" s="24">
        <v>50</v>
      </c>
      <c r="E25" s="22">
        <v>533.98235250000005</v>
      </c>
      <c r="F25" s="23">
        <v>0.86383220235912395</v>
      </c>
      <c r="G25" s="22">
        <v>7.68</v>
      </c>
      <c r="H25" s="22"/>
    </row>
    <row r="26" spans="1:9" x14ac:dyDescent="0.2">
      <c r="A26" s="21" t="s">
        <v>1097</v>
      </c>
      <c r="B26" s="21" t="s">
        <v>1098</v>
      </c>
      <c r="C26" s="21" t="s">
        <v>54</v>
      </c>
      <c r="D26" s="24">
        <v>50</v>
      </c>
      <c r="E26" s="22">
        <v>525.64339340000004</v>
      </c>
      <c r="F26" s="23">
        <v>0.85034212844374002</v>
      </c>
      <c r="G26" s="22">
        <v>7.5949999999999998</v>
      </c>
      <c r="H26" s="22"/>
    </row>
    <row r="27" spans="1:9" x14ac:dyDescent="0.2">
      <c r="A27" s="21" t="s">
        <v>1057</v>
      </c>
      <c r="B27" s="21" t="s">
        <v>1058</v>
      </c>
      <c r="C27" s="21" t="s">
        <v>54</v>
      </c>
      <c r="D27" s="24">
        <v>50</v>
      </c>
      <c r="E27" s="22">
        <v>512.40802729999996</v>
      </c>
      <c r="F27" s="23">
        <v>0.82893105484989504</v>
      </c>
      <c r="G27" s="22">
        <v>7.75</v>
      </c>
      <c r="H27" s="22"/>
    </row>
    <row r="28" spans="1:9" x14ac:dyDescent="0.2">
      <c r="A28" s="21" t="s">
        <v>1099</v>
      </c>
      <c r="B28" s="21" t="s">
        <v>1100</v>
      </c>
      <c r="C28" s="21" t="s">
        <v>54</v>
      </c>
      <c r="D28" s="24">
        <v>5</v>
      </c>
      <c r="E28" s="22">
        <v>507.41458219999998</v>
      </c>
      <c r="F28" s="23">
        <v>0.82085307501049098</v>
      </c>
      <c r="G28" s="22">
        <v>7.9749999999999996</v>
      </c>
      <c r="H28" s="22"/>
    </row>
    <row r="29" spans="1:9" x14ac:dyDescent="0.2">
      <c r="A29" s="21" t="s">
        <v>1061</v>
      </c>
      <c r="B29" s="21" t="s">
        <v>1062</v>
      </c>
      <c r="C29" s="21" t="s">
        <v>54</v>
      </c>
      <c r="D29" s="24">
        <v>44</v>
      </c>
      <c r="E29" s="22">
        <v>452.0836175</v>
      </c>
      <c r="F29" s="23">
        <v>0.73134324594651301</v>
      </c>
      <c r="G29" s="22">
        <v>7.7375999999999996</v>
      </c>
      <c r="H29" s="22"/>
    </row>
    <row r="30" spans="1:9" x14ac:dyDescent="0.2">
      <c r="A30" s="20" t="s">
        <v>24</v>
      </c>
      <c r="B30" s="20"/>
      <c r="C30" s="20"/>
      <c r="D30" s="20"/>
      <c r="E30" s="25">
        <f>SUM(E6:E29)</f>
        <v>46611.593835699998</v>
      </c>
      <c r="F30" s="26">
        <f>SUM(F6:F29)</f>
        <v>75.404356660947357</v>
      </c>
      <c r="G30" s="25"/>
      <c r="H30" s="22"/>
      <c r="I30" s="14"/>
    </row>
    <row r="31" spans="1:9" x14ac:dyDescent="0.2">
      <c r="A31" s="21"/>
      <c r="B31" s="21"/>
      <c r="C31" s="21"/>
      <c r="D31" s="21"/>
      <c r="E31" s="22"/>
      <c r="F31" s="23"/>
      <c r="G31" s="22"/>
      <c r="H31" s="22"/>
    </row>
    <row r="32" spans="1:9" x14ac:dyDescent="0.2">
      <c r="A32" s="20" t="s">
        <v>23</v>
      </c>
      <c r="B32" s="21"/>
      <c r="C32" s="21"/>
      <c r="D32" s="21"/>
      <c r="E32" s="22"/>
      <c r="F32" s="23"/>
      <c r="G32" s="22"/>
      <c r="H32" s="22"/>
    </row>
    <row r="33" spans="1:9" x14ac:dyDescent="0.2">
      <c r="A33" s="20" t="s">
        <v>848</v>
      </c>
      <c r="B33" s="21"/>
      <c r="C33" s="21"/>
      <c r="D33" s="21"/>
      <c r="E33" s="22"/>
      <c r="F33" s="23"/>
      <c r="G33" s="22"/>
      <c r="H33" s="25"/>
    </row>
    <row r="34" spans="1:9" x14ac:dyDescent="0.2">
      <c r="A34" s="21" t="s">
        <v>961</v>
      </c>
      <c r="B34" s="21" t="s">
        <v>962</v>
      </c>
      <c r="C34" s="21" t="s">
        <v>861</v>
      </c>
      <c r="D34" s="24">
        <v>500</v>
      </c>
      <c r="E34" s="22">
        <v>2382.1925000000001</v>
      </c>
      <c r="F34" s="23">
        <v>3.8537127380410698</v>
      </c>
      <c r="G34" s="22">
        <v>7.4897999999999998</v>
      </c>
      <c r="H34" s="22"/>
    </row>
    <row r="35" spans="1:9" x14ac:dyDescent="0.2">
      <c r="A35" s="20" t="s">
        <v>24</v>
      </c>
      <c r="B35" s="20"/>
      <c r="C35" s="20"/>
      <c r="D35" s="20"/>
      <c r="E35" s="25">
        <f>SUM(E33:E34)</f>
        <v>2382.1925000000001</v>
      </c>
      <c r="F35" s="26">
        <f>SUM(F33:F34)</f>
        <v>3.8537127380410698</v>
      </c>
      <c r="G35" s="25"/>
      <c r="H35" s="22"/>
      <c r="I35" s="14"/>
    </row>
    <row r="36" spans="1:9" x14ac:dyDescent="0.2">
      <c r="A36" s="21"/>
      <c r="B36" s="21"/>
      <c r="C36" s="21"/>
      <c r="D36" s="21"/>
      <c r="E36" s="22"/>
      <c r="F36" s="23"/>
      <c r="G36" s="22"/>
      <c r="H36" s="22"/>
    </row>
    <row r="37" spans="1:9" x14ac:dyDescent="0.2">
      <c r="A37" s="20" t="s">
        <v>46</v>
      </c>
      <c r="B37" s="21"/>
      <c r="C37" s="21"/>
      <c r="D37" s="21"/>
      <c r="E37" s="22"/>
      <c r="F37" s="23"/>
      <c r="G37" s="22"/>
      <c r="H37" s="25"/>
    </row>
    <row r="38" spans="1:9" x14ac:dyDescent="0.2">
      <c r="A38" s="21" t="s">
        <v>1063</v>
      </c>
      <c r="B38" s="21" t="s">
        <v>1064</v>
      </c>
      <c r="C38" s="21" t="s">
        <v>49</v>
      </c>
      <c r="D38" s="24">
        <v>5000000</v>
      </c>
      <c r="E38" s="22">
        <v>5075.3977777999999</v>
      </c>
      <c r="F38" s="23">
        <v>8.2105560599881002</v>
      </c>
      <c r="G38" s="22">
        <v>7.8815007603458902</v>
      </c>
      <c r="H38" s="22"/>
    </row>
    <row r="39" spans="1:9" x14ac:dyDescent="0.2">
      <c r="A39" s="21" t="s">
        <v>48</v>
      </c>
      <c r="B39" s="21" t="s">
        <v>47</v>
      </c>
      <c r="C39" s="21" t="s">
        <v>49</v>
      </c>
      <c r="D39" s="24">
        <v>1500000</v>
      </c>
      <c r="E39" s="22">
        <v>1553.1134999999999</v>
      </c>
      <c r="F39" s="23">
        <v>2.5124977425516799</v>
      </c>
      <c r="G39" s="22">
        <v>7.1748922257999901</v>
      </c>
      <c r="H39" s="22"/>
    </row>
    <row r="40" spans="1:9" x14ac:dyDescent="0.2">
      <c r="A40" s="20" t="s">
        <v>24</v>
      </c>
      <c r="B40" s="20"/>
      <c r="C40" s="20"/>
      <c r="D40" s="20"/>
      <c r="E40" s="25">
        <f>SUM(E38:E39)</f>
        <v>6628.5112778000002</v>
      </c>
      <c r="F40" s="26">
        <f>SUM(F38:F39)</f>
        <v>10.723053802539781</v>
      </c>
      <c r="G40" s="25"/>
      <c r="H40" s="22"/>
      <c r="I40" s="14"/>
    </row>
    <row r="41" spans="1:9" x14ac:dyDescent="0.2">
      <c r="A41" s="21"/>
      <c r="B41" s="21"/>
      <c r="C41" s="21"/>
      <c r="D41" s="21"/>
      <c r="E41" s="22"/>
      <c r="F41" s="23"/>
      <c r="G41" s="22"/>
      <c r="H41" s="25"/>
    </row>
    <row r="42" spans="1:9" x14ac:dyDescent="0.2">
      <c r="A42" s="20" t="s">
        <v>914</v>
      </c>
      <c r="B42" s="21"/>
      <c r="C42" s="21"/>
      <c r="D42" s="21"/>
      <c r="E42" s="22"/>
      <c r="F42" s="23"/>
      <c r="G42" s="22"/>
      <c r="H42" s="22"/>
    </row>
    <row r="43" spans="1:9" x14ac:dyDescent="0.2">
      <c r="A43" s="21" t="s">
        <v>915</v>
      </c>
      <c r="B43" s="21" t="s">
        <v>916</v>
      </c>
      <c r="C43" s="21" t="s">
        <v>917</v>
      </c>
      <c r="D43" s="24">
        <v>1762.3119999999999</v>
      </c>
      <c r="E43" s="22">
        <v>181.27572649999999</v>
      </c>
      <c r="F43" s="23">
        <v>0.29325278133933302</v>
      </c>
      <c r="G43" s="22">
        <v>6.99</v>
      </c>
      <c r="H43" s="25"/>
    </row>
    <row r="44" spans="1:9" x14ac:dyDescent="0.2">
      <c r="A44" s="20" t="s">
        <v>24</v>
      </c>
      <c r="B44" s="20"/>
      <c r="C44" s="20"/>
      <c r="D44" s="20"/>
      <c r="E44" s="25">
        <f>SUM(E43:E43)</f>
        <v>181.27572649999999</v>
      </c>
      <c r="F44" s="26">
        <f>SUM(F43:F43)</f>
        <v>0.29325278133933302</v>
      </c>
      <c r="G44" s="25"/>
      <c r="H44" s="25"/>
      <c r="I44" s="14"/>
    </row>
    <row r="45" spans="1:9" x14ac:dyDescent="0.2">
      <c r="A45" s="21"/>
      <c r="B45" s="21"/>
      <c r="C45" s="21"/>
      <c r="D45" s="21"/>
      <c r="E45" s="22"/>
      <c r="F45" s="23"/>
      <c r="G45" s="22"/>
      <c r="H45" s="25"/>
    </row>
    <row r="46" spans="1:9" x14ac:dyDescent="0.2">
      <c r="A46" s="20" t="s">
        <v>28</v>
      </c>
      <c r="B46" s="20"/>
      <c r="C46" s="20"/>
      <c r="D46" s="20"/>
      <c r="E46" s="25">
        <f>E30+E35+E40+E44</f>
        <v>55803.573339999988</v>
      </c>
      <c r="F46" s="26">
        <f>F30+F35+F40+F44</f>
        <v>90.274375982867539</v>
      </c>
      <c r="G46" s="25"/>
      <c r="H46" s="25"/>
      <c r="I46" s="14"/>
    </row>
    <row r="47" spans="1:9" x14ac:dyDescent="0.2">
      <c r="A47" s="20"/>
      <c r="B47" s="20"/>
      <c r="C47" s="20"/>
      <c r="D47" s="20"/>
      <c r="E47" s="25"/>
      <c r="F47" s="26"/>
      <c r="G47" s="25"/>
      <c r="H47" s="25"/>
      <c r="I47" s="14"/>
    </row>
    <row r="48" spans="1:9" x14ac:dyDescent="0.2">
      <c r="A48" s="20" t="s">
        <v>30</v>
      </c>
      <c r="B48" s="20"/>
      <c r="C48" s="20"/>
      <c r="D48" s="20"/>
      <c r="E48" s="25">
        <f>E50-(E30+E35+E40+E44)</f>
        <v>6011.9448870000124</v>
      </c>
      <c r="F48" s="26">
        <f>F50-(F30+F35+F40+F44)</f>
        <v>9.7256240171324606</v>
      </c>
      <c r="G48" s="25"/>
      <c r="H48" s="25"/>
      <c r="I48" s="14"/>
    </row>
    <row r="49" spans="1:9" x14ac:dyDescent="0.2">
      <c r="A49" s="20"/>
      <c r="B49" s="20"/>
      <c r="C49" s="20"/>
      <c r="D49" s="20"/>
      <c r="E49" s="25"/>
      <c r="F49" s="26"/>
      <c r="G49" s="25"/>
      <c r="H49" s="28"/>
      <c r="I49" s="14"/>
    </row>
    <row r="50" spans="1:9" x14ac:dyDescent="0.2">
      <c r="A50" s="27" t="s">
        <v>29</v>
      </c>
      <c r="B50" s="27"/>
      <c r="C50" s="27"/>
      <c r="D50" s="27"/>
      <c r="E50" s="28">
        <v>61815.518227</v>
      </c>
      <c r="F50" s="29">
        <v>100</v>
      </c>
      <c r="G50" s="28"/>
      <c r="H50" s="28"/>
      <c r="I50" s="14"/>
    </row>
    <row r="52" spans="1:9" x14ac:dyDescent="0.2">
      <c r="A52" s="14" t="s">
        <v>32</v>
      </c>
    </row>
    <row r="53" spans="1:9" x14ac:dyDescent="0.2">
      <c r="A53" s="14" t="s">
        <v>919</v>
      </c>
    </row>
    <row r="55" spans="1:9" ht="33.75" customHeight="1" x14ac:dyDescent="0.2">
      <c r="A55" s="86" t="s">
        <v>1034</v>
      </c>
      <c r="B55" s="86"/>
      <c r="C55" s="86"/>
      <c r="D55" s="86"/>
      <c r="E55" s="86"/>
      <c r="F55" s="86"/>
      <c r="G55" s="86"/>
    </row>
    <row r="56" spans="1:9" ht="17.399999999999999" customHeight="1" x14ac:dyDescent="0.2">
      <c r="A56" s="79"/>
      <c r="B56" s="79"/>
      <c r="C56" s="79"/>
      <c r="D56" s="79"/>
      <c r="E56" s="79"/>
      <c r="F56" s="79"/>
      <c r="G56" s="79"/>
    </row>
    <row r="57" spans="1:9" x14ac:dyDescent="0.2">
      <c r="A57" s="14" t="s">
        <v>34</v>
      </c>
    </row>
    <row r="58" spans="1:9" x14ac:dyDescent="0.2">
      <c r="A58" s="14" t="s">
        <v>35</v>
      </c>
      <c r="B58" s="14"/>
      <c r="C58" s="30" t="s">
        <v>37</v>
      </c>
      <c r="D58" s="14" t="s">
        <v>36</v>
      </c>
    </row>
    <row r="59" spans="1:9" x14ac:dyDescent="0.2">
      <c r="A59" s="7" t="s">
        <v>60</v>
      </c>
      <c r="C59" s="31">
        <v>19.956900000000001</v>
      </c>
      <c r="D59" s="31">
        <v>20.668800000000001</v>
      </c>
    </row>
    <row r="60" spans="1:9" x14ac:dyDescent="0.2">
      <c r="A60" s="7" t="s">
        <v>87</v>
      </c>
      <c r="C60" s="31">
        <v>10.3994</v>
      </c>
      <c r="D60" s="31">
        <v>10.498100000000001</v>
      </c>
    </row>
    <row r="61" spans="1:9" x14ac:dyDescent="0.2">
      <c r="A61" s="7" t="s">
        <v>61</v>
      </c>
      <c r="C61" s="31">
        <v>20.746099999999998</v>
      </c>
      <c r="D61" s="31">
        <v>21.519200000000001</v>
      </c>
    </row>
    <row r="62" spans="1:9" x14ac:dyDescent="0.2">
      <c r="A62" s="7" t="s">
        <v>88</v>
      </c>
      <c r="C62" s="31">
        <v>10.9635</v>
      </c>
      <c r="D62" s="31">
        <v>11.0761</v>
      </c>
    </row>
    <row r="64" spans="1:9" x14ac:dyDescent="0.2">
      <c r="A64" s="14" t="s">
        <v>38</v>
      </c>
    </row>
    <row r="65" spans="1:8" x14ac:dyDescent="0.2">
      <c r="A65" s="84" t="s">
        <v>39</v>
      </c>
      <c r="B65" s="85"/>
      <c r="C65" s="32" t="s">
        <v>40</v>
      </c>
    </row>
    <row r="66" spans="1:8" x14ac:dyDescent="0.2">
      <c r="A66" s="80" t="s">
        <v>87</v>
      </c>
      <c r="B66" s="81"/>
      <c r="C66" s="33">
        <v>0.27</v>
      </c>
    </row>
    <row r="67" spans="1:8" x14ac:dyDescent="0.2">
      <c r="A67" s="80" t="s">
        <v>88</v>
      </c>
      <c r="B67" s="81"/>
      <c r="C67" s="33">
        <v>0.28999999999999998</v>
      </c>
    </row>
    <row r="68" spans="1:8" x14ac:dyDescent="0.2">
      <c r="A68" s="7" t="s">
        <v>41</v>
      </c>
    </row>
    <row r="69" spans="1:8" x14ac:dyDescent="0.2">
      <c r="A69" s="7" t="s">
        <v>42</v>
      </c>
    </row>
    <row r="71" spans="1:8" x14ac:dyDescent="0.2">
      <c r="A71" s="14" t="s">
        <v>935</v>
      </c>
      <c r="D71" s="34">
        <v>3.2837220894371799</v>
      </c>
      <c r="E71" s="10" t="s">
        <v>43</v>
      </c>
    </row>
    <row r="73" spans="1:8" x14ac:dyDescent="0.2">
      <c r="A73" s="14" t="s">
        <v>44</v>
      </c>
      <c r="D73" s="30" t="s">
        <v>45</v>
      </c>
    </row>
    <row r="75" spans="1:8" x14ac:dyDescent="0.2">
      <c r="A75" s="14" t="s">
        <v>936</v>
      </c>
      <c r="H75" s="10"/>
    </row>
    <row r="76" spans="1:8" ht="14.4" x14ac:dyDescent="0.3">
      <c r="A76" s="72"/>
      <c r="H76" s="10"/>
    </row>
    <row r="77" spans="1:8" x14ac:dyDescent="0.2">
      <c r="A77" s="68" t="s">
        <v>1156</v>
      </c>
      <c r="H77" s="10"/>
    </row>
    <row r="78" spans="1:8" x14ac:dyDescent="0.2">
      <c r="A78" s="70"/>
      <c r="H78" s="10"/>
    </row>
    <row r="79" spans="1:8" x14ac:dyDescent="0.2">
      <c r="A79" s="69"/>
      <c r="H79" s="10"/>
    </row>
    <row r="80" spans="1:8" x14ac:dyDescent="0.2">
      <c r="A80" s="69"/>
      <c r="H80" s="10"/>
    </row>
    <row r="81" spans="1:8" x14ac:dyDescent="0.2">
      <c r="A81" s="69"/>
      <c r="H81" s="10"/>
    </row>
    <row r="82" spans="1:8" x14ac:dyDescent="0.2">
      <c r="A82" s="69"/>
      <c r="H82" s="10"/>
    </row>
    <row r="83" spans="1:8" x14ac:dyDescent="0.2">
      <c r="A83" s="69"/>
      <c r="H83" s="10"/>
    </row>
    <row r="84" spans="1:8" x14ac:dyDescent="0.2">
      <c r="A84" s="69"/>
      <c r="H84" s="10"/>
    </row>
    <row r="85" spans="1:8" x14ac:dyDescent="0.2">
      <c r="A85" s="69"/>
      <c r="H85" s="10"/>
    </row>
    <row r="86" spans="1:8" x14ac:dyDescent="0.2">
      <c r="A86" s="69"/>
      <c r="H86" s="10"/>
    </row>
    <row r="87" spans="1:8" x14ac:dyDescent="0.2">
      <c r="A87" s="69"/>
      <c r="H87" s="10"/>
    </row>
    <row r="88" spans="1:8" x14ac:dyDescent="0.2">
      <c r="A88" s="69"/>
      <c r="H88" s="10"/>
    </row>
    <row r="89" spans="1:8" x14ac:dyDescent="0.2">
      <c r="A89" s="69"/>
      <c r="H89" s="10"/>
    </row>
    <row r="90" spans="1:8" x14ac:dyDescent="0.2">
      <c r="A90" s="69"/>
      <c r="H90" s="10"/>
    </row>
    <row r="91" spans="1:8" x14ac:dyDescent="0.2">
      <c r="A91" s="68" t="s">
        <v>1101</v>
      </c>
      <c r="H91" s="10"/>
    </row>
    <row r="92" spans="1:8" x14ac:dyDescent="0.2">
      <c r="A92" s="69"/>
      <c r="H92" s="10"/>
    </row>
    <row r="93" spans="1:8" x14ac:dyDescent="0.2">
      <c r="A93" s="68" t="s">
        <v>1158</v>
      </c>
      <c r="H93" s="10"/>
    </row>
    <row r="94" spans="1:8" x14ac:dyDescent="0.2">
      <c r="A94" s="69"/>
      <c r="H94" s="10"/>
    </row>
    <row r="95" spans="1:8" x14ac:dyDescent="0.2">
      <c r="A95" s="69"/>
      <c r="H95" s="10"/>
    </row>
    <row r="96" spans="1:8" x14ac:dyDescent="0.2">
      <c r="A96" s="69"/>
      <c r="H96" s="10"/>
    </row>
    <row r="97" spans="1:8" x14ac:dyDescent="0.2">
      <c r="A97" s="69"/>
      <c r="H97" s="10"/>
    </row>
    <row r="98" spans="1:8" x14ac:dyDescent="0.2">
      <c r="A98" s="69"/>
      <c r="H98" s="10"/>
    </row>
    <row r="99" spans="1:8" x14ac:dyDescent="0.2">
      <c r="A99" s="69"/>
      <c r="H99" s="10"/>
    </row>
    <row r="100" spans="1:8" x14ac:dyDescent="0.2">
      <c r="A100" s="69"/>
      <c r="H100" s="10"/>
    </row>
    <row r="101" spans="1:8" x14ac:dyDescent="0.2">
      <c r="A101" s="69"/>
      <c r="H101" s="10"/>
    </row>
    <row r="102" spans="1:8" x14ac:dyDescent="0.2">
      <c r="A102" s="69"/>
      <c r="H102" s="10"/>
    </row>
    <row r="103" spans="1:8" x14ac:dyDescent="0.2">
      <c r="A103" s="69"/>
      <c r="H103" s="10"/>
    </row>
    <row r="104" spans="1:8" x14ac:dyDescent="0.2">
      <c r="A104" s="69"/>
      <c r="H104" s="10"/>
    </row>
    <row r="105" spans="1:8" x14ac:dyDescent="0.2">
      <c r="A105" s="69"/>
      <c r="H105" s="10"/>
    </row>
    <row r="106" spans="1:8" x14ac:dyDescent="0.2">
      <c r="A106" s="69"/>
      <c r="H106" s="10"/>
    </row>
    <row r="107" spans="1:8" x14ac:dyDescent="0.2">
      <c r="A107" s="69"/>
      <c r="H107" s="10"/>
    </row>
    <row r="108" spans="1:8" x14ac:dyDescent="0.2">
      <c r="A108" s="69"/>
      <c r="H108" s="10"/>
    </row>
    <row r="109" spans="1:8" x14ac:dyDescent="0.2">
      <c r="A109" s="70"/>
      <c r="H109" s="10"/>
    </row>
    <row r="110" spans="1:8" x14ac:dyDescent="0.2">
      <c r="A110" s="70"/>
      <c r="H110" s="10"/>
    </row>
    <row r="111" spans="1:8" x14ac:dyDescent="0.2">
      <c r="H111" s="10"/>
    </row>
    <row r="112" spans="1:8" x14ac:dyDescent="0.2">
      <c r="H112" s="10"/>
    </row>
    <row r="113" spans="8:8" x14ac:dyDescent="0.2">
      <c r="H113" s="10"/>
    </row>
    <row r="114" spans="8:8" x14ac:dyDescent="0.2">
      <c r="H114" s="10"/>
    </row>
    <row r="115" spans="8:8" x14ac:dyDescent="0.2">
      <c r="H115" s="10"/>
    </row>
    <row r="116" spans="8:8" x14ac:dyDescent="0.2">
      <c r="H116" s="10"/>
    </row>
    <row r="117" spans="8:8" x14ac:dyDescent="0.2">
      <c r="H117" s="10"/>
    </row>
    <row r="118" spans="8:8" x14ac:dyDescent="0.2">
      <c r="H118" s="10"/>
    </row>
    <row r="119" spans="8:8" x14ac:dyDescent="0.2">
      <c r="H119" s="10"/>
    </row>
    <row r="120" spans="8:8" x14ac:dyDescent="0.2">
      <c r="H120" s="10"/>
    </row>
    <row r="121" spans="8:8" x14ac:dyDescent="0.2">
      <c r="H121" s="10"/>
    </row>
    <row r="122" spans="8:8" x14ac:dyDescent="0.2">
      <c r="H122" s="10"/>
    </row>
    <row r="123" spans="8:8" x14ac:dyDescent="0.2">
      <c r="H123" s="10"/>
    </row>
    <row r="124" spans="8:8" x14ac:dyDescent="0.2">
      <c r="H124" s="10"/>
    </row>
    <row r="125" spans="8:8" x14ac:dyDescent="0.2">
      <c r="H125" s="10"/>
    </row>
    <row r="126" spans="8:8" x14ac:dyDescent="0.2">
      <c r="H126" s="10"/>
    </row>
    <row r="127" spans="8:8" x14ac:dyDescent="0.2">
      <c r="H127" s="10"/>
    </row>
    <row r="128" spans="8:8" x14ac:dyDescent="0.2">
      <c r="H128" s="10"/>
    </row>
    <row r="129" spans="8:8" x14ac:dyDescent="0.2">
      <c r="H129" s="10"/>
    </row>
    <row r="130" spans="8:8" x14ac:dyDescent="0.2">
      <c r="H130" s="10"/>
    </row>
    <row r="131" spans="8:8" x14ac:dyDescent="0.2">
      <c r="H131" s="10"/>
    </row>
    <row r="132" spans="8:8" x14ac:dyDescent="0.2">
      <c r="H132" s="10"/>
    </row>
    <row r="133" spans="8:8" x14ac:dyDescent="0.2">
      <c r="H133" s="10"/>
    </row>
    <row r="134" spans="8:8" x14ac:dyDescent="0.2">
      <c r="H134" s="10"/>
    </row>
    <row r="135" spans="8:8" x14ac:dyDescent="0.2">
      <c r="H135" s="10"/>
    </row>
    <row r="136" spans="8:8" x14ac:dyDescent="0.2">
      <c r="H136" s="10"/>
    </row>
    <row r="137" spans="8:8" x14ac:dyDescent="0.2">
      <c r="H137" s="10"/>
    </row>
    <row r="138" spans="8:8" x14ac:dyDescent="0.2">
      <c r="H138" s="10"/>
    </row>
    <row r="139" spans="8:8" x14ac:dyDescent="0.2">
      <c r="H139" s="10"/>
    </row>
    <row r="140" spans="8:8" x14ac:dyDescent="0.2">
      <c r="H140" s="10"/>
    </row>
    <row r="141" spans="8:8" x14ac:dyDescent="0.2">
      <c r="H141" s="10"/>
    </row>
    <row r="142" spans="8:8" x14ac:dyDescent="0.2">
      <c r="H142" s="10"/>
    </row>
    <row r="143" spans="8:8" x14ac:dyDescent="0.2">
      <c r="H143" s="10"/>
    </row>
    <row r="144" spans="8:8" x14ac:dyDescent="0.2">
      <c r="H144" s="10"/>
    </row>
    <row r="145" spans="8:8" x14ac:dyDescent="0.2">
      <c r="H145" s="10"/>
    </row>
    <row r="146" spans="8:8" x14ac:dyDescent="0.2">
      <c r="H146" s="10"/>
    </row>
    <row r="147" spans="8:8" x14ac:dyDescent="0.2">
      <c r="H147" s="10"/>
    </row>
    <row r="148" spans="8:8" x14ac:dyDescent="0.2">
      <c r="H148" s="10"/>
    </row>
    <row r="149" spans="8:8" x14ac:dyDescent="0.2">
      <c r="H149" s="10"/>
    </row>
    <row r="150" spans="8:8" x14ac:dyDescent="0.2">
      <c r="H150" s="10"/>
    </row>
    <row r="151" spans="8:8" x14ac:dyDescent="0.2">
      <c r="H151" s="10"/>
    </row>
    <row r="152" spans="8:8" x14ac:dyDescent="0.2">
      <c r="H152" s="10"/>
    </row>
    <row r="153" spans="8:8" x14ac:dyDescent="0.2">
      <c r="H153" s="10"/>
    </row>
    <row r="154" spans="8:8" x14ac:dyDescent="0.2">
      <c r="H154" s="10"/>
    </row>
    <row r="155" spans="8:8" x14ac:dyDescent="0.2">
      <c r="H155" s="10"/>
    </row>
    <row r="156" spans="8:8" x14ac:dyDescent="0.2">
      <c r="H156" s="10"/>
    </row>
    <row r="157" spans="8:8" x14ac:dyDescent="0.2">
      <c r="H157" s="10"/>
    </row>
    <row r="158" spans="8:8" x14ac:dyDescent="0.2">
      <c r="H158" s="10"/>
    </row>
    <row r="159" spans="8:8" x14ac:dyDescent="0.2">
      <c r="H159" s="10"/>
    </row>
    <row r="160" spans="8:8" x14ac:dyDescent="0.2">
      <c r="H160" s="10"/>
    </row>
    <row r="161" spans="8:8" x14ac:dyDescent="0.2">
      <c r="H161" s="10"/>
    </row>
    <row r="162" spans="8:8" x14ac:dyDescent="0.2">
      <c r="H162" s="10"/>
    </row>
    <row r="163" spans="8:8" x14ac:dyDescent="0.2">
      <c r="H163" s="10"/>
    </row>
    <row r="164" spans="8:8" x14ac:dyDescent="0.2">
      <c r="H164" s="10"/>
    </row>
    <row r="165" spans="8:8" x14ac:dyDescent="0.2">
      <c r="H165" s="10"/>
    </row>
    <row r="166" spans="8:8" x14ac:dyDescent="0.2">
      <c r="H166" s="10"/>
    </row>
    <row r="167" spans="8:8" x14ac:dyDescent="0.2">
      <c r="H167" s="10"/>
    </row>
    <row r="168" spans="8:8" x14ac:dyDescent="0.2">
      <c r="H168" s="10"/>
    </row>
    <row r="169" spans="8:8" x14ac:dyDescent="0.2">
      <c r="H169" s="10"/>
    </row>
    <row r="170" spans="8:8" x14ac:dyDescent="0.2">
      <c r="H170" s="10"/>
    </row>
    <row r="171" spans="8:8" x14ac:dyDescent="0.2">
      <c r="H171" s="10"/>
    </row>
    <row r="172" spans="8:8" x14ac:dyDescent="0.2">
      <c r="H172" s="10"/>
    </row>
    <row r="173" spans="8:8" x14ac:dyDescent="0.2">
      <c r="H173" s="10"/>
    </row>
    <row r="174" spans="8:8" x14ac:dyDescent="0.2">
      <c r="H174" s="10"/>
    </row>
    <row r="175" spans="8:8" x14ac:dyDescent="0.2">
      <c r="H175" s="10"/>
    </row>
    <row r="176" spans="8:8"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row r="208" spans="8:8" x14ac:dyDescent="0.2">
      <c r="H208" s="10"/>
    </row>
    <row r="209" spans="8:8" x14ac:dyDescent="0.2">
      <c r="H209" s="10"/>
    </row>
    <row r="210" spans="8:8" x14ac:dyDescent="0.2">
      <c r="H210" s="10"/>
    </row>
    <row r="211" spans="8:8" x14ac:dyDescent="0.2">
      <c r="H211" s="10"/>
    </row>
    <row r="212" spans="8:8" x14ac:dyDescent="0.2">
      <c r="H212" s="10"/>
    </row>
  </sheetData>
  <mergeCells count="5">
    <mergeCell ref="A1:G1"/>
    <mergeCell ref="A65:B65"/>
    <mergeCell ref="A66:B66"/>
    <mergeCell ref="A67:B67"/>
    <mergeCell ref="A55:G55"/>
  </mergeCells>
  <conditionalFormatting sqref="F2:F3">
    <cfRule type="cellIs" dxfId="70" priority="4" stopIfTrue="1" operator="between">
      <formula>0.009</formula>
      <formula>-0.009</formula>
    </cfRule>
  </conditionalFormatting>
  <conditionalFormatting sqref="F5:F53 F57:F65537">
    <cfRule type="cellIs" dxfId="69" priority="2" stopIfTrue="1" operator="between">
      <formula>0.009</formula>
      <formula>-0.009</formula>
    </cfRule>
  </conditionalFormatting>
  <conditionalFormatting sqref="F54">
    <cfRule type="cellIs" dxfId="6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1"/>
  <sheetViews>
    <sheetView workbookViewId="0">
      <selection sqref="A1:G1"/>
    </sheetView>
  </sheetViews>
  <sheetFormatPr defaultColWidth="9.33203125" defaultRowHeight="10.199999999999999" x14ac:dyDescent="0.2"/>
  <cols>
    <col min="1" max="1" width="32.44140625" style="7" bestFit="1" customWidth="1"/>
    <col min="2" max="2" width="23.44140625" style="7" bestFit="1" customWidth="1"/>
    <col min="3" max="3" width="24.664062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9" s="1" customFormat="1" ht="13.8" x14ac:dyDescent="0.2">
      <c r="A1" s="82" t="s">
        <v>1102</v>
      </c>
      <c r="B1" s="83"/>
      <c r="C1" s="83"/>
      <c r="D1" s="83"/>
      <c r="E1" s="83"/>
      <c r="F1" s="83"/>
      <c r="G1" s="83"/>
    </row>
    <row r="2" spans="1:9" s="1" customFormat="1" ht="11.4" x14ac:dyDescent="0.2">
      <c r="E2" s="5"/>
      <c r="F2" s="9"/>
      <c r="G2" s="10"/>
    </row>
    <row r="3" spans="1:9" s="1" customFormat="1" ht="12" x14ac:dyDescent="0.2">
      <c r="A3" s="8" t="s">
        <v>7</v>
      </c>
      <c r="B3" s="2"/>
      <c r="C3" s="3"/>
      <c r="D3" s="3"/>
      <c r="E3" s="4"/>
      <c r="F3" s="9"/>
      <c r="G3" s="10"/>
    </row>
    <row r="4" spans="1:9" s="1" customFormat="1" ht="31.5" customHeight="1" x14ac:dyDescent="0.2">
      <c r="A4" s="6" t="s">
        <v>2</v>
      </c>
      <c r="B4" s="6" t="s">
        <v>0</v>
      </c>
      <c r="C4" s="13" t="s">
        <v>31</v>
      </c>
      <c r="D4" s="13" t="s">
        <v>1</v>
      </c>
      <c r="E4" s="52"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912</v>
      </c>
      <c r="B7" s="21" t="s">
        <v>913</v>
      </c>
      <c r="C7" s="21" t="s">
        <v>49</v>
      </c>
      <c r="D7" s="24">
        <v>2500000</v>
      </c>
      <c r="E7" s="22">
        <v>2472.0100000000002</v>
      </c>
      <c r="F7" s="23">
        <v>17.586907017961</v>
      </c>
      <c r="G7" s="22">
        <v>6.7751000000000001</v>
      </c>
    </row>
    <row r="8" spans="1:9" x14ac:dyDescent="0.2">
      <c r="A8" s="21" t="s">
        <v>1103</v>
      </c>
      <c r="B8" s="21" t="s">
        <v>1104</v>
      </c>
      <c r="C8" s="21" t="s">
        <v>49</v>
      </c>
      <c r="D8" s="24">
        <v>1000000</v>
      </c>
      <c r="E8" s="22">
        <v>999.09699999999998</v>
      </c>
      <c r="F8" s="23">
        <v>7.1079914890812601</v>
      </c>
      <c r="G8" s="22">
        <v>6.5979000000000001</v>
      </c>
    </row>
    <row r="9" spans="1:9" x14ac:dyDescent="0.2">
      <c r="A9" s="20" t="s">
        <v>24</v>
      </c>
      <c r="B9" s="20"/>
      <c r="C9" s="20"/>
      <c r="D9" s="20"/>
      <c r="E9" s="25">
        <f>SUM(E6:E8)</f>
        <v>3471.107</v>
      </c>
      <c r="F9" s="26">
        <f>SUM(F6:F8)</f>
        <v>24.694898507042261</v>
      </c>
      <c r="G9" s="25"/>
      <c r="H9" s="14"/>
      <c r="I9" s="14"/>
    </row>
    <row r="10" spans="1:9" x14ac:dyDescent="0.2">
      <c r="A10" s="21"/>
      <c r="B10" s="21"/>
      <c r="C10" s="21"/>
      <c r="D10" s="21"/>
      <c r="E10" s="22"/>
      <c r="F10" s="23"/>
      <c r="G10" s="22"/>
    </row>
    <row r="11" spans="1:9" x14ac:dyDescent="0.2">
      <c r="A11" s="20" t="s">
        <v>46</v>
      </c>
      <c r="B11" s="21"/>
      <c r="C11" s="21"/>
      <c r="D11" s="21"/>
      <c r="E11" s="22"/>
      <c r="F11" s="23"/>
      <c r="G11" s="22"/>
    </row>
    <row r="12" spans="1:9" x14ac:dyDescent="0.2">
      <c r="A12" s="21" t="s">
        <v>48</v>
      </c>
      <c r="B12" s="21" t="s">
        <v>47</v>
      </c>
      <c r="C12" s="21" t="s">
        <v>49</v>
      </c>
      <c r="D12" s="24">
        <v>3500000</v>
      </c>
      <c r="E12" s="22">
        <v>3623.9315000000001</v>
      </c>
      <c r="F12" s="23">
        <v>25.782155545470999</v>
      </c>
      <c r="G12" s="22">
        <v>7.1748922257999901</v>
      </c>
    </row>
    <row r="13" spans="1:9" x14ac:dyDescent="0.2">
      <c r="A13" s="21" t="s">
        <v>1063</v>
      </c>
      <c r="B13" s="21" t="s">
        <v>1064</v>
      </c>
      <c r="C13" s="21" t="s">
        <v>49</v>
      </c>
      <c r="D13" s="24">
        <v>2000000</v>
      </c>
      <c r="E13" s="22">
        <v>2030.2924445000001</v>
      </c>
      <c r="F13" s="23">
        <v>14.4443446590791</v>
      </c>
      <c r="G13" s="22">
        <v>7.8815007603458902</v>
      </c>
    </row>
    <row r="14" spans="1:9" x14ac:dyDescent="0.2">
      <c r="A14" s="21" t="s">
        <v>1105</v>
      </c>
      <c r="B14" s="21" t="s">
        <v>1106</v>
      </c>
      <c r="C14" s="21" t="s">
        <v>49</v>
      </c>
      <c r="D14" s="24">
        <v>1500000</v>
      </c>
      <c r="E14" s="22">
        <v>1534.952</v>
      </c>
      <c r="F14" s="23">
        <v>10.920286771102599</v>
      </c>
      <c r="G14" s="22">
        <v>7.1661907260500097</v>
      </c>
    </row>
    <row r="15" spans="1:9" x14ac:dyDescent="0.2">
      <c r="A15" s="21" t="s">
        <v>1024</v>
      </c>
      <c r="B15" s="21" t="s">
        <v>1025</v>
      </c>
      <c r="C15" s="21" t="s">
        <v>49</v>
      </c>
      <c r="D15" s="24">
        <v>1000000</v>
      </c>
      <c r="E15" s="22">
        <v>1044.3716667000001</v>
      </c>
      <c r="F15" s="23">
        <v>7.4300942934882297</v>
      </c>
      <c r="G15" s="22">
        <v>7.98566283076108</v>
      </c>
    </row>
    <row r="16" spans="1:9" x14ac:dyDescent="0.2">
      <c r="A16" s="20" t="s">
        <v>24</v>
      </c>
      <c r="B16" s="20"/>
      <c r="C16" s="20"/>
      <c r="D16" s="20"/>
      <c r="E16" s="25">
        <f>SUM(E12:E15)</f>
        <v>8233.5476112000015</v>
      </c>
      <c r="F16" s="26">
        <f>SUM(F12:F15)</f>
        <v>58.576881269140934</v>
      </c>
      <c r="G16" s="25"/>
      <c r="H16" s="14"/>
      <c r="I16" s="14"/>
    </row>
    <row r="17" spans="1:9" x14ac:dyDescent="0.2">
      <c r="A17" s="21"/>
      <c r="B17" s="21"/>
      <c r="C17" s="21"/>
      <c r="D17" s="21"/>
      <c r="E17" s="22"/>
      <c r="F17" s="23"/>
      <c r="G17" s="22"/>
    </row>
    <row r="18" spans="1:9" x14ac:dyDescent="0.2">
      <c r="A18" s="20" t="s">
        <v>28</v>
      </c>
      <c r="B18" s="20"/>
      <c r="C18" s="20"/>
      <c r="D18" s="20"/>
      <c r="E18" s="25">
        <f>E9+E16</f>
        <v>11704.654611200001</v>
      </c>
      <c r="F18" s="26">
        <f>F9+F16</f>
        <v>83.271779776183195</v>
      </c>
      <c r="G18" s="25"/>
      <c r="H18" s="14"/>
      <c r="I18" s="14"/>
    </row>
    <row r="19" spans="1:9" x14ac:dyDescent="0.2">
      <c r="A19" s="20"/>
      <c r="B19" s="20"/>
      <c r="C19" s="20"/>
      <c r="D19" s="20"/>
      <c r="E19" s="25"/>
      <c r="F19" s="26"/>
      <c r="G19" s="25"/>
      <c r="H19" s="14"/>
      <c r="I19" s="14"/>
    </row>
    <row r="20" spans="1:9" x14ac:dyDescent="0.2">
      <c r="A20" s="20" t="s">
        <v>30</v>
      </c>
      <c r="B20" s="20"/>
      <c r="C20" s="20"/>
      <c r="D20" s="20"/>
      <c r="E20" s="25">
        <f>E22-(E9+E16)</f>
        <v>2351.3132600999979</v>
      </c>
      <c r="F20" s="26">
        <f>F22-(F9+F16)</f>
        <v>16.728220223816805</v>
      </c>
      <c r="G20" s="25"/>
      <c r="H20" s="14"/>
      <c r="I20" s="14"/>
    </row>
    <row r="21" spans="1:9" x14ac:dyDescent="0.2">
      <c r="A21" s="20"/>
      <c r="B21" s="20"/>
      <c r="C21" s="20"/>
      <c r="D21" s="20"/>
      <c r="E21" s="25"/>
      <c r="F21" s="26"/>
      <c r="G21" s="25"/>
      <c r="H21" s="14"/>
      <c r="I21" s="14"/>
    </row>
    <row r="22" spans="1:9" x14ac:dyDescent="0.2">
      <c r="A22" s="27" t="s">
        <v>29</v>
      </c>
      <c r="B22" s="27"/>
      <c r="C22" s="27"/>
      <c r="D22" s="27"/>
      <c r="E22" s="28">
        <v>14055.967871299999</v>
      </c>
      <c r="F22" s="29">
        <v>100</v>
      </c>
      <c r="G22" s="28"/>
      <c r="H22" s="14"/>
      <c r="I22" s="14"/>
    </row>
    <row r="24" spans="1:9" ht="33.75" customHeight="1" x14ac:dyDescent="0.2">
      <c r="A24" s="86" t="s">
        <v>1034</v>
      </c>
      <c r="B24" s="86"/>
      <c r="C24" s="86"/>
      <c r="D24" s="86"/>
      <c r="E24" s="86"/>
      <c r="F24" s="86"/>
      <c r="G24" s="86"/>
    </row>
    <row r="26" spans="1:9" x14ac:dyDescent="0.2">
      <c r="A26" s="14" t="s">
        <v>33</v>
      </c>
    </row>
    <row r="27" spans="1:9" x14ac:dyDescent="0.2">
      <c r="A27" s="14" t="s">
        <v>34</v>
      </c>
    </row>
    <row r="28" spans="1:9" x14ac:dyDescent="0.2">
      <c r="A28" s="14" t="s">
        <v>35</v>
      </c>
      <c r="B28" s="14"/>
      <c r="C28" s="30" t="s">
        <v>37</v>
      </c>
      <c r="D28" s="14" t="s">
        <v>36</v>
      </c>
    </row>
    <row r="29" spans="1:9" x14ac:dyDescent="0.2">
      <c r="A29" s="7" t="s">
        <v>1107</v>
      </c>
      <c r="C29" s="31">
        <v>52.565800000000003</v>
      </c>
      <c r="D29" s="31">
        <v>54.1798</v>
      </c>
    </row>
    <row r="30" spans="1:9" x14ac:dyDescent="0.2">
      <c r="A30" s="7" t="s">
        <v>1108</v>
      </c>
      <c r="C30" s="31">
        <v>10.279</v>
      </c>
      <c r="D30" s="31">
        <v>10.418100000000001</v>
      </c>
    </row>
    <row r="31" spans="1:9" x14ac:dyDescent="0.2">
      <c r="A31" s="7" t="s">
        <v>1109</v>
      </c>
      <c r="C31" s="31">
        <v>57.147199999999998</v>
      </c>
      <c r="D31" s="31">
        <v>59.049700000000001</v>
      </c>
    </row>
    <row r="32" spans="1:9" x14ac:dyDescent="0.2">
      <c r="A32" s="7" t="s">
        <v>1110</v>
      </c>
      <c r="C32" s="31">
        <v>11.549799999999999</v>
      </c>
      <c r="D32" s="31">
        <v>11.6768</v>
      </c>
    </row>
    <row r="34" spans="1:7" x14ac:dyDescent="0.2">
      <c r="A34" s="14" t="s">
        <v>38</v>
      </c>
    </row>
    <row r="35" spans="1:7" x14ac:dyDescent="0.2">
      <c r="A35" s="84" t="s">
        <v>39</v>
      </c>
      <c r="B35" s="85"/>
      <c r="C35" s="32" t="s">
        <v>40</v>
      </c>
    </row>
    <row r="36" spans="1:7" x14ac:dyDescent="0.2">
      <c r="A36" s="80" t="s">
        <v>1108</v>
      </c>
      <c r="B36" s="81"/>
      <c r="C36" s="33">
        <v>0.17499999999999999</v>
      </c>
    </row>
    <row r="37" spans="1:7" x14ac:dyDescent="0.2">
      <c r="A37" s="80" t="s">
        <v>1110</v>
      </c>
      <c r="B37" s="81"/>
      <c r="C37" s="33">
        <v>0.255</v>
      </c>
    </row>
    <row r="38" spans="1:7" x14ac:dyDescent="0.2">
      <c r="A38" s="7" t="s">
        <v>41</v>
      </c>
    </row>
    <row r="39" spans="1:7" x14ac:dyDescent="0.2">
      <c r="A39" s="7" t="s">
        <v>42</v>
      </c>
    </row>
    <row r="41" spans="1:7" x14ac:dyDescent="0.2">
      <c r="A41" s="14" t="s">
        <v>935</v>
      </c>
      <c r="D41" s="34">
        <v>5.2637710725250697</v>
      </c>
      <c r="E41" s="10" t="s">
        <v>43</v>
      </c>
    </row>
    <row r="43" spans="1:7" x14ac:dyDescent="0.2">
      <c r="A43" s="14" t="s">
        <v>44</v>
      </c>
      <c r="D43" s="30" t="s">
        <v>45</v>
      </c>
    </row>
    <row r="45" spans="1:7" x14ac:dyDescent="0.2">
      <c r="A45" s="14" t="s">
        <v>936</v>
      </c>
    </row>
    <row r="46" spans="1:7" x14ac:dyDescent="0.2">
      <c r="A46" s="68"/>
      <c r="B46" s="69"/>
      <c r="C46" s="69"/>
      <c r="D46" s="69"/>
      <c r="E46" s="11"/>
      <c r="G46" s="11"/>
    </row>
    <row r="47" spans="1:7" x14ac:dyDescent="0.2">
      <c r="A47" s="68" t="s">
        <v>1156</v>
      </c>
      <c r="B47" s="69"/>
      <c r="C47" s="69"/>
      <c r="D47" s="69"/>
      <c r="E47" s="11"/>
      <c r="G47" s="11"/>
    </row>
    <row r="48" spans="1:7" x14ac:dyDescent="0.2">
      <c r="A48" s="70"/>
      <c r="B48" s="69"/>
      <c r="C48" s="69"/>
      <c r="D48" s="69"/>
      <c r="E48" s="11"/>
      <c r="G48" s="11"/>
    </row>
    <row r="49" spans="1:7" x14ac:dyDescent="0.2">
      <c r="A49" s="69"/>
      <c r="B49" s="69"/>
      <c r="C49" s="69"/>
      <c r="D49" s="69"/>
      <c r="E49" s="11"/>
      <c r="G49" s="11"/>
    </row>
    <row r="50" spans="1:7" x14ac:dyDescent="0.2">
      <c r="A50" s="69"/>
      <c r="B50" s="69"/>
      <c r="C50" s="69"/>
      <c r="D50" s="69"/>
      <c r="E50" s="11"/>
      <c r="G50" s="11"/>
    </row>
    <row r="51" spans="1:7" x14ac:dyDescent="0.2">
      <c r="A51" s="69"/>
      <c r="B51" s="69"/>
      <c r="C51" s="69"/>
      <c r="D51" s="69"/>
      <c r="E51" s="11"/>
      <c r="G51" s="11"/>
    </row>
    <row r="52" spans="1:7" x14ac:dyDescent="0.2">
      <c r="A52" s="69"/>
      <c r="B52" s="69"/>
      <c r="C52" s="69"/>
      <c r="D52" s="69"/>
      <c r="E52" s="11"/>
      <c r="G52" s="11"/>
    </row>
    <row r="53" spans="1:7" x14ac:dyDescent="0.2">
      <c r="A53" s="69"/>
      <c r="B53" s="69"/>
      <c r="C53" s="69"/>
      <c r="D53" s="69"/>
      <c r="E53" s="11"/>
      <c r="G53" s="11"/>
    </row>
    <row r="54" spans="1:7" x14ac:dyDescent="0.2">
      <c r="A54" s="69"/>
      <c r="B54" s="69"/>
      <c r="C54" s="69"/>
      <c r="D54" s="69"/>
      <c r="E54" s="11"/>
      <c r="G54" s="11"/>
    </row>
    <row r="55" spans="1:7" x14ac:dyDescent="0.2">
      <c r="A55" s="69"/>
      <c r="B55" s="69"/>
      <c r="C55" s="69"/>
      <c r="D55" s="69"/>
      <c r="E55" s="11"/>
      <c r="G55" s="11"/>
    </row>
    <row r="56" spans="1:7" x14ac:dyDescent="0.2">
      <c r="A56" s="69"/>
      <c r="B56" s="69"/>
      <c r="C56" s="69"/>
      <c r="D56" s="69"/>
      <c r="E56" s="11"/>
      <c r="G56" s="11"/>
    </row>
    <row r="57" spans="1:7" x14ac:dyDescent="0.2">
      <c r="A57" s="69"/>
      <c r="B57" s="69"/>
      <c r="C57" s="69"/>
      <c r="D57" s="69"/>
      <c r="E57" s="11"/>
      <c r="G57" s="11"/>
    </row>
    <row r="58" spans="1:7" x14ac:dyDescent="0.2">
      <c r="A58" s="69"/>
      <c r="B58" s="69"/>
      <c r="C58" s="69"/>
      <c r="D58" s="69"/>
      <c r="E58" s="11"/>
      <c r="G58" s="11"/>
    </row>
    <row r="59" spans="1:7" x14ac:dyDescent="0.2">
      <c r="A59" s="69"/>
      <c r="B59" s="69"/>
      <c r="C59" s="69"/>
      <c r="D59" s="69"/>
      <c r="E59" s="11"/>
      <c r="G59" s="11"/>
    </row>
    <row r="60" spans="1:7" x14ac:dyDescent="0.2">
      <c r="A60" s="69"/>
      <c r="B60" s="69"/>
      <c r="C60" s="69"/>
      <c r="D60" s="69"/>
      <c r="E60" s="11"/>
      <c r="G60" s="11"/>
    </row>
    <row r="61" spans="1:7" x14ac:dyDescent="0.2">
      <c r="A61" s="73" t="s">
        <v>1111</v>
      </c>
      <c r="B61" s="74"/>
      <c r="C61" s="74"/>
      <c r="D61" s="74"/>
      <c r="E61" s="74"/>
      <c r="F61" s="74"/>
      <c r="G61" s="74"/>
    </row>
    <row r="62" spans="1:7" x14ac:dyDescent="0.2">
      <c r="A62" s="69"/>
      <c r="B62" s="69"/>
      <c r="C62" s="69"/>
      <c r="D62" s="69"/>
      <c r="E62" s="11"/>
      <c r="G62" s="11"/>
    </row>
    <row r="63" spans="1:7" x14ac:dyDescent="0.2">
      <c r="A63" s="68" t="s">
        <v>1158</v>
      </c>
      <c r="B63" s="69"/>
      <c r="C63" s="69"/>
      <c r="D63" s="69"/>
      <c r="E63" s="11"/>
      <c r="G63" s="11"/>
    </row>
    <row r="64" spans="1:7" x14ac:dyDescent="0.2">
      <c r="A64" s="69"/>
      <c r="B64" s="69"/>
      <c r="C64" s="69"/>
      <c r="D64" s="69"/>
      <c r="E64" s="11"/>
      <c r="G64" s="11"/>
    </row>
    <row r="65" spans="1:7" x14ac:dyDescent="0.2">
      <c r="A65" s="69"/>
      <c r="B65" s="69"/>
      <c r="C65" s="69"/>
      <c r="D65" s="69"/>
      <c r="E65" s="11"/>
      <c r="G65" s="11"/>
    </row>
    <row r="66" spans="1:7" x14ac:dyDescent="0.2">
      <c r="A66" s="69"/>
      <c r="B66" s="69"/>
      <c r="C66" s="69"/>
      <c r="D66" s="69"/>
      <c r="E66" s="11"/>
      <c r="G66" s="11"/>
    </row>
    <row r="67" spans="1:7" x14ac:dyDescent="0.2">
      <c r="A67" s="69"/>
      <c r="B67" s="69"/>
      <c r="C67" s="69"/>
      <c r="D67" s="69"/>
      <c r="E67" s="11"/>
      <c r="G67" s="11"/>
    </row>
    <row r="68" spans="1:7" x14ac:dyDescent="0.2">
      <c r="A68" s="69"/>
      <c r="B68" s="69"/>
      <c r="C68" s="69"/>
      <c r="D68" s="69"/>
      <c r="E68" s="11"/>
      <c r="G68" s="11"/>
    </row>
    <row r="69" spans="1:7" x14ac:dyDescent="0.2">
      <c r="A69" s="69"/>
      <c r="B69" s="69"/>
      <c r="C69" s="69"/>
      <c r="D69" s="69"/>
      <c r="E69" s="11"/>
      <c r="G69" s="11"/>
    </row>
    <row r="70" spans="1:7" x14ac:dyDescent="0.2">
      <c r="A70" s="69"/>
      <c r="B70" s="69"/>
      <c r="C70" s="69"/>
      <c r="D70" s="69"/>
      <c r="E70" s="11"/>
      <c r="G70" s="11"/>
    </row>
    <row r="71" spans="1:7" x14ac:dyDescent="0.2">
      <c r="A71" s="69"/>
      <c r="B71" s="69"/>
      <c r="C71" s="69"/>
      <c r="D71" s="69"/>
      <c r="E71" s="11"/>
      <c r="G71" s="11"/>
    </row>
    <row r="72" spans="1:7" x14ac:dyDescent="0.2">
      <c r="A72" s="69"/>
      <c r="B72" s="69"/>
      <c r="C72" s="69"/>
      <c r="D72" s="69"/>
      <c r="E72" s="11"/>
      <c r="G72" s="11"/>
    </row>
    <row r="73" spans="1:7" x14ac:dyDescent="0.2">
      <c r="A73" s="69"/>
      <c r="B73" s="69"/>
      <c r="C73" s="69"/>
      <c r="D73" s="69"/>
      <c r="E73" s="11"/>
      <c r="G73" s="11"/>
    </row>
    <row r="74" spans="1:7" x14ac:dyDescent="0.2">
      <c r="A74" s="69"/>
      <c r="B74" s="69"/>
      <c r="C74" s="69"/>
      <c r="D74" s="69"/>
      <c r="E74" s="11"/>
      <c r="G74" s="11"/>
    </row>
    <row r="75" spans="1:7" x14ac:dyDescent="0.2">
      <c r="A75" s="69"/>
      <c r="B75" s="69"/>
      <c r="C75" s="69"/>
      <c r="D75" s="69"/>
      <c r="E75" s="11"/>
      <c r="G75" s="11"/>
    </row>
    <row r="76" spans="1:7" x14ac:dyDescent="0.2">
      <c r="A76" s="69"/>
      <c r="B76" s="69"/>
      <c r="C76" s="69"/>
      <c r="D76" s="69"/>
      <c r="E76" s="11"/>
      <c r="G76" s="11"/>
    </row>
    <row r="77" spans="1:7" x14ac:dyDescent="0.2">
      <c r="A77" s="69"/>
    </row>
    <row r="78" spans="1:7" x14ac:dyDescent="0.2">
      <c r="A78" s="70"/>
    </row>
    <row r="79" spans="1:7" x14ac:dyDescent="0.2">
      <c r="A79" s="70"/>
    </row>
    <row r="80" spans="1:7" x14ac:dyDescent="0.2">
      <c r="A80" s="69"/>
    </row>
    <row r="81" spans="1:1" x14ac:dyDescent="0.2">
      <c r="A81" s="70"/>
    </row>
  </sheetData>
  <mergeCells count="5">
    <mergeCell ref="A1:G1"/>
    <mergeCell ref="A35:B35"/>
    <mergeCell ref="A36:B36"/>
    <mergeCell ref="A37:B37"/>
    <mergeCell ref="A24:G24"/>
  </mergeCells>
  <conditionalFormatting sqref="F2:F3">
    <cfRule type="cellIs" dxfId="67" priority="6" stopIfTrue="1" operator="between">
      <formula>0.009</formula>
      <formula>-0.009</formula>
    </cfRule>
  </conditionalFormatting>
  <conditionalFormatting sqref="F5:F22 F25:F60">
    <cfRule type="cellIs" dxfId="66" priority="3" stopIfTrue="1" operator="between">
      <formula>0.009</formula>
      <formula>-0.009</formula>
    </cfRule>
  </conditionalFormatting>
  <conditionalFormatting sqref="F62:F65538">
    <cfRule type="cellIs" dxfId="65" priority="2" stopIfTrue="1" operator="between">
      <formula>0.009</formula>
      <formula>-0.009</formula>
    </cfRule>
  </conditionalFormatting>
  <conditionalFormatting sqref="F23">
    <cfRule type="cellIs" dxfId="0" priority="1" stopIfTrue="1" operator="between">
      <formula>0.009</formula>
      <formula>-0.009</formula>
    </cfRule>
  </conditionalFormatting>
  <hyperlinks>
    <hyperlink ref="A46"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
  <sheetViews>
    <sheetView workbookViewId="0">
      <selection sqref="A1:G1"/>
    </sheetView>
  </sheetViews>
  <sheetFormatPr defaultColWidth="9.33203125" defaultRowHeight="10.199999999999999" x14ac:dyDescent="0.2"/>
  <cols>
    <col min="1" max="1" width="38.6640625" style="7" bestFit="1" customWidth="1"/>
    <col min="2" max="2" width="52.6640625" style="7" bestFit="1" customWidth="1"/>
    <col min="3" max="3" width="25.554687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7" s="1" customFormat="1" ht="13.8" x14ac:dyDescent="0.2">
      <c r="A1" s="82" t="s">
        <v>1112</v>
      </c>
      <c r="B1" s="83"/>
      <c r="C1" s="83"/>
      <c r="D1" s="83"/>
      <c r="E1" s="83"/>
      <c r="F1" s="83"/>
      <c r="G1" s="83"/>
    </row>
    <row r="2" spans="1:7" s="1" customFormat="1" ht="11.4" x14ac:dyDescent="0.2">
      <c r="E2" s="5"/>
      <c r="F2" s="9"/>
      <c r="G2" s="10"/>
    </row>
    <row r="3" spans="1:7" s="1" customFormat="1" ht="12" x14ac:dyDescent="0.2">
      <c r="A3" s="8" t="s">
        <v>7</v>
      </c>
      <c r="B3" s="2"/>
      <c r="C3" s="3"/>
      <c r="D3" s="3"/>
      <c r="E3" s="4"/>
      <c r="F3" s="9"/>
      <c r="G3" s="10"/>
    </row>
    <row r="4" spans="1:7" s="1" customFormat="1" ht="31.5" customHeight="1" x14ac:dyDescent="0.2">
      <c r="A4" s="6" t="s">
        <v>2</v>
      </c>
      <c r="B4" s="6" t="s">
        <v>0</v>
      </c>
      <c r="C4" s="13" t="s">
        <v>4</v>
      </c>
      <c r="D4" s="13" t="s">
        <v>1</v>
      </c>
      <c r="E4" s="52" t="s">
        <v>6</v>
      </c>
      <c r="F4" s="12" t="s">
        <v>3</v>
      </c>
      <c r="G4" s="12" t="s">
        <v>5</v>
      </c>
    </row>
    <row r="5" spans="1:7" x14ac:dyDescent="0.2">
      <c r="A5" s="16" t="s">
        <v>90</v>
      </c>
      <c r="B5" s="17"/>
      <c r="C5" s="17"/>
      <c r="D5" s="17"/>
      <c r="E5" s="18"/>
      <c r="F5" s="19"/>
      <c r="G5" s="18"/>
    </row>
    <row r="6" spans="1:7" x14ac:dyDescent="0.2">
      <c r="A6" s="20" t="s">
        <v>51</v>
      </c>
      <c r="B6" s="21"/>
      <c r="C6" s="21"/>
      <c r="D6" s="21"/>
      <c r="E6" s="22"/>
      <c r="F6" s="23"/>
      <c r="G6" s="22"/>
    </row>
    <row r="7" spans="1:7" x14ac:dyDescent="0.2">
      <c r="A7" s="21" t="s">
        <v>92</v>
      </c>
      <c r="B7" s="21" t="s">
        <v>91</v>
      </c>
      <c r="C7" s="21" t="s">
        <v>93</v>
      </c>
      <c r="D7" s="24">
        <v>104500</v>
      </c>
      <c r="E7" s="22">
        <v>1759.5709999999999</v>
      </c>
      <c r="F7" s="23">
        <v>3.4194942124934902</v>
      </c>
      <c r="G7" s="22"/>
    </row>
    <row r="8" spans="1:7" x14ac:dyDescent="0.2">
      <c r="A8" s="21" t="s">
        <v>95</v>
      </c>
      <c r="B8" s="21" t="s">
        <v>94</v>
      </c>
      <c r="C8" s="21" t="s">
        <v>93</v>
      </c>
      <c r="D8" s="24">
        <v>122600</v>
      </c>
      <c r="E8" s="22">
        <v>1470.7095999999999</v>
      </c>
      <c r="F8" s="23">
        <v>2.85813017233099</v>
      </c>
      <c r="G8" s="22"/>
    </row>
    <row r="9" spans="1:7" x14ac:dyDescent="0.2">
      <c r="A9" s="21" t="s">
        <v>97</v>
      </c>
      <c r="B9" s="21" t="s">
        <v>96</v>
      </c>
      <c r="C9" s="21" t="s">
        <v>98</v>
      </c>
      <c r="D9" s="24">
        <v>62000</v>
      </c>
      <c r="E9" s="22">
        <v>971.38499999999999</v>
      </c>
      <c r="F9" s="23">
        <v>1.8877586557194801</v>
      </c>
      <c r="G9" s="22"/>
    </row>
    <row r="10" spans="1:7" x14ac:dyDescent="0.2">
      <c r="A10" s="21" t="s">
        <v>100</v>
      </c>
      <c r="B10" s="21" t="s">
        <v>99</v>
      </c>
      <c r="C10" s="21" t="s">
        <v>101</v>
      </c>
      <c r="D10" s="24">
        <v>27100</v>
      </c>
      <c r="E10" s="22">
        <v>961.62995000000001</v>
      </c>
      <c r="F10" s="23">
        <v>1.86880100239513</v>
      </c>
      <c r="G10" s="22"/>
    </row>
    <row r="11" spans="1:7" x14ac:dyDescent="0.2">
      <c r="A11" s="21" t="s">
        <v>103</v>
      </c>
      <c r="B11" s="21" t="s">
        <v>102</v>
      </c>
      <c r="C11" s="21" t="s">
        <v>104</v>
      </c>
      <c r="D11" s="24">
        <v>56000</v>
      </c>
      <c r="E11" s="22">
        <v>808.66800000000001</v>
      </c>
      <c r="F11" s="23">
        <v>1.5715396229130201</v>
      </c>
      <c r="G11" s="22"/>
    </row>
    <row r="12" spans="1:7" x14ac:dyDescent="0.2">
      <c r="A12" s="21" t="s">
        <v>106</v>
      </c>
      <c r="B12" s="21" t="s">
        <v>105</v>
      </c>
      <c r="C12" s="21" t="s">
        <v>93</v>
      </c>
      <c r="D12" s="24">
        <v>60500</v>
      </c>
      <c r="E12" s="22">
        <v>765.47625000000005</v>
      </c>
      <c r="F12" s="23">
        <v>1.4876021522724701</v>
      </c>
      <c r="G12" s="22"/>
    </row>
    <row r="13" spans="1:7" x14ac:dyDescent="0.2">
      <c r="A13" s="21" t="s">
        <v>108</v>
      </c>
      <c r="B13" s="21" t="s">
        <v>107</v>
      </c>
      <c r="C13" s="21" t="s">
        <v>109</v>
      </c>
      <c r="D13" s="24">
        <v>24300</v>
      </c>
      <c r="E13" s="22">
        <v>760.78440000000001</v>
      </c>
      <c r="F13" s="23">
        <v>1.47848416048874</v>
      </c>
      <c r="G13" s="22"/>
    </row>
    <row r="14" spans="1:7" x14ac:dyDescent="0.2">
      <c r="A14" s="21" t="s">
        <v>111</v>
      </c>
      <c r="B14" s="21" t="s">
        <v>110</v>
      </c>
      <c r="C14" s="21" t="s">
        <v>93</v>
      </c>
      <c r="D14" s="24">
        <v>77700</v>
      </c>
      <c r="E14" s="22">
        <v>659.63414999999998</v>
      </c>
      <c r="F14" s="23">
        <v>1.2819119878016101</v>
      </c>
      <c r="G14" s="22"/>
    </row>
    <row r="15" spans="1:7" x14ac:dyDescent="0.2">
      <c r="A15" s="21" t="s">
        <v>113</v>
      </c>
      <c r="B15" s="21" t="s">
        <v>112</v>
      </c>
      <c r="C15" s="21" t="s">
        <v>114</v>
      </c>
      <c r="D15" s="24">
        <v>320000</v>
      </c>
      <c r="E15" s="22">
        <v>641.79200000000003</v>
      </c>
      <c r="F15" s="23">
        <v>1.24723812203351</v>
      </c>
      <c r="G15" s="22"/>
    </row>
    <row r="16" spans="1:7" x14ac:dyDescent="0.2">
      <c r="A16" s="21" t="s">
        <v>116</v>
      </c>
      <c r="B16" s="21" t="s">
        <v>115</v>
      </c>
      <c r="C16" s="21" t="s">
        <v>98</v>
      </c>
      <c r="D16" s="24">
        <v>42300</v>
      </c>
      <c r="E16" s="22">
        <v>617.41079999999999</v>
      </c>
      <c r="F16" s="23">
        <v>1.1998564748628899</v>
      </c>
      <c r="G16" s="22"/>
    </row>
    <row r="17" spans="1:7" x14ac:dyDescent="0.2">
      <c r="A17" s="21" t="s">
        <v>118</v>
      </c>
      <c r="B17" s="21" t="s">
        <v>117</v>
      </c>
      <c r="C17" s="21" t="s">
        <v>119</v>
      </c>
      <c r="D17" s="24">
        <v>125000</v>
      </c>
      <c r="E17" s="22">
        <v>506.625</v>
      </c>
      <c r="F17" s="23">
        <v>0.98455888134352798</v>
      </c>
      <c r="G17" s="22"/>
    </row>
    <row r="18" spans="1:7" x14ac:dyDescent="0.2">
      <c r="A18" s="21" t="s">
        <v>121</v>
      </c>
      <c r="B18" s="21" t="s">
        <v>120</v>
      </c>
      <c r="C18" s="21" t="s">
        <v>122</v>
      </c>
      <c r="D18" s="24">
        <v>51000</v>
      </c>
      <c r="E18" s="22">
        <v>504.77249999999998</v>
      </c>
      <c r="F18" s="23">
        <v>0.980958791873626</v>
      </c>
      <c r="G18" s="22"/>
    </row>
    <row r="19" spans="1:7" x14ac:dyDescent="0.2">
      <c r="A19" s="21" t="s">
        <v>124</v>
      </c>
      <c r="B19" s="21" t="s">
        <v>123</v>
      </c>
      <c r="C19" s="21" t="s">
        <v>125</v>
      </c>
      <c r="D19" s="24">
        <v>132000</v>
      </c>
      <c r="E19" s="22">
        <v>499.42200000000003</v>
      </c>
      <c r="F19" s="23">
        <v>0.970560800667846</v>
      </c>
      <c r="G19" s="22"/>
    </row>
    <row r="20" spans="1:7" x14ac:dyDescent="0.2">
      <c r="A20" s="21" t="s">
        <v>127</v>
      </c>
      <c r="B20" s="21" t="s">
        <v>126</v>
      </c>
      <c r="C20" s="21" t="s">
        <v>128</v>
      </c>
      <c r="D20" s="24">
        <v>33000</v>
      </c>
      <c r="E20" s="22">
        <v>461.09249999999997</v>
      </c>
      <c r="F20" s="23">
        <v>0.89607247174120996</v>
      </c>
      <c r="G20" s="22"/>
    </row>
    <row r="21" spans="1:7" x14ac:dyDescent="0.2">
      <c r="A21" s="21" t="s">
        <v>130</v>
      </c>
      <c r="B21" s="21" t="s">
        <v>129</v>
      </c>
      <c r="C21" s="21" t="s">
        <v>131</v>
      </c>
      <c r="D21" s="24">
        <v>30000</v>
      </c>
      <c r="E21" s="22">
        <v>456.255</v>
      </c>
      <c r="F21" s="23">
        <v>0.886671428388633</v>
      </c>
      <c r="G21" s="22"/>
    </row>
    <row r="22" spans="1:7" x14ac:dyDescent="0.2">
      <c r="A22" s="21" t="s">
        <v>133</v>
      </c>
      <c r="B22" s="21" t="s">
        <v>132</v>
      </c>
      <c r="C22" s="21" t="s">
        <v>134</v>
      </c>
      <c r="D22" s="24">
        <v>32000</v>
      </c>
      <c r="E22" s="22">
        <v>445.84</v>
      </c>
      <c r="F22" s="23">
        <v>0.866431249263653</v>
      </c>
      <c r="G22" s="22"/>
    </row>
    <row r="23" spans="1:7" x14ac:dyDescent="0.2">
      <c r="A23" s="21" t="s">
        <v>136</v>
      </c>
      <c r="B23" s="21" t="s">
        <v>135</v>
      </c>
      <c r="C23" s="21" t="s">
        <v>137</v>
      </c>
      <c r="D23" s="24">
        <v>33000</v>
      </c>
      <c r="E23" s="22">
        <v>421.245</v>
      </c>
      <c r="F23" s="23">
        <v>0.818634109985797</v>
      </c>
      <c r="G23" s="22"/>
    </row>
    <row r="24" spans="1:7" x14ac:dyDescent="0.2">
      <c r="A24" s="21" t="s">
        <v>139</v>
      </c>
      <c r="B24" s="21" t="s">
        <v>138</v>
      </c>
      <c r="C24" s="21" t="s">
        <v>140</v>
      </c>
      <c r="D24" s="24">
        <v>6700</v>
      </c>
      <c r="E24" s="22">
        <v>414.44189999999998</v>
      </c>
      <c r="F24" s="23">
        <v>0.80541318222726099</v>
      </c>
      <c r="G24" s="22"/>
    </row>
    <row r="25" spans="1:7" x14ac:dyDescent="0.2">
      <c r="A25" s="21" t="s">
        <v>142</v>
      </c>
      <c r="B25" s="21" t="s">
        <v>141</v>
      </c>
      <c r="C25" s="21" t="s">
        <v>143</v>
      </c>
      <c r="D25" s="24">
        <v>66000</v>
      </c>
      <c r="E25" s="22">
        <v>404.58</v>
      </c>
      <c r="F25" s="23">
        <v>0.78624788001769397</v>
      </c>
      <c r="G25" s="22"/>
    </row>
    <row r="26" spans="1:7" x14ac:dyDescent="0.2">
      <c r="A26" s="21" t="s">
        <v>145</v>
      </c>
      <c r="B26" s="21" t="s">
        <v>144</v>
      </c>
      <c r="C26" s="21" t="s">
        <v>93</v>
      </c>
      <c r="D26" s="24">
        <v>27500</v>
      </c>
      <c r="E26" s="22">
        <v>402.73750000000001</v>
      </c>
      <c r="F26" s="23">
        <v>0.78266722422914203</v>
      </c>
      <c r="G26" s="22"/>
    </row>
    <row r="27" spans="1:7" x14ac:dyDescent="0.2">
      <c r="A27" s="21" t="s">
        <v>147</v>
      </c>
      <c r="B27" s="21" t="s">
        <v>146</v>
      </c>
      <c r="C27" s="21" t="s">
        <v>148</v>
      </c>
      <c r="D27" s="24">
        <v>125000</v>
      </c>
      <c r="E27" s="22">
        <v>382.375</v>
      </c>
      <c r="F27" s="23">
        <v>0.74309539058224805</v>
      </c>
      <c r="G27" s="22"/>
    </row>
    <row r="28" spans="1:7" x14ac:dyDescent="0.2">
      <c r="A28" s="21" t="s">
        <v>150</v>
      </c>
      <c r="B28" s="21" t="s">
        <v>149</v>
      </c>
      <c r="C28" s="21" t="s">
        <v>151</v>
      </c>
      <c r="D28" s="24">
        <v>64800</v>
      </c>
      <c r="E28" s="22">
        <v>364.98599999999999</v>
      </c>
      <c r="F28" s="23">
        <v>0.70930216208447805</v>
      </c>
      <c r="G28" s="22"/>
    </row>
    <row r="29" spans="1:7" x14ac:dyDescent="0.2">
      <c r="A29" s="21" t="s">
        <v>153</v>
      </c>
      <c r="B29" s="21" t="s">
        <v>152</v>
      </c>
      <c r="C29" s="21" t="s">
        <v>154</v>
      </c>
      <c r="D29" s="24">
        <v>154000</v>
      </c>
      <c r="E29" s="22">
        <v>338.10700000000003</v>
      </c>
      <c r="F29" s="23">
        <v>0.65706636998651102</v>
      </c>
      <c r="G29" s="22"/>
    </row>
    <row r="30" spans="1:7" x14ac:dyDescent="0.2">
      <c r="A30" s="21" t="s">
        <v>156</v>
      </c>
      <c r="B30" s="21" t="s">
        <v>155</v>
      </c>
      <c r="C30" s="21" t="s">
        <v>122</v>
      </c>
      <c r="D30" s="24">
        <v>2800</v>
      </c>
      <c r="E30" s="22">
        <v>336.94779999999997</v>
      </c>
      <c r="F30" s="23">
        <v>0.65481361764453505</v>
      </c>
      <c r="G30" s="22"/>
    </row>
    <row r="31" spans="1:7" x14ac:dyDescent="0.2">
      <c r="A31" s="21" t="s">
        <v>158</v>
      </c>
      <c r="B31" s="21" t="s">
        <v>157</v>
      </c>
      <c r="C31" s="21" t="s">
        <v>151</v>
      </c>
      <c r="D31" s="24">
        <v>21300</v>
      </c>
      <c r="E31" s="22">
        <v>333.8349</v>
      </c>
      <c r="F31" s="23">
        <v>0.64876410697740605</v>
      </c>
      <c r="G31" s="22"/>
    </row>
    <row r="32" spans="1:7" x14ac:dyDescent="0.2">
      <c r="A32" s="21" t="s">
        <v>160</v>
      </c>
      <c r="B32" s="21" t="s">
        <v>159</v>
      </c>
      <c r="C32" s="21" t="s">
        <v>98</v>
      </c>
      <c r="D32" s="24">
        <v>23000</v>
      </c>
      <c r="E32" s="22">
        <v>328.98050000000001</v>
      </c>
      <c r="F32" s="23">
        <v>0.63933022070334999</v>
      </c>
      <c r="G32" s="22"/>
    </row>
    <row r="33" spans="1:7" x14ac:dyDescent="0.2">
      <c r="A33" s="21" t="s">
        <v>162</v>
      </c>
      <c r="B33" s="21" t="s">
        <v>161</v>
      </c>
      <c r="C33" s="21" t="s">
        <v>163</v>
      </c>
      <c r="D33" s="24">
        <v>48000</v>
      </c>
      <c r="E33" s="22">
        <v>285.62400000000002</v>
      </c>
      <c r="F33" s="23">
        <v>0.55507258016257299</v>
      </c>
      <c r="G33" s="22"/>
    </row>
    <row r="34" spans="1:7" x14ac:dyDescent="0.2">
      <c r="A34" s="21" t="s">
        <v>165</v>
      </c>
      <c r="B34" s="21" t="s">
        <v>164</v>
      </c>
      <c r="C34" s="21" t="s">
        <v>166</v>
      </c>
      <c r="D34" s="24">
        <v>100000</v>
      </c>
      <c r="E34" s="22">
        <v>274.2</v>
      </c>
      <c r="F34" s="23">
        <v>0.53287154258948</v>
      </c>
      <c r="G34" s="22"/>
    </row>
    <row r="35" spans="1:7" x14ac:dyDescent="0.2">
      <c r="A35" s="21" t="s">
        <v>168</v>
      </c>
      <c r="B35" s="21" t="s">
        <v>167</v>
      </c>
      <c r="C35" s="21" t="s">
        <v>169</v>
      </c>
      <c r="D35" s="24">
        <v>14051</v>
      </c>
      <c r="E35" s="22">
        <v>265.92922600000003</v>
      </c>
      <c r="F35" s="23">
        <v>0.51679838394692401</v>
      </c>
      <c r="G35" s="22"/>
    </row>
    <row r="36" spans="1:7" x14ac:dyDescent="0.2">
      <c r="A36" s="21" t="s">
        <v>171</v>
      </c>
      <c r="B36" s="21" t="s">
        <v>170</v>
      </c>
      <c r="C36" s="21" t="s">
        <v>172</v>
      </c>
      <c r="D36" s="24">
        <v>15000</v>
      </c>
      <c r="E36" s="22">
        <v>249.4725</v>
      </c>
      <c r="F36" s="23">
        <v>0.48481690703374902</v>
      </c>
      <c r="G36" s="22"/>
    </row>
    <row r="37" spans="1:7" x14ac:dyDescent="0.2">
      <c r="A37" s="21" t="s">
        <v>174</v>
      </c>
      <c r="B37" s="21" t="s">
        <v>173</v>
      </c>
      <c r="C37" s="21" t="s">
        <v>175</v>
      </c>
      <c r="D37" s="24">
        <v>8400</v>
      </c>
      <c r="E37" s="22">
        <v>248.40899999999999</v>
      </c>
      <c r="F37" s="23">
        <v>0.48275013502228398</v>
      </c>
      <c r="G37" s="22"/>
    </row>
    <row r="38" spans="1:7" x14ac:dyDescent="0.2">
      <c r="A38" s="21" t="s">
        <v>177</v>
      </c>
      <c r="B38" s="21" t="s">
        <v>176</v>
      </c>
      <c r="C38" s="21" t="s">
        <v>131</v>
      </c>
      <c r="D38" s="24">
        <v>23000</v>
      </c>
      <c r="E38" s="22">
        <v>235.39349999999999</v>
      </c>
      <c r="F38" s="23">
        <v>0.457456227062497</v>
      </c>
      <c r="G38" s="22"/>
    </row>
    <row r="39" spans="1:7" x14ac:dyDescent="0.2">
      <c r="A39" s="21" t="s">
        <v>179</v>
      </c>
      <c r="B39" s="21" t="s">
        <v>178</v>
      </c>
      <c r="C39" s="21" t="s">
        <v>104</v>
      </c>
      <c r="D39" s="24">
        <v>21000</v>
      </c>
      <c r="E39" s="22">
        <v>234.5385</v>
      </c>
      <c r="F39" s="23">
        <v>0.45579464730715802</v>
      </c>
      <c r="G39" s="22"/>
    </row>
    <row r="40" spans="1:7" x14ac:dyDescent="0.2">
      <c r="A40" s="21" t="s">
        <v>181</v>
      </c>
      <c r="B40" s="21" t="s">
        <v>180</v>
      </c>
      <c r="C40" s="21" t="s">
        <v>182</v>
      </c>
      <c r="D40" s="24">
        <v>32000</v>
      </c>
      <c r="E40" s="22">
        <v>231.87200000000001</v>
      </c>
      <c r="F40" s="23">
        <v>0.45061265617544799</v>
      </c>
      <c r="G40" s="22"/>
    </row>
    <row r="41" spans="1:7" x14ac:dyDescent="0.2">
      <c r="A41" s="21" t="s">
        <v>184</v>
      </c>
      <c r="B41" s="21" t="s">
        <v>183</v>
      </c>
      <c r="C41" s="21" t="s">
        <v>148</v>
      </c>
      <c r="D41" s="24">
        <v>4300</v>
      </c>
      <c r="E41" s="22">
        <v>226.36275000000001</v>
      </c>
      <c r="F41" s="23">
        <v>0.439906155278253</v>
      </c>
      <c r="G41" s="22"/>
    </row>
    <row r="42" spans="1:7" x14ac:dyDescent="0.2">
      <c r="A42" s="21" t="s">
        <v>186</v>
      </c>
      <c r="B42" s="21" t="s">
        <v>185</v>
      </c>
      <c r="C42" s="21" t="s">
        <v>172</v>
      </c>
      <c r="D42" s="24">
        <v>5300</v>
      </c>
      <c r="E42" s="22">
        <v>225.74025</v>
      </c>
      <c r="F42" s="23">
        <v>0.438696408614277</v>
      </c>
      <c r="G42" s="22"/>
    </row>
    <row r="43" spans="1:7" x14ac:dyDescent="0.2">
      <c r="A43" s="21" t="s">
        <v>188</v>
      </c>
      <c r="B43" s="21" t="s">
        <v>187</v>
      </c>
      <c r="C43" s="21" t="s">
        <v>189</v>
      </c>
      <c r="D43" s="24">
        <v>1900</v>
      </c>
      <c r="E43" s="22">
        <v>221.6901</v>
      </c>
      <c r="F43" s="23">
        <v>0.43082547616271399</v>
      </c>
      <c r="G43" s="22"/>
    </row>
    <row r="44" spans="1:7" x14ac:dyDescent="0.2">
      <c r="A44" s="21" t="s">
        <v>191</v>
      </c>
      <c r="B44" s="21" t="s">
        <v>190</v>
      </c>
      <c r="C44" s="21" t="s">
        <v>192</v>
      </c>
      <c r="D44" s="24">
        <v>127000</v>
      </c>
      <c r="E44" s="22">
        <v>220.99270000000001</v>
      </c>
      <c r="F44" s="23">
        <v>0.42947017122543502</v>
      </c>
      <c r="G44" s="22"/>
    </row>
    <row r="45" spans="1:7" x14ac:dyDescent="0.2">
      <c r="A45" s="21" t="s">
        <v>194</v>
      </c>
      <c r="B45" s="21" t="s">
        <v>193</v>
      </c>
      <c r="C45" s="21" t="s">
        <v>140</v>
      </c>
      <c r="D45" s="24">
        <v>11000</v>
      </c>
      <c r="E45" s="22">
        <v>217.5855</v>
      </c>
      <c r="F45" s="23">
        <v>0.42284872731620499</v>
      </c>
      <c r="G45" s="22"/>
    </row>
    <row r="46" spans="1:7" x14ac:dyDescent="0.2">
      <c r="A46" s="21" t="s">
        <v>196</v>
      </c>
      <c r="B46" s="21" t="s">
        <v>195</v>
      </c>
      <c r="C46" s="21" t="s">
        <v>189</v>
      </c>
      <c r="D46" s="24">
        <v>11000</v>
      </c>
      <c r="E46" s="22">
        <v>199.4795</v>
      </c>
      <c r="F46" s="23">
        <v>0.38766210386571198</v>
      </c>
      <c r="G46" s="22"/>
    </row>
    <row r="47" spans="1:7" x14ac:dyDescent="0.2">
      <c r="A47" s="21" t="s">
        <v>198</v>
      </c>
      <c r="B47" s="21" t="s">
        <v>197</v>
      </c>
      <c r="C47" s="21" t="s">
        <v>151</v>
      </c>
      <c r="D47" s="24">
        <v>88000</v>
      </c>
      <c r="E47" s="22">
        <v>158.44399999999999</v>
      </c>
      <c r="F47" s="23">
        <v>0.30791502076603799</v>
      </c>
      <c r="G47" s="22"/>
    </row>
    <row r="48" spans="1:7" x14ac:dyDescent="0.2">
      <c r="A48" s="21" t="s">
        <v>200</v>
      </c>
      <c r="B48" s="21" t="s">
        <v>199</v>
      </c>
      <c r="C48" s="21" t="s">
        <v>119</v>
      </c>
      <c r="D48" s="24">
        <v>3365</v>
      </c>
      <c r="E48" s="22">
        <v>152.15688750000001</v>
      </c>
      <c r="F48" s="23">
        <v>0.295696846673009</v>
      </c>
      <c r="G48" s="22"/>
    </row>
    <row r="49" spans="1:9" x14ac:dyDescent="0.2">
      <c r="A49" s="21" t="s">
        <v>202</v>
      </c>
      <c r="B49" s="21" t="s">
        <v>201</v>
      </c>
      <c r="C49" s="21" t="s">
        <v>151</v>
      </c>
      <c r="D49" s="24">
        <v>105000</v>
      </c>
      <c r="E49" s="22">
        <v>151.36799999999999</v>
      </c>
      <c r="F49" s="23">
        <v>0.29416374784348798</v>
      </c>
      <c r="G49" s="22"/>
    </row>
    <row r="50" spans="1:9" x14ac:dyDescent="0.2">
      <c r="A50" s="21" t="s">
        <v>204</v>
      </c>
      <c r="B50" s="21" t="s">
        <v>203</v>
      </c>
      <c r="C50" s="21" t="s">
        <v>119</v>
      </c>
      <c r="D50" s="24">
        <v>10000</v>
      </c>
      <c r="E50" s="22">
        <v>147.22</v>
      </c>
      <c r="F50" s="23">
        <v>0.28610265681992397</v>
      </c>
      <c r="G50" s="22"/>
    </row>
    <row r="51" spans="1:9" x14ac:dyDescent="0.2">
      <c r="A51" s="21" t="s">
        <v>206</v>
      </c>
      <c r="B51" s="21" t="s">
        <v>205</v>
      </c>
      <c r="C51" s="21" t="s">
        <v>207</v>
      </c>
      <c r="D51" s="24">
        <v>10000</v>
      </c>
      <c r="E51" s="22">
        <v>134.37</v>
      </c>
      <c r="F51" s="23">
        <v>0.26113037628646402</v>
      </c>
      <c r="G51" s="22"/>
    </row>
    <row r="52" spans="1:9" x14ac:dyDescent="0.2">
      <c r="A52" s="21" t="s">
        <v>209</v>
      </c>
      <c r="B52" s="21" t="s">
        <v>208</v>
      </c>
      <c r="C52" s="21" t="s">
        <v>210</v>
      </c>
      <c r="D52" s="24">
        <v>4000</v>
      </c>
      <c r="E52" s="22">
        <v>97.441999999999993</v>
      </c>
      <c r="F52" s="23">
        <v>0.18936567780089</v>
      </c>
      <c r="G52" s="22"/>
    </row>
    <row r="53" spans="1:9" x14ac:dyDescent="0.2">
      <c r="A53" s="20" t="s">
        <v>24</v>
      </c>
      <c r="B53" s="20"/>
      <c r="C53" s="20"/>
      <c r="D53" s="20"/>
      <c r="E53" s="25">
        <f>SUM(E7:E52)</f>
        <v>20197.594163499994</v>
      </c>
      <c r="F53" s="26">
        <f>SUM(F7:F52)</f>
        <v>39.251360898980792</v>
      </c>
      <c r="G53" s="25"/>
      <c r="H53" s="14"/>
      <c r="I53" s="14"/>
    </row>
    <row r="54" spans="1:9" x14ac:dyDescent="0.2">
      <c r="A54" s="21"/>
      <c r="B54" s="21"/>
      <c r="C54" s="21"/>
      <c r="D54" s="21"/>
      <c r="E54" s="22"/>
      <c r="F54" s="23"/>
      <c r="G54" s="22"/>
    </row>
    <row r="55" spans="1:9" x14ac:dyDescent="0.2">
      <c r="A55" s="20" t="s">
        <v>50</v>
      </c>
      <c r="B55" s="21"/>
      <c r="C55" s="21"/>
      <c r="D55" s="21"/>
      <c r="E55" s="22"/>
      <c r="F55" s="23"/>
      <c r="G55" s="22"/>
    </row>
    <row r="56" spans="1:9" x14ac:dyDescent="0.2">
      <c r="A56" s="20" t="s">
        <v>51</v>
      </c>
      <c r="B56" s="21"/>
      <c r="C56" s="21"/>
      <c r="D56" s="21"/>
      <c r="E56" s="22"/>
      <c r="F56" s="23"/>
      <c r="G56" s="22"/>
    </row>
    <row r="57" spans="1:9" x14ac:dyDescent="0.2">
      <c r="A57" s="21" t="s">
        <v>71</v>
      </c>
      <c r="B57" s="21" t="s">
        <v>70</v>
      </c>
      <c r="C57" s="21" t="s">
        <v>54</v>
      </c>
      <c r="D57" s="24">
        <v>5000</v>
      </c>
      <c r="E57" s="22">
        <v>5099.8652055000002</v>
      </c>
      <c r="F57" s="23">
        <v>9.9109155326520799</v>
      </c>
      <c r="G57" s="22">
        <v>7.68</v>
      </c>
    </row>
    <row r="58" spans="1:9" x14ac:dyDescent="0.2">
      <c r="A58" s="21" t="s">
        <v>1113</v>
      </c>
      <c r="B58" s="21" t="s">
        <v>1114</v>
      </c>
      <c r="C58" s="21" t="s">
        <v>64</v>
      </c>
      <c r="D58" s="24">
        <v>2500</v>
      </c>
      <c r="E58" s="22">
        <v>2661.8289617</v>
      </c>
      <c r="F58" s="23">
        <v>5.1729135847207601</v>
      </c>
      <c r="G58" s="22">
        <v>7.72</v>
      </c>
    </row>
    <row r="59" spans="1:9" x14ac:dyDescent="0.2">
      <c r="A59" s="21" t="s">
        <v>212</v>
      </c>
      <c r="B59" s="21" t="s">
        <v>211</v>
      </c>
      <c r="C59" s="21" t="s">
        <v>54</v>
      </c>
      <c r="D59" s="24">
        <v>2500</v>
      </c>
      <c r="E59" s="22">
        <v>2643.1154098000002</v>
      </c>
      <c r="F59" s="23">
        <v>5.1365462642675102</v>
      </c>
      <c r="G59" s="22">
        <v>7.73</v>
      </c>
    </row>
    <row r="60" spans="1:9" x14ac:dyDescent="0.2">
      <c r="A60" s="21" t="s">
        <v>214</v>
      </c>
      <c r="B60" s="21" t="s">
        <v>213</v>
      </c>
      <c r="C60" s="21" t="s">
        <v>89</v>
      </c>
      <c r="D60" s="24">
        <v>250</v>
      </c>
      <c r="E60" s="22">
        <v>2634.5165301000002</v>
      </c>
      <c r="F60" s="23">
        <v>5.1198354754626996</v>
      </c>
      <c r="G60" s="22">
        <v>8.6775000000000002</v>
      </c>
    </row>
    <row r="61" spans="1:9" x14ac:dyDescent="0.2">
      <c r="A61" s="21" t="s">
        <v>1115</v>
      </c>
      <c r="B61" s="21" t="s">
        <v>1116</v>
      </c>
      <c r="C61" s="21" t="s">
        <v>64</v>
      </c>
      <c r="D61" s="24">
        <v>250</v>
      </c>
      <c r="E61" s="22">
        <v>2622.8101230000002</v>
      </c>
      <c r="F61" s="23">
        <v>5.0970856169303902</v>
      </c>
      <c r="G61" s="22">
        <v>8.1823999999999995</v>
      </c>
    </row>
    <row r="62" spans="1:9" x14ac:dyDescent="0.2">
      <c r="A62" s="21" t="s">
        <v>216</v>
      </c>
      <c r="B62" s="21" t="s">
        <v>215</v>
      </c>
      <c r="C62" s="21" t="s">
        <v>54</v>
      </c>
      <c r="D62" s="24">
        <v>250</v>
      </c>
      <c r="E62" s="22">
        <v>2524.1104452</v>
      </c>
      <c r="F62" s="23">
        <v>4.9052758081690104</v>
      </c>
      <c r="G62" s="22">
        <v>8.0050000000000008</v>
      </c>
    </row>
    <row r="63" spans="1:9" x14ac:dyDescent="0.2">
      <c r="A63" s="21" t="s">
        <v>218</v>
      </c>
      <c r="B63" s="21" t="s">
        <v>217</v>
      </c>
      <c r="C63" s="21" t="s">
        <v>54</v>
      </c>
      <c r="D63" s="24">
        <v>2500</v>
      </c>
      <c r="E63" s="22">
        <v>2519.1794863</v>
      </c>
      <c r="F63" s="23">
        <v>4.8956931397682499</v>
      </c>
      <c r="G63" s="22">
        <v>8.1403999999999996</v>
      </c>
    </row>
    <row r="64" spans="1:9" x14ac:dyDescent="0.2">
      <c r="A64" s="21" t="s">
        <v>77</v>
      </c>
      <c r="B64" s="21" t="s">
        <v>76</v>
      </c>
      <c r="C64" s="21" t="s">
        <v>78</v>
      </c>
      <c r="D64" s="24">
        <v>2500</v>
      </c>
      <c r="E64" s="22">
        <v>2501.4043151000001</v>
      </c>
      <c r="F64" s="23">
        <v>4.8611494384657901</v>
      </c>
      <c r="G64" s="22">
        <v>8.3849999999999998</v>
      </c>
    </row>
    <row r="65" spans="1:9" x14ac:dyDescent="0.2">
      <c r="A65" s="21" t="s">
        <v>1085</v>
      </c>
      <c r="B65" s="21" t="s">
        <v>1086</v>
      </c>
      <c r="C65" s="21" t="s">
        <v>54</v>
      </c>
      <c r="D65" s="24">
        <v>5</v>
      </c>
      <c r="E65" s="22">
        <v>507.77702740000001</v>
      </c>
      <c r="F65" s="23">
        <v>0.98679769468321898</v>
      </c>
      <c r="G65" s="22">
        <v>8.0419999999999998</v>
      </c>
    </row>
    <row r="66" spans="1:9" x14ac:dyDescent="0.2">
      <c r="A66" s="21" t="s">
        <v>80</v>
      </c>
      <c r="B66" s="21" t="s">
        <v>79</v>
      </c>
      <c r="C66" s="21" t="s">
        <v>54</v>
      </c>
      <c r="D66" s="24">
        <v>500</v>
      </c>
      <c r="E66" s="22">
        <v>504.1555712</v>
      </c>
      <c r="F66" s="23">
        <v>0.97975987210220405</v>
      </c>
      <c r="G66" s="22">
        <v>8.1212</v>
      </c>
    </row>
    <row r="67" spans="1:9" x14ac:dyDescent="0.2">
      <c r="A67" s="21" t="s">
        <v>1061</v>
      </c>
      <c r="B67" s="21" t="s">
        <v>1062</v>
      </c>
      <c r="C67" s="21" t="s">
        <v>54</v>
      </c>
      <c r="D67" s="24">
        <v>18</v>
      </c>
      <c r="E67" s="22">
        <v>184.94329809999999</v>
      </c>
      <c r="F67" s="23">
        <v>0.35941291229078398</v>
      </c>
      <c r="G67" s="22">
        <v>7.7375999999999996</v>
      </c>
    </row>
    <row r="68" spans="1:9" x14ac:dyDescent="0.2">
      <c r="A68" s="20" t="s">
        <v>24</v>
      </c>
      <c r="B68" s="20"/>
      <c r="C68" s="20"/>
      <c r="D68" s="20"/>
      <c r="E68" s="25">
        <f>SUM(E56:E67)</f>
        <v>24403.7063734</v>
      </c>
      <c r="F68" s="26">
        <f>SUM(F56:F67)</f>
        <v>47.425385339512701</v>
      </c>
      <c r="G68" s="25"/>
      <c r="H68" s="14"/>
      <c r="I68" s="14"/>
    </row>
    <row r="69" spans="1:9" x14ac:dyDescent="0.2">
      <c r="A69" s="21"/>
      <c r="B69" s="21"/>
      <c r="C69" s="21"/>
      <c r="D69" s="21"/>
      <c r="E69" s="22"/>
      <c r="F69" s="23"/>
      <c r="G69" s="22"/>
    </row>
    <row r="70" spans="1:9" x14ac:dyDescent="0.2">
      <c r="A70" s="20" t="s">
        <v>46</v>
      </c>
      <c r="B70" s="21"/>
      <c r="C70" s="21"/>
      <c r="D70" s="21"/>
      <c r="E70" s="22"/>
      <c r="F70" s="23"/>
      <c r="G70" s="22"/>
    </row>
    <row r="71" spans="1:9" x14ac:dyDescent="0.2">
      <c r="A71" s="21" t="s">
        <v>220</v>
      </c>
      <c r="B71" s="21" t="s">
        <v>219</v>
      </c>
      <c r="C71" s="21" t="s">
        <v>49</v>
      </c>
      <c r="D71" s="24">
        <v>5000000</v>
      </c>
      <c r="E71" s="22">
        <v>4950.5197221999997</v>
      </c>
      <c r="F71" s="23">
        <v>9.6206822793156803</v>
      </c>
      <c r="G71" s="22">
        <v>7.0709395450125099</v>
      </c>
    </row>
    <row r="72" spans="1:9" x14ac:dyDescent="0.2">
      <c r="A72" s="21" t="s">
        <v>1030</v>
      </c>
      <c r="B72" s="21" t="s">
        <v>1031</v>
      </c>
      <c r="C72" s="21" t="s">
        <v>49</v>
      </c>
      <c r="D72" s="24">
        <v>1249000</v>
      </c>
      <c r="E72" s="22">
        <v>1258.0445640999999</v>
      </c>
      <c r="F72" s="23">
        <v>2.4448437181556399</v>
      </c>
      <c r="G72" s="22">
        <v>7.1077000056124904</v>
      </c>
    </row>
    <row r="73" spans="1:9" x14ac:dyDescent="0.2">
      <c r="A73" s="21" t="s">
        <v>222</v>
      </c>
      <c r="B73" s="21" t="s">
        <v>221</v>
      </c>
      <c r="C73" s="21" t="s">
        <v>49</v>
      </c>
      <c r="D73" s="24">
        <v>500000</v>
      </c>
      <c r="E73" s="22">
        <v>491.83188890000002</v>
      </c>
      <c r="F73" s="23">
        <v>0.95581042061575805</v>
      </c>
      <c r="G73" s="22">
        <v>7.1038854049999998</v>
      </c>
    </row>
    <row r="74" spans="1:9" x14ac:dyDescent="0.2">
      <c r="A74" s="20" t="s">
        <v>24</v>
      </c>
      <c r="B74" s="20"/>
      <c r="C74" s="20"/>
      <c r="D74" s="20"/>
      <c r="E74" s="25">
        <f>SUM(E71:E73)</f>
        <v>6700.3961751999996</v>
      </c>
      <c r="F74" s="26">
        <f>SUM(F71:F73)</f>
        <v>13.021336418087079</v>
      </c>
      <c r="G74" s="25"/>
      <c r="H74" s="14"/>
      <c r="I74" s="14"/>
    </row>
    <row r="75" spans="1:9" x14ac:dyDescent="0.2">
      <c r="A75" s="21"/>
      <c r="B75" s="21"/>
      <c r="C75" s="21"/>
      <c r="D75" s="21"/>
      <c r="E75" s="22"/>
      <c r="F75" s="23"/>
      <c r="G75" s="22"/>
    </row>
    <row r="76" spans="1:9" x14ac:dyDescent="0.2">
      <c r="A76" s="20" t="s">
        <v>28</v>
      </c>
      <c r="B76" s="20"/>
      <c r="C76" s="20"/>
      <c r="D76" s="20"/>
      <c r="E76" s="25">
        <f>E53+E68+E74</f>
        <v>51301.696712099991</v>
      </c>
      <c r="F76" s="26">
        <f>F53+F68+F74</f>
        <v>99.698082656580567</v>
      </c>
      <c r="G76" s="25"/>
      <c r="H76" s="14"/>
      <c r="I76" s="14"/>
    </row>
    <row r="77" spans="1:9" x14ac:dyDescent="0.2">
      <c r="A77" s="20"/>
      <c r="B77" s="20"/>
      <c r="C77" s="20"/>
      <c r="D77" s="20"/>
      <c r="E77" s="25"/>
      <c r="F77" s="26"/>
      <c r="G77" s="25"/>
      <c r="H77" s="14"/>
      <c r="I77" s="14"/>
    </row>
    <row r="78" spans="1:9" x14ac:dyDescent="0.2">
      <c r="A78" s="20" t="s">
        <v>30</v>
      </c>
      <c r="B78" s="20"/>
      <c r="C78" s="20"/>
      <c r="D78" s="20"/>
      <c r="E78" s="25">
        <f>E80-(E53+E68+E74)</f>
        <v>155.35777190000954</v>
      </c>
      <c r="F78" s="26">
        <f>F80-(F53+F68+F74)</f>
        <v>0.30191734341943288</v>
      </c>
      <c r="G78" s="25"/>
      <c r="H78" s="14"/>
      <c r="I78" s="14"/>
    </row>
    <row r="79" spans="1:9" x14ac:dyDescent="0.2">
      <c r="A79" s="20"/>
      <c r="B79" s="20"/>
      <c r="C79" s="20"/>
      <c r="D79" s="20"/>
      <c r="E79" s="25"/>
      <c r="F79" s="26"/>
      <c r="G79" s="25"/>
      <c r="H79" s="14"/>
      <c r="I79" s="14"/>
    </row>
    <row r="80" spans="1:9" x14ac:dyDescent="0.2">
      <c r="A80" s="27" t="s">
        <v>29</v>
      </c>
      <c r="B80" s="27"/>
      <c r="C80" s="27"/>
      <c r="D80" s="27"/>
      <c r="E80" s="28">
        <v>51457.054484</v>
      </c>
      <c r="F80" s="29">
        <v>100</v>
      </c>
      <c r="G80" s="28"/>
      <c r="H80" s="14"/>
      <c r="I80" s="14"/>
    </row>
    <row r="82" spans="1:5" x14ac:dyDescent="0.2">
      <c r="A82" s="14" t="s">
        <v>32</v>
      </c>
    </row>
    <row r="84" spans="1:5" x14ac:dyDescent="0.2">
      <c r="A84" s="14" t="s">
        <v>33</v>
      </c>
    </row>
    <row r="85" spans="1:5" x14ac:dyDescent="0.2">
      <c r="A85" s="14" t="s">
        <v>34</v>
      </c>
    </row>
    <row r="86" spans="1:5" x14ac:dyDescent="0.2">
      <c r="A86" s="14" t="s">
        <v>35</v>
      </c>
      <c r="B86" s="14"/>
      <c r="C86" s="30" t="s">
        <v>37</v>
      </c>
      <c r="D86" s="14" t="s">
        <v>36</v>
      </c>
    </row>
    <row r="87" spans="1:5" x14ac:dyDescent="0.2">
      <c r="A87" s="7" t="s">
        <v>60</v>
      </c>
      <c r="C87" s="31">
        <v>188.59790000000001</v>
      </c>
      <c r="D87" s="31">
        <v>204.9486</v>
      </c>
    </row>
    <row r="88" spans="1:5" x14ac:dyDescent="0.2">
      <c r="A88" s="7" t="s">
        <v>87</v>
      </c>
      <c r="C88" s="31">
        <v>16.888200000000001</v>
      </c>
      <c r="D88" s="31">
        <v>18.3523</v>
      </c>
    </row>
    <row r="89" spans="1:5" x14ac:dyDescent="0.2">
      <c r="A89" s="7" t="s">
        <v>61</v>
      </c>
      <c r="C89" s="31">
        <v>204.24379999999999</v>
      </c>
      <c r="D89" s="31">
        <v>222.7732</v>
      </c>
    </row>
    <row r="90" spans="1:5" x14ac:dyDescent="0.2">
      <c r="A90" s="7" t="s">
        <v>88</v>
      </c>
      <c r="C90" s="31">
        <v>18.521999999999998</v>
      </c>
      <c r="D90" s="31">
        <v>20.198599999999999</v>
      </c>
    </row>
    <row r="92" spans="1:5" x14ac:dyDescent="0.2">
      <c r="A92" s="7" t="s">
        <v>42</v>
      </c>
    </row>
    <row r="94" spans="1:5" x14ac:dyDescent="0.2">
      <c r="A94" s="14" t="s">
        <v>38</v>
      </c>
      <c r="D94" s="30" t="s">
        <v>45</v>
      </c>
    </row>
    <row r="96" spans="1:5" x14ac:dyDescent="0.2">
      <c r="A96" s="14" t="s">
        <v>935</v>
      </c>
      <c r="D96" s="34">
        <v>2.3713826623491001</v>
      </c>
      <c r="E96" s="10" t="s">
        <v>43</v>
      </c>
    </row>
    <row r="98" spans="1:4" x14ac:dyDescent="0.2">
      <c r="A98" s="14" t="s">
        <v>44</v>
      </c>
      <c r="D98" s="30" t="s">
        <v>45</v>
      </c>
    </row>
    <row r="100" spans="1:4" x14ac:dyDescent="0.2">
      <c r="A100" s="14" t="s">
        <v>936</v>
      </c>
    </row>
    <row r="101" spans="1:4" x14ac:dyDescent="0.2">
      <c r="A101" s="68"/>
    </row>
    <row r="102" spans="1:4" x14ac:dyDescent="0.2">
      <c r="A102" s="68" t="s">
        <v>1156</v>
      </c>
    </row>
    <row r="103" spans="1:4" x14ac:dyDescent="0.2">
      <c r="A103" s="70"/>
    </row>
    <row r="104" spans="1:4" x14ac:dyDescent="0.2">
      <c r="A104" s="69"/>
    </row>
    <row r="105" spans="1:4" x14ac:dyDescent="0.2">
      <c r="A105" s="69"/>
    </row>
    <row r="106" spans="1:4" x14ac:dyDescent="0.2">
      <c r="A106" s="69"/>
    </row>
    <row r="107" spans="1:4" x14ac:dyDescent="0.2">
      <c r="A107" s="69"/>
    </row>
    <row r="108" spans="1:4" x14ac:dyDescent="0.2">
      <c r="A108" s="69"/>
    </row>
    <row r="109" spans="1:4" x14ac:dyDescent="0.2">
      <c r="A109" s="69"/>
    </row>
    <row r="110" spans="1:4" x14ac:dyDescent="0.2">
      <c r="A110" s="69"/>
    </row>
    <row r="111" spans="1:4" x14ac:dyDescent="0.2">
      <c r="A111" s="69"/>
    </row>
    <row r="112" spans="1:4" x14ac:dyDescent="0.2">
      <c r="A112" s="69"/>
    </row>
    <row r="113" spans="1:1" x14ac:dyDescent="0.2">
      <c r="A113" s="69"/>
    </row>
    <row r="114" spans="1:1" x14ac:dyDescent="0.2">
      <c r="A114" s="69"/>
    </row>
    <row r="115" spans="1:1" x14ac:dyDescent="0.2">
      <c r="A115" s="69"/>
    </row>
    <row r="116" spans="1:1" x14ac:dyDescent="0.2">
      <c r="A116" s="68" t="s">
        <v>1159</v>
      </c>
    </row>
    <row r="117" spans="1:1" x14ac:dyDescent="0.2">
      <c r="A117" s="69"/>
    </row>
    <row r="118" spans="1:1" x14ac:dyDescent="0.2">
      <c r="A118" s="68" t="s">
        <v>1158</v>
      </c>
    </row>
    <row r="119" spans="1:1" x14ac:dyDescent="0.2">
      <c r="A119" s="69"/>
    </row>
    <row r="120" spans="1:1" x14ac:dyDescent="0.2">
      <c r="A120" s="69"/>
    </row>
    <row r="121" spans="1:1" x14ac:dyDescent="0.2">
      <c r="A121" s="69"/>
    </row>
    <row r="122" spans="1:1" x14ac:dyDescent="0.2">
      <c r="A122" s="69"/>
    </row>
    <row r="123" spans="1:1" x14ac:dyDescent="0.2">
      <c r="A123" s="69"/>
    </row>
    <row r="124" spans="1:1" x14ac:dyDescent="0.2">
      <c r="A124" s="69"/>
    </row>
    <row r="125" spans="1:1" x14ac:dyDescent="0.2">
      <c r="A125" s="69"/>
    </row>
    <row r="126" spans="1:1" x14ac:dyDescent="0.2">
      <c r="A126" s="69"/>
    </row>
    <row r="127" spans="1:1" x14ac:dyDescent="0.2">
      <c r="A127" s="69"/>
    </row>
    <row r="128" spans="1:1" x14ac:dyDescent="0.2">
      <c r="A128" s="69"/>
    </row>
    <row r="129" spans="1:1" x14ac:dyDescent="0.2">
      <c r="A129" s="69"/>
    </row>
    <row r="130" spans="1:1" x14ac:dyDescent="0.2">
      <c r="A130" s="69"/>
    </row>
    <row r="131" spans="1:1" x14ac:dyDescent="0.2">
      <c r="A131" s="69"/>
    </row>
    <row r="132" spans="1:1" x14ac:dyDescent="0.2">
      <c r="A132" s="69"/>
    </row>
    <row r="133" spans="1:1" x14ac:dyDescent="0.2">
      <c r="A133" s="69"/>
    </row>
    <row r="134" spans="1:1" x14ac:dyDescent="0.2">
      <c r="A134" s="70"/>
    </row>
  </sheetData>
  <mergeCells count="1">
    <mergeCell ref="A1:G1"/>
  </mergeCells>
  <conditionalFormatting sqref="F2:F3">
    <cfRule type="cellIs" dxfId="64" priority="3" stopIfTrue="1" operator="between">
      <formula>0.009</formula>
      <formula>-0.009</formula>
    </cfRule>
  </conditionalFormatting>
  <conditionalFormatting sqref="F5:F65536">
    <cfRule type="cellIs" dxfId="63" priority="1" stopIfTrue="1" operator="between">
      <formula>0.009</formula>
      <formula>-0.009</formula>
    </cfRule>
  </conditionalFormatting>
  <hyperlinks>
    <hyperlink ref="A101"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8"/>
  <sheetViews>
    <sheetView workbookViewId="0">
      <selection sqref="A1:G1"/>
    </sheetView>
  </sheetViews>
  <sheetFormatPr defaultColWidth="9.33203125" defaultRowHeight="10.199999999999999" x14ac:dyDescent="0.2"/>
  <cols>
    <col min="1" max="1" width="38.6640625" style="7" bestFit="1" customWidth="1"/>
    <col min="2" max="2" width="52.6640625" style="7" bestFit="1" customWidth="1"/>
    <col min="3" max="3" width="25.5546875" style="7" bestFit="1" customWidth="1"/>
    <col min="4" max="4" width="15.33203125" style="7" bestFit="1" customWidth="1"/>
    <col min="5" max="5" width="27" style="10" customWidth="1"/>
    <col min="6" max="6" width="13.5546875" style="11" bestFit="1" customWidth="1"/>
    <col min="7" max="7" width="4.5546875" style="10" bestFit="1" customWidth="1"/>
    <col min="8" max="16384" width="9.33203125" style="7"/>
  </cols>
  <sheetData>
    <row r="1" spans="1:7" s="1" customFormat="1" ht="13.8" x14ac:dyDescent="0.2">
      <c r="A1" s="82" t="s">
        <v>1117</v>
      </c>
      <c r="B1" s="83"/>
      <c r="C1" s="83"/>
      <c r="D1" s="83"/>
      <c r="E1" s="83"/>
      <c r="F1" s="83"/>
      <c r="G1" s="83"/>
    </row>
    <row r="2" spans="1:7" s="1" customFormat="1" ht="12" x14ac:dyDescent="0.25">
      <c r="A2" s="35"/>
      <c r="E2" s="5"/>
      <c r="F2" s="9"/>
      <c r="G2" s="10"/>
    </row>
    <row r="3" spans="1:7" s="1" customFormat="1" ht="12" x14ac:dyDescent="0.2">
      <c r="A3" s="8" t="s">
        <v>7</v>
      </c>
      <c r="B3" s="2"/>
      <c r="C3" s="3"/>
      <c r="D3" s="3"/>
      <c r="E3" s="4"/>
      <c r="F3" s="9"/>
      <c r="G3" s="10"/>
    </row>
    <row r="4" spans="1:7" s="1" customFormat="1" ht="31.5" customHeight="1" x14ac:dyDescent="0.2">
      <c r="A4" s="6" t="s">
        <v>2</v>
      </c>
      <c r="B4" s="6" t="s">
        <v>0</v>
      </c>
      <c r="C4" s="13" t="s">
        <v>4</v>
      </c>
      <c r="D4" s="13" t="s">
        <v>1</v>
      </c>
      <c r="E4" s="52" t="s">
        <v>6</v>
      </c>
      <c r="F4" s="12" t="s">
        <v>3</v>
      </c>
      <c r="G4" s="12" t="s">
        <v>5</v>
      </c>
    </row>
    <row r="5" spans="1:7" x14ac:dyDescent="0.2">
      <c r="A5" s="16" t="s">
        <v>90</v>
      </c>
      <c r="B5" s="17"/>
      <c r="C5" s="17"/>
      <c r="D5" s="17"/>
      <c r="E5" s="18"/>
      <c r="F5" s="19"/>
      <c r="G5" s="18"/>
    </row>
    <row r="6" spans="1:7" x14ac:dyDescent="0.2">
      <c r="A6" s="20" t="s">
        <v>51</v>
      </c>
      <c r="B6" s="21"/>
      <c r="C6" s="21"/>
      <c r="D6" s="21"/>
      <c r="E6" s="22"/>
      <c r="F6" s="23"/>
      <c r="G6" s="22"/>
    </row>
    <row r="7" spans="1:7" x14ac:dyDescent="0.2">
      <c r="A7" s="21" t="s">
        <v>92</v>
      </c>
      <c r="B7" s="21" t="s">
        <v>91</v>
      </c>
      <c r="C7" s="21" t="s">
        <v>93</v>
      </c>
      <c r="D7" s="24">
        <v>30300</v>
      </c>
      <c r="E7" s="22">
        <v>510.19139999999999</v>
      </c>
      <c r="F7" s="23">
        <v>2.1540564719423001</v>
      </c>
      <c r="G7" s="22"/>
    </row>
    <row r="8" spans="1:7" x14ac:dyDescent="0.2">
      <c r="A8" s="21" t="s">
        <v>95</v>
      </c>
      <c r="B8" s="21" t="s">
        <v>94</v>
      </c>
      <c r="C8" s="21" t="s">
        <v>93</v>
      </c>
      <c r="D8" s="24">
        <v>35600</v>
      </c>
      <c r="E8" s="22">
        <v>427.05759999999998</v>
      </c>
      <c r="F8" s="23">
        <v>1.8030609437402201</v>
      </c>
      <c r="G8" s="22"/>
    </row>
    <row r="9" spans="1:7" x14ac:dyDescent="0.2">
      <c r="A9" s="21" t="s">
        <v>100</v>
      </c>
      <c r="B9" s="21" t="s">
        <v>99</v>
      </c>
      <c r="C9" s="21" t="s">
        <v>101</v>
      </c>
      <c r="D9" s="24">
        <v>7800</v>
      </c>
      <c r="E9" s="22">
        <v>276.77910000000003</v>
      </c>
      <c r="F9" s="23">
        <v>1.1685767569844701</v>
      </c>
      <c r="G9" s="22"/>
    </row>
    <row r="10" spans="1:7" x14ac:dyDescent="0.2">
      <c r="A10" s="21" t="s">
        <v>97</v>
      </c>
      <c r="B10" s="21" t="s">
        <v>96</v>
      </c>
      <c r="C10" s="21" t="s">
        <v>98</v>
      </c>
      <c r="D10" s="24">
        <v>17000</v>
      </c>
      <c r="E10" s="22">
        <v>266.34750000000003</v>
      </c>
      <c r="F10" s="23">
        <v>1.1245339614910199</v>
      </c>
      <c r="G10" s="22"/>
    </row>
    <row r="11" spans="1:7" x14ac:dyDescent="0.2">
      <c r="A11" s="21" t="s">
        <v>108</v>
      </c>
      <c r="B11" s="21" t="s">
        <v>107</v>
      </c>
      <c r="C11" s="21" t="s">
        <v>109</v>
      </c>
      <c r="D11" s="24">
        <v>7200</v>
      </c>
      <c r="E11" s="22">
        <v>225.41759999999999</v>
      </c>
      <c r="F11" s="23">
        <v>0.95172564682528904</v>
      </c>
      <c r="G11" s="22"/>
    </row>
    <row r="12" spans="1:7" x14ac:dyDescent="0.2">
      <c r="A12" s="21" t="s">
        <v>103</v>
      </c>
      <c r="B12" s="21" t="s">
        <v>102</v>
      </c>
      <c r="C12" s="21" t="s">
        <v>104</v>
      </c>
      <c r="D12" s="24">
        <v>15000</v>
      </c>
      <c r="E12" s="22">
        <v>216.60749999999999</v>
      </c>
      <c r="F12" s="23">
        <v>0.91452891453333196</v>
      </c>
      <c r="G12" s="22"/>
    </row>
    <row r="13" spans="1:7" x14ac:dyDescent="0.2">
      <c r="A13" s="21" t="s">
        <v>106</v>
      </c>
      <c r="B13" s="21" t="s">
        <v>105</v>
      </c>
      <c r="C13" s="21" t="s">
        <v>93</v>
      </c>
      <c r="D13" s="24">
        <v>16800</v>
      </c>
      <c r="E13" s="22">
        <v>212.56200000000001</v>
      </c>
      <c r="F13" s="23">
        <v>0.89744858848855302</v>
      </c>
      <c r="G13" s="22"/>
    </row>
    <row r="14" spans="1:7" x14ac:dyDescent="0.2">
      <c r="A14" s="21" t="s">
        <v>111</v>
      </c>
      <c r="B14" s="21" t="s">
        <v>110</v>
      </c>
      <c r="C14" s="21" t="s">
        <v>93</v>
      </c>
      <c r="D14" s="24">
        <v>22500</v>
      </c>
      <c r="E14" s="22">
        <v>191.01374999999999</v>
      </c>
      <c r="F14" s="23">
        <v>0.80647067829341701</v>
      </c>
      <c r="G14" s="22"/>
    </row>
    <row r="15" spans="1:7" x14ac:dyDescent="0.2">
      <c r="A15" s="21" t="s">
        <v>116</v>
      </c>
      <c r="B15" s="21" t="s">
        <v>115</v>
      </c>
      <c r="C15" s="21" t="s">
        <v>98</v>
      </c>
      <c r="D15" s="24">
        <v>12300</v>
      </c>
      <c r="E15" s="22">
        <v>179.5308</v>
      </c>
      <c r="F15" s="23">
        <v>0.75798902461503304</v>
      </c>
      <c r="G15" s="22"/>
    </row>
    <row r="16" spans="1:7" x14ac:dyDescent="0.2">
      <c r="A16" s="21" t="s">
        <v>113</v>
      </c>
      <c r="B16" s="21" t="s">
        <v>112</v>
      </c>
      <c r="C16" s="21" t="s">
        <v>114</v>
      </c>
      <c r="D16" s="24">
        <v>85300</v>
      </c>
      <c r="E16" s="22">
        <v>171.07767999999999</v>
      </c>
      <c r="F16" s="23">
        <v>0.72229948174130998</v>
      </c>
      <c r="G16" s="22"/>
    </row>
    <row r="17" spans="1:7" x14ac:dyDescent="0.2">
      <c r="A17" s="21" t="s">
        <v>121</v>
      </c>
      <c r="B17" s="21" t="s">
        <v>120</v>
      </c>
      <c r="C17" s="21" t="s">
        <v>122</v>
      </c>
      <c r="D17" s="24">
        <v>15000</v>
      </c>
      <c r="E17" s="22">
        <v>148.46250000000001</v>
      </c>
      <c r="F17" s="23">
        <v>0.62681693373454195</v>
      </c>
      <c r="G17" s="22"/>
    </row>
    <row r="18" spans="1:7" x14ac:dyDescent="0.2">
      <c r="A18" s="21" t="s">
        <v>118</v>
      </c>
      <c r="B18" s="21" t="s">
        <v>117</v>
      </c>
      <c r="C18" s="21" t="s">
        <v>119</v>
      </c>
      <c r="D18" s="24">
        <v>36000</v>
      </c>
      <c r="E18" s="22">
        <v>145.90799999999999</v>
      </c>
      <c r="F18" s="23">
        <v>0.61603169263173896</v>
      </c>
      <c r="G18" s="22"/>
    </row>
    <row r="19" spans="1:7" x14ac:dyDescent="0.2">
      <c r="A19" s="21" t="s">
        <v>124</v>
      </c>
      <c r="B19" s="21" t="s">
        <v>123</v>
      </c>
      <c r="C19" s="21" t="s">
        <v>125</v>
      </c>
      <c r="D19" s="24">
        <v>38300</v>
      </c>
      <c r="E19" s="22">
        <v>144.90805</v>
      </c>
      <c r="F19" s="23">
        <v>0.61180984810609895</v>
      </c>
      <c r="G19" s="22"/>
    </row>
    <row r="20" spans="1:7" x14ac:dyDescent="0.2">
      <c r="A20" s="21" t="s">
        <v>127</v>
      </c>
      <c r="B20" s="21" t="s">
        <v>126</v>
      </c>
      <c r="C20" s="21" t="s">
        <v>128</v>
      </c>
      <c r="D20" s="24">
        <v>9600</v>
      </c>
      <c r="E20" s="22">
        <v>134.136</v>
      </c>
      <c r="F20" s="23">
        <v>0.56632965377396005</v>
      </c>
      <c r="G20" s="22"/>
    </row>
    <row r="21" spans="1:7" x14ac:dyDescent="0.2">
      <c r="A21" s="21" t="s">
        <v>130</v>
      </c>
      <c r="B21" s="21" t="s">
        <v>129</v>
      </c>
      <c r="C21" s="21" t="s">
        <v>131</v>
      </c>
      <c r="D21" s="24">
        <v>8800</v>
      </c>
      <c r="E21" s="22">
        <v>133.8348</v>
      </c>
      <c r="F21" s="23">
        <v>0.56505797061867902</v>
      </c>
      <c r="G21" s="22"/>
    </row>
    <row r="22" spans="1:7" x14ac:dyDescent="0.2">
      <c r="A22" s="21" t="s">
        <v>142</v>
      </c>
      <c r="B22" s="21" t="s">
        <v>141</v>
      </c>
      <c r="C22" s="21" t="s">
        <v>143</v>
      </c>
      <c r="D22" s="24">
        <v>20900</v>
      </c>
      <c r="E22" s="22">
        <v>128.11699999999999</v>
      </c>
      <c r="F22" s="23">
        <v>0.54091710094649004</v>
      </c>
      <c r="G22" s="22"/>
    </row>
    <row r="23" spans="1:7" x14ac:dyDescent="0.2">
      <c r="A23" s="21" t="s">
        <v>133</v>
      </c>
      <c r="B23" s="21" t="s">
        <v>132</v>
      </c>
      <c r="C23" s="21" t="s">
        <v>134</v>
      </c>
      <c r="D23" s="24">
        <v>9000</v>
      </c>
      <c r="E23" s="22">
        <v>125.3925</v>
      </c>
      <c r="F23" s="23">
        <v>0.52941411038685604</v>
      </c>
      <c r="G23" s="22"/>
    </row>
    <row r="24" spans="1:7" x14ac:dyDescent="0.2">
      <c r="A24" s="21" t="s">
        <v>139</v>
      </c>
      <c r="B24" s="21" t="s">
        <v>138</v>
      </c>
      <c r="C24" s="21" t="s">
        <v>140</v>
      </c>
      <c r="D24" s="24">
        <v>1900</v>
      </c>
      <c r="E24" s="22">
        <v>117.5283</v>
      </c>
      <c r="F24" s="23">
        <v>0.49621102051382299</v>
      </c>
      <c r="G24" s="22"/>
    </row>
    <row r="25" spans="1:7" x14ac:dyDescent="0.2">
      <c r="A25" s="21" t="s">
        <v>136</v>
      </c>
      <c r="B25" s="21" t="s">
        <v>135</v>
      </c>
      <c r="C25" s="21" t="s">
        <v>137</v>
      </c>
      <c r="D25" s="24">
        <v>9200</v>
      </c>
      <c r="E25" s="22">
        <v>117.438</v>
      </c>
      <c r="F25" s="23">
        <v>0.49582976889057601</v>
      </c>
      <c r="G25" s="22"/>
    </row>
    <row r="26" spans="1:7" x14ac:dyDescent="0.2">
      <c r="A26" s="21" t="s">
        <v>145</v>
      </c>
      <c r="B26" s="21" t="s">
        <v>144</v>
      </c>
      <c r="C26" s="21" t="s">
        <v>93</v>
      </c>
      <c r="D26" s="24">
        <v>8000</v>
      </c>
      <c r="E26" s="22">
        <v>117.16</v>
      </c>
      <c r="F26" s="23">
        <v>0.49465603742587499</v>
      </c>
      <c r="G26" s="22"/>
    </row>
    <row r="27" spans="1:7" x14ac:dyDescent="0.2">
      <c r="A27" s="21" t="s">
        <v>147</v>
      </c>
      <c r="B27" s="21" t="s">
        <v>146</v>
      </c>
      <c r="C27" s="21" t="s">
        <v>148</v>
      </c>
      <c r="D27" s="24">
        <v>37000</v>
      </c>
      <c r="E27" s="22">
        <v>113.18300000000001</v>
      </c>
      <c r="F27" s="23">
        <v>0.47786492219164201</v>
      </c>
      <c r="G27" s="22"/>
    </row>
    <row r="28" spans="1:7" x14ac:dyDescent="0.2">
      <c r="A28" s="21" t="s">
        <v>150</v>
      </c>
      <c r="B28" s="21" t="s">
        <v>149</v>
      </c>
      <c r="C28" s="21" t="s">
        <v>151</v>
      </c>
      <c r="D28" s="24">
        <v>18600</v>
      </c>
      <c r="E28" s="22">
        <v>104.7645</v>
      </c>
      <c r="F28" s="23">
        <v>0.44232154688377501</v>
      </c>
      <c r="G28" s="22"/>
    </row>
    <row r="29" spans="1:7" x14ac:dyDescent="0.2">
      <c r="A29" s="21" t="s">
        <v>156</v>
      </c>
      <c r="B29" s="21" t="s">
        <v>155</v>
      </c>
      <c r="C29" s="21" t="s">
        <v>122</v>
      </c>
      <c r="D29" s="24">
        <v>850</v>
      </c>
      <c r="E29" s="22">
        <v>102.28772499999999</v>
      </c>
      <c r="F29" s="23">
        <v>0.431864465054691</v>
      </c>
      <c r="G29" s="22"/>
    </row>
    <row r="30" spans="1:7" x14ac:dyDescent="0.2">
      <c r="A30" s="21" t="s">
        <v>158</v>
      </c>
      <c r="B30" s="21" t="s">
        <v>157</v>
      </c>
      <c r="C30" s="21" t="s">
        <v>151</v>
      </c>
      <c r="D30" s="24">
        <v>6500</v>
      </c>
      <c r="E30" s="22">
        <v>101.8745</v>
      </c>
      <c r="F30" s="23">
        <v>0.430119806117637</v>
      </c>
      <c r="G30" s="22"/>
    </row>
    <row r="31" spans="1:7" x14ac:dyDescent="0.2">
      <c r="A31" s="21" t="s">
        <v>160</v>
      </c>
      <c r="B31" s="21" t="s">
        <v>159</v>
      </c>
      <c r="C31" s="21" t="s">
        <v>98</v>
      </c>
      <c r="D31" s="24">
        <v>6600</v>
      </c>
      <c r="E31" s="22">
        <v>94.403099999999995</v>
      </c>
      <c r="F31" s="23">
        <v>0.398575139695447</v>
      </c>
      <c r="G31" s="22"/>
    </row>
    <row r="32" spans="1:7" x14ac:dyDescent="0.2">
      <c r="A32" s="21" t="s">
        <v>162</v>
      </c>
      <c r="B32" s="21" t="s">
        <v>161</v>
      </c>
      <c r="C32" s="21" t="s">
        <v>163</v>
      </c>
      <c r="D32" s="24">
        <v>15300</v>
      </c>
      <c r="E32" s="22">
        <v>91.042649999999995</v>
      </c>
      <c r="F32" s="23">
        <v>0.38438713285891801</v>
      </c>
      <c r="G32" s="22"/>
    </row>
    <row r="33" spans="1:7" x14ac:dyDescent="0.2">
      <c r="A33" s="21" t="s">
        <v>165</v>
      </c>
      <c r="B33" s="21" t="s">
        <v>164</v>
      </c>
      <c r="C33" s="21" t="s">
        <v>166</v>
      </c>
      <c r="D33" s="24">
        <v>30000</v>
      </c>
      <c r="E33" s="22">
        <v>82.26</v>
      </c>
      <c r="F33" s="23">
        <v>0.34730629599396101</v>
      </c>
      <c r="G33" s="22"/>
    </row>
    <row r="34" spans="1:7" x14ac:dyDescent="0.2">
      <c r="A34" s="21" t="s">
        <v>153</v>
      </c>
      <c r="B34" s="21" t="s">
        <v>152</v>
      </c>
      <c r="C34" s="21" t="s">
        <v>154</v>
      </c>
      <c r="D34" s="24">
        <v>37000</v>
      </c>
      <c r="E34" s="22">
        <v>81.233500000000006</v>
      </c>
      <c r="F34" s="23">
        <v>0.34297235589138603</v>
      </c>
      <c r="G34" s="22"/>
    </row>
    <row r="35" spans="1:7" x14ac:dyDescent="0.2">
      <c r="A35" s="21" t="s">
        <v>174</v>
      </c>
      <c r="B35" s="21" t="s">
        <v>173</v>
      </c>
      <c r="C35" s="21" t="s">
        <v>175</v>
      </c>
      <c r="D35" s="24">
        <v>2500</v>
      </c>
      <c r="E35" s="22">
        <v>73.931250000000006</v>
      </c>
      <c r="F35" s="23">
        <v>0.31214185017874502</v>
      </c>
      <c r="G35" s="22"/>
    </row>
    <row r="36" spans="1:7" x14ac:dyDescent="0.2">
      <c r="A36" s="21" t="s">
        <v>181</v>
      </c>
      <c r="B36" s="21" t="s">
        <v>180</v>
      </c>
      <c r="C36" s="21" t="s">
        <v>182</v>
      </c>
      <c r="D36" s="24">
        <v>10000</v>
      </c>
      <c r="E36" s="22">
        <v>72.459999999999994</v>
      </c>
      <c r="F36" s="23">
        <v>0.30593015083542902</v>
      </c>
      <c r="G36" s="22"/>
    </row>
    <row r="37" spans="1:7" x14ac:dyDescent="0.2">
      <c r="A37" s="21" t="s">
        <v>177</v>
      </c>
      <c r="B37" s="21" t="s">
        <v>176</v>
      </c>
      <c r="C37" s="21" t="s">
        <v>131</v>
      </c>
      <c r="D37" s="24">
        <v>7000</v>
      </c>
      <c r="E37" s="22">
        <v>71.641499999999994</v>
      </c>
      <c r="F37" s="23">
        <v>0.30247439830356598</v>
      </c>
      <c r="G37" s="22"/>
    </row>
    <row r="38" spans="1:7" x14ac:dyDescent="0.2">
      <c r="A38" s="21" t="s">
        <v>188</v>
      </c>
      <c r="B38" s="21" t="s">
        <v>187</v>
      </c>
      <c r="C38" s="21" t="s">
        <v>189</v>
      </c>
      <c r="D38" s="24">
        <v>600</v>
      </c>
      <c r="E38" s="22">
        <v>70.007400000000004</v>
      </c>
      <c r="F38" s="23">
        <v>0.29557513720116302</v>
      </c>
      <c r="G38" s="22"/>
    </row>
    <row r="39" spans="1:7" x14ac:dyDescent="0.2">
      <c r="A39" s="21" t="s">
        <v>168</v>
      </c>
      <c r="B39" s="21" t="s">
        <v>167</v>
      </c>
      <c r="C39" s="21" t="s">
        <v>169</v>
      </c>
      <c r="D39" s="24">
        <v>3563</v>
      </c>
      <c r="E39" s="22">
        <v>67.433338000000006</v>
      </c>
      <c r="F39" s="23">
        <v>0.28470730424615598</v>
      </c>
      <c r="G39" s="22"/>
    </row>
    <row r="40" spans="1:7" x14ac:dyDescent="0.2">
      <c r="A40" s="21" t="s">
        <v>179</v>
      </c>
      <c r="B40" s="21" t="s">
        <v>178</v>
      </c>
      <c r="C40" s="21" t="s">
        <v>104</v>
      </c>
      <c r="D40" s="24">
        <v>6000</v>
      </c>
      <c r="E40" s="22">
        <v>67.010999999999996</v>
      </c>
      <c r="F40" s="23">
        <v>0.28292416971616002</v>
      </c>
      <c r="G40" s="22"/>
    </row>
    <row r="41" spans="1:7" x14ac:dyDescent="0.2">
      <c r="A41" s="21" t="s">
        <v>171</v>
      </c>
      <c r="B41" s="21" t="s">
        <v>170</v>
      </c>
      <c r="C41" s="21" t="s">
        <v>172</v>
      </c>
      <c r="D41" s="24">
        <v>4000</v>
      </c>
      <c r="E41" s="22">
        <v>66.525999999999996</v>
      </c>
      <c r="F41" s="23">
        <v>0.280876472736376</v>
      </c>
      <c r="G41" s="22"/>
    </row>
    <row r="42" spans="1:7" x14ac:dyDescent="0.2">
      <c r="A42" s="21" t="s">
        <v>186</v>
      </c>
      <c r="B42" s="21" t="s">
        <v>185</v>
      </c>
      <c r="C42" s="21" t="s">
        <v>172</v>
      </c>
      <c r="D42" s="24">
        <v>1500</v>
      </c>
      <c r="E42" s="22">
        <v>63.888750000000002</v>
      </c>
      <c r="F42" s="23">
        <v>0.26974185653032101</v>
      </c>
      <c r="G42" s="22"/>
    </row>
    <row r="43" spans="1:7" x14ac:dyDescent="0.2">
      <c r="A43" s="21" t="s">
        <v>191</v>
      </c>
      <c r="B43" s="21" t="s">
        <v>190</v>
      </c>
      <c r="C43" s="21" t="s">
        <v>192</v>
      </c>
      <c r="D43" s="24">
        <v>35400</v>
      </c>
      <c r="E43" s="22">
        <v>61.599539999999998</v>
      </c>
      <c r="F43" s="23">
        <v>0.26007668456518201</v>
      </c>
      <c r="G43" s="22"/>
    </row>
    <row r="44" spans="1:7" x14ac:dyDescent="0.2">
      <c r="A44" s="21" t="s">
        <v>194</v>
      </c>
      <c r="B44" s="21" t="s">
        <v>193</v>
      </c>
      <c r="C44" s="21" t="s">
        <v>140</v>
      </c>
      <c r="D44" s="24">
        <v>3100</v>
      </c>
      <c r="E44" s="22">
        <v>61.31955</v>
      </c>
      <c r="F44" s="23">
        <v>0.25889455120978</v>
      </c>
      <c r="G44" s="22"/>
    </row>
    <row r="45" spans="1:7" x14ac:dyDescent="0.2">
      <c r="A45" s="21" t="s">
        <v>196</v>
      </c>
      <c r="B45" s="21" t="s">
        <v>195</v>
      </c>
      <c r="C45" s="21" t="s">
        <v>189</v>
      </c>
      <c r="D45" s="24">
        <v>3000</v>
      </c>
      <c r="E45" s="22">
        <v>54.403500000000001</v>
      </c>
      <c r="F45" s="23">
        <v>0.229694603380835</v>
      </c>
      <c r="G45" s="22"/>
    </row>
    <row r="46" spans="1:7" x14ac:dyDescent="0.2">
      <c r="A46" s="21" t="s">
        <v>184</v>
      </c>
      <c r="B46" s="21" t="s">
        <v>183</v>
      </c>
      <c r="C46" s="21" t="s">
        <v>148</v>
      </c>
      <c r="D46" s="24">
        <v>1000</v>
      </c>
      <c r="E46" s="22">
        <v>52.642499999999998</v>
      </c>
      <c r="F46" s="23">
        <v>0.22225956341918399</v>
      </c>
      <c r="G46" s="22"/>
    </row>
    <row r="47" spans="1:7" x14ac:dyDescent="0.2">
      <c r="A47" s="21" t="s">
        <v>204</v>
      </c>
      <c r="B47" s="21" t="s">
        <v>203</v>
      </c>
      <c r="C47" s="21" t="s">
        <v>119</v>
      </c>
      <c r="D47" s="24">
        <v>3400</v>
      </c>
      <c r="E47" s="22">
        <v>50.0548</v>
      </c>
      <c r="F47" s="23">
        <v>0.211334150069518</v>
      </c>
      <c r="G47" s="22"/>
    </row>
    <row r="48" spans="1:7" x14ac:dyDescent="0.2">
      <c r="A48" s="21" t="s">
        <v>198</v>
      </c>
      <c r="B48" s="21" t="s">
        <v>197</v>
      </c>
      <c r="C48" s="21" t="s">
        <v>151</v>
      </c>
      <c r="D48" s="24">
        <v>25000</v>
      </c>
      <c r="E48" s="22">
        <v>45.012500000000003</v>
      </c>
      <c r="F48" s="23">
        <v>0.19004527897432699</v>
      </c>
      <c r="G48" s="22"/>
    </row>
    <row r="49" spans="1:9" x14ac:dyDescent="0.2">
      <c r="A49" s="21" t="s">
        <v>202</v>
      </c>
      <c r="B49" s="21" t="s">
        <v>201</v>
      </c>
      <c r="C49" s="21" t="s">
        <v>151</v>
      </c>
      <c r="D49" s="24">
        <v>31000</v>
      </c>
      <c r="E49" s="22">
        <v>44.689599999999999</v>
      </c>
      <c r="F49" s="23">
        <v>0.18868197721190999</v>
      </c>
      <c r="G49" s="22"/>
    </row>
    <row r="50" spans="1:9" x14ac:dyDescent="0.2">
      <c r="A50" s="21" t="s">
        <v>209</v>
      </c>
      <c r="B50" s="21" t="s">
        <v>208</v>
      </c>
      <c r="C50" s="21" t="s">
        <v>210</v>
      </c>
      <c r="D50" s="24">
        <v>1800</v>
      </c>
      <c r="E50" s="22">
        <v>43.8489</v>
      </c>
      <c r="F50" s="23">
        <v>0.18513249504509599</v>
      </c>
      <c r="G50" s="22"/>
    </row>
    <row r="51" spans="1:9" x14ac:dyDescent="0.2">
      <c r="A51" s="21" t="s">
        <v>206</v>
      </c>
      <c r="B51" s="21" t="s">
        <v>205</v>
      </c>
      <c r="C51" s="21" t="s">
        <v>207</v>
      </c>
      <c r="D51" s="24">
        <v>3000</v>
      </c>
      <c r="E51" s="22">
        <v>40.311</v>
      </c>
      <c r="F51" s="23">
        <v>0.170195284437303</v>
      </c>
      <c r="G51" s="22"/>
    </row>
    <row r="52" spans="1:9" x14ac:dyDescent="0.2">
      <c r="A52" s="20" t="s">
        <v>24</v>
      </c>
      <c r="B52" s="20"/>
      <c r="C52" s="20"/>
      <c r="D52" s="20"/>
      <c r="E52" s="25">
        <f>SUM(E7:E51)</f>
        <v>5767.3001830000012</v>
      </c>
      <c r="F52" s="26">
        <f>SUM(F7:F51)</f>
        <v>24.349862198432088</v>
      </c>
      <c r="G52" s="25"/>
      <c r="H52" s="14"/>
      <c r="I52" s="14"/>
    </row>
    <row r="53" spans="1:9" x14ac:dyDescent="0.2">
      <c r="A53" s="21"/>
      <c r="B53" s="21"/>
      <c r="C53" s="21"/>
      <c r="D53" s="21"/>
      <c r="E53" s="22"/>
      <c r="F53" s="23"/>
      <c r="G53" s="22"/>
    </row>
    <row r="54" spans="1:9" x14ac:dyDescent="0.2">
      <c r="A54" s="20" t="s">
        <v>50</v>
      </c>
      <c r="B54" s="21"/>
      <c r="C54" s="21"/>
      <c r="D54" s="21"/>
      <c r="E54" s="22"/>
      <c r="F54" s="23"/>
      <c r="G54" s="22"/>
    </row>
    <row r="55" spans="1:9" x14ac:dyDescent="0.2">
      <c r="A55" s="20" t="s">
        <v>51</v>
      </c>
      <c r="B55" s="21"/>
      <c r="C55" s="21"/>
      <c r="D55" s="21"/>
      <c r="E55" s="22"/>
      <c r="F55" s="23"/>
      <c r="G55" s="22"/>
    </row>
    <row r="56" spans="1:9" x14ac:dyDescent="0.2">
      <c r="A56" s="21" t="s">
        <v>71</v>
      </c>
      <c r="B56" s="21" t="s">
        <v>70</v>
      </c>
      <c r="C56" s="21" t="s">
        <v>54</v>
      </c>
      <c r="D56" s="24">
        <v>2000</v>
      </c>
      <c r="E56" s="22">
        <v>2039.9460822000001</v>
      </c>
      <c r="F56" s="23">
        <v>8.6127658380291106</v>
      </c>
      <c r="G56" s="22">
        <v>7.68</v>
      </c>
    </row>
    <row r="57" spans="1:9" x14ac:dyDescent="0.2">
      <c r="A57" s="21" t="s">
        <v>69</v>
      </c>
      <c r="B57" s="21" t="s">
        <v>68</v>
      </c>
      <c r="C57" s="21" t="s">
        <v>65</v>
      </c>
      <c r="D57" s="24">
        <v>1500</v>
      </c>
      <c r="E57" s="22">
        <v>1594.509959</v>
      </c>
      <c r="F57" s="23">
        <v>6.7321097469702504</v>
      </c>
      <c r="G57" s="22">
        <v>7.6982999999999997</v>
      </c>
    </row>
    <row r="58" spans="1:9" x14ac:dyDescent="0.2">
      <c r="A58" s="21" t="s">
        <v>212</v>
      </c>
      <c r="B58" s="21" t="s">
        <v>211</v>
      </c>
      <c r="C58" s="21" t="s">
        <v>54</v>
      </c>
      <c r="D58" s="24">
        <v>1500</v>
      </c>
      <c r="E58" s="22">
        <v>1585.8692458999999</v>
      </c>
      <c r="F58" s="23">
        <v>6.6956281755928204</v>
      </c>
      <c r="G58" s="22">
        <v>7.73</v>
      </c>
    </row>
    <row r="59" spans="1:9" x14ac:dyDescent="0.2">
      <c r="A59" s="21" t="s">
        <v>56</v>
      </c>
      <c r="B59" s="21" t="s">
        <v>55</v>
      </c>
      <c r="C59" s="21" t="s">
        <v>57</v>
      </c>
      <c r="D59" s="24">
        <v>1500</v>
      </c>
      <c r="E59" s="22">
        <v>1538.7898361</v>
      </c>
      <c r="F59" s="23">
        <v>6.4968562884639596</v>
      </c>
      <c r="G59" s="22">
        <v>7.93</v>
      </c>
    </row>
    <row r="60" spans="1:9" x14ac:dyDescent="0.2">
      <c r="A60" s="21" t="s">
        <v>1118</v>
      </c>
      <c r="B60" s="21" t="s">
        <v>1119</v>
      </c>
      <c r="C60" s="21" t="s">
        <v>89</v>
      </c>
      <c r="D60" s="24">
        <v>100</v>
      </c>
      <c r="E60" s="22">
        <v>1053.5267868999999</v>
      </c>
      <c r="F60" s="23">
        <v>4.4480487003240698</v>
      </c>
      <c r="G60" s="22">
        <v>8.0198999999999998</v>
      </c>
    </row>
    <row r="61" spans="1:9" x14ac:dyDescent="0.2">
      <c r="A61" s="21" t="s">
        <v>1120</v>
      </c>
      <c r="B61" s="21" t="s">
        <v>1121</v>
      </c>
      <c r="C61" s="21" t="s">
        <v>54</v>
      </c>
      <c r="D61" s="24">
        <v>1000</v>
      </c>
      <c r="E61" s="22">
        <v>1029.3096011</v>
      </c>
      <c r="F61" s="23">
        <v>4.3458023947126501</v>
      </c>
      <c r="G61" s="22">
        <v>8.4600000000000009</v>
      </c>
    </row>
    <row r="62" spans="1:9" x14ac:dyDescent="0.2">
      <c r="A62" s="21" t="s">
        <v>216</v>
      </c>
      <c r="B62" s="21" t="s">
        <v>215</v>
      </c>
      <c r="C62" s="21" t="s">
        <v>54</v>
      </c>
      <c r="D62" s="24">
        <v>100</v>
      </c>
      <c r="E62" s="22">
        <v>1009.6441781</v>
      </c>
      <c r="F62" s="23">
        <v>4.2627738848502101</v>
      </c>
      <c r="G62" s="22">
        <v>8.0050000000000008</v>
      </c>
    </row>
    <row r="63" spans="1:9" x14ac:dyDescent="0.2">
      <c r="A63" s="21" t="s">
        <v>1122</v>
      </c>
      <c r="B63" s="21" t="s">
        <v>1123</v>
      </c>
      <c r="C63" s="21" t="s">
        <v>1124</v>
      </c>
      <c r="D63" s="24">
        <v>500</v>
      </c>
      <c r="E63" s="22">
        <v>510.44020549999999</v>
      </c>
      <c r="F63" s="23">
        <v>2.15510694260395</v>
      </c>
      <c r="G63" s="22">
        <v>8.5223999999999993</v>
      </c>
    </row>
    <row r="64" spans="1:9" x14ac:dyDescent="0.2">
      <c r="A64" s="21" t="s">
        <v>80</v>
      </c>
      <c r="B64" s="21" t="s">
        <v>79</v>
      </c>
      <c r="C64" s="21" t="s">
        <v>54</v>
      </c>
      <c r="D64" s="24">
        <v>500</v>
      </c>
      <c r="E64" s="22">
        <v>504.1555712</v>
      </c>
      <c r="F64" s="23">
        <v>2.1285728669850701</v>
      </c>
      <c r="G64" s="22">
        <v>8.1212</v>
      </c>
    </row>
    <row r="65" spans="1:9" x14ac:dyDescent="0.2">
      <c r="A65" s="21" t="s">
        <v>218</v>
      </c>
      <c r="B65" s="21" t="s">
        <v>217</v>
      </c>
      <c r="C65" s="21" t="s">
        <v>54</v>
      </c>
      <c r="D65" s="24">
        <v>500</v>
      </c>
      <c r="E65" s="22">
        <v>503.8358973</v>
      </c>
      <c r="F65" s="23">
        <v>2.1272231859963102</v>
      </c>
      <c r="G65" s="22">
        <v>8.1403999999999996</v>
      </c>
    </row>
    <row r="66" spans="1:9" x14ac:dyDescent="0.2">
      <c r="A66" s="21" t="s">
        <v>1061</v>
      </c>
      <c r="B66" s="21" t="s">
        <v>1062</v>
      </c>
      <c r="C66" s="21" t="s">
        <v>54</v>
      </c>
      <c r="D66" s="24">
        <v>20</v>
      </c>
      <c r="E66" s="22">
        <v>205.49255339999999</v>
      </c>
      <c r="F66" s="23">
        <v>0.86760099168119698</v>
      </c>
      <c r="G66" s="22">
        <v>7.7375999999999996</v>
      </c>
    </row>
    <row r="67" spans="1:9" x14ac:dyDescent="0.2">
      <c r="A67" s="20" t="s">
        <v>24</v>
      </c>
      <c r="B67" s="20"/>
      <c r="C67" s="20"/>
      <c r="D67" s="20"/>
      <c r="E67" s="25">
        <f>SUM(E55:E66)</f>
        <v>11575.519916699999</v>
      </c>
      <c r="F67" s="26">
        <f>SUM(F55:F66)</f>
        <v>48.872489016209592</v>
      </c>
      <c r="G67" s="25"/>
      <c r="H67" s="14"/>
      <c r="I67" s="14"/>
    </row>
    <row r="68" spans="1:9" x14ac:dyDescent="0.2">
      <c r="A68" s="21"/>
      <c r="B68" s="21"/>
      <c r="C68" s="21"/>
      <c r="D68" s="21"/>
      <c r="E68" s="22"/>
      <c r="F68" s="23"/>
      <c r="G68" s="22"/>
    </row>
    <row r="69" spans="1:9" x14ac:dyDescent="0.2">
      <c r="A69" s="20" t="s">
        <v>46</v>
      </c>
      <c r="B69" s="21"/>
      <c r="C69" s="21"/>
      <c r="D69" s="21"/>
      <c r="E69" s="22"/>
      <c r="F69" s="23"/>
      <c r="G69" s="22"/>
    </row>
    <row r="70" spans="1:9" x14ac:dyDescent="0.2">
      <c r="A70" s="21" t="s">
        <v>1125</v>
      </c>
      <c r="B70" s="21" t="s">
        <v>1126</v>
      </c>
      <c r="C70" s="21" t="s">
        <v>49</v>
      </c>
      <c r="D70" s="24">
        <v>3000000</v>
      </c>
      <c r="E70" s="22">
        <v>2942.3926667000001</v>
      </c>
      <c r="F70" s="23">
        <v>12.4229455194672</v>
      </c>
      <c r="G70" s="22">
        <v>7.0718813780125096</v>
      </c>
    </row>
    <row r="71" spans="1:9" x14ac:dyDescent="0.2">
      <c r="A71" s="21" t="s">
        <v>224</v>
      </c>
      <c r="B71" s="21" t="s">
        <v>223</v>
      </c>
      <c r="C71" s="21" t="s">
        <v>49</v>
      </c>
      <c r="D71" s="24">
        <v>2000000</v>
      </c>
      <c r="E71" s="22">
        <v>2034.1935556000001</v>
      </c>
      <c r="F71" s="23">
        <v>8.5884783507199298</v>
      </c>
      <c r="G71" s="22">
        <v>7.1291120511999901</v>
      </c>
    </row>
    <row r="72" spans="1:9" x14ac:dyDescent="0.2">
      <c r="A72" s="21" t="s">
        <v>220</v>
      </c>
      <c r="B72" s="21" t="s">
        <v>219</v>
      </c>
      <c r="C72" s="21" t="s">
        <v>49</v>
      </c>
      <c r="D72" s="24">
        <v>500000</v>
      </c>
      <c r="E72" s="22">
        <v>495.05197220000002</v>
      </c>
      <c r="F72" s="23">
        <v>2.0901369655882198</v>
      </c>
      <c r="G72" s="22">
        <v>7.0709395450125099</v>
      </c>
    </row>
    <row r="73" spans="1:9" x14ac:dyDescent="0.2">
      <c r="A73" s="21" t="s">
        <v>1030</v>
      </c>
      <c r="B73" s="21" t="s">
        <v>1031</v>
      </c>
      <c r="C73" s="21" t="s">
        <v>49</v>
      </c>
      <c r="D73" s="24">
        <v>416300</v>
      </c>
      <c r="E73" s="22">
        <v>419.31461330000002</v>
      </c>
      <c r="F73" s="23">
        <v>1.77036962316269</v>
      </c>
      <c r="G73" s="22">
        <v>7.1077000056124904</v>
      </c>
    </row>
    <row r="74" spans="1:9" x14ac:dyDescent="0.2">
      <c r="A74" s="20" t="s">
        <v>24</v>
      </c>
      <c r="B74" s="20"/>
      <c r="C74" s="20"/>
      <c r="D74" s="20"/>
      <c r="E74" s="25">
        <f>SUM(E70:E73)</f>
        <v>5890.9528078000003</v>
      </c>
      <c r="F74" s="26">
        <f>SUM(F70:F73)</f>
        <v>24.871930458938039</v>
      </c>
      <c r="G74" s="25"/>
      <c r="H74" s="14"/>
      <c r="I74" s="14"/>
    </row>
    <row r="75" spans="1:9" x14ac:dyDescent="0.2">
      <c r="A75" s="21"/>
      <c r="B75" s="21"/>
      <c r="C75" s="21"/>
      <c r="D75" s="21"/>
      <c r="E75" s="22"/>
      <c r="F75" s="23"/>
      <c r="G75" s="22"/>
    </row>
    <row r="76" spans="1:9" x14ac:dyDescent="0.2">
      <c r="A76" s="20" t="s">
        <v>914</v>
      </c>
      <c r="B76" s="21"/>
      <c r="C76" s="21"/>
      <c r="D76" s="21"/>
      <c r="E76" s="22"/>
      <c r="F76" s="23"/>
      <c r="G76" s="22"/>
    </row>
    <row r="77" spans="1:9" x14ac:dyDescent="0.2">
      <c r="A77" s="21" t="s">
        <v>915</v>
      </c>
      <c r="B77" s="21" t="s">
        <v>916</v>
      </c>
      <c r="C77" s="21" t="s">
        <v>917</v>
      </c>
      <c r="D77" s="24">
        <v>636.86800000000005</v>
      </c>
      <c r="E77" s="22">
        <v>65.509801499999995</v>
      </c>
      <c r="F77" s="23">
        <v>0.276586026139857</v>
      </c>
      <c r="G77" s="22">
        <v>6.99</v>
      </c>
    </row>
    <row r="78" spans="1:9" x14ac:dyDescent="0.2">
      <c r="A78" s="20" t="s">
        <v>24</v>
      </c>
      <c r="B78" s="20"/>
      <c r="C78" s="20"/>
      <c r="D78" s="20"/>
      <c r="E78" s="25">
        <f>SUM(E77:E77)</f>
        <v>65.509801499999995</v>
      </c>
      <c r="F78" s="26">
        <f>SUM(F77:F77)</f>
        <v>0.276586026139857</v>
      </c>
      <c r="G78" s="25"/>
      <c r="H78" s="14"/>
      <c r="I78" s="14"/>
    </row>
    <row r="79" spans="1:9" x14ac:dyDescent="0.2">
      <c r="A79" s="21"/>
      <c r="B79" s="21"/>
      <c r="C79" s="21"/>
      <c r="D79" s="21"/>
      <c r="E79" s="22"/>
      <c r="F79" s="23"/>
      <c r="G79" s="22"/>
    </row>
    <row r="80" spans="1:9" x14ac:dyDescent="0.2">
      <c r="A80" s="20" t="s">
        <v>28</v>
      </c>
      <c r="B80" s="20"/>
      <c r="C80" s="20"/>
      <c r="D80" s="20"/>
      <c r="E80" s="25">
        <f>E52+E67+E74+E78</f>
        <v>23299.282709000003</v>
      </c>
      <c r="F80" s="26">
        <f>F52+F67+F74+F78</f>
        <v>98.370867699719568</v>
      </c>
      <c r="G80" s="25"/>
      <c r="H80" s="14"/>
      <c r="I80" s="14"/>
    </row>
    <row r="81" spans="1:9" x14ac:dyDescent="0.2">
      <c r="A81" s="20"/>
      <c r="B81" s="20"/>
      <c r="C81" s="20"/>
      <c r="D81" s="20"/>
      <c r="E81" s="25"/>
      <c r="F81" s="26"/>
      <c r="G81" s="25"/>
      <c r="H81" s="14"/>
      <c r="I81" s="14"/>
    </row>
    <row r="82" spans="1:9" x14ac:dyDescent="0.2">
      <c r="A82" s="20" t="s">
        <v>30</v>
      </c>
      <c r="B82" s="20"/>
      <c r="C82" s="20"/>
      <c r="D82" s="20"/>
      <c r="E82" s="25">
        <f>E84-(E52+E67+E74+E78)</f>
        <v>385.86234849999892</v>
      </c>
      <c r="F82" s="26">
        <f>F84-(F52+F67+F74+F78)</f>
        <v>1.6291323002804319</v>
      </c>
      <c r="G82" s="25"/>
      <c r="H82" s="14"/>
      <c r="I82" s="14"/>
    </row>
    <row r="83" spans="1:9" x14ac:dyDescent="0.2">
      <c r="A83" s="20"/>
      <c r="B83" s="20"/>
      <c r="C83" s="20"/>
      <c r="D83" s="20"/>
      <c r="E83" s="25"/>
      <c r="F83" s="26"/>
      <c r="G83" s="25"/>
      <c r="H83" s="14"/>
      <c r="I83" s="14"/>
    </row>
    <row r="84" spans="1:9" x14ac:dyDescent="0.2">
      <c r="A84" s="27" t="s">
        <v>29</v>
      </c>
      <c r="B84" s="27"/>
      <c r="C84" s="27"/>
      <c r="D84" s="27"/>
      <c r="E84" s="28">
        <v>23685.145057500002</v>
      </c>
      <c r="F84" s="29">
        <v>100</v>
      </c>
      <c r="G84" s="28"/>
      <c r="H84" s="14"/>
      <c r="I84" s="14"/>
    </row>
    <row r="86" spans="1:9" x14ac:dyDescent="0.2">
      <c r="A86" s="14" t="s">
        <v>32</v>
      </c>
    </row>
    <row r="87" spans="1:9" x14ac:dyDescent="0.2">
      <c r="A87" s="14" t="s">
        <v>919</v>
      </c>
    </row>
    <row r="89" spans="1:9" x14ac:dyDescent="0.2">
      <c r="A89" s="14" t="s">
        <v>33</v>
      </c>
    </row>
    <row r="90" spans="1:9" x14ac:dyDescent="0.2">
      <c r="A90" s="14" t="s">
        <v>34</v>
      </c>
    </row>
    <row r="91" spans="1:9" x14ac:dyDescent="0.2">
      <c r="A91" s="14" t="s">
        <v>35</v>
      </c>
      <c r="B91" s="14"/>
      <c r="C91" s="30" t="s">
        <v>37</v>
      </c>
      <c r="D91" s="14" t="s">
        <v>36</v>
      </c>
    </row>
    <row r="92" spans="1:9" x14ac:dyDescent="0.2">
      <c r="A92" s="7" t="s">
        <v>60</v>
      </c>
      <c r="C92" s="31">
        <v>78.715699999999998</v>
      </c>
      <c r="D92" s="31">
        <v>84.064800000000005</v>
      </c>
    </row>
    <row r="93" spans="1:9" x14ac:dyDescent="0.2">
      <c r="A93" s="7" t="s">
        <v>81</v>
      </c>
      <c r="C93" s="31">
        <v>12.9819</v>
      </c>
      <c r="D93" s="31">
        <v>13.335800000000001</v>
      </c>
    </row>
    <row r="94" spans="1:9" x14ac:dyDescent="0.2">
      <c r="A94" s="7" t="s">
        <v>82</v>
      </c>
      <c r="C94" s="31">
        <v>12.0746</v>
      </c>
      <c r="D94" s="31">
        <v>12.383100000000001</v>
      </c>
    </row>
    <row r="95" spans="1:9" x14ac:dyDescent="0.2">
      <c r="A95" s="7" t="s">
        <v>61</v>
      </c>
      <c r="C95" s="31">
        <v>85.572500000000005</v>
      </c>
      <c r="D95" s="31">
        <v>91.706699999999998</v>
      </c>
    </row>
    <row r="96" spans="1:9" x14ac:dyDescent="0.2">
      <c r="A96" s="7" t="s">
        <v>83</v>
      </c>
      <c r="C96" s="31">
        <v>14.630800000000001</v>
      </c>
      <c r="D96" s="31">
        <v>15.0854</v>
      </c>
    </row>
    <row r="97" spans="1:5" x14ac:dyDescent="0.2">
      <c r="A97" s="7" t="s">
        <v>84</v>
      </c>
      <c r="C97" s="31">
        <v>13.706</v>
      </c>
      <c r="D97" s="31">
        <v>14.1241</v>
      </c>
    </row>
    <row r="99" spans="1:5" x14ac:dyDescent="0.2">
      <c r="A99" s="14" t="s">
        <v>38</v>
      </c>
    </row>
    <row r="100" spans="1:5" x14ac:dyDescent="0.2">
      <c r="A100" s="84" t="s">
        <v>39</v>
      </c>
      <c r="B100" s="85"/>
      <c r="C100" s="32" t="s">
        <v>40</v>
      </c>
    </row>
    <row r="101" spans="1:5" x14ac:dyDescent="0.2">
      <c r="A101" s="80" t="s">
        <v>81</v>
      </c>
      <c r="B101" s="81"/>
      <c r="C101" s="33">
        <v>0.51</v>
      </c>
    </row>
    <row r="102" spans="1:5" x14ac:dyDescent="0.2">
      <c r="A102" s="80" t="s">
        <v>82</v>
      </c>
      <c r="B102" s="81"/>
      <c r="C102" s="33">
        <v>0.5</v>
      </c>
    </row>
    <row r="103" spans="1:5" x14ac:dyDescent="0.2">
      <c r="A103" s="80" t="s">
        <v>83</v>
      </c>
      <c r="B103" s="81"/>
      <c r="C103" s="33">
        <v>0.56999999999999995</v>
      </c>
    </row>
    <row r="104" spans="1:5" x14ac:dyDescent="0.2">
      <c r="A104" s="80" t="s">
        <v>84</v>
      </c>
      <c r="B104" s="81"/>
      <c r="C104" s="33">
        <v>0.55000000000000004</v>
      </c>
    </row>
    <row r="105" spans="1:5" x14ac:dyDescent="0.2">
      <c r="A105" s="7" t="s">
        <v>41</v>
      </c>
    </row>
    <row r="106" spans="1:5" x14ac:dyDescent="0.2">
      <c r="A106" s="7" t="s">
        <v>42</v>
      </c>
    </row>
    <row r="108" spans="1:5" x14ac:dyDescent="0.2">
      <c r="A108" s="14" t="s">
        <v>935</v>
      </c>
      <c r="D108" s="34">
        <v>3.0815126823494898</v>
      </c>
      <c r="E108" s="10" t="s">
        <v>43</v>
      </c>
    </row>
    <row r="110" spans="1:5" x14ac:dyDescent="0.2">
      <c r="A110" s="14" t="s">
        <v>44</v>
      </c>
      <c r="D110" s="30" t="s">
        <v>45</v>
      </c>
    </row>
    <row r="112" spans="1:5" x14ac:dyDescent="0.2">
      <c r="A112" s="14" t="s">
        <v>1127</v>
      </c>
    </row>
    <row r="114" spans="1:1" x14ac:dyDescent="0.2">
      <c r="A114" s="14" t="s">
        <v>1071</v>
      </c>
    </row>
    <row r="115" spans="1:1" x14ac:dyDescent="0.2">
      <c r="A115" s="68"/>
    </row>
    <row r="116" spans="1:1" x14ac:dyDescent="0.2">
      <c r="A116" s="68" t="s">
        <v>1156</v>
      </c>
    </row>
    <row r="117" spans="1:1" x14ac:dyDescent="0.2">
      <c r="A117" s="70"/>
    </row>
    <row r="118" spans="1:1" x14ac:dyDescent="0.2">
      <c r="A118" s="69"/>
    </row>
    <row r="119" spans="1:1" x14ac:dyDescent="0.2">
      <c r="A119" s="69"/>
    </row>
    <row r="120" spans="1:1" x14ac:dyDescent="0.2">
      <c r="A120" s="69"/>
    </row>
    <row r="121" spans="1:1" x14ac:dyDescent="0.2">
      <c r="A121" s="69"/>
    </row>
    <row r="122" spans="1:1" x14ac:dyDescent="0.2">
      <c r="A122" s="69"/>
    </row>
    <row r="123" spans="1:1" x14ac:dyDescent="0.2">
      <c r="A123" s="69"/>
    </row>
    <row r="124" spans="1:1" x14ac:dyDescent="0.2">
      <c r="A124" s="69"/>
    </row>
    <row r="125" spans="1:1" x14ac:dyDescent="0.2">
      <c r="A125" s="69"/>
    </row>
    <row r="126" spans="1:1" x14ac:dyDescent="0.2">
      <c r="A126" s="69"/>
    </row>
    <row r="127" spans="1:1" x14ac:dyDescent="0.2">
      <c r="A127" s="69"/>
    </row>
    <row r="128" spans="1:1" x14ac:dyDescent="0.2">
      <c r="A128" s="69"/>
    </row>
    <row r="129" spans="1:1" x14ac:dyDescent="0.2">
      <c r="A129" s="68" t="s">
        <v>1128</v>
      </c>
    </row>
    <row r="130" spans="1:1" x14ac:dyDescent="0.2">
      <c r="A130" s="69"/>
    </row>
    <row r="131" spans="1:1" x14ac:dyDescent="0.2">
      <c r="A131" s="68" t="s">
        <v>1158</v>
      </c>
    </row>
    <row r="132" spans="1:1" x14ac:dyDescent="0.2">
      <c r="A132" s="69"/>
    </row>
    <row r="133" spans="1:1" x14ac:dyDescent="0.2">
      <c r="A133" s="69"/>
    </row>
    <row r="134" spans="1:1" x14ac:dyDescent="0.2">
      <c r="A134" s="69"/>
    </row>
    <row r="135" spans="1:1" x14ac:dyDescent="0.2">
      <c r="A135" s="69"/>
    </row>
    <row r="136" spans="1:1" x14ac:dyDescent="0.2">
      <c r="A136" s="69"/>
    </row>
    <row r="137" spans="1:1" x14ac:dyDescent="0.2">
      <c r="A137" s="69"/>
    </row>
    <row r="138" spans="1:1" x14ac:dyDescent="0.2">
      <c r="A138" s="69"/>
    </row>
    <row r="139" spans="1:1" x14ac:dyDescent="0.2">
      <c r="A139" s="69"/>
    </row>
    <row r="140" spans="1:1" x14ac:dyDescent="0.2">
      <c r="A140" s="69"/>
    </row>
    <row r="141" spans="1:1" x14ac:dyDescent="0.2">
      <c r="A141" s="69"/>
    </row>
    <row r="142" spans="1:1" x14ac:dyDescent="0.2">
      <c r="A142" s="69"/>
    </row>
    <row r="143" spans="1:1" x14ac:dyDescent="0.2">
      <c r="A143" s="69"/>
    </row>
    <row r="144" spans="1:1" x14ac:dyDescent="0.2">
      <c r="A144" s="69"/>
    </row>
    <row r="145" spans="1:1" x14ac:dyDescent="0.2">
      <c r="A145" s="69"/>
    </row>
    <row r="146" spans="1:1" x14ac:dyDescent="0.2">
      <c r="A146" s="70"/>
    </row>
    <row r="147" spans="1:1" x14ac:dyDescent="0.2">
      <c r="A147" s="69"/>
    </row>
    <row r="148" spans="1:1" x14ac:dyDescent="0.2">
      <c r="A148" s="70"/>
    </row>
  </sheetData>
  <mergeCells count="6">
    <mergeCell ref="A104:B104"/>
    <mergeCell ref="A1:G1"/>
    <mergeCell ref="A100:B100"/>
    <mergeCell ref="A101:B101"/>
    <mergeCell ref="A102:B102"/>
    <mergeCell ref="A103:B103"/>
  </mergeCells>
  <conditionalFormatting sqref="F2:F3">
    <cfRule type="cellIs" dxfId="62" priority="3" stopIfTrue="1" operator="between">
      <formula>0.009</formula>
      <formula>-0.009</formula>
    </cfRule>
  </conditionalFormatting>
  <conditionalFormatting sqref="F5:F65536">
    <cfRule type="cellIs" dxfId="61" priority="1" stopIfTrue="1" operator="between">
      <formula>0.009</formula>
      <formula>-0.009</formula>
    </cfRule>
  </conditionalFormatting>
  <hyperlinks>
    <hyperlink ref="A115"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2024-10-23T14:17:04Z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2024-07-06T12:58:50Z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d542226f-ab9b-40ee-b45f-50a5037a5b8b</vt:lpwstr>
  </property>
  <property fmtid="{D5CDD505-2E9C-101B-9397-08002B2CF9AE}" pid="10" name="MSIP_Label_3486a02c-2dfb-4efe-823f-aa2d1f0e6ab7_ContentBits">
    <vt:lpwstr>2</vt:lpwstr>
  </property>
  <property fmtid="{D5CDD505-2E9C-101B-9397-08002B2CF9AE}" pid="11" name="Classification">
    <vt:lpwstr>PUBLIC</vt:lpwstr>
  </property>
</Properties>
</file>