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filterPrivacy="1" defaultThemeVersion="124226"/>
  <xr:revisionPtr revIDLastSave="0" documentId="13_ncr:1_{4D4F091C-39D1-408D-B3FD-E092C91D8280}" xr6:coauthVersionLast="47" xr6:coauthVersionMax="47" xr10:uidLastSave="{00000000-0000-0000-0000-000000000000}"/>
  <bookViews>
    <workbookView xWindow="-108" yWindow="-108" windowWidth="23256" windowHeight="12456" xr2:uid="{00000000-000D-0000-FFFF-FFFF00000000}"/>
  </bookViews>
  <sheets>
    <sheet name="FILF" sheetId="33" r:id="rId1"/>
    <sheet name="FIONF" sheetId="34" r:id="rId2"/>
    <sheet name="FIMMF" sheetId="35" r:id="rId3"/>
    <sheet name="FIFRF" sheetId="36" r:id="rId4"/>
    <sheet name="FICDF" sheetId="37" r:id="rId5"/>
    <sheet name="FBPF" sheetId="38" r:id="rId6"/>
    <sheet name="FIGSF" sheetId="39" r:id="rId7"/>
    <sheet name="FIPP" sheetId="40" r:id="rId8"/>
    <sheet name="FIDHY" sheetId="41" r:id="rId9"/>
    <sheet name="FIESF" sheetId="11" r:id="rId10"/>
    <sheet name="FIEHF" sheetId="12" r:id="rId11"/>
    <sheet name="FIBAF" sheetId="13" r:id="rId12"/>
    <sheet name="TIVF" sheetId="14" r:id="rId13"/>
    <sheet name="TIEIF" sheetId="15" r:id="rId14"/>
    <sheet name="FITF" sheetId="16" r:id="rId15"/>
    <sheet name="FISCF" sheetId="17" r:id="rId16"/>
    <sheet name="FIPF" sheetId="18" r:id="rId17"/>
    <sheet name="FIOF" sheetId="19" r:id="rId18"/>
    <sheet name="FIMCF" sheetId="20" r:id="rId19"/>
    <sheet name="FIFEF" sheetId="21" r:id="rId20"/>
    <sheet name="FIEF" sheetId="22" r:id="rId21"/>
    <sheet name="FIEAF" sheetId="23" r:id="rId22"/>
    <sheet name="FIBF" sheetId="24" r:id="rId23"/>
    <sheet name="FBIF" sheetId="25" r:id="rId24"/>
    <sheet name="FAEF" sheetId="26" r:id="rId25"/>
    <sheet name="FIIF-NSE" sheetId="27" r:id="rId26"/>
    <sheet name="FITX" sheetId="28" r:id="rId27"/>
    <sheet name="FIUS" sheetId="29" r:id="rId28"/>
    <sheet name="FEGF" sheetId="30" r:id="rId29"/>
    <sheet name="FIMAS" sheetId="31" r:id="rId30"/>
    <sheet name="FF" sheetId="32" r:id="rId31"/>
    <sheet name="FIDA" sheetId="42" r:id="rId32"/>
    <sheet name="FISTIP" sheetId="43" r:id="rId33"/>
    <sheet name="FICRF" sheetId="4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2" i="17" l="1"/>
  <c r="F7" i="44" l="1"/>
  <c r="F9" i="44" s="1"/>
  <c r="E7" i="44"/>
  <c r="E9" i="44" s="1"/>
  <c r="F89" i="43"/>
  <c r="F91" i="43" s="1"/>
  <c r="E89" i="43"/>
  <c r="E91" i="43" s="1"/>
  <c r="F81" i="41"/>
  <c r="E81" i="41"/>
  <c r="F77" i="41"/>
  <c r="E77" i="41"/>
  <c r="F69" i="41"/>
  <c r="E69" i="41"/>
  <c r="F54" i="41"/>
  <c r="E54" i="41"/>
  <c r="F77" i="40"/>
  <c r="E77" i="40"/>
  <c r="F71" i="40"/>
  <c r="E71" i="40"/>
  <c r="F56" i="40"/>
  <c r="E56" i="40"/>
  <c r="F15" i="39"/>
  <c r="E15" i="39"/>
  <c r="F8" i="39"/>
  <c r="F17" i="39" s="1"/>
  <c r="E8" i="39"/>
  <c r="E19" i="39" s="1"/>
  <c r="F40" i="38"/>
  <c r="E40" i="38"/>
  <c r="F36" i="38"/>
  <c r="E36" i="38"/>
  <c r="F30" i="38"/>
  <c r="E30" i="38"/>
  <c r="E44" i="38" s="1"/>
  <c r="F40" i="37"/>
  <c r="E40" i="37"/>
  <c r="F36" i="37"/>
  <c r="E36" i="37"/>
  <c r="F31" i="37"/>
  <c r="E31" i="37"/>
  <c r="F21" i="36"/>
  <c r="E21" i="36"/>
  <c r="F17" i="36"/>
  <c r="F23" i="36" s="1"/>
  <c r="E17" i="36"/>
  <c r="E25" i="36" s="1"/>
  <c r="F8" i="36"/>
  <c r="E8" i="36"/>
  <c r="F51" i="35"/>
  <c r="E51" i="35"/>
  <c r="F47" i="35"/>
  <c r="E47" i="35"/>
  <c r="F39" i="35"/>
  <c r="E39" i="35"/>
  <c r="E53" i="35" s="1"/>
  <c r="F25" i="35"/>
  <c r="E25" i="35"/>
  <c r="F10" i="34"/>
  <c r="F14" i="34" s="1"/>
  <c r="E10" i="34"/>
  <c r="E14" i="34" s="1"/>
  <c r="F67" i="33"/>
  <c r="E67" i="33"/>
  <c r="F63" i="33"/>
  <c r="E63" i="33"/>
  <c r="F52" i="33"/>
  <c r="E52" i="33"/>
  <c r="F31" i="33"/>
  <c r="E31" i="33"/>
  <c r="F14" i="33"/>
  <c r="E14" i="33"/>
  <c r="E71" i="33" s="1"/>
  <c r="F44" i="37" l="1"/>
  <c r="F71" i="33"/>
  <c r="E85" i="41"/>
  <c r="F85" i="41"/>
  <c r="F44" i="38"/>
  <c r="E69" i="33"/>
  <c r="E12" i="34"/>
  <c r="E44" i="37"/>
  <c r="E79" i="40"/>
  <c r="E83" i="41"/>
  <c r="F81" i="40"/>
  <c r="F69" i="33"/>
  <c r="E55" i="35"/>
  <c r="E23" i="36"/>
  <c r="F42" i="37"/>
  <c r="F55" i="35"/>
  <c r="F25" i="36"/>
  <c r="F19" i="39"/>
  <c r="E42" i="38"/>
  <c r="F53" i="35"/>
  <c r="F83" i="41"/>
  <c r="E42" i="37"/>
  <c r="E17" i="39"/>
  <c r="E81" i="40"/>
  <c r="F12" i="34"/>
  <c r="F42" i="38"/>
  <c r="F79" i="40"/>
  <c r="F12" i="32" l="1"/>
  <c r="F16" i="32" s="1"/>
  <c r="E12" i="32"/>
  <c r="E16" i="32" s="1"/>
  <c r="F13" i="31"/>
  <c r="F17" i="31" s="1"/>
  <c r="E13" i="31"/>
  <c r="E17" i="31" s="1"/>
  <c r="F7" i="30"/>
  <c r="F11" i="30" s="1"/>
  <c r="E7" i="30"/>
  <c r="E9" i="30" s="1"/>
  <c r="F7" i="29"/>
  <c r="F11" i="29"/>
  <c r="E7" i="29"/>
  <c r="E11" i="29" s="1"/>
  <c r="F65" i="28"/>
  <c r="E65" i="28"/>
  <c r="F60" i="28"/>
  <c r="F69" i="28" s="1"/>
  <c r="E60" i="28"/>
  <c r="E67" i="28" s="1"/>
  <c r="F58" i="27"/>
  <c r="F62" i="27" s="1"/>
  <c r="F60" i="27"/>
  <c r="E58" i="27"/>
  <c r="E62" i="27" s="1"/>
  <c r="F59" i="26"/>
  <c r="E59" i="26"/>
  <c r="F28" i="26"/>
  <c r="F63" i="26" s="1"/>
  <c r="F61" i="26"/>
  <c r="E28" i="26"/>
  <c r="E63" i="26" s="1"/>
  <c r="F50" i="25"/>
  <c r="F54" i="25" s="1"/>
  <c r="E50" i="25"/>
  <c r="E52" i="25" s="1"/>
  <c r="F58" i="24"/>
  <c r="E58" i="24"/>
  <c r="F54" i="24"/>
  <c r="F60" i="24" s="1"/>
  <c r="E54" i="24"/>
  <c r="E62" i="24" s="1"/>
  <c r="F64" i="23"/>
  <c r="E64" i="23"/>
  <c r="F60" i="23"/>
  <c r="F68" i="23" s="1"/>
  <c r="F66" i="23"/>
  <c r="E60" i="23"/>
  <c r="E68" i="23" s="1"/>
  <c r="F70" i="22"/>
  <c r="E70" i="22"/>
  <c r="F65" i="22"/>
  <c r="E65" i="22"/>
  <c r="F60" i="22"/>
  <c r="E60" i="22"/>
  <c r="E74" i="22" s="1"/>
  <c r="F37" i="21"/>
  <c r="F41" i="21" s="1"/>
  <c r="E37" i="21"/>
  <c r="E41" i="21"/>
  <c r="F51" i="20"/>
  <c r="F55" i="20" s="1"/>
  <c r="E51" i="20"/>
  <c r="E55" i="20" s="1"/>
  <c r="F73" i="19"/>
  <c r="E73" i="19"/>
  <c r="F69" i="19"/>
  <c r="F75" i="19" s="1"/>
  <c r="E69" i="19"/>
  <c r="E77" i="19" s="1"/>
  <c r="F64" i="19"/>
  <c r="E64" i="19"/>
  <c r="F84" i="18"/>
  <c r="E84" i="18"/>
  <c r="E86" i="18" s="1"/>
  <c r="F80" i="18"/>
  <c r="F86" i="18" s="1"/>
  <c r="E80" i="18"/>
  <c r="F103" i="17"/>
  <c r="E103" i="17"/>
  <c r="F98" i="17"/>
  <c r="F105" i="17" s="1"/>
  <c r="E98" i="17"/>
  <c r="E107" i="17" s="1"/>
  <c r="F55" i="16"/>
  <c r="F57" i="16" s="1"/>
  <c r="E55" i="16"/>
  <c r="E59" i="16" s="1"/>
  <c r="F51" i="16"/>
  <c r="E51" i="16"/>
  <c r="F38" i="16"/>
  <c r="E38" i="16"/>
  <c r="F64" i="15"/>
  <c r="E64" i="15"/>
  <c r="F60" i="15"/>
  <c r="E60" i="15"/>
  <c r="F44" i="15"/>
  <c r="E44" i="15"/>
  <c r="F39" i="15"/>
  <c r="E39" i="15"/>
  <c r="F59" i="14"/>
  <c r="F63" i="14" s="1"/>
  <c r="E59" i="14"/>
  <c r="F55" i="14"/>
  <c r="E55" i="14"/>
  <c r="F92" i="13"/>
  <c r="F88" i="13"/>
  <c r="E88" i="13"/>
  <c r="F82" i="13"/>
  <c r="E82" i="13"/>
  <c r="F76" i="13"/>
  <c r="E76" i="13"/>
  <c r="H62" i="13"/>
  <c r="G62" i="13"/>
  <c r="H58" i="13"/>
  <c r="G58" i="13"/>
  <c r="F58" i="13"/>
  <c r="E58" i="13"/>
  <c r="E94" i="13"/>
  <c r="F91" i="12"/>
  <c r="E91" i="12"/>
  <c r="F84" i="12"/>
  <c r="E84" i="12"/>
  <c r="F63" i="12"/>
  <c r="E63" i="12"/>
  <c r="F58" i="12"/>
  <c r="F95" i="12" s="1"/>
  <c r="E58" i="12"/>
  <c r="E93" i="12" s="1"/>
  <c r="F85" i="11"/>
  <c r="F81" i="11"/>
  <c r="E81" i="11"/>
  <c r="F76" i="11"/>
  <c r="E76" i="11"/>
  <c r="F70" i="11"/>
  <c r="F83" i="11" s="1"/>
  <c r="E70" i="11"/>
  <c r="H62" i="11"/>
  <c r="D114" i="11" s="1"/>
  <c r="G62" i="11"/>
  <c r="F62" i="11"/>
  <c r="E62" i="11"/>
  <c r="E9" i="29"/>
  <c r="F9" i="29"/>
  <c r="E66" i="23"/>
  <c r="E39" i="21"/>
  <c r="F53" i="20" l="1"/>
  <c r="E53" i="20"/>
  <c r="E90" i="13"/>
  <c r="E57" i="16"/>
  <c r="E88" i="18"/>
  <c r="F62" i="24"/>
  <c r="F68" i="15"/>
  <c r="E83" i="11"/>
  <c r="D115" i="13"/>
  <c r="E68" i="15"/>
  <c r="F88" i="18"/>
  <c r="F72" i="22"/>
  <c r="E54" i="25"/>
  <c r="E87" i="11"/>
  <c r="F94" i="13"/>
  <c r="F87" i="11"/>
  <c r="E95" i="12"/>
  <c r="E63" i="14"/>
  <c r="E75" i="19"/>
  <c r="F74" i="22"/>
  <c r="F52" i="25"/>
  <c r="E14" i="32"/>
  <c r="F59" i="16"/>
  <c r="E60" i="24"/>
  <c r="E72" i="22"/>
  <c r="E105" i="17"/>
  <c r="F14" i="32"/>
  <c r="E15" i="31"/>
  <c r="F15" i="31"/>
  <c r="F9" i="30"/>
  <c r="E11" i="30"/>
  <c r="F67" i="28"/>
  <c r="E69" i="28"/>
  <c r="E60" i="27"/>
  <c r="E61" i="26"/>
  <c r="F39" i="21"/>
  <c r="F77" i="19"/>
  <c r="F107" i="17"/>
  <c r="E66" i="15"/>
  <c r="F66" i="15"/>
  <c r="F61" i="14"/>
  <c r="E61" i="14"/>
  <c r="F90" i="13"/>
  <c r="F93" i="12"/>
</calcChain>
</file>

<file path=xl/sharedStrings.xml><?xml version="1.0" encoding="utf-8"?>
<sst xmlns="http://schemas.openxmlformats.org/spreadsheetml/2006/main" count="5405" uniqueCount="1240">
  <si>
    <t>Name of the Instrument</t>
  </si>
  <si>
    <t>Quantity</t>
  </si>
  <si>
    <t>ISIN Number</t>
  </si>
  <si>
    <t>% to Net Assets</t>
  </si>
  <si>
    <t>Industry Classification / Rating</t>
  </si>
  <si>
    <t>YTM</t>
  </si>
  <si>
    <t>Market Value (including accrued interest, if any) (Rs. in Lakhs)</t>
  </si>
  <si>
    <t>Portfolio Statement as on July 31, 2024</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</si>
  <si>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</si>
  <si>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</si>
  <si>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</si>
  <si>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</si>
  <si>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</si>
  <si>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</si>
  <si>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</si>
  <si>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</si>
  <si>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</si>
  <si>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Multi Cap Fund</t>
  </si>
  <si>
    <t>Franklin India Focused Equity Fund</t>
  </si>
  <si>
    <t>Franklin India Equity Advantage Fund</t>
  </si>
  <si>
    <t>Franklin India Bluechip Fund</t>
  </si>
  <si>
    <t>Franklin Build India Fund</t>
  </si>
  <si>
    <t>Franklin Asian Equity Fund</t>
  </si>
  <si>
    <t>Franklin India Feeder - Franklin U.S. Opportunities Fund</t>
  </si>
  <si>
    <t>Money Market Instruments</t>
  </si>
  <si>
    <t>Sub Total</t>
  </si>
  <si>
    <t>Treasury Bill</t>
  </si>
  <si>
    <t xml:space="preserve"> SOVEREIGN</t>
  </si>
  <si>
    <t>Mutual Fund Units</t>
  </si>
  <si>
    <t>Total</t>
  </si>
  <si>
    <t>Net Assets</t>
  </si>
  <si>
    <t>Call, Cash &amp; Other Assets</t>
  </si>
  <si>
    <t>Rating</t>
  </si>
  <si>
    <t>** Non- Traded Scrips</t>
  </si>
  <si>
    <t>Notes</t>
  </si>
  <si>
    <t>a) NAV at the beginning and at the end of the Half-year ended 31-Jul-2024</t>
  </si>
  <si>
    <t xml:space="preserve">      Plan/Option</t>
  </si>
  <si>
    <t>As on 31-Jul-2024</t>
  </si>
  <si>
    <t>As on 31-Jan-2024</t>
  </si>
  <si>
    <t>b) Aggregate Distributions declared during the Half - year ended 31-Jul-2024</t>
  </si>
  <si>
    <t>Plan Name</t>
  </si>
  <si>
    <t>Distributions per unit (Rs.)+++</t>
  </si>
  <si>
    <t>+++ Distribution payouts/ re-investments are subject to deduction of TDS at the applicable rates.</t>
  </si>
  <si>
    <t>IDCW - Income Distribution cum capital withdrawal</t>
  </si>
  <si>
    <t>(In Years)</t>
  </si>
  <si>
    <t xml:space="preserve">d) During the month additional instances of fair valuation/deviation from valuation price provided by the valuation agencies </t>
  </si>
  <si>
    <t>Nil</t>
  </si>
  <si>
    <t>Government Securities</t>
  </si>
  <si>
    <t>SOVEREIGN</t>
  </si>
  <si>
    <t>7.10% GOI 2034 (08-Apr-2034)</t>
  </si>
  <si>
    <t>IN0020240019</t>
  </si>
  <si>
    <t>Debt Instruments</t>
  </si>
  <si>
    <t>(a) Listed / awaiting listing on Stock Exchanges</t>
  </si>
  <si>
    <t>7.82% Bajaj Finance Ltd (31-Jan-2034) **</t>
  </si>
  <si>
    <t>INE296A07SV1</t>
  </si>
  <si>
    <t>IND AAA</t>
  </si>
  <si>
    <t xml:space="preserve">      Growth Plan</t>
  </si>
  <si>
    <t xml:space="preserve">      Direct Growth Plan</t>
  </si>
  <si>
    <t>8.10% ICICI Home Finance Co Ltd (05-Mar-2027) **</t>
  </si>
  <si>
    <t>INE071G07660</t>
  </si>
  <si>
    <t>CARE AAA</t>
  </si>
  <si>
    <t>7.96% Pipeline Infrastructure Ltd (11-Mar-2029) **</t>
  </si>
  <si>
    <t>INE01XX07034</t>
  </si>
  <si>
    <t>CRISIL AAA</t>
  </si>
  <si>
    <t>7.23% Indian Railway Finance Corporation Ltd (15-Oct-2026)</t>
  </si>
  <si>
    <t>INE053F08304</t>
  </si>
  <si>
    <t>ICRA AAA</t>
  </si>
  <si>
    <t>7.64% Power Finance Corporation Ltd (25-Aug-2026) **</t>
  </si>
  <si>
    <t>INE134E08MT1</t>
  </si>
  <si>
    <t>7.43% Small Industries Development Bank Of India (31-Aug-2026) **</t>
  </si>
  <si>
    <t>INE556F08KH1</t>
  </si>
  <si>
    <t>7.68% Small Industries Development Bank Of India (10-Aug-2027)</t>
  </si>
  <si>
    <t>INE556F08KP4</t>
  </si>
  <si>
    <t>6.40% Jamnagar Utilities &amp; Power Pvt Ltd (29-Sep-2026)</t>
  </si>
  <si>
    <t>INE936D07174</t>
  </si>
  <si>
    <t>8.39% ONGC Petro Additions Ltd (28-Jun-2027) **</t>
  </si>
  <si>
    <t>INE163N08313</t>
  </si>
  <si>
    <t>CRISIL AA</t>
  </si>
  <si>
    <t>6.40% LIC Housing Finance Ltd (30-Nov-2026) **</t>
  </si>
  <si>
    <t>INE115A07PN6</t>
  </si>
  <si>
    <t>7.58% National Bank For Agriculture &amp; Rural Development (31-Jul-2026) **</t>
  </si>
  <si>
    <t>INE261F08DX0</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</si>
  <si>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</si>
  <si>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</si>
  <si>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</si>
  <si>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</si>
  <si>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</si>
  <si>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</si>
  <si>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7.70% REC Ltd (31-Aug-2026) **</t>
  </si>
  <si>
    <t>INE020B08FC8</t>
  </si>
  <si>
    <t>7.44% Small Industries Development Bank Of India (04-Sep-2026) **</t>
  </si>
  <si>
    <t>INE556F08KI9</t>
  </si>
  <si>
    <t xml:space="preserve">      IDCW Plan</t>
  </si>
  <si>
    <t xml:space="preserve">      Direct IDCW Plan</t>
  </si>
  <si>
    <t>CRISIL AA+</t>
  </si>
  <si>
    <t>Equity &amp; Equity related</t>
  </si>
  <si>
    <t>HDFC Bank Ltd</t>
  </si>
  <si>
    <t>INE040A01034</t>
  </si>
  <si>
    <t>Banks</t>
  </si>
  <si>
    <t>ICICI Bank Ltd</t>
  </si>
  <si>
    <t>INE090A01021</t>
  </si>
  <si>
    <t>Infosys Ltd</t>
  </si>
  <si>
    <t>INE009A01021</t>
  </si>
  <si>
    <t>IT - Software</t>
  </si>
  <si>
    <t>Larsen &amp; Toubro Ltd</t>
  </si>
  <si>
    <t>INE018A01030</t>
  </si>
  <si>
    <t>Construction</t>
  </si>
  <si>
    <t>Bharti Airtel Ltd</t>
  </si>
  <si>
    <t>INE397D01024</t>
  </si>
  <si>
    <t>Telecom - Services</t>
  </si>
  <si>
    <t>Reliance Industries Ltd</t>
  </si>
  <si>
    <t>INE002A01018</t>
  </si>
  <si>
    <t>Petroleum Products</t>
  </si>
  <si>
    <t>State Bank of India</t>
  </si>
  <si>
    <t>INE062A01020</t>
  </si>
  <si>
    <t>HCL Technologies Ltd</t>
  </si>
  <si>
    <t>INE860A01027</t>
  </si>
  <si>
    <t>Axis Bank Ltd</t>
  </si>
  <si>
    <t>INE238A01034</t>
  </si>
  <si>
    <t>Tata Motors Ltd</t>
  </si>
  <si>
    <t>INE155A01022</t>
  </si>
  <si>
    <t>Automobiles</t>
  </si>
  <si>
    <t>NTPC Ltd</t>
  </si>
  <si>
    <t>INE733E01010</t>
  </si>
  <si>
    <t>Power</t>
  </si>
  <si>
    <t>Zomato Ltd</t>
  </si>
  <si>
    <t>INE758T01015</t>
  </si>
  <si>
    <t>Retailing</t>
  </si>
  <si>
    <t>Sun Pharmaceutical Industries Ltd</t>
  </si>
  <si>
    <t>INE044A01036</t>
  </si>
  <si>
    <t>Pharmaceuticals &amp; Biotechnology</t>
  </si>
  <si>
    <t>Crompton Greaves Consumer Electricals Ltd</t>
  </si>
  <si>
    <t>INE299U01018</t>
  </si>
  <si>
    <t>Consumer Durables</t>
  </si>
  <si>
    <t>United Spirits Ltd</t>
  </si>
  <si>
    <t>INE854D01024</t>
  </si>
  <si>
    <t>Beverages</t>
  </si>
  <si>
    <t>Marico Ltd</t>
  </si>
  <si>
    <t>INE196A01026</t>
  </si>
  <si>
    <t>Agricultural Food &amp; Other Products</t>
  </si>
  <si>
    <t>Apollo Hospitals Enterprise Ltd</t>
  </si>
  <si>
    <t>INE437A01024</t>
  </si>
  <si>
    <t>Healthcare Services</t>
  </si>
  <si>
    <t>PB Fintech Ltd</t>
  </si>
  <si>
    <t>INE417T01026</t>
  </si>
  <si>
    <t>Financial Technology (Fintech)</t>
  </si>
  <si>
    <t>Bharat Electronics Ltd</t>
  </si>
  <si>
    <t>INE263A01024</t>
  </si>
  <si>
    <t>Aerospace &amp; Defense</t>
  </si>
  <si>
    <t>IndusInd Bank Ltd</t>
  </si>
  <si>
    <t>INE095A01012</t>
  </si>
  <si>
    <t>Jubilant Foodworks Ltd</t>
  </si>
  <si>
    <t>INE797F01020</t>
  </si>
  <si>
    <t>Leisure Services</t>
  </si>
  <si>
    <t>Maruti Suzuki India Ltd</t>
  </si>
  <si>
    <t>INE585B01010</t>
  </si>
  <si>
    <t>Sapphire Foods India Ltd</t>
  </si>
  <si>
    <t>INE806T01012</t>
  </si>
  <si>
    <t>Kirloskar Oil Engines Ltd</t>
  </si>
  <si>
    <t>INE146L01010</t>
  </si>
  <si>
    <t>Industrial Products</t>
  </si>
  <si>
    <t>Pearl Global Industries Ltd</t>
  </si>
  <si>
    <t>INE940H01022</t>
  </si>
  <si>
    <t>Textiles &amp; Apparels</t>
  </si>
  <si>
    <t>HDFC Life Insurance Co Ltd</t>
  </si>
  <si>
    <t>INE795G01014</t>
  </si>
  <si>
    <t>Insurance</t>
  </si>
  <si>
    <t>Oil &amp; Natural Gas Corporation Ltd</t>
  </si>
  <si>
    <t>INE213A01029</t>
  </si>
  <si>
    <t>Oil</t>
  </si>
  <si>
    <t>Tech Mahindra Ltd</t>
  </si>
  <si>
    <t>INE669C01036</t>
  </si>
  <si>
    <t>GAIL (India) Ltd</t>
  </si>
  <si>
    <t>INE129A01019</t>
  </si>
  <si>
    <t>Gas</t>
  </si>
  <si>
    <t>Teamlease Services Ltd</t>
  </si>
  <si>
    <t>INE985S01024</t>
  </si>
  <si>
    <t>Commercial Services &amp; Supplies</t>
  </si>
  <si>
    <t>Eris Lifesciences Ltd</t>
  </si>
  <si>
    <t>INE406M01024</t>
  </si>
  <si>
    <t>Amara Raja Energy And Mobility Ltd</t>
  </si>
  <si>
    <t>INE885A01032</t>
  </si>
  <si>
    <t>Auto Components</t>
  </si>
  <si>
    <t>Metropolis Healthcare Ltd</t>
  </si>
  <si>
    <t>INE112L01020</t>
  </si>
  <si>
    <t>SBI Cards and Payment Services Ltd</t>
  </si>
  <si>
    <t>INE018E01016</t>
  </si>
  <si>
    <t>Finance</t>
  </si>
  <si>
    <t>Ultratech Cement Ltd</t>
  </si>
  <si>
    <t>INE481G01011</t>
  </si>
  <si>
    <t>Cement &amp; Cement Products</t>
  </si>
  <si>
    <t>Tube Investments of India Ltd</t>
  </si>
  <si>
    <t>INE974X01010</t>
  </si>
  <si>
    <t>Tata Steel Ltd</t>
  </si>
  <si>
    <t>INE081A01020</t>
  </si>
  <si>
    <t>Ferrous Metals</t>
  </si>
  <si>
    <t>Bharti Hexacom Ltd</t>
  </si>
  <si>
    <t>INE343G01021</t>
  </si>
  <si>
    <t>Dalmia Bharat Ltd</t>
  </si>
  <si>
    <t>INE00R701025</t>
  </si>
  <si>
    <t>Prestige Estates Projects Ltd</t>
  </si>
  <si>
    <t>INE811K01011</t>
  </si>
  <si>
    <t>Realty</t>
  </si>
  <si>
    <t>Apeejay Surrendra Park Hotels Ltd</t>
  </si>
  <si>
    <t>INE988S01028</t>
  </si>
  <si>
    <t>Lemon Tree Hotels Ltd</t>
  </si>
  <si>
    <t>INE970X01018</t>
  </si>
  <si>
    <t>Amber Enterprises India Ltd</t>
  </si>
  <si>
    <t>INE371P01015</t>
  </si>
  <si>
    <t>Intellect Design Arena Ltd</t>
  </si>
  <si>
    <t>INE306R01017</t>
  </si>
  <si>
    <t>Affle India Ltd</t>
  </si>
  <si>
    <t>INE00WC01027</t>
  </si>
  <si>
    <t>IT - Services</t>
  </si>
  <si>
    <t>SRF Ltd</t>
  </si>
  <si>
    <t>INE647A01010</t>
  </si>
  <si>
    <t>Chemicals &amp; Petrochemicals</t>
  </si>
  <si>
    <t>Chemplast Sanmar Ltd</t>
  </si>
  <si>
    <t>INE488A01050</t>
  </si>
  <si>
    <t>Indus Towers Ltd</t>
  </si>
  <si>
    <t>INE121J01017</t>
  </si>
  <si>
    <t>Voltas Ltd</t>
  </si>
  <si>
    <t>INE226A01021</t>
  </si>
  <si>
    <t>7.50% National Bank For Agriculture &amp; Rural Development (31-Aug-2026) **</t>
  </si>
  <si>
    <t>INE261F08EA6</t>
  </si>
  <si>
    <t>8.80% Bharti Telecom Ltd (21-Nov-2025) **</t>
  </si>
  <si>
    <t>INE403D08132</t>
  </si>
  <si>
    <t>7.90% Bajaj Housing Finance Ltd (28-Apr-2028) **</t>
  </si>
  <si>
    <t>INE377Y07417</t>
  </si>
  <si>
    <t>8.10% Mahindra &amp; Mahindra Financial Services Ltd (21-May-2026) **</t>
  </si>
  <si>
    <t>INE774D07UX3</t>
  </si>
  <si>
    <t>5.63% GOI 2026 (12-Apr-2026)</t>
  </si>
  <si>
    <t>IN0020210012</t>
  </si>
  <si>
    <t>5.15% GOI 2025 (09-Nov-2025)</t>
  </si>
  <si>
    <t>IN0020200278</t>
  </si>
  <si>
    <t>7.06% GOI 2028 (10-Apr-2028)</t>
  </si>
  <si>
    <t>IN0020230010</t>
  </si>
  <si>
    <t>% to Net Assets(Hedged &amp; Unhedged)</t>
  </si>
  <si>
    <t>Outstanding position in Derivative Instruments (Rs. in Lakhs) Long / (Short)</t>
  </si>
  <si>
    <t>Outstanding derivative exposure as % to net assets Long / (Short)</t>
  </si>
  <si>
    <t>Mahindra &amp; Mahindra Ltd</t>
  </si>
  <si>
    <t>INE101A01026</t>
  </si>
  <si>
    <t>Tata Power Co Ltd</t>
  </si>
  <si>
    <t>INE245A01021</t>
  </si>
  <si>
    <t>Bharat Petroleum Corporation Ltd</t>
  </si>
  <si>
    <t>INE029A01011</t>
  </si>
  <si>
    <t>Bajaj Finance Ltd</t>
  </si>
  <si>
    <t>INE296A01024</t>
  </si>
  <si>
    <t>Hindustan Aeronautics Ltd</t>
  </si>
  <si>
    <t>INE066F01020</t>
  </si>
  <si>
    <t>ITC Ltd</t>
  </si>
  <si>
    <t>INE154A01025</t>
  </si>
  <si>
    <t>Diversified Fmcg</t>
  </si>
  <si>
    <t>Hindustan Unilever Ltd</t>
  </si>
  <si>
    <t>INE030A01027</t>
  </si>
  <si>
    <t>Trent Ltd</t>
  </si>
  <si>
    <t>INE849A01020</t>
  </si>
  <si>
    <t>Hindustan Petroleum Corporation Ltd</t>
  </si>
  <si>
    <t>INE094A01015</t>
  </si>
  <si>
    <t>Bank of Baroda</t>
  </si>
  <si>
    <t>INE028A01039</t>
  </si>
  <si>
    <t>Ambuja Cements Ltd</t>
  </si>
  <si>
    <t>INE079A01024</t>
  </si>
  <si>
    <t>Power Grid Corporation of India Ltd</t>
  </si>
  <si>
    <t>INE752E01010</t>
  </si>
  <si>
    <t>Havells India Ltd</t>
  </si>
  <si>
    <t>INE176B01034</t>
  </si>
  <si>
    <t>Cipla Ltd</t>
  </si>
  <si>
    <t>INE059A01026</t>
  </si>
  <si>
    <t>Kotak Mahindra Bank Ltd</t>
  </si>
  <si>
    <t>INE237A01028</t>
  </si>
  <si>
    <t>Tata Consultancy Services Ltd</t>
  </si>
  <si>
    <t>INE467B01029</t>
  </si>
  <si>
    <t>Indian Oil Corporation Ltd</t>
  </si>
  <si>
    <t>INE242A01010</t>
  </si>
  <si>
    <t>Bandhan Bank Ltd</t>
  </si>
  <si>
    <t>INE545U01014</t>
  </si>
  <si>
    <t>Titan Co Ltd</t>
  </si>
  <si>
    <t>INE280A01028</t>
  </si>
  <si>
    <t>Canara Bank</t>
  </si>
  <si>
    <t>INE476A01022</t>
  </si>
  <si>
    <t>Biocon Ltd</t>
  </si>
  <si>
    <t>INE376G01013</t>
  </si>
  <si>
    <t>Hero MotoCorp Ltd</t>
  </si>
  <si>
    <t>INE158A01026</t>
  </si>
  <si>
    <t>ACC Ltd</t>
  </si>
  <si>
    <t>INE012A01025</t>
  </si>
  <si>
    <t>Adani Ports and Special Economic Zone Ltd</t>
  </si>
  <si>
    <t>INE742F01042</t>
  </si>
  <si>
    <t>Transport Infrastructure</t>
  </si>
  <si>
    <t>7.835% Lic Housing Finance Ltd 11-May-27 **</t>
  </si>
  <si>
    <t>INE115A07QO2</t>
  </si>
  <si>
    <t>182 DTB (14-Nov-2024)</t>
  </si>
  <si>
    <t>IN002024Y076</t>
  </si>
  <si>
    <t>364 DTB (23-Jan-2025)</t>
  </si>
  <si>
    <t>IN002023Z455</t>
  </si>
  <si>
    <t>7.37% GOI 2028 (23-Oct-2028)</t>
  </si>
  <si>
    <t>IN0020230101</t>
  </si>
  <si>
    <t>Margin on Derivatives</t>
  </si>
  <si>
    <t xml:space="preserve">c) Total outstanding position (as at July 31, 2024) in Derivative Instruments (Gross Notional) </t>
  </si>
  <si>
    <t>Rs. 30,888.35 Lacs</t>
  </si>
  <si>
    <t xml:space="preserve">d) Outstanding derivative exposure as % to net assets </t>
  </si>
  <si>
    <t>e) Portfolio Turnover Ratio during the Half - year 31-Jul-2024</t>
  </si>
  <si>
    <t>f) Residual maturity / Average Maturity as on 31-Jul-2024</t>
  </si>
  <si>
    <t xml:space="preserve">g) During the month additional instances of fair valuation/deviation from valuation price provided by the valuation agencies </t>
  </si>
  <si>
    <t>JK Lakshmi Cement Ltd</t>
  </si>
  <si>
    <t>INE786A01032</t>
  </si>
  <si>
    <t>INE09XN01023</t>
  </si>
  <si>
    <t xml:space="preserve">(b) Unlisted </t>
  </si>
  <si>
    <t>Numero Uno International Ltd ** ^^</t>
  </si>
  <si>
    <t>Globsyn Technologies Ltd ** ^^</t>
  </si>
  <si>
    <t>INE671B01034</t>
  </si>
  <si>
    <t>8.45% HDFC Bank Ltd (18-May-2026) **</t>
  </si>
  <si>
    <t>INE040A08542</t>
  </si>
  <si>
    <t>7.61% LIC Housing Finance Ltd (30-Jul-2025) **</t>
  </si>
  <si>
    <t>INE115A07PW7</t>
  </si>
  <si>
    <t>7.40% HDFC Bank Ltd (02-Jun-2025) **</t>
  </si>
  <si>
    <t>INE040A08AH8</t>
  </si>
  <si>
    <t>7.38% GOI 2027 (20-Jun-2027)</t>
  </si>
  <si>
    <t>IN0020220037</t>
  </si>
  <si>
    <t>^^ Securities are fair valued</t>
  </si>
  <si>
    <t>c) Portfolio Turnover Ratio during the Half - year 31-Jul-2024</t>
  </si>
  <si>
    <t>d) Residual maturity / Average Maturity as on 31-Jul-2024</t>
  </si>
  <si>
    <t xml:space="preserve">e) During the month additional instances of fair valuation/deviation from valuation price provided by the valuation agencies </t>
  </si>
  <si>
    <t>b) Index Futures</t>
  </si>
  <si>
    <t>8.09% Kotak Mahindra Prime Ltd (09-Nov-2026) **</t>
  </si>
  <si>
    <t>INE916DA7SL3</t>
  </si>
  <si>
    <t>91 DTB (10-Oct-2024)</t>
  </si>
  <si>
    <t>IN002024X169</t>
  </si>
  <si>
    <t>Rs. 53,383.93 Lacs</t>
  </si>
  <si>
    <t>Grasim Industries Ltd</t>
  </si>
  <si>
    <t>INE047A01021</t>
  </si>
  <si>
    <t>ICICI Prudential Life Insurance Co Ltd</t>
  </si>
  <si>
    <t>INE726G01019</t>
  </si>
  <si>
    <t>Tata Motors Ltd DVR</t>
  </si>
  <si>
    <t>IN9155A01020</t>
  </si>
  <si>
    <t>Emami Ltd</t>
  </si>
  <si>
    <t>INE548C01032</t>
  </si>
  <si>
    <t>Personal Products</t>
  </si>
  <si>
    <t>City Union Bank Ltd</t>
  </si>
  <si>
    <t>INE491A01021</t>
  </si>
  <si>
    <t>Coal India Ltd</t>
  </si>
  <si>
    <t>INE522F01014</t>
  </si>
  <si>
    <t>Consumable Fuels</t>
  </si>
  <si>
    <t>Dr. Reddy's Laboratories Ltd</t>
  </si>
  <si>
    <t>INE089A01023</t>
  </si>
  <si>
    <t>Nuvoco Vistas Corporation Ltd</t>
  </si>
  <si>
    <t>INE118D01016</t>
  </si>
  <si>
    <t>Mahindra &amp; Mahindra Financial Services Ltd</t>
  </si>
  <si>
    <t>INE774D01024</t>
  </si>
  <si>
    <t>Coromandel International Ltd</t>
  </si>
  <si>
    <t>INE169A01031</t>
  </si>
  <si>
    <t>Fertilizers &amp; Agrochemicals</t>
  </si>
  <si>
    <t>DCB Bank Ltd</t>
  </si>
  <si>
    <t>INE503A01015</t>
  </si>
  <si>
    <t>Restaurant Brands Asia Ltd</t>
  </si>
  <si>
    <t>INE07T201019</t>
  </si>
  <si>
    <t>Gujarat State Petronet Ltd</t>
  </si>
  <si>
    <t>INE246F01010</t>
  </si>
  <si>
    <t>Gateway Distriparks Ltd</t>
  </si>
  <si>
    <t>INE079J01017</t>
  </si>
  <si>
    <t>Transport Services</t>
  </si>
  <si>
    <t>Hindalco Industries Ltd</t>
  </si>
  <si>
    <t>INE038A01020</t>
  </si>
  <si>
    <t>Non - Ferrous Metals</t>
  </si>
  <si>
    <t>Akzo Nobel India Ltd</t>
  </si>
  <si>
    <t>INE133A01011</t>
  </si>
  <si>
    <t>TVS Holdings Ltd</t>
  </si>
  <si>
    <t>INE105A01035</t>
  </si>
  <si>
    <t>CESC Ltd</t>
  </si>
  <si>
    <t>INE486A01021</t>
  </si>
  <si>
    <t>(b) Units of Real Estate Investment Trusts (REITs)</t>
  </si>
  <si>
    <t>Brookfield India Real Estate Trust</t>
  </si>
  <si>
    <t>INE0FDU25010</t>
  </si>
  <si>
    <t>Industry Classification</t>
  </si>
  <si>
    <t>NHPC Ltd</t>
  </si>
  <si>
    <t>INE848E01016</t>
  </si>
  <si>
    <t>Castrol India Ltd</t>
  </si>
  <si>
    <t>INE172A01027</t>
  </si>
  <si>
    <t>Petronet LNG Ltd</t>
  </si>
  <si>
    <t>INE347G01014</t>
  </si>
  <si>
    <t>360 One Wam Ltd</t>
  </si>
  <si>
    <t>INE466L01038</t>
  </si>
  <si>
    <t>Capital Markets</t>
  </si>
  <si>
    <t>Chambal Fertilizers &amp; Chemicals Ltd</t>
  </si>
  <si>
    <t>INE085A01013</t>
  </si>
  <si>
    <t>Colgate Palmolive (India) Ltd</t>
  </si>
  <si>
    <t>INE259A01022</t>
  </si>
  <si>
    <t>Finolex Industries Ltd</t>
  </si>
  <si>
    <t>INE183A01024</t>
  </si>
  <si>
    <t>IN8047A01046</t>
  </si>
  <si>
    <t>Embassy Office Parks REIT</t>
  </si>
  <si>
    <t>INE041025011</t>
  </si>
  <si>
    <t>Foreign Equity Securities</t>
  </si>
  <si>
    <t>Mediatek Inc</t>
  </si>
  <si>
    <t>TW0002454006</t>
  </si>
  <si>
    <t>IT - Hardware</t>
  </si>
  <si>
    <t>Unilever PLC, (ADR)</t>
  </si>
  <si>
    <t>US9047677045</t>
  </si>
  <si>
    <t>Food Products</t>
  </si>
  <si>
    <t>Hon Hai Precision Industry Co Ltd</t>
  </si>
  <si>
    <t>TW0002317005</t>
  </si>
  <si>
    <t>Industrial Manufacturing</t>
  </si>
  <si>
    <t>Novatek Microelectronics Corp. Ltd</t>
  </si>
  <si>
    <t>TW0003034005</t>
  </si>
  <si>
    <t>Primax Electronics Ltd</t>
  </si>
  <si>
    <t>TW0004915004</t>
  </si>
  <si>
    <t>Hyundai Motor Co Ltd</t>
  </si>
  <si>
    <t>KR7005380001</t>
  </si>
  <si>
    <t>Fila Holdings Corp</t>
  </si>
  <si>
    <t>KR7081660003</t>
  </si>
  <si>
    <t>Cognizant Technology Solutions Corp., A</t>
  </si>
  <si>
    <t>US1924461023</t>
  </si>
  <si>
    <t>SK Telecom Co Ltd</t>
  </si>
  <si>
    <t>KR7017670001</t>
  </si>
  <si>
    <t>Thai Beverage Pcl</t>
  </si>
  <si>
    <t>TH0902010014</t>
  </si>
  <si>
    <t>Health &amp; Happiness H&amp;H International Holdings Ltd</t>
  </si>
  <si>
    <t>KYG4387E1070</t>
  </si>
  <si>
    <t>Xtep International Holdings Ltd</t>
  </si>
  <si>
    <t>KYG982771092</t>
  </si>
  <si>
    <t>Xinyi Solar Holdings Ltd</t>
  </si>
  <si>
    <t>KYG9829N1025</t>
  </si>
  <si>
    <t>Foreign Mutual Fund Units</t>
  </si>
  <si>
    <t>YUANTA/P-SHRS TW DVD PLUS ETF</t>
  </si>
  <si>
    <t>TW0000056001</t>
  </si>
  <si>
    <t>Foreign Mutual Fund</t>
  </si>
  <si>
    <t>Zensar Technologies Ltd</t>
  </si>
  <si>
    <t>INE520A01027</t>
  </si>
  <si>
    <t>Info Edge (India) Ltd</t>
  </si>
  <si>
    <t>INE663F01024</t>
  </si>
  <si>
    <t>Indiamart Intermesh Ltd</t>
  </si>
  <si>
    <t>INE933S01016</t>
  </si>
  <si>
    <t>CE Info Systems Ltd</t>
  </si>
  <si>
    <t>INE0BV301023</t>
  </si>
  <si>
    <t>Rategain Travel Technologies Ltd</t>
  </si>
  <si>
    <t>INE0CLI01024</t>
  </si>
  <si>
    <t>Mphasis Ltd</t>
  </si>
  <si>
    <t>INE356A01018</t>
  </si>
  <si>
    <t>Birlasoft Ltd</t>
  </si>
  <si>
    <t>INE836A01035</t>
  </si>
  <si>
    <t>Coforge Ltd</t>
  </si>
  <si>
    <t>INE591G01017</t>
  </si>
  <si>
    <t>JustDial Ltd</t>
  </si>
  <si>
    <t>INE599M01018</t>
  </si>
  <si>
    <t>Tanla Platforms Ltd</t>
  </si>
  <si>
    <t>INE483C01032</t>
  </si>
  <si>
    <t>Firstsource Solutions Ltd</t>
  </si>
  <si>
    <t>INE684F01012</t>
  </si>
  <si>
    <t>Cyient Ltd</t>
  </si>
  <si>
    <t>INE136B01020</t>
  </si>
  <si>
    <t>FSN E-Commerce Ventures Ltd</t>
  </si>
  <si>
    <t>INE388Y01029</t>
  </si>
  <si>
    <t>One 97 Communications Ltd</t>
  </si>
  <si>
    <t>INE982J01020</t>
  </si>
  <si>
    <t>Persistent Systems Ltd</t>
  </si>
  <si>
    <t>INE262H01021</t>
  </si>
  <si>
    <t>Tata Technologies Ltd</t>
  </si>
  <si>
    <t>INE142M01025</t>
  </si>
  <si>
    <t>eMudhra Ltd</t>
  </si>
  <si>
    <t>INE01QM01018</t>
  </si>
  <si>
    <t>Tracxn Technologies Ltd</t>
  </si>
  <si>
    <t>INE0HMF01019</t>
  </si>
  <si>
    <t>Netweb Technologies India Ltd</t>
  </si>
  <si>
    <t>INE0NT901020</t>
  </si>
  <si>
    <t>Ltimindtree Ltd</t>
  </si>
  <si>
    <t>INE214T01019</t>
  </si>
  <si>
    <t>Xelpmoc Design and Tech Ltd</t>
  </si>
  <si>
    <t>INE01P501012</t>
  </si>
  <si>
    <t>Amazon.com INC</t>
  </si>
  <si>
    <t>US0231351067</t>
  </si>
  <si>
    <t>Alphabet Inc</t>
  </si>
  <si>
    <t>US02079K3059</t>
  </si>
  <si>
    <t>Meta Platforms Inc</t>
  </si>
  <si>
    <t>US30303M1027</t>
  </si>
  <si>
    <t>Microsoft Corp</t>
  </si>
  <si>
    <t>US5949181045</t>
  </si>
  <si>
    <t>Apple Inc</t>
  </si>
  <si>
    <t>US0378331005</t>
  </si>
  <si>
    <t>Freshworks Inc</t>
  </si>
  <si>
    <t>US3580541049</t>
  </si>
  <si>
    <t>Tencent Holdings Ltd</t>
  </si>
  <si>
    <t>KYG875721634</t>
  </si>
  <si>
    <t>Alibaba Group Holding Ltd</t>
  </si>
  <si>
    <t>KYG017191142</t>
  </si>
  <si>
    <t>Zoom Video Communications Inc</t>
  </si>
  <si>
    <t>US98980L1017</t>
  </si>
  <si>
    <t>Franklin Technology Fund, Class I (Acc)</t>
  </si>
  <si>
    <t>LU0626261944</t>
  </si>
  <si>
    <t>Brigade Enterprises Ltd</t>
  </si>
  <si>
    <t>INE791I01019</t>
  </si>
  <si>
    <t>Deepak Nitrite Ltd</t>
  </si>
  <si>
    <t>INE288B01029</t>
  </si>
  <si>
    <t>Kalyan Jewellers India Ltd</t>
  </si>
  <si>
    <t>INE303R01014</t>
  </si>
  <si>
    <t>Equitas Small Finance Bank Ltd</t>
  </si>
  <si>
    <t>INE063P01018</t>
  </si>
  <si>
    <t>Karur Vysya Bank Ltd</t>
  </si>
  <si>
    <t>INE036D01028</t>
  </si>
  <si>
    <t>Aster DM Healthcare Ltd</t>
  </si>
  <si>
    <t>INE914M01019</t>
  </si>
  <si>
    <t>J.B. Chemicals &amp; Pharmaceuticals Ltd</t>
  </si>
  <si>
    <t>INE572A01036</t>
  </si>
  <si>
    <t>Carborundum Universal Ltd</t>
  </si>
  <si>
    <t>INE120A01034</t>
  </si>
  <si>
    <t>Blue Star Ltd</t>
  </si>
  <si>
    <t>INE472A01039</t>
  </si>
  <si>
    <t>KPIT Technologies Ltd</t>
  </si>
  <si>
    <t>INE04I401011</t>
  </si>
  <si>
    <t>KNR Constructions Ltd</t>
  </si>
  <si>
    <t>INE634I01029</t>
  </si>
  <si>
    <t>Sobha Ltd</t>
  </si>
  <si>
    <t>INE671H01015</t>
  </si>
  <si>
    <t>Finolex Cables Ltd</t>
  </si>
  <si>
    <t>INE235A01022</t>
  </si>
  <si>
    <t>Techno Electric &amp; Engineering Co Ltd</t>
  </si>
  <si>
    <t>INE285K01026</t>
  </si>
  <si>
    <t>CCL Products (India) Ltd</t>
  </si>
  <si>
    <t>INE421D01022</t>
  </si>
  <si>
    <t>Titagarh Rail Systems Ltd</t>
  </si>
  <si>
    <t>INE615H01020</t>
  </si>
  <si>
    <t>Ion Exchange (India) Ltd</t>
  </si>
  <si>
    <t>INE570A01022</t>
  </si>
  <si>
    <t>Other Utilities</t>
  </si>
  <si>
    <t>Jyothy Labs Ltd</t>
  </si>
  <si>
    <t>INE668F01031</t>
  </si>
  <si>
    <t>Household Products</t>
  </si>
  <si>
    <t>Exide Industries Ltd</t>
  </si>
  <si>
    <t>INE302A01020</t>
  </si>
  <si>
    <t>K.P.R. Mill Ltd</t>
  </si>
  <si>
    <t>INE930H01031</t>
  </si>
  <si>
    <t>Ahluwalia Contracts (India) Ltd</t>
  </si>
  <si>
    <t>INE758C01029</t>
  </si>
  <si>
    <t>Syrma SGS Technology Ltd</t>
  </si>
  <si>
    <t>INE0DYJ01015</t>
  </si>
  <si>
    <t>Elecon Engineering Co Ltd</t>
  </si>
  <si>
    <t>INE205B01031</t>
  </si>
  <si>
    <t>Kirloskar Pneumatic Co Ltd</t>
  </si>
  <si>
    <t>INE811A01020</t>
  </si>
  <si>
    <t>Cholamandalam Financial Holdings Ltd</t>
  </si>
  <si>
    <t>INE149A01033</t>
  </si>
  <si>
    <t>Data Patterns India Ltd</t>
  </si>
  <si>
    <t>INE0IX101010</t>
  </si>
  <si>
    <t>Apollo Pipes Ltd</t>
  </si>
  <si>
    <t>INE126J01016</t>
  </si>
  <si>
    <t>Pricol Ltd</t>
  </si>
  <si>
    <t>INE726V01018</t>
  </si>
  <si>
    <t>Tega Industries Ltd</t>
  </si>
  <si>
    <t>INE011K01018</t>
  </si>
  <si>
    <t>Praj Industries Ltd</t>
  </si>
  <si>
    <t>INE074A01025</t>
  </si>
  <si>
    <t>Nesco Ltd</t>
  </si>
  <si>
    <t>INE317F01035</t>
  </si>
  <si>
    <t>Hitachi Energy India Ltd</t>
  </si>
  <si>
    <t>INE07Y701011</t>
  </si>
  <si>
    <t>Electrical Equipment</t>
  </si>
  <si>
    <t>S J S Enterprises Ltd</t>
  </si>
  <si>
    <t>INE284S01014</t>
  </si>
  <si>
    <t>Mrs Bectors Food Specialities Ltd</t>
  </si>
  <si>
    <t>INE495P01012</t>
  </si>
  <si>
    <t>Kirloskar Brothers Ltd</t>
  </si>
  <si>
    <t>INE732A01036</t>
  </si>
  <si>
    <t>Anand Rathi Wealth Ltd</t>
  </si>
  <si>
    <t>INE463V01026</t>
  </si>
  <si>
    <t>GHCL Ltd</t>
  </si>
  <si>
    <t>INE539A01019</t>
  </si>
  <si>
    <t>Multi Commodity Exchange Of India Ltd</t>
  </si>
  <si>
    <t>INE745G01035</t>
  </si>
  <si>
    <t>Karnataka Bank Ltd</t>
  </si>
  <si>
    <t>INE614B01018</t>
  </si>
  <si>
    <t>Stanley Lifestyles Ltd</t>
  </si>
  <si>
    <t>INE01A001028</t>
  </si>
  <si>
    <t>TTK Prestige Ltd</t>
  </si>
  <si>
    <t>INE690A01028</t>
  </si>
  <si>
    <t>V-Mart Retail Ltd</t>
  </si>
  <si>
    <t>INE665J01013</t>
  </si>
  <si>
    <t>Shankara Building Products Ltd</t>
  </si>
  <si>
    <t>INE274V01019</t>
  </si>
  <si>
    <t>India Shelter Finance Corporation Ltd</t>
  </si>
  <si>
    <t>INE922K01024</t>
  </si>
  <si>
    <t>The Ramco Cements Ltd</t>
  </si>
  <si>
    <t>INE331A01037</t>
  </si>
  <si>
    <t>TV Today Network Ltd</t>
  </si>
  <si>
    <t>INE038F01029</t>
  </si>
  <si>
    <t>Entertainment</t>
  </si>
  <si>
    <t>Angel One Ltd</t>
  </si>
  <si>
    <t>INE732I01013</t>
  </si>
  <si>
    <t>MTAR Technologies Ltd</t>
  </si>
  <si>
    <t>INE864I01014</t>
  </si>
  <si>
    <t>Vishnu Chemicals Ltd</t>
  </si>
  <si>
    <t>INE270I01022</t>
  </si>
  <si>
    <t>S P Apparels Ltd</t>
  </si>
  <si>
    <t>INE212I01016</t>
  </si>
  <si>
    <t>Ujjivan Small Finance Bank Ltd</t>
  </si>
  <si>
    <t>INE551W01018</t>
  </si>
  <si>
    <t>Indoco Remedies Ltd</t>
  </si>
  <si>
    <t>INE873D01024</t>
  </si>
  <si>
    <t>Devyani International Ltd</t>
  </si>
  <si>
    <t>INE872J01023</t>
  </si>
  <si>
    <t>Fusion Micro Finance Ltd</t>
  </si>
  <si>
    <t>INE139R01012</t>
  </si>
  <si>
    <t>Symphony Ltd</t>
  </si>
  <si>
    <t>INE225D01027</t>
  </si>
  <si>
    <t>Pitti Engineering Ltd</t>
  </si>
  <si>
    <t>INE450D01021</t>
  </si>
  <si>
    <t>Music Broadcast Ltd (Non- Convertible Preference Shares)</t>
  </si>
  <si>
    <t>INE919I04010</t>
  </si>
  <si>
    <t>Campus Activewear Ltd</t>
  </si>
  <si>
    <t>INE278Y01022</t>
  </si>
  <si>
    <t>IN9671H01013</t>
  </si>
  <si>
    <t>182 DTB (11-Oct-2024)</t>
  </si>
  <si>
    <t>IN002024Y027</t>
  </si>
  <si>
    <t>Federal Bank Ltd</t>
  </si>
  <si>
    <t>INE171A01029</t>
  </si>
  <si>
    <t>Cummins India Ltd</t>
  </si>
  <si>
    <t>INE298A01020</t>
  </si>
  <si>
    <t>REC Ltd</t>
  </si>
  <si>
    <t>INE020B01018</t>
  </si>
  <si>
    <t>CG Power and Industrial Solutions Ltd</t>
  </si>
  <si>
    <t>INE067A01029</t>
  </si>
  <si>
    <t>Dixon Technologies (India) Ltd</t>
  </si>
  <si>
    <t>INE935N01020</t>
  </si>
  <si>
    <t>Oberoi Realty Ltd</t>
  </si>
  <si>
    <t>INE093I01010</t>
  </si>
  <si>
    <t>Phoenix Mills Ltd</t>
  </si>
  <si>
    <t>INE211B01039</t>
  </si>
  <si>
    <t>Max Healthcare Institute Ltd</t>
  </si>
  <si>
    <t>INE027H01010</t>
  </si>
  <si>
    <t>J.K. Cement Ltd</t>
  </si>
  <si>
    <t>INE823G01014</t>
  </si>
  <si>
    <t>IPCA Laboratories Ltd</t>
  </si>
  <si>
    <t>INE571A01038</t>
  </si>
  <si>
    <t>Max Financial Services Ltd</t>
  </si>
  <si>
    <t>INE180A01020</t>
  </si>
  <si>
    <t>Endurance Technologies Ltd</t>
  </si>
  <si>
    <t>INE913H01037</t>
  </si>
  <si>
    <t>Escorts Kubota Ltd</t>
  </si>
  <si>
    <t>INE042A01014</t>
  </si>
  <si>
    <t>Agricultural, Commercial &amp; Construction Vehicles</t>
  </si>
  <si>
    <t>United Breweries Ltd</t>
  </si>
  <si>
    <t>INE686F01025</t>
  </si>
  <si>
    <t>Page Industries Ltd</t>
  </si>
  <si>
    <t>INE761H01022</t>
  </si>
  <si>
    <t>Alkem Laboratories Ltd</t>
  </si>
  <si>
    <t>INE540L01014</t>
  </si>
  <si>
    <t>Indian Hotels Co Ltd</t>
  </si>
  <si>
    <t>INE053A01029</t>
  </si>
  <si>
    <t>PI Industries Ltd</t>
  </si>
  <si>
    <t>INE603J01030</t>
  </si>
  <si>
    <t>Abbott India Ltd</t>
  </si>
  <si>
    <t>INE358A01014</t>
  </si>
  <si>
    <t>SKF India Ltd</t>
  </si>
  <si>
    <t>INE640A01023</t>
  </si>
  <si>
    <t>Ajanta Pharma Ltd</t>
  </si>
  <si>
    <t>INE031B01049</t>
  </si>
  <si>
    <t>Kajaria Ceramics Ltd</t>
  </si>
  <si>
    <t>INE217B01036</t>
  </si>
  <si>
    <t>Sundram Fasteners Ltd</t>
  </si>
  <si>
    <t>INE387A01021</t>
  </si>
  <si>
    <t>Motherson Sumi Wiring India Ltd</t>
  </si>
  <si>
    <t>INE0FS801015</t>
  </si>
  <si>
    <t>ICICI Lombard General Insurance Co Ltd</t>
  </si>
  <si>
    <t>INE765G01017</t>
  </si>
  <si>
    <t>Laurus Labs Ltd</t>
  </si>
  <si>
    <t>INE947Q01028</t>
  </si>
  <si>
    <t>Timken India Ltd</t>
  </si>
  <si>
    <t>INE325A01013</t>
  </si>
  <si>
    <t>APL Apollo Tubes Ltd</t>
  </si>
  <si>
    <t>INE702C01027</t>
  </si>
  <si>
    <t>L&amp;T Finance Ltd</t>
  </si>
  <si>
    <t>INE498L01015</t>
  </si>
  <si>
    <t>Whirlpool Of India Ltd</t>
  </si>
  <si>
    <t>INE716A01013</t>
  </si>
  <si>
    <t>Uno Minda Ltd</t>
  </si>
  <si>
    <t>INE405E01023</t>
  </si>
  <si>
    <t>Indraprastha Gas Ltd</t>
  </si>
  <si>
    <t>INE203G01027</t>
  </si>
  <si>
    <t>Container Corporation Of India Ltd</t>
  </si>
  <si>
    <t>INE111A01025</t>
  </si>
  <si>
    <t>Balkrishna Industries Ltd</t>
  </si>
  <si>
    <t>INE787D01026</t>
  </si>
  <si>
    <t>Lupin Ltd</t>
  </si>
  <si>
    <t>INE326A01037</t>
  </si>
  <si>
    <t>* Less than 0.01%</t>
  </si>
  <si>
    <t>Sudarshan Chemical Industries Ltd</t>
  </si>
  <si>
    <t>INE659A01023</t>
  </si>
  <si>
    <t>Piramal Pharma Ltd</t>
  </si>
  <si>
    <t>INE0DK501011</t>
  </si>
  <si>
    <t>Godrej Consumer Products Ltd</t>
  </si>
  <si>
    <t>INE102D01028</t>
  </si>
  <si>
    <t>ISGEC Heavy Engineering Ltd</t>
  </si>
  <si>
    <t>INE858B01029</t>
  </si>
  <si>
    <t>TBO Tek Ltd</t>
  </si>
  <si>
    <t>INE673O01025</t>
  </si>
  <si>
    <t>Bosch Ltd</t>
  </si>
  <si>
    <t>INE323A01026</t>
  </si>
  <si>
    <t>TVS Motor Co Ltd</t>
  </si>
  <si>
    <t>INE494B01023</t>
  </si>
  <si>
    <t>Somany Ceramics Ltd</t>
  </si>
  <si>
    <t>INE355A01028</t>
  </si>
  <si>
    <t>Unichem Laboratories Ltd</t>
  </si>
  <si>
    <t>INE351A01035</t>
  </si>
  <si>
    <t>Emcure Pharmaceuticals Ltd</t>
  </si>
  <si>
    <t>INE168P01015</t>
  </si>
  <si>
    <t>Chennai Interactive Business Services Pvt Ltd ** ^^</t>
  </si>
  <si>
    <t>Analog Devices Inc</t>
  </si>
  <si>
    <t>US0326541051</t>
  </si>
  <si>
    <t>Interglobe Aviation Ltd</t>
  </si>
  <si>
    <t>INE646L01027</t>
  </si>
  <si>
    <t>Dabur India Ltd</t>
  </si>
  <si>
    <t>INE016A01026</t>
  </si>
  <si>
    <t>KEI Industries Ltd</t>
  </si>
  <si>
    <t>INE878B01027</t>
  </si>
  <si>
    <t>Samvardhana Motherson International Ltd</t>
  </si>
  <si>
    <t>INE775A01035</t>
  </si>
  <si>
    <t>Kansai Nerolac Paints Ltd</t>
  </si>
  <si>
    <t>INE531A01024</t>
  </si>
  <si>
    <t>TVS Supply Chain Solutions Ltd</t>
  </si>
  <si>
    <t>INE395N01027</t>
  </si>
  <si>
    <t>Quantum Information Systems ** ^^</t>
  </si>
  <si>
    <t>Ashok Leyland Ltd</t>
  </si>
  <si>
    <t>INE208A01029</t>
  </si>
  <si>
    <t>Delhivery Ltd</t>
  </si>
  <si>
    <t>INE148O01028</t>
  </si>
  <si>
    <t>JSW Infrastructure Ltd</t>
  </si>
  <si>
    <t>INE880J01026</t>
  </si>
  <si>
    <t>LIC Housing Finance Ltd</t>
  </si>
  <si>
    <t>INE115A01026</t>
  </si>
  <si>
    <t>Mankind Pharma Ltd</t>
  </si>
  <si>
    <t>INE634S01028</t>
  </si>
  <si>
    <t>Cholamandalam Investment and Finance Co Ltd</t>
  </si>
  <si>
    <t>INE121A01024</t>
  </si>
  <si>
    <t>Tata Consumer Products Ltd</t>
  </si>
  <si>
    <t>INE192A01025</t>
  </si>
  <si>
    <t>Godrej Properties Ltd</t>
  </si>
  <si>
    <t>INE484J01027</t>
  </si>
  <si>
    <t>Eicher Motors Ltd</t>
  </si>
  <si>
    <t>INE066A01021</t>
  </si>
  <si>
    <t>INE192A20017</t>
  </si>
  <si>
    <t>Torrent Pharmaceuticals Ltd</t>
  </si>
  <si>
    <t>INE685A01028</t>
  </si>
  <si>
    <t>NCC Ltd</t>
  </si>
  <si>
    <t>INE868B01028</t>
  </si>
  <si>
    <t>Avalon Technologies Ltd</t>
  </si>
  <si>
    <t>INE0LCL01028</t>
  </si>
  <si>
    <t>Taiwan Semiconductor Manufacturing Co. Ltd</t>
  </si>
  <si>
    <t>TW0002330008</t>
  </si>
  <si>
    <t>Samsung Electronics Co. Ltd</t>
  </si>
  <si>
    <t>KR7005930003</t>
  </si>
  <si>
    <t>AIA Group Ltd</t>
  </si>
  <si>
    <t>HK0000069689</t>
  </si>
  <si>
    <t>SK Hynix Inc</t>
  </si>
  <si>
    <t>KR7000660001</t>
  </si>
  <si>
    <t>Bank Central Asia Tbk Pt</t>
  </si>
  <si>
    <t>ID1000109507</t>
  </si>
  <si>
    <t>Sumber Alfaria Trijaya Tbk PT</t>
  </si>
  <si>
    <t>ID1000128705</t>
  </si>
  <si>
    <t>Budweiser Brewing Co APAC Ltd</t>
  </si>
  <si>
    <t>KYG1674K1013</t>
  </si>
  <si>
    <t>Contemporary Amperex Technology Co Ltd</t>
  </si>
  <si>
    <t>CNE100003662</t>
  </si>
  <si>
    <t>Makemytrip Ltd</t>
  </si>
  <si>
    <t>MU0295S00016</t>
  </si>
  <si>
    <t>Yum China Holdings INC</t>
  </si>
  <si>
    <t>US98850P1093</t>
  </si>
  <si>
    <t>DBS Group Holdings Ltd</t>
  </si>
  <si>
    <t>SG1L01001701</t>
  </si>
  <si>
    <t>Meituan</t>
  </si>
  <si>
    <t>KYG596691041</t>
  </si>
  <si>
    <t>China Merchants Bank Co Ltd</t>
  </si>
  <si>
    <t>CNE1000002M1</t>
  </si>
  <si>
    <t>Minor International Pcl, Fgn.</t>
  </si>
  <si>
    <t>TH0128B10Z17</t>
  </si>
  <si>
    <t>Midea Group Co Ltd</t>
  </si>
  <si>
    <t>CNE100001QQ5</t>
  </si>
  <si>
    <t>Samsung Sdi Co Ltd</t>
  </si>
  <si>
    <t>KR7006400006</t>
  </si>
  <si>
    <t>SM Investments Corp</t>
  </si>
  <si>
    <t>PHY806761029</t>
  </si>
  <si>
    <t>Bangkok Dusit Medical Services Pcl</t>
  </si>
  <si>
    <t>TH0264A10Z12</t>
  </si>
  <si>
    <t>Bank Rakyat Indonesia Persero Tbk Pt</t>
  </si>
  <si>
    <t>ID1000118201</t>
  </si>
  <si>
    <t>China Mengniu Dairy Co. Ltd</t>
  </si>
  <si>
    <t>KYG210961051</t>
  </si>
  <si>
    <t>Agricultural Food &amp; other Products</t>
  </si>
  <si>
    <t>Ayala Land Inc</t>
  </si>
  <si>
    <t>PHY0488F1004</t>
  </si>
  <si>
    <t>Trip.Com Group Ltd</t>
  </si>
  <si>
    <t>KYG9066F1019</t>
  </si>
  <si>
    <t>Techtronic Industries Co. Ltd</t>
  </si>
  <si>
    <t>HK0669013440</t>
  </si>
  <si>
    <t>Asian Paints Ltd</t>
  </si>
  <si>
    <t>INE021A01026</t>
  </si>
  <si>
    <t>Bajaj Auto Ltd</t>
  </si>
  <si>
    <t>INE917I01010</t>
  </si>
  <si>
    <t>Bajaj Finserv Ltd</t>
  </si>
  <si>
    <t>INE918I01026</t>
  </si>
  <si>
    <t>Nestle India Ltd</t>
  </si>
  <si>
    <t>INE239A01024</t>
  </si>
  <si>
    <t>JSW Steel Ltd</t>
  </si>
  <si>
    <t>INE019A01038</t>
  </si>
  <si>
    <t>Adani Enterprises Ltd</t>
  </si>
  <si>
    <t>INE423A01024</t>
  </si>
  <si>
    <t>Metals &amp; Minerals Trading</t>
  </si>
  <si>
    <t>Shriram Finance Ltd</t>
  </si>
  <si>
    <t>INE721A01013</t>
  </si>
  <si>
    <t>SBI Life Insurance Co Ltd</t>
  </si>
  <si>
    <t>INE123W01016</t>
  </si>
  <si>
    <t>Wipro Ltd</t>
  </si>
  <si>
    <t>INE075A01022</t>
  </si>
  <si>
    <t>Britannia Industries Ltd</t>
  </si>
  <si>
    <t>INE216A01030</t>
  </si>
  <si>
    <t>Divi's Laboratories Ltd</t>
  </si>
  <si>
    <t>INE361B01024</t>
  </si>
  <si>
    <t>Franklin U.S. Opportunities Fund, Class I (Acc)</t>
  </si>
  <si>
    <t>LU0195948665</t>
  </si>
  <si>
    <t>Templeton European Opportunities Fund, Class I (Acc)</t>
  </si>
  <si>
    <t>LU0195949390</t>
  </si>
  <si>
    <t>Franklin India Bluechip Fund Direct-Growth Plan</t>
  </si>
  <si>
    <t>INF090I01FN7</t>
  </si>
  <si>
    <t>Mutual Fund</t>
  </si>
  <si>
    <t>ICICI Prudential Mutual Fund</t>
  </si>
  <si>
    <t>INF109K013N3</t>
  </si>
  <si>
    <t>SBI Mutual Fund</t>
  </si>
  <si>
    <t>INF200K01VE4</t>
  </si>
  <si>
    <t>Nippon India ETF Gold Bees</t>
  </si>
  <si>
    <t>INF204KB17I5</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</si>
  <si>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</si>
  <si>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</si>
  <si>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</si>
  <si>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</si>
  <si>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</si>
  <si>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</si>
  <si>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</si>
  <si>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</si>
  <si>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</si>
  <si>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</si>
  <si>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Foreign ETF</t>
  </si>
  <si>
    <t xml:space="preserve">e) Risk-o-meter </t>
  </si>
  <si>
    <t>Franklin India Flexi Cap Fund ( Formerly known as Franklin India Equity Fund) ^</t>
  </si>
  <si>
    <t>NIL</t>
  </si>
  <si>
    <t>Franklin India NSE Nifty 50 Index Fund (Formerly known as Franklin India Index Fund – NSE Nifty Plan) ^</t>
  </si>
  <si>
    <t>Franklin India ELSS Tax Saver Fund (Formerly known as Franklin India TAXSHIELD) ^</t>
  </si>
  <si>
    <t>Franklin India Feeder - Templeton European Opportunities Fund</t>
  </si>
  <si>
    <t>$$$ This scheme is under winding-up and SBI Funds Management Private Limited has been appointed as the liquidator as per the order of Hon'ble Supreme Court dated February 12, 2021.</t>
  </si>
  <si>
    <t xml:space="preserve">f) Risk-o-meter </t>
  </si>
  <si>
    <t>Sobha Ltd - Partly Paid</t>
  </si>
  <si>
    <t>Akums Drugs And Pharmaceuticals Ltd #</t>
  </si>
  <si>
    <t># Awaiting Listing</t>
  </si>
  <si>
    <t>Tata Consumer Products Ltd @</t>
  </si>
  <si>
    <t>@ Rights Issue</t>
  </si>
  <si>
    <t xml:space="preserve">h) Risk-o-meter </t>
  </si>
  <si>
    <t>Primary Benchmark: Nifty Equity Savings Index</t>
  </si>
  <si>
    <t>Risk level based on portfolio as on July 31, 2024</t>
  </si>
  <si>
    <t>Risk level of primary benchmark as on July 31, 2024</t>
  </si>
  <si>
    <t>Primary Benchmark: CRISIL Hybrid 35+65 - Aggressive Index</t>
  </si>
  <si>
    <t>Primary Benchmark: Nifty 50 Hybrid Composite Debt 50:50 Index</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</si>
  <si>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</si>
  <si>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</si>
  <si>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</si>
  <si>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</si>
  <si>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Nifty Smallcap 250</t>
  </si>
  <si>
    <t xml:space="preserve">g) Risk-o-meter </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</si>
  <si>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</si>
  <si>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</si>
  <si>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</si>
  <si>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</si>
  <si>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</si>
  <si>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</si>
  <si>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</si>
  <si>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</si>
  <si>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</si>
  <si>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</si>
  <si>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</si>
  <si>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 xml:space="preserve">Primary Benchmark: 40% Nifty 500 TRI + 40% Nifty Short Duration Debt Index + 20% domestic gold price </t>
  </si>
  <si>
    <t>^ Franklin India Multi-Asset Solution Fund is renamed as Franklin India Multi-Asset Solution Fund of Funds effective Dec 19, 2022.</t>
  </si>
  <si>
    <t>Primary Benchmark: CRISIL Hybrid 50+50 - Moderate Index</t>
  </si>
  <si>
    <t>** All Plans under Franklin India Life Stage Fund of Funds (FILSF) were merged with Franklin India Dynamic Asset Allocation Fund of Funds (FIDAAF) as on December 19, 2022.</t>
  </si>
  <si>
    <t>Risk level of tier-1 benchmark  as on July 31, 2024</t>
  </si>
  <si>
    <t>Risk level of tier-2 benchmark  as on July 31, 2024</t>
  </si>
  <si>
    <t>Franklin India Multi-Asset Solution Fund of Funds (Formerly known as Franklin India Multi-Asset Solution Fund) ^</t>
  </si>
  <si>
    <t>Franklin India Liquid Fund</t>
  </si>
  <si>
    <t>INE163N08230</t>
  </si>
  <si>
    <t>8.57% ONGC Petro Additions Ltd (11-Sep-2024) **</t>
  </si>
  <si>
    <t>INE572E07092</t>
  </si>
  <si>
    <t>8.70% PNB Housing Finance Ltd (17-Sep-2024) **</t>
  </si>
  <si>
    <t>INE018A08BG4</t>
  </si>
  <si>
    <t>7.34% Larsen &amp; Toubro Ltd (09-Sep-2024) **</t>
  </si>
  <si>
    <t>INE936D07075</t>
  </si>
  <si>
    <t>9.75% Jamnagar Utilities &amp; Power Pvt Ltd (02-Aug-2024) **</t>
  </si>
  <si>
    <t>INE115A07ML7</t>
  </si>
  <si>
    <t>7.40% LIC Housing Finance Ltd (06-Sep-2024) **</t>
  </si>
  <si>
    <t>INE115A07FW8</t>
  </si>
  <si>
    <t>9.24% LIC Housing Finance Ltd (30-Sep-2024) **</t>
  </si>
  <si>
    <t>INE115A07OM1</t>
  </si>
  <si>
    <t>7.79% LIC Housing Finance Ltd (18-Oct-2024) **</t>
  </si>
  <si>
    <t>Certificate of Deposit</t>
  </si>
  <si>
    <t>INE028A16FX2</t>
  </si>
  <si>
    <t>Bank of Baroda (28-Oct-2024) **</t>
  </si>
  <si>
    <t>IND A1+</t>
  </si>
  <si>
    <t>INE476A16YN5</t>
  </si>
  <si>
    <t>Canara Bank (18-Sep-2024) **</t>
  </si>
  <si>
    <t>CRISIL A1+</t>
  </si>
  <si>
    <t>INE238AD6538</t>
  </si>
  <si>
    <t>Axis Bank Ltd (18-Sep-2024) **</t>
  </si>
  <si>
    <t>INE160A16PL7</t>
  </si>
  <si>
    <t>Punjab National Bank (25-Oct-2024) **</t>
  </si>
  <si>
    <t>CARE A1+</t>
  </si>
  <si>
    <t>INE040A16EY8</t>
  </si>
  <si>
    <t>HDFC Bank Ltd (04-Sep-2024) **</t>
  </si>
  <si>
    <t>INE040A16EZ5</t>
  </si>
  <si>
    <t>HDFC Bank Ltd (11-Sep-2024) **</t>
  </si>
  <si>
    <t>INE160A16PI3</t>
  </si>
  <si>
    <t>Punjab National Bank (01-Oct-2024) **</t>
  </si>
  <si>
    <t>INE160A16OU1</t>
  </si>
  <si>
    <t>Punjab National Bank (26-Aug-2024)</t>
  </si>
  <si>
    <t>ICRA A1+</t>
  </si>
  <si>
    <t>INE160A16OW7</t>
  </si>
  <si>
    <t>Punjab National Bank (02-Sep-2024) **</t>
  </si>
  <si>
    <t>INE040A16DX2</t>
  </si>
  <si>
    <t>HDFC Bank Ltd (13-Sep-2024)</t>
  </si>
  <si>
    <t>INE040A16EF7</t>
  </si>
  <si>
    <t>HDFC Bank Ltd (15-Oct-2024) **</t>
  </si>
  <si>
    <t>INE028A16FI3</t>
  </si>
  <si>
    <t>Bank of Baroda (21-Oct-2024)</t>
  </si>
  <si>
    <t>INE028A16FM5</t>
  </si>
  <si>
    <t>Bank of Baroda (16-Aug-2024)</t>
  </si>
  <si>
    <t>Commercial Paper</t>
  </si>
  <si>
    <t>INE929O14BW8</t>
  </si>
  <si>
    <t>Reliance Retail Ventures Ltd (02-Sep-2024) **@</t>
  </si>
  <si>
    <t>INE556F14KE6</t>
  </si>
  <si>
    <t>Small Industries Development Bank Of India (10-Sep-2024) **@</t>
  </si>
  <si>
    <t>INE151A14065</t>
  </si>
  <si>
    <t>Tata Communications Ltd (17-Oct-2024) **@</t>
  </si>
  <si>
    <t>INE572E14JH1</t>
  </si>
  <si>
    <t>PNB Housing Finance Ltd (24-Oct-2024) **@</t>
  </si>
  <si>
    <t>INE700G14KZ3</t>
  </si>
  <si>
    <t>HDFC Securities Ltd (24-Oct-2024) **@</t>
  </si>
  <si>
    <t>INE557F14FK1</t>
  </si>
  <si>
    <t>National Housing Bank (28-Aug-2024) **@</t>
  </si>
  <si>
    <t>INE261F14LX1</t>
  </si>
  <si>
    <t>National Bank For Agriculture &amp; Rural Development (11-Sep-2024) **@</t>
  </si>
  <si>
    <t>INE357L14396</t>
  </si>
  <si>
    <t>Nomura Capital (India) Pvt Ltd (28-Aug-2024) **@</t>
  </si>
  <si>
    <t>INE700G14KG3</t>
  </si>
  <si>
    <t>HDFC Securities Ltd (29-Aug-2024) **@</t>
  </si>
  <si>
    <t>INE865C14LM9</t>
  </si>
  <si>
    <t>Aditya Birla Money Ltd (02-Sep-2024) **@</t>
  </si>
  <si>
    <t>INE01C314882</t>
  </si>
  <si>
    <t>Bajaj Financial Securities Ltd (06-Sep-2024) **@</t>
  </si>
  <si>
    <t>INE01C314890</t>
  </si>
  <si>
    <t>Bajaj Financial Securities Ltd (12-Sep-2024) **@</t>
  </si>
  <si>
    <t>INE212K14734</t>
  </si>
  <si>
    <t>SBICAP Securities Ltd (19-Sep-2024) **@</t>
  </si>
  <si>
    <t>INE824H14PP9</t>
  </si>
  <si>
    <t>Julius Baer Capital (India) Pvt Ltd (20-Sep-2024) **@</t>
  </si>
  <si>
    <t>INE338I14HT7</t>
  </si>
  <si>
    <t>Motilal Oswal Financial Services Ltd (27-Sep-2024) **@</t>
  </si>
  <si>
    <t>INE514E14RX3</t>
  </si>
  <si>
    <t>Export-Import Bank Of India (22-Oct-2024) **@</t>
  </si>
  <si>
    <t>INE790I14EW0</t>
  </si>
  <si>
    <t>HSBC Investdirect Financial Services (India) Ltd (04-Sep-2024) **@</t>
  </si>
  <si>
    <t>INE824H14OP2</t>
  </si>
  <si>
    <t>Julius Baer Capital (India) Pvt Ltd (04-Sep-2024) **@</t>
  </si>
  <si>
    <t>IN002024X078</t>
  </si>
  <si>
    <t>91 DTB (08-Aug-2024)</t>
  </si>
  <si>
    <t>IN002023Y516</t>
  </si>
  <si>
    <t>182 DTB (05-Sep-2024)</t>
  </si>
  <si>
    <t>IN002023Y532</t>
  </si>
  <si>
    <t>182 DTB (19-Sep-2024)</t>
  </si>
  <si>
    <t>IN002023Z240</t>
  </si>
  <si>
    <t>364 DTB (29-Aug-2024)</t>
  </si>
  <si>
    <t>IN002024X110</t>
  </si>
  <si>
    <t>91 DTB (05-Sep-2024)</t>
  </si>
  <si>
    <t>IN002024X185</t>
  </si>
  <si>
    <t>91 DTB (24-Oct-2024)</t>
  </si>
  <si>
    <t>IN002024X177</t>
  </si>
  <si>
    <t>91 DTB (18-Oct-2024)</t>
  </si>
  <si>
    <t>IN002023Y508</t>
  </si>
  <si>
    <t>182 DTB (29-Aug-2024)</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</si>
  <si>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</si>
  <si>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</si>
  <si>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</si>
  <si>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</si>
  <si>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</si>
  <si>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</si>
  <si>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</si>
  <si>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</si>
  <si>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</si>
  <si>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</si>
  <si>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</si>
  <si>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</si>
  <si>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</si>
  <si>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</si>
  <si>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</si>
  <si>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</si>
  <si>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</si>
  <si>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</si>
  <si>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</si>
  <si>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</si>
  <si>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</si>
  <si>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31-Jul-2024</t>
  </si>
  <si>
    <t>e) Risk-o-meter</t>
  </si>
  <si>
    <t xml:space="preserve">Primary Benchmark: Tier-1 Index:  NIFTY Liquid Index A-I (Effective April 1, 2024, the benchmark of the scheme is changed from CRISIL Liquid Debt B-I Index) </t>
  </si>
  <si>
    <t>Franklin India Overnight Fund</t>
  </si>
  <si>
    <t>IN002024X060</t>
  </si>
  <si>
    <t>91 DTB (02-Aug-2024)</t>
  </si>
  <si>
    <t>IN002023Y474</t>
  </si>
  <si>
    <t>182 DTB (15-Aug-2024)</t>
  </si>
  <si>
    <t>IN002023Y490</t>
  </si>
  <si>
    <t>182 DTB (22-Aug-2024)</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</si>
  <si>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</si>
  <si>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</si>
  <si>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</si>
  <si>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</si>
  <si>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</si>
  <si>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</si>
  <si>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</si>
  <si>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</si>
  <si>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</si>
  <si>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</si>
  <si>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INE562A16MR8</t>
  </si>
  <si>
    <t>Indian Bank (13-Mar-2025) **</t>
  </si>
  <si>
    <t>INE238AD6843</t>
  </si>
  <si>
    <t>Axis Bank Ltd (05-Jun-2025) **</t>
  </si>
  <si>
    <t>INE261F16769</t>
  </si>
  <si>
    <t>National Bank For Agriculture &amp; Rural Development (17-Jan-2025) **</t>
  </si>
  <si>
    <t>INE160A16OM8</t>
  </si>
  <si>
    <t>Punjab National Bank (25-Feb-2025)</t>
  </si>
  <si>
    <t>INE692A16GZ8</t>
  </si>
  <si>
    <t>Union Bank of India (27-Feb-2025) **</t>
  </si>
  <si>
    <t>INE040A16EM3</t>
  </si>
  <si>
    <t>HDFC Bank Ltd (03-Feb-2025) **</t>
  </si>
  <si>
    <t>INE261F16785</t>
  </si>
  <si>
    <t>National Bank For Agriculture &amp; Rural Development (07-Feb-2025) **</t>
  </si>
  <si>
    <t>INE040A16EN1</t>
  </si>
  <si>
    <t>HDFC Bank Ltd (20-Feb-2025) **</t>
  </si>
  <si>
    <t>INE092T16WB9</t>
  </si>
  <si>
    <t>IDFC First Bank Ltd (21-Feb-2025) **</t>
  </si>
  <si>
    <t>INE556F16AR4</t>
  </si>
  <si>
    <t>Small Industries Development Bank of India (27-Feb-2025) **</t>
  </si>
  <si>
    <t>INE476A16YS4</t>
  </si>
  <si>
    <t>Canara Bank (06-Mar-2025)</t>
  </si>
  <si>
    <t>INE01GA16228</t>
  </si>
  <si>
    <t>DBS Bank India Ltd (07-Mar-2025) **</t>
  </si>
  <si>
    <t>INE476A16XV0</t>
  </si>
  <si>
    <t>Canara Bank (11-Mar-2025) **</t>
  </si>
  <si>
    <t>INE040A16EU6</t>
  </si>
  <si>
    <t>HDFC Bank Ltd (12-Mar-2025) **</t>
  </si>
  <si>
    <t>INE692A16HP7</t>
  </si>
  <si>
    <t>Union Bank of India (18-Mar-2025) **</t>
  </si>
  <si>
    <t>INE090AD6170</t>
  </si>
  <si>
    <t>ICICI Bank Ltd (25-Jul-2025) **</t>
  </si>
  <si>
    <t>INE160A16OH8</t>
  </si>
  <si>
    <t>Punjab National Bank (31-Jan-2025)</t>
  </si>
  <si>
    <t>INE261F16835</t>
  </si>
  <si>
    <t>National Bank For Agriculture &amp; Rural Development (07-Mar-2025) **</t>
  </si>
  <si>
    <t>INE02JD14492</t>
  </si>
  <si>
    <t>Godrej Housing Finance Ltd (07-Feb-2025) **@</t>
  </si>
  <si>
    <t>INE860H142T4</t>
  </si>
  <si>
    <t>Aditya Birla Finance Ltd (14-Mar-2025) **@</t>
  </si>
  <si>
    <t>INE121A14WO4</t>
  </si>
  <si>
    <t>Cholamandalam Investment and Finance Co Ltd (23-Oct-2024) **@</t>
  </si>
  <si>
    <t>INE018A14KY6</t>
  </si>
  <si>
    <t>Larsen &amp; Toubro Ltd (31-Jan-2025) **@</t>
  </si>
  <si>
    <t>INE115A14EX5</t>
  </si>
  <si>
    <t>LIC Housing Finance Ltd (21-Mar-2025) **@</t>
  </si>
  <si>
    <t>INE774D14SD5</t>
  </si>
  <si>
    <t>Mahindra &amp; Mahindra Financial Services Ltd (12-Mar-2025) **@</t>
  </si>
  <si>
    <t>INE417C14710</t>
  </si>
  <si>
    <t>Pilani Investment And Industries Corporation Ltd (21-Mar-2025) **@</t>
  </si>
  <si>
    <t>INE09OL14EL0</t>
  </si>
  <si>
    <t>Birla Group Holdings Pvt Ltd (07-Feb-2025) **@</t>
  </si>
  <si>
    <t>INE957N14IS4</t>
  </si>
  <si>
    <t>Hero Fincorp Ltd (24-Jan-2025) **@</t>
  </si>
  <si>
    <t>INE692Q14BH8</t>
  </si>
  <si>
    <t>Toyota Financial Services India Ltd (27-Jan-2025) **@</t>
  </si>
  <si>
    <t>INE472H14391</t>
  </si>
  <si>
    <t>Standard Chartered Securities (India) Ltd (13-Mar-2025) **@</t>
  </si>
  <si>
    <t>IN002023Z505</t>
  </si>
  <si>
    <t>364 DTB (20-Feb-2025)</t>
  </si>
  <si>
    <t>IN002024Z180</t>
  </si>
  <si>
    <t>364 DTB (31-Jul-2025)</t>
  </si>
  <si>
    <t>IN002023Z380</t>
  </si>
  <si>
    <t>364 DTB (05-Dec-2024)</t>
  </si>
  <si>
    <t>IN002024Y159</t>
  </si>
  <si>
    <t>182 DTB (09-Jan-2025)</t>
  </si>
  <si>
    <t>IN002023Z448</t>
  </si>
  <si>
    <t>364 DTB (16-Jan-2025)</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</si>
  <si>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</si>
  <si>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</si>
  <si>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</si>
  <si>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</si>
  <si>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</si>
  <si>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</si>
  <si>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</si>
  <si>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</si>
  <si>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</si>
  <si>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</si>
  <si>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 xml:space="preserve">Primary Benchmark: Tier-1 Index: NIFTY Money Market Index A-I (Effective April 1, 2024, the benchmark of the scheme is changed from NIFTY Money Market Index B-I) </t>
  </si>
  <si>
    <t>^ Franklin India Savings Fund is renames as Franklin India Money Market effective May 15, 2023.</t>
  </si>
  <si>
    <t>Franklin India Floating Rate Fund</t>
  </si>
  <si>
    <t>IN0020200120</t>
  </si>
  <si>
    <t>GOI FRB 2033 (22-Sep-2033)</t>
  </si>
  <si>
    <t>IN0020210160</t>
  </si>
  <si>
    <t>GOI FRB 2028 (04-Oct-2028)</t>
  </si>
  <si>
    <t>IN0020180041</t>
  </si>
  <si>
    <t>GOI FRB 2031 (07-Dec-2031)</t>
  </si>
  <si>
    <t>IN0020210137</t>
  </si>
  <si>
    <t>GOI FRB 2034 (30-Oct-2034)</t>
  </si>
  <si>
    <t>IN0020240050</t>
  </si>
  <si>
    <t>7.04% GOI 2029 (03-Jun-2029)</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</si>
  <si>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</si>
  <si>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NIFTY Short Duration Debt Index A-II (Effective April 1, 2024, the benchmark of the scheme is changed from CRISIL Low Duration Debt Index) </t>
  </si>
  <si>
    <t>Franklin India Corporate Debt Fund</t>
  </si>
  <si>
    <t>INE557F08FS6</t>
  </si>
  <si>
    <t>7.40% National Housing Bank (16-Jul-2026) **</t>
  </si>
  <si>
    <t>INE941D07208</t>
  </si>
  <si>
    <t>6.75% Sikka Ports &amp; Terminals Ltd (22-Apr-2026) **</t>
  </si>
  <si>
    <t>INE115A07QD5</t>
  </si>
  <si>
    <t>7.82% LIC Housing Finance Ltd (28-Nov-2025) **</t>
  </si>
  <si>
    <t>INE774D07VE1</t>
  </si>
  <si>
    <t>8.25% Mahindra &amp; Mahindra Financial Services Ltd (25-Mar-2027) **</t>
  </si>
  <si>
    <t>INE261F08EF5</t>
  </si>
  <si>
    <t>7.80% National Bank For Agriculture &amp; Rural Development (15-Mar-2027) **</t>
  </si>
  <si>
    <t>INE134E08MC7</t>
  </si>
  <si>
    <t>7.77% Power Finance Corporation Ltd (15-Jul-2026) **</t>
  </si>
  <si>
    <t>INE756I07EL8</t>
  </si>
  <si>
    <t>8.04% HDB Financial Services Ltd (25-Feb-2026)</t>
  </si>
  <si>
    <t>INE774D07VA9</t>
  </si>
  <si>
    <t>8.00% Mahindra &amp; Mahindra Financial Services Ltd (26-Jun-2025) **</t>
  </si>
  <si>
    <t>INE556F08KB4</t>
  </si>
  <si>
    <t>7.11% Small Industries Development Bank Of India (27-Feb-2026) **</t>
  </si>
  <si>
    <t>INE261F08DO9</t>
  </si>
  <si>
    <t>7.40% National Bank For Agriculture &amp; Rural Development (30-Jan-2026) **</t>
  </si>
  <si>
    <t>INE941D07158</t>
  </si>
  <si>
    <t>7.95% Sikka Ports &amp; Terminals Ltd (28-Oct-2026) **</t>
  </si>
  <si>
    <t>INE134E08JY7</t>
  </si>
  <si>
    <t>9.25% Power Finance Corporation Ltd (25-Sep-2024) **</t>
  </si>
  <si>
    <t>IN0020230085</t>
  </si>
  <si>
    <t>7.18% GOI 2033 (14-Aug-2033)</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</si>
  <si>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</si>
  <si>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</si>
  <si>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</si>
  <si>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</si>
  <si>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</si>
  <si>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</si>
  <si>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</si>
  <si>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Primary Benchmark: Tier-1 Index:  NIFTY Corporate Bond Index A-II (Effective April 1, 2024, the benchmark of the scheme is changed from NIFTY Corporate Bond Index B-III)</t>
  </si>
  <si>
    <t>Franklin India Banking &amp; PSU Debt Fund</t>
  </si>
  <si>
    <t>YTC</t>
  </si>
  <si>
    <t>INE163N08289</t>
  </si>
  <si>
    <t>8.29% ONGC Petro Additions Ltd (25-Jan-2027) **</t>
  </si>
  <si>
    <t>INE053F07983</t>
  </si>
  <si>
    <t>7.83% Indian Railway Finance Corporation Ltd (19-Mar-2027) **</t>
  </si>
  <si>
    <t>INE556F08KM1</t>
  </si>
  <si>
    <t>7.79% Small Industries Development Bank Of India (14-May-2027) **</t>
  </si>
  <si>
    <t>INE062A08256</t>
  </si>
  <si>
    <t>6.24% State Bank Of India (20-Sep-2030) **</t>
  </si>
  <si>
    <t>INE040A08500</t>
  </si>
  <si>
    <t>8.35% HDFC Bank Ltd (13-May-2026) **</t>
  </si>
  <si>
    <t>INE134E08ML8</t>
  </si>
  <si>
    <t>7.55% Power Finance Corporation Ltd (15-Jul-2026) **</t>
  </si>
  <si>
    <t>INE020B08DH2</t>
  </si>
  <si>
    <t>5.81% REC Ltd (31-Dec-2025) **</t>
  </si>
  <si>
    <t>INE040A08823</t>
  </si>
  <si>
    <t>7.77% HDFC Bank Ltd (28-Jun-2027) **</t>
  </si>
  <si>
    <t>INE206D08261</t>
  </si>
  <si>
    <t>8.14% Nuclear Power Corporation of India Ltd (25-Mar-2026) **</t>
  </si>
  <si>
    <t>INE053F08312</t>
  </si>
  <si>
    <t>7.41% Indian Railway Finance Corporation Ltd (15-Oct-2026)</t>
  </si>
  <si>
    <t>INE514E08EP9</t>
  </si>
  <si>
    <t>8.25% Export-Import Bank of India (28-Sep-2025) **</t>
  </si>
  <si>
    <t>INE040A08567</t>
  </si>
  <si>
    <t>7.78% HDFC Bank Ltd (27-Mar-2027) **</t>
  </si>
  <si>
    <t>Primary Benchmark: Nifty Banking &amp; PSU Debt Index A-II (Effective April 1, 2024, the benchmark of the scheme is changed from NIFTY Banking &amp; PSU Debt Index)</t>
  </si>
  <si>
    <t>Franklin India Government Securities Fund</t>
  </si>
  <si>
    <t>IN002023Z356</t>
  </si>
  <si>
    <t>364 DTB (14-Nov-2024)</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</si>
  <si>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</si>
  <si>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</si>
  <si>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</si>
  <si>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</si>
  <si>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</si>
  <si>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</si>
  <si>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INE756I07EI4</t>
  </si>
  <si>
    <t>7.50% HDB Financial Services Ltd (23-Sep-2025) **</t>
  </si>
  <si>
    <t>INE020B08EM0</t>
  </si>
  <si>
    <t>7.64% REC Ltd (30-Jun-2026) **</t>
  </si>
  <si>
    <t>PriMary BenchMark: 40% Nifty 500+60% Crisil Composite Bond Index</t>
  </si>
  <si>
    <t>Franklin India Debt Hybrid Fund</t>
  </si>
  <si>
    <t>INE403D08116</t>
  </si>
  <si>
    <t>8.70% Bharti Telecom Ltd (21-Nov-2024) **</t>
  </si>
  <si>
    <t>INE950O07420</t>
  </si>
  <si>
    <t>8.20% Mahindra Rural Housing Finance Ltd (30-Jan-2026) **</t>
  </si>
  <si>
    <t>INE121A07QV5</t>
  </si>
  <si>
    <t>8.50% Cholamandalam Investment and Finance Co Ltd (27-Mar-2026) **</t>
  </si>
  <si>
    <t>ICRA AA+</t>
  </si>
  <si>
    <t>IN0020210186</t>
  </si>
  <si>
    <t>5.74% GOI 2026 (15-Nov-2026)</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</si>
  <si>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</si>
  <si>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</si>
  <si>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 Segregated Portfolio 3 - 9.50% Yes Bank Ltd CO 23 Dec 2021</t>
  </si>
  <si>
    <t>INE528G08352</t>
  </si>
  <si>
    <t>9.50% Yes Bank Ltd (23-Dec-2116) ~~~ $$ **</t>
  </si>
  <si>
    <t>CARE (withdrawn)/ ICRA D (hyb)</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</si>
  <si>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</si>
  <si>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</si>
  <si>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a) NAV at the beginning and at the end of the Half-year ended 31-July-2024</t>
  </si>
  <si>
    <t>As on 31-July-2024</t>
  </si>
  <si>
    <t>c) Main portfolio of the Scheme Franklin India Dynamic Accrual Fund ceased to exist as per Regulation 41(3) of SEBI Mutual Fund Regulations and therefore no separate disclosure is published for the main portfolio</t>
  </si>
  <si>
    <t>Franklin India Short-Term Income Plan (No. of segregated Portfolios in the scheme - 3) - (under winding up) $$$</t>
  </si>
  <si>
    <t xml:space="preserve">      Institutional Plan Growth Option</t>
  </si>
  <si>
    <t>b) Aggregate Distributions declared during the Half - year ended 31-July-2024</t>
  </si>
  <si>
    <t>c) Residual maturity / Average Maturity as on 31-July-2024</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</si>
  <si>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</si>
  <si>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</si>
  <si>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</si>
  <si>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</si>
  <si>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</si>
  <si>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</si>
  <si>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</si>
  <si>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</si>
  <si>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 xml:space="preserve">Primary Benchmark: CRISIL Short Term Bond Index </t>
  </si>
  <si>
    <t>Franklin India Short Term Income Plan - Segregated Portfolio 3 - 9.50% Yes Bank Ltd CO 23 Dec 2021</t>
  </si>
  <si>
    <t>Franklin India Credit Risk Fund - Segregated Portfolio 3 - 9.50% Yes Bank Ltd CO 23 Dec 2021</t>
  </si>
  <si>
    <t>c) Main portfolio of the Scheme Franklin India Credit Risk Fund ceased to exist as per Regulation 41(3) of SEBI Mutual Fund Regulations and therefore no separate disclosure is published for the main portfolio</t>
  </si>
  <si>
    <t>NA</t>
  </si>
  <si>
    <t xml:space="preserve">b) During the month additional instances of fair valuation/deviation from valuation price provided by the valuation agencies </t>
  </si>
  <si>
    <t>Franklin India Dynamic Asset Allocation Fund Of Funds**</t>
  </si>
  <si>
    <t>Grasim Industries Ltd- Partly Paid</t>
  </si>
  <si>
    <t>*** Allotment date for the scheme was July 29, 2024</t>
  </si>
  <si>
    <t>As on 31-Jan-2024***</t>
  </si>
  <si>
    <t>Risk level of tier-1 benchmark as on July 31, 2024</t>
  </si>
  <si>
    <t>Primary Benchmark: Nifty 500 Multi Cap 50:25:25 Total Returns Index</t>
  </si>
  <si>
    <t>Investors should consult their financial advisers if in doubt about whether the product is suitable for them</t>
  </si>
  <si>
    <t>Primary Benchmark: BSE India Infrastructure Index (Effective June 1, 2024, the benchmark of the scheme has been renamed from S&amp;P BSE India Infrastructure Index)</t>
  </si>
  <si>
    <t>Primary Benchmark: BSE Teck (Effective June 1, 2024, the benchmark of the scheme has been renamed from S&amp;P BSE Teck)</t>
  </si>
  <si>
    <t>Nifty Index Future  - 29-Aug-2024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</si>
</sst>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0.000"/>
    <numFmt numFmtId="168" formatCode="#,##0.0000_);\(#,##0.0000\)"/>
  </numFmts>
  <fonts count="11"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90">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0" fontId="7" fillId="2" borderId="1" xfId="0" applyFont="1" applyFill="1" applyBorder="1" applyAlignment="1">
      <alignment horizontal="center"/>
    </xf>
    <xf numFmtId="165" fontId="8" fillId="2" borderId="1" xfId="0" applyNumberFormat="1" applyFont="1" applyFill="1" applyBorder="1"/>
    <xf numFmtId="4" fontId="8" fillId="2" borderId="0" xfId="0" applyNumberFormat="1" applyFont="1" applyFill="1"/>
    <xf numFmtId="0" fontId="9" fillId="2" borderId="0" xfId="0" applyFont="1" applyFill="1"/>
    <xf numFmtId="0" fontId="7" fillId="0" borderId="5" xfId="0" applyFont="1" applyBorder="1" applyAlignment="1">
      <alignment vertical="center"/>
    </xf>
    <xf numFmtId="0" fontId="7" fillId="0" borderId="5" xfId="0" applyFont="1" applyBorder="1" applyAlignment="1">
      <alignment horizontal="center" vertical="center"/>
    </xf>
    <xf numFmtId="2" fontId="7" fillId="0" borderId="5" xfId="0" applyNumberFormat="1" applyFont="1" applyBorder="1" applyAlignment="1">
      <alignment horizontal="center" vertical="center"/>
    </xf>
    <xf numFmtId="0" fontId="9" fillId="2" borderId="5" xfId="0" applyFont="1" applyFill="1" applyBorder="1"/>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39" fontId="7" fillId="0" borderId="6" xfId="0" applyNumberFormat="1" applyFont="1" applyBorder="1"/>
    <xf numFmtId="0" fontId="9" fillId="2" borderId="5" xfId="0" applyFont="1" applyFill="1" applyBorder="1" applyAlignment="1">
      <alignment wrapText="1"/>
    </xf>
    <xf numFmtId="0" fontId="8" fillId="2" borderId="3" xfId="0" applyFont="1" applyFill="1" applyBorder="1" applyAlignment="1">
      <alignment wrapText="1"/>
    </xf>
    <xf numFmtId="0" fontId="8" fillId="0" borderId="0" xfId="0" applyFont="1"/>
    <xf numFmtId="0" fontId="8" fillId="0" borderId="0" xfId="0" quotePrefix="1" applyFont="1"/>
    <xf numFmtId="39" fontId="7" fillId="2" borderId="0" xfId="0" applyNumberFormat="1" applyFont="1" applyFill="1"/>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167" fontId="8" fillId="2" borderId="0" xfId="0" applyNumberFormat="1" applyFont="1" applyFill="1"/>
    <xf numFmtId="0" fontId="5" fillId="2" borderId="0" xfId="1" applyFill="1"/>
    <xf numFmtId="168" fontId="8" fillId="2" borderId="3" xfId="0" applyNumberFormat="1" applyFont="1" applyFill="1" applyBorder="1"/>
    <xf numFmtId="0" fontId="7" fillId="3" borderId="0" xfId="0" applyFont="1" applyFill="1" applyAlignment="1">
      <alignment vertical="top"/>
    </xf>
    <xf numFmtId="0" fontId="7" fillId="3" borderId="0" xfId="0" applyFont="1" applyFill="1" applyAlignment="1">
      <alignment vertical="top" wrapText="1"/>
    </xf>
    <xf numFmtId="164" fontId="7" fillId="2" borderId="3" xfId="0" applyNumberFormat="1" applyFont="1" applyFill="1" applyBorder="1"/>
    <xf numFmtId="0" fontId="7" fillId="0" borderId="1" xfId="0" applyFont="1" applyBorder="1" applyAlignment="1">
      <alignment horizontal="center" vertical="center" wrapText="1"/>
    </xf>
    <xf numFmtId="0" fontId="7" fillId="2" borderId="0" xfId="0" applyFont="1" applyFill="1" applyAlignment="1">
      <alignment vertical="top" wrapText="1"/>
    </xf>
    <xf numFmtId="165" fontId="8" fillId="2" borderId="0" xfId="0" applyNumberFormat="1" applyFont="1" applyFill="1" applyAlignment="1">
      <alignment horizontal="right"/>
    </xf>
    <xf numFmtId="39" fontId="8" fillId="2" borderId="4" xfId="0" applyNumberFormat="1" applyFont="1" applyFill="1" applyBorder="1"/>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8" fillId="2" borderId="0" xfId="0" applyFont="1" applyFill="1" applyAlignment="1">
      <alignment wrapText="1"/>
    </xf>
    <xf numFmtId="0" fontId="7" fillId="2" borderId="0" xfId="0" applyFont="1" applyFill="1" applyAlignment="1">
      <alignment horizontal="left" wrapText="1"/>
    </xf>
    <xf numFmtId="0" fontId="7" fillId="2" borderId="0" xfId="0" applyFont="1" applyFill="1" applyAlignment="1">
      <alignment wrapText="1"/>
    </xf>
    <xf numFmtId="0" fontId="0" fillId="0" borderId="0" xfId="0" applyAlignment="1">
      <alignment wrapText="1"/>
    </xf>
    <xf numFmtId="0" fontId="7" fillId="3" borderId="0" xfId="0" applyFont="1" applyFill="1" applyAlignment="1">
      <alignment horizontal="left" wrapText="1"/>
    </xf>
    <xf numFmtId="0" fontId="8" fillId="2" borderId="0" xfId="0" applyFont="1" applyFill="1" applyAlignment="1">
      <alignment horizontal="left" wrapText="1"/>
    </xf>
    <xf numFmtId="0" fontId="7" fillId="2" borderId="0" xfId="0" applyFont="1" applyFill="1" applyAlignment="1">
      <alignment horizontal="lef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vertical="top" wrapText="1"/>
    </xf>
  </cellXfs>
  <cellStyles count="2">
    <cellStyle name="Hyperlink" xfId="1" builtinId="8"/>
    <cellStyle name="Normal" xfId="0" builtinId="0"/>
  </cellStyles>
  <dxfs count="81">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0.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19.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3.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3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117</xdr:row>
      <xdr:rowOff>85725</xdr:rowOff>
    </xdr:from>
    <xdr:to>
      <xdr:col>0</xdr:col>
      <xdr:colOff>2266950</xdr:colOff>
      <xdr:row>129</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7116425"/>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133</xdr:row>
      <xdr:rowOff>47625</xdr:rowOff>
    </xdr:from>
    <xdr:to>
      <xdr:col>0</xdr:col>
      <xdr:colOff>2305050</xdr:colOff>
      <xdr:row>144</xdr:row>
      <xdr:rowOff>95250</xdr:rowOff>
    </xdr:to>
    <xdr:pic>
      <xdr:nvPicPr>
        <xdr:cNvPr id="3" name="Picture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9364325"/>
          <a:ext cx="22098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140</xdr:row>
      <xdr:rowOff>0</xdr:rowOff>
    </xdr:from>
    <xdr:to>
      <xdr:col>0</xdr:col>
      <xdr:colOff>2314575</xdr:colOff>
      <xdr:row>151</xdr:row>
      <xdr:rowOff>66675</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0888325"/>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124</xdr:row>
      <xdr:rowOff>28575</xdr:rowOff>
    </xdr:from>
    <xdr:to>
      <xdr:col>0</xdr:col>
      <xdr:colOff>2276475</xdr:colOff>
      <xdr:row>135</xdr:row>
      <xdr:rowOff>66675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8630900"/>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126</xdr:row>
      <xdr:rowOff>66675</xdr:rowOff>
    </xdr:from>
    <xdr:to>
      <xdr:col>0</xdr:col>
      <xdr:colOff>2314575</xdr:colOff>
      <xdr:row>137</xdr:row>
      <xdr:rowOff>66675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383125"/>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141</xdr:row>
      <xdr:rowOff>57150</xdr:rowOff>
    </xdr:from>
    <xdr:to>
      <xdr:col>0</xdr:col>
      <xdr:colOff>2314575</xdr:colOff>
      <xdr:row>152</xdr:row>
      <xdr:rowOff>57150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9516725"/>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125</xdr:row>
      <xdr:rowOff>104775</xdr:rowOff>
    </xdr:from>
    <xdr:to>
      <xdr:col>0</xdr:col>
      <xdr:colOff>2314575</xdr:colOff>
      <xdr:row>136</xdr:row>
      <xdr:rowOff>95250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6421100"/>
          <a:ext cx="22288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143</xdr:row>
      <xdr:rowOff>123825</xdr:rowOff>
    </xdr:from>
    <xdr:to>
      <xdr:col>0</xdr:col>
      <xdr:colOff>2371725</xdr:colOff>
      <xdr:row>154</xdr:row>
      <xdr:rowOff>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9011900"/>
          <a:ext cx="23050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86</xdr:row>
      <xdr:rowOff>57150</xdr:rowOff>
    </xdr:from>
    <xdr:to>
      <xdr:col>0</xdr:col>
      <xdr:colOff>2314575</xdr:colOff>
      <xdr:row>97</xdr:row>
      <xdr:rowOff>123825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3729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103</xdr:row>
      <xdr:rowOff>0</xdr:rowOff>
    </xdr:from>
    <xdr:to>
      <xdr:col>0</xdr:col>
      <xdr:colOff>2314575</xdr:colOff>
      <xdr:row>114</xdr:row>
      <xdr:rowOff>66675</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4744700"/>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119</xdr:row>
      <xdr:rowOff>47625</xdr:rowOff>
    </xdr:from>
    <xdr:to>
      <xdr:col>0</xdr:col>
      <xdr:colOff>2305050</xdr:colOff>
      <xdr:row>130</xdr:row>
      <xdr:rowOff>114300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7078325"/>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93</xdr:row>
      <xdr:rowOff>57150</xdr:rowOff>
    </xdr:from>
    <xdr:to>
      <xdr:col>0</xdr:col>
      <xdr:colOff>2343150</xdr:colOff>
      <xdr:row>104</xdr:row>
      <xdr:rowOff>19050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3515975"/>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108</xdr:row>
      <xdr:rowOff>114300</xdr:rowOff>
    </xdr:from>
    <xdr:to>
      <xdr:col>0</xdr:col>
      <xdr:colOff>2343150</xdr:colOff>
      <xdr:row>120</xdr:row>
      <xdr:rowOff>57150</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5716250"/>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125</xdr:row>
      <xdr:rowOff>76200</xdr:rowOff>
    </xdr:from>
    <xdr:to>
      <xdr:col>0</xdr:col>
      <xdr:colOff>2343150</xdr:colOff>
      <xdr:row>137</xdr:row>
      <xdr:rowOff>19050</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107025"/>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95250</xdr:colOff>
      <xdr:row>82</xdr:row>
      <xdr:rowOff>0</xdr:rowOff>
    </xdr:from>
    <xdr:to>
      <xdr:col>0</xdr:col>
      <xdr:colOff>2305050</xdr:colOff>
      <xdr:row>93</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03007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98</xdr:row>
      <xdr:rowOff>0</xdr:rowOff>
    </xdr:from>
    <xdr:to>
      <xdr:col>0</xdr:col>
      <xdr:colOff>2305050</xdr:colOff>
      <xdr:row>109</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31607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66675</xdr:colOff>
      <xdr:row>134</xdr:row>
      <xdr:rowOff>0</xdr:rowOff>
    </xdr:from>
    <xdr:to>
      <xdr:col>0</xdr:col>
      <xdr:colOff>2314575</xdr:colOff>
      <xdr:row>145</xdr:row>
      <xdr:rowOff>66675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154775"/>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150</xdr:row>
      <xdr:rowOff>0</xdr:rowOff>
    </xdr:from>
    <xdr:to>
      <xdr:col>0</xdr:col>
      <xdr:colOff>2314575</xdr:colOff>
      <xdr:row>161</xdr:row>
      <xdr:rowOff>66675</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14407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134</xdr:row>
      <xdr:rowOff>0</xdr:rowOff>
    </xdr:from>
    <xdr:to>
      <xdr:col>0</xdr:col>
      <xdr:colOff>2314575</xdr:colOff>
      <xdr:row>145</xdr:row>
      <xdr:rowOff>66675</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154775"/>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150</xdr:row>
      <xdr:rowOff>0</xdr:rowOff>
    </xdr:from>
    <xdr:to>
      <xdr:col>0</xdr:col>
      <xdr:colOff>2314575</xdr:colOff>
      <xdr:row>161</xdr:row>
      <xdr:rowOff>66675</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14407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95250</xdr:colOff>
      <xdr:row>117</xdr:row>
      <xdr:rowOff>0</xdr:rowOff>
    </xdr:from>
    <xdr:to>
      <xdr:col>0</xdr:col>
      <xdr:colOff>2305050</xdr:colOff>
      <xdr:row>128</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774507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133</xdr:row>
      <xdr:rowOff>0</xdr:rowOff>
    </xdr:from>
    <xdr:to>
      <xdr:col>0</xdr:col>
      <xdr:colOff>2305050</xdr:colOff>
      <xdr:row>144</xdr:row>
      <xdr:rowOff>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0031075"/>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95250</xdr:colOff>
      <xdr:row>104</xdr:row>
      <xdr:rowOff>0</xdr:rowOff>
    </xdr:from>
    <xdr:to>
      <xdr:col>0</xdr:col>
      <xdr:colOff>2305050</xdr:colOff>
      <xdr:row>115</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524000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120</xdr:row>
      <xdr:rowOff>0</xdr:rowOff>
    </xdr:from>
    <xdr:to>
      <xdr:col>0</xdr:col>
      <xdr:colOff>2305050</xdr:colOff>
      <xdr:row>131</xdr:row>
      <xdr:rowOff>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7526000"/>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95250</xdr:colOff>
      <xdr:row>79</xdr:row>
      <xdr:rowOff>0</xdr:rowOff>
    </xdr:from>
    <xdr:to>
      <xdr:col>0</xdr:col>
      <xdr:colOff>2305050</xdr:colOff>
      <xdr:row>90</xdr:row>
      <xdr:rowOff>0</xdr:rowOff>
    </xdr:to>
    <xdr:pic>
      <xdr:nvPicPr>
        <xdr:cNvPr id="2" name="Picture 1">
          <a:extLst>
            <a:ext uri="{FF2B5EF4-FFF2-40B4-BE49-F238E27FC236}">
              <a16:creationId xmlns:a16="http://schemas.microsoft.com/office/drawing/2014/main" id="{7A6CACFA-3491-485E-B907-CE1AF5BB58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512570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95</xdr:row>
      <xdr:rowOff>0</xdr:rowOff>
    </xdr:from>
    <xdr:to>
      <xdr:col>0</xdr:col>
      <xdr:colOff>2305050</xdr:colOff>
      <xdr:row>106</xdr:row>
      <xdr:rowOff>0</xdr:rowOff>
    </xdr:to>
    <xdr:pic>
      <xdr:nvPicPr>
        <xdr:cNvPr id="3" name="Picture 2">
          <a:extLst>
            <a:ext uri="{FF2B5EF4-FFF2-40B4-BE49-F238E27FC236}">
              <a16:creationId xmlns:a16="http://schemas.microsoft.com/office/drawing/2014/main" id="{27EF168A-AA42-46C7-9132-F03F1F1A66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7411700"/>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63</xdr:row>
      <xdr:rowOff>76200</xdr:rowOff>
    </xdr:from>
    <xdr:to>
      <xdr:col>1</xdr:col>
      <xdr:colOff>314325</xdr:colOff>
      <xdr:row>74</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391650"/>
          <a:ext cx="23526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47</xdr:row>
      <xdr:rowOff>76200</xdr:rowOff>
    </xdr:from>
    <xdr:to>
      <xdr:col>1</xdr:col>
      <xdr:colOff>314325</xdr:colOff>
      <xdr:row>58</xdr:row>
      <xdr:rowOff>104775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105650"/>
          <a:ext cx="23431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85725</xdr:colOff>
      <xdr:row>64</xdr:row>
      <xdr:rowOff>0</xdr:rowOff>
    </xdr:from>
    <xdr:to>
      <xdr:col>0</xdr:col>
      <xdr:colOff>2314575</xdr:colOff>
      <xdr:row>75</xdr:row>
      <xdr:rowOff>57150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239375"/>
          <a:ext cx="222885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80</xdr:row>
      <xdr:rowOff>0</xdr:rowOff>
    </xdr:from>
    <xdr:to>
      <xdr:col>0</xdr:col>
      <xdr:colOff>2314575</xdr:colOff>
      <xdr:row>91</xdr:row>
      <xdr:rowOff>57150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2525375"/>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104775</xdr:colOff>
      <xdr:row>103</xdr:row>
      <xdr:rowOff>0</xdr:rowOff>
    </xdr:from>
    <xdr:to>
      <xdr:col>0</xdr:col>
      <xdr:colOff>2305050</xdr:colOff>
      <xdr:row>114</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811375"/>
          <a:ext cx="22002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119</xdr:row>
      <xdr:rowOff>0</xdr:rowOff>
    </xdr:from>
    <xdr:to>
      <xdr:col>0</xdr:col>
      <xdr:colOff>2305050</xdr:colOff>
      <xdr:row>130</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09737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95250</xdr:colOff>
      <xdr:row>95</xdr:row>
      <xdr:rowOff>0</xdr:rowOff>
    </xdr:from>
    <xdr:to>
      <xdr:col>0</xdr:col>
      <xdr:colOff>2305050</xdr:colOff>
      <xdr:row>106</xdr:row>
      <xdr:rowOff>57150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525375"/>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111</xdr:row>
      <xdr:rowOff>0</xdr:rowOff>
    </xdr:from>
    <xdr:to>
      <xdr:col>0</xdr:col>
      <xdr:colOff>2305050</xdr:colOff>
      <xdr:row>122</xdr:row>
      <xdr:rowOff>57150</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811375"/>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133350</xdr:colOff>
      <xdr:row>86</xdr:row>
      <xdr:rowOff>0</xdr:rowOff>
    </xdr:from>
    <xdr:to>
      <xdr:col>0</xdr:col>
      <xdr:colOff>2343150</xdr:colOff>
      <xdr:row>97</xdr:row>
      <xdr:rowOff>66675</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2525375"/>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101</xdr:row>
      <xdr:rowOff>114300</xdr:rowOff>
    </xdr:from>
    <xdr:to>
      <xdr:col>0</xdr:col>
      <xdr:colOff>2324100</xdr:colOff>
      <xdr:row>113</xdr:row>
      <xdr:rowOff>47625</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4782800"/>
          <a:ext cx="220027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77</xdr:row>
      <xdr:rowOff>0</xdr:rowOff>
    </xdr:from>
    <xdr:to>
      <xdr:col>0</xdr:col>
      <xdr:colOff>2314575</xdr:colOff>
      <xdr:row>88</xdr:row>
      <xdr:rowOff>66675</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2395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93</xdr:row>
      <xdr:rowOff>0</xdr:rowOff>
    </xdr:from>
    <xdr:to>
      <xdr:col>0</xdr:col>
      <xdr:colOff>2314575</xdr:colOff>
      <xdr:row>104</xdr:row>
      <xdr:rowOff>66675</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525500"/>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87</xdr:row>
      <xdr:rowOff>0</xdr:rowOff>
    </xdr:from>
    <xdr:to>
      <xdr:col>0</xdr:col>
      <xdr:colOff>2247900</xdr:colOff>
      <xdr:row>98</xdr:row>
      <xdr:rowOff>9525</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382500"/>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103</xdr:row>
      <xdr:rowOff>0</xdr:rowOff>
    </xdr:from>
    <xdr:to>
      <xdr:col>0</xdr:col>
      <xdr:colOff>2266950</xdr:colOff>
      <xdr:row>114</xdr:row>
      <xdr:rowOff>9525</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668500"/>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104775</xdr:colOff>
      <xdr:row>89</xdr:row>
      <xdr:rowOff>0</xdr:rowOff>
    </xdr:from>
    <xdr:to>
      <xdr:col>0</xdr:col>
      <xdr:colOff>2314575</xdr:colOff>
      <xdr:row>100</xdr:row>
      <xdr:rowOff>57150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811125"/>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105</xdr:row>
      <xdr:rowOff>0</xdr:rowOff>
    </xdr:from>
    <xdr:to>
      <xdr:col>0</xdr:col>
      <xdr:colOff>2314575</xdr:colOff>
      <xdr:row>116</xdr:row>
      <xdr:rowOff>66675</xdr:rowOff>
    </xdr:to>
    <xdr:pic>
      <xdr:nvPicPr>
        <xdr:cNvPr id="3" name="Pictur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5097125"/>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95</xdr:row>
      <xdr:rowOff>0</xdr:rowOff>
    </xdr:from>
    <xdr:to>
      <xdr:col>0</xdr:col>
      <xdr:colOff>2314575</xdr:colOff>
      <xdr:row>106</xdr:row>
      <xdr:rowOff>66675</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40970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111</xdr:row>
      <xdr:rowOff>0</xdr:rowOff>
    </xdr:from>
    <xdr:to>
      <xdr:col>0</xdr:col>
      <xdr:colOff>2314575</xdr:colOff>
      <xdr:row>122</xdr:row>
      <xdr:rowOff>66675</xdr:rowOff>
    </xdr:to>
    <xdr:pic>
      <xdr:nvPicPr>
        <xdr:cNvPr id="3" name="Picture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104775</xdr:colOff>
      <xdr:row>34</xdr:row>
      <xdr:rowOff>0</xdr:rowOff>
    </xdr:from>
    <xdr:to>
      <xdr:col>1</xdr:col>
      <xdr:colOff>257175</xdr:colOff>
      <xdr:row>45</xdr:row>
      <xdr:rowOff>66675</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523875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50</xdr:row>
      <xdr:rowOff>0</xdr:rowOff>
    </xdr:from>
    <xdr:to>
      <xdr:col>1</xdr:col>
      <xdr:colOff>247650</xdr:colOff>
      <xdr:row>61</xdr:row>
      <xdr:rowOff>66675</xdr:rowOff>
    </xdr:to>
    <xdr:pic>
      <xdr:nvPicPr>
        <xdr:cNvPr id="3" name="Pictur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52475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95250</xdr:colOff>
      <xdr:row>50</xdr:row>
      <xdr:rowOff>0</xdr:rowOff>
    </xdr:from>
    <xdr:to>
      <xdr:col>1</xdr:col>
      <xdr:colOff>247650</xdr:colOff>
      <xdr:row>61</xdr:row>
      <xdr:rowOff>66675</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52475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34</xdr:row>
      <xdr:rowOff>0</xdr:rowOff>
    </xdr:from>
    <xdr:to>
      <xdr:col>1</xdr:col>
      <xdr:colOff>152400</xdr:colOff>
      <xdr:row>45</xdr:row>
      <xdr:rowOff>0</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5238750"/>
          <a:ext cx="21812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96</xdr:row>
      <xdr:rowOff>85725</xdr:rowOff>
    </xdr:from>
    <xdr:to>
      <xdr:col>1</xdr:col>
      <xdr:colOff>142875</xdr:colOff>
      <xdr:row>107</xdr:row>
      <xdr:rowOff>76200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411605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115</xdr:row>
      <xdr:rowOff>0</xdr:rowOff>
    </xdr:from>
    <xdr:to>
      <xdr:col>1</xdr:col>
      <xdr:colOff>142875</xdr:colOff>
      <xdr:row>125</xdr:row>
      <xdr:rowOff>133350</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674495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42</xdr:row>
      <xdr:rowOff>47625</xdr:rowOff>
    </xdr:from>
    <xdr:to>
      <xdr:col>1</xdr:col>
      <xdr:colOff>66675</xdr:colOff>
      <xdr:row>52</xdr:row>
      <xdr:rowOff>104775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19875"/>
          <a:ext cx="20955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58</xdr:row>
      <xdr:rowOff>85725</xdr:rowOff>
    </xdr:from>
    <xdr:to>
      <xdr:col>1</xdr:col>
      <xdr:colOff>209550</xdr:colOff>
      <xdr:row>69</xdr:row>
      <xdr:rowOff>47625</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8943975"/>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76200</xdr:colOff>
      <xdr:row>60</xdr:row>
      <xdr:rowOff>123825</xdr:rowOff>
    </xdr:from>
    <xdr:to>
      <xdr:col>1</xdr:col>
      <xdr:colOff>57150</xdr:colOff>
      <xdr:row>71</xdr:row>
      <xdr:rowOff>47625</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553575"/>
          <a:ext cx="20955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45</xdr:row>
      <xdr:rowOff>38100</xdr:rowOff>
    </xdr:from>
    <xdr:to>
      <xdr:col>1</xdr:col>
      <xdr:colOff>57150</xdr:colOff>
      <xdr:row>55</xdr:row>
      <xdr:rowOff>85725</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324725"/>
          <a:ext cx="20955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57150</xdr:colOff>
      <xdr:row>47</xdr:row>
      <xdr:rowOff>123825</xdr:rowOff>
    </xdr:from>
    <xdr:to>
      <xdr:col>0</xdr:col>
      <xdr:colOff>2390775</xdr:colOff>
      <xdr:row>59</xdr:row>
      <xdr:rowOff>95250</xdr:rowOff>
    </xdr:to>
    <xdr:pic>
      <xdr:nvPicPr>
        <xdr:cNvPr id="2" name="Picture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9324975"/>
          <a:ext cx="23336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63</xdr:row>
      <xdr:rowOff>104775</xdr:rowOff>
    </xdr:from>
    <xdr:to>
      <xdr:col>0</xdr:col>
      <xdr:colOff>2286000</xdr:colOff>
      <xdr:row>74</xdr:row>
      <xdr:rowOff>95250</xdr:rowOff>
    </xdr:to>
    <xdr:pic>
      <xdr:nvPicPr>
        <xdr:cNvPr id="4" name="Picture 4">
          <a:extLst>
            <a:ext uri="{FF2B5EF4-FFF2-40B4-BE49-F238E27FC236}">
              <a16:creationId xmlns:a16="http://schemas.microsoft.com/office/drawing/2014/main" id="{DCE402E7-83ED-42AA-8917-633DB863E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1591925"/>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55</xdr:row>
      <xdr:rowOff>85725</xdr:rowOff>
    </xdr:from>
    <xdr:to>
      <xdr:col>0</xdr:col>
      <xdr:colOff>2257425</xdr:colOff>
      <xdr:row>66</xdr:row>
      <xdr:rowOff>76200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59155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71</xdr:row>
      <xdr:rowOff>123825</xdr:rowOff>
    </xdr:from>
    <xdr:to>
      <xdr:col>0</xdr:col>
      <xdr:colOff>2257425</xdr:colOff>
      <xdr:row>82</xdr:row>
      <xdr:rowOff>114300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91565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105</xdr:row>
      <xdr:rowOff>95250</xdr:rowOff>
    </xdr:from>
    <xdr:to>
      <xdr:col>0</xdr:col>
      <xdr:colOff>2314575</xdr:colOff>
      <xdr:row>117</xdr:row>
      <xdr:rowOff>9525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5173325"/>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89</xdr:row>
      <xdr:rowOff>66675</xdr:rowOff>
    </xdr:from>
    <xdr:to>
      <xdr:col>0</xdr:col>
      <xdr:colOff>2324100</xdr:colOff>
      <xdr:row>100</xdr:row>
      <xdr:rowOff>104775</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2858750"/>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90</xdr:row>
      <xdr:rowOff>57150</xdr:rowOff>
    </xdr:from>
    <xdr:to>
      <xdr:col>0</xdr:col>
      <xdr:colOff>2314575</xdr:colOff>
      <xdr:row>101</xdr:row>
      <xdr:rowOff>47625</xdr:rowOff>
    </xdr:to>
    <xdr:pic>
      <xdr:nvPicPr>
        <xdr:cNvPr id="2" name="Picture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992100"/>
          <a:ext cx="22193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74</xdr:row>
      <xdr:rowOff>85725</xdr:rowOff>
    </xdr:from>
    <xdr:to>
      <xdr:col>0</xdr:col>
      <xdr:colOff>2333625</xdr:colOff>
      <xdr:row>86</xdr:row>
      <xdr:rowOff>0</xdr:rowOff>
    </xdr:to>
    <xdr:pic>
      <xdr:nvPicPr>
        <xdr:cNvPr id="3" name="Picture 4">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0734675"/>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62</xdr:row>
      <xdr:rowOff>95250</xdr:rowOff>
    </xdr:from>
    <xdr:to>
      <xdr:col>1</xdr:col>
      <xdr:colOff>190500</xdr:colOff>
      <xdr:row>74</xdr:row>
      <xdr:rowOff>9525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982075"/>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46</xdr:row>
      <xdr:rowOff>114300</xdr:rowOff>
    </xdr:from>
    <xdr:to>
      <xdr:col>1</xdr:col>
      <xdr:colOff>190500</xdr:colOff>
      <xdr:row>58</xdr:row>
      <xdr:rowOff>28575</xdr:rowOff>
    </xdr:to>
    <xdr:pic>
      <xdr:nvPicPr>
        <xdr:cNvPr id="3" name="Picture 3">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715125"/>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121</xdr:row>
      <xdr:rowOff>104775</xdr:rowOff>
    </xdr:from>
    <xdr:to>
      <xdr:col>0</xdr:col>
      <xdr:colOff>2381250</xdr:colOff>
      <xdr:row>132</xdr:row>
      <xdr:rowOff>76200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7706975"/>
          <a:ext cx="23145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105</xdr:row>
      <xdr:rowOff>57150</xdr:rowOff>
    </xdr:from>
    <xdr:to>
      <xdr:col>0</xdr:col>
      <xdr:colOff>2305050</xdr:colOff>
      <xdr:row>115</xdr:row>
      <xdr:rowOff>104775</xdr:rowOff>
    </xdr:to>
    <xdr:pic>
      <xdr:nvPicPr>
        <xdr:cNvPr id="3" name="Picture 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5373350"/>
          <a:ext cx="22288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134</xdr:row>
      <xdr:rowOff>66675</xdr:rowOff>
    </xdr:from>
    <xdr:to>
      <xdr:col>0</xdr:col>
      <xdr:colOff>2314575</xdr:colOff>
      <xdr:row>145</xdr:row>
      <xdr:rowOff>19050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9526250"/>
          <a:ext cx="21717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119</xdr:row>
      <xdr:rowOff>28575</xdr:rowOff>
    </xdr:from>
    <xdr:to>
      <xdr:col>0</xdr:col>
      <xdr:colOff>2305050</xdr:colOff>
      <xdr:row>129</xdr:row>
      <xdr:rowOff>123825</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7345025"/>
          <a:ext cx="21812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sServlet/pdf/product-labels-jg9o5k7l"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68"/>
  <sheetViews>
    <sheetView tabSelected="1" workbookViewId="0">
      <selection sqref="A1:G1"/>
    </sheetView>
  </sheetViews>
  <sheetFormatPr defaultColWidth="9.109375" defaultRowHeight="10.199999999999999" x14ac:dyDescent="0.2"/>
  <cols>
    <col min="1" max="1" width="38.6640625" style="7" bestFit="1" customWidth="1"/>
    <col min="2" max="2" width="50.88671875" style="7" bestFit="1" customWidth="1"/>
    <col min="3" max="3" width="24.6640625" style="7" bestFit="1" customWidth="1"/>
    <col min="4" max="4" width="14.6640625" style="7" bestFit="1" customWidth="1"/>
    <col min="5" max="5" width="31.5546875" style="10" customWidth="1"/>
    <col min="6" max="6" width="13.5546875" style="11" bestFit="1" customWidth="1"/>
    <col min="7" max="7" width="4.5546875" style="10" bestFit="1" customWidth="1"/>
    <col min="8" max="16384" width="9.109375" style="7"/>
  </cols>
  <sheetData>
    <row r="1" spans="1:9" s="1" customFormat="1" ht="13.8" x14ac:dyDescent="0.2">
      <c r="A1" s="76" t="s">
        <v>882</v>
      </c>
      <c r="B1" s="77"/>
      <c r="C1" s="77"/>
      <c r="D1" s="77"/>
      <c r="E1" s="77"/>
      <c r="F1" s="77"/>
      <c r="G1" s="77"/>
    </row>
    <row r="2" spans="1:9" s="1" customFormat="1" ht="11.4" x14ac:dyDescent="0.2">
      <c r="E2" s="5"/>
      <c r="F2" s="9"/>
      <c r="G2" s="10"/>
    </row>
    <row r="3" spans="1:9" s="1" customFormat="1" ht="12" x14ac:dyDescent="0.2">
      <c r="A3" s="8" t="s">
        <v>7</v>
      </c>
      <c r="B3" s="2"/>
      <c r="C3" s="3"/>
      <c r="D3" s="3"/>
      <c r="E3" s="4"/>
      <c r="F3" s="9"/>
      <c r="G3" s="10"/>
    </row>
    <row r="4" spans="1:9" s="1" customFormat="1" ht="30.75" customHeight="1" x14ac:dyDescent="0.2">
      <c r="A4" s="6" t="s">
        <v>2</v>
      </c>
      <c r="B4" s="6" t="s">
        <v>0</v>
      </c>
      <c r="C4" s="13" t="s">
        <v>32</v>
      </c>
      <c r="D4" s="13" t="s">
        <v>1</v>
      </c>
      <c r="E4" s="52" t="s">
        <v>6</v>
      </c>
      <c r="F4" s="12" t="s">
        <v>3</v>
      </c>
      <c r="G4" s="12" t="s">
        <v>5</v>
      </c>
    </row>
    <row r="5" spans="1:9" x14ac:dyDescent="0.2">
      <c r="A5" s="16" t="s">
        <v>51</v>
      </c>
      <c r="B5" s="17"/>
      <c r="C5" s="17"/>
      <c r="D5" s="17"/>
      <c r="E5" s="18"/>
      <c r="F5" s="19"/>
      <c r="G5" s="18"/>
    </row>
    <row r="6" spans="1:9" x14ac:dyDescent="0.2">
      <c r="A6" s="20" t="s">
        <v>52</v>
      </c>
      <c r="B6" s="21"/>
      <c r="C6" s="21"/>
      <c r="D6" s="21"/>
      <c r="E6" s="22"/>
      <c r="F6" s="23"/>
      <c r="G6" s="22"/>
    </row>
    <row r="7" spans="1:9" x14ac:dyDescent="0.2">
      <c r="A7" s="21" t="s">
        <v>883</v>
      </c>
      <c r="B7" s="21" t="s">
        <v>884</v>
      </c>
      <c r="C7" s="21" t="s">
        <v>77</v>
      </c>
      <c r="D7" s="24">
        <v>10000</v>
      </c>
      <c r="E7" s="22">
        <v>10338.670274</v>
      </c>
      <c r="F7" s="23">
        <v>3.3535259190750102</v>
      </c>
      <c r="G7" s="22">
        <v>7.6340000000000003</v>
      </c>
    </row>
    <row r="8" spans="1:9" x14ac:dyDescent="0.2">
      <c r="A8" s="21" t="s">
        <v>885</v>
      </c>
      <c r="B8" s="21" t="s">
        <v>886</v>
      </c>
      <c r="C8" s="21" t="s">
        <v>94</v>
      </c>
      <c r="D8" s="24">
        <v>7500</v>
      </c>
      <c r="E8" s="22">
        <v>7753.8509588999996</v>
      </c>
      <c r="F8" s="23">
        <v>2.5150952176807699</v>
      </c>
      <c r="G8" s="22">
        <v>7.5202</v>
      </c>
    </row>
    <row r="9" spans="1:9" x14ac:dyDescent="0.2">
      <c r="A9" s="21" t="s">
        <v>887</v>
      </c>
      <c r="B9" s="21" t="s">
        <v>888</v>
      </c>
      <c r="C9" s="21" t="s">
        <v>63</v>
      </c>
      <c r="D9" s="24">
        <v>5000</v>
      </c>
      <c r="E9" s="22">
        <v>5327.3921311000004</v>
      </c>
      <c r="F9" s="23">
        <v>1.72803147012522</v>
      </c>
      <c r="G9" s="22">
        <v>7.1101999999999999</v>
      </c>
    </row>
    <row r="10" spans="1:9" x14ac:dyDescent="0.2">
      <c r="A10" s="21" t="s">
        <v>889</v>
      </c>
      <c r="B10" s="21" t="s">
        <v>890</v>
      </c>
      <c r="C10" s="21" t="s">
        <v>63</v>
      </c>
      <c r="D10" s="24">
        <v>480</v>
      </c>
      <c r="E10" s="22">
        <v>5264.4231344</v>
      </c>
      <c r="F10" s="23">
        <v>1.7076063905999901</v>
      </c>
      <c r="G10" s="22">
        <v>7.0877999999999997</v>
      </c>
    </row>
    <row r="11" spans="1:9" x14ac:dyDescent="0.2">
      <c r="A11" s="21" t="s">
        <v>891</v>
      </c>
      <c r="B11" s="21" t="s">
        <v>892</v>
      </c>
      <c r="C11" s="21" t="s">
        <v>63</v>
      </c>
      <c r="D11" s="24">
        <v>350</v>
      </c>
      <c r="E11" s="22">
        <v>3731.7914399000001</v>
      </c>
      <c r="F11" s="23">
        <v>1.2104708813239899</v>
      </c>
      <c r="G11" s="22">
        <v>7.2196999999999996</v>
      </c>
    </row>
    <row r="12" spans="1:9" x14ac:dyDescent="0.2">
      <c r="A12" s="21" t="s">
        <v>893</v>
      </c>
      <c r="B12" s="21" t="s">
        <v>894</v>
      </c>
      <c r="C12" s="21" t="s">
        <v>63</v>
      </c>
      <c r="D12" s="24">
        <v>300</v>
      </c>
      <c r="E12" s="22">
        <v>3238.8643769999999</v>
      </c>
      <c r="F12" s="23">
        <v>1.0505814915050899</v>
      </c>
      <c r="G12" s="22">
        <v>7.22</v>
      </c>
    </row>
    <row r="13" spans="1:9" x14ac:dyDescent="0.2">
      <c r="A13" s="21" t="s">
        <v>895</v>
      </c>
      <c r="B13" s="21" t="s">
        <v>896</v>
      </c>
      <c r="C13" s="21" t="s">
        <v>60</v>
      </c>
      <c r="D13" s="24">
        <v>250</v>
      </c>
      <c r="E13" s="22">
        <v>2653.3034016000001</v>
      </c>
      <c r="F13" s="23">
        <v>0.86064469536399202</v>
      </c>
      <c r="G13" s="22">
        <v>7.33</v>
      </c>
    </row>
    <row r="14" spans="1:9" x14ac:dyDescent="0.2">
      <c r="A14" s="20" t="s">
        <v>25</v>
      </c>
      <c r="B14" s="20"/>
      <c r="C14" s="20"/>
      <c r="D14" s="20"/>
      <c r="E14" s="25">
        <f>SUM(E6:E13)</f>
        <v>38308.2957169</v>
      </c>
      <c r="F14" s="26">
        <f>SUM(F6:F13)</f>
        <v>12.425956065674065</v>
      </c>
      <c r="G14" s="25"/>
      <c r="H14" s="14"/>
      <c r="I14" s="14"/>
    </row>
    <row r="15" spans="1:9" x14ac:dyDescent="0.2">
      <c r="A15" s="21"/>
      <c r="B15" s="21"/>
      <c r="C15" s="21"/>
      <c r="D15" s="21"/>
      <c r="E15" s="22"/>
      <c r="F15" s="23"/>
      <c r="G15" s="22"/>
    </row>
    <row r="16" spans="1:9" x14ac:dyDescent="0.2">
      <c r="A16" s="20" t="s">
        <v>24</v>
      </c>
      <c r="B16" s="21"/>
      <c r="C16" s="21"/>
      <c r="D16" s="21"/>
      <c r="E16" s="22"/>
      <c r="F16" s="23"/>
      <c r="G16" s="22"/>
    </row>
    <row r="17" spans="1:9" x14ac:dyDescent="0.2">
      <c r="A17" s="20" t="s">
        <v>897</v>
      </c>
      <c r="B17" s="21"/>
      <c r="C17" s="21"/>
      <c r="D17" s="21"/>
      <c r="E17" s="22"/>
      <c r="F17" s="23"/>
      <c r="G17" s="22"/>
    </row>
    <row r="18" spans="1:9" x14ac:dyDescent="0.2">
      <c r="A18" s="21" t="s">
        <v>898</v>
      </c>
      <c r="B18" s="21" t="s">
        <v>899</v>
      </c>
      <c r="C18" s="21" t="s">
        <v>900</v>
      </c>
      <c r="D18" s="24">
        <v>3000</v>
      </c>
      <c r="E18" s="22">
        <v>14745.63</v>
      </c>
      <c r="F18" s="23">
        <v>4.7829992723965704</v>
      </c>
      <c r="G18" s="22">
        <v>7.1551</v>
      </c>
    </row>
    <row r="19" spans="1:9" x14ac:dyDescent="0.2">
      <c r="A19" s="21" t="s">
        <v>901</v>
      </c>
      <c r="B19" s="21" t="s">
        <v>902</v>
      </c>
      <c r="C19" s="21" t="s">
        <v>903</v>
      </c>
      <c r="D19" s="24">
        <v>2000</v>
      </c>
      <c r="E19" s="22">
        <v>9908.82</v>
      </c>
      <c r="F19" s="23">
        <v>3.2140965730395101</v>
      </c>
      <c r="G19" s="22">
        <v>6.9977</v>
      </c>
    </row>
    <row r="20" spans="1:9" x14ac:dyDescent="0.2">
      <c r="A20" s="21" t="s">
        <v>904</v>
      </c>
      <c r="B20" s="21" t="s">
        <v>905</v>
      </c>
      <c r="C20" s="21" t="s">
        <v>903</v>
      </c>
      <c r="D20" s="24">
        <v>2000</v>
      </c>
      <c r="E20" s="22">
        <v>9908.4699999999993</v>
      </c>
      <c r="F20" s="23">
        <v>3.21398304450629</v>
      </c>
      <c r="G20" s="22">
        <v>7.0247999999999999</v>
      </c>
    </row>
    <row r="21" spans="1:9" x14ac:dyDescent="0.2">
      <c r="A21" s="21" t="s">
        <v>906</v>
      </c>
      <c r="B21" s="21" t="s">
        <v>907</v>
      </c>
      <c r="C21" s="21" t="s">
        <v>908</v>
      </c>
      <c r="D21" s="24">
        <v>2000</v>
      </c>
      <c r="E21" s="22">
        <v>9835.66</v>
      </c>
      <c r="F21" s="23">
        <v>3.19036586592367</v>
      </c>
      <c r="G21" s="22">
        <v>7.1750999999999996</v>
      </c>
    </row>
    <row r="22" spans="1:9" x14ac:dyDescent="0.2">
      <c r="A22" s="21" t="s">
        <v>909</v>
      </c>
      <c r="B22" s="21" t="s">
        <v>910</v>
      </c>
      <c r="C22" s="21" t="s">
        <v>908</v>
      </c>
      <c r="D22" s="24">
        <v>1500</v>
      </c>
      <c r="E22" s="22">
        <v>7451.28</v>
      </c>
      <c r="F22" s="23">
        <v>2.41695111151054</v>
      </c>
      <c r="G22" s="22">
        <v>7.0198</v>
      </c>
    </row>
    <row r="23" spans="1:9" x14ac:dyDescent="0.2">
      <c r="A23" s="21" t="s">
        <v>911</v>
      </c>
      <c r="B23" s="21" t="s">
        <v>912</v>
      </c>
      <c r="C23" s="21" t="s">
        <v>908</v>
      </c>
      <c r="D23" s="24">
        <v>1500</v>
      </c>
      <c r="E23" s="22">
        <v>7441.3275000000003</v>
      </c>
      <c r="F23" s="23">
        <v>2.4137228465765501</v>
      </c>
      <c r="G23" s="22">
        <v>7.0197000000000003</v>
      </c>
    </row>
    <row r="24" spans="1:9" x14ac:dyDescent="0.2">
      <c r="A24" s="21" t="s">
        <v>913</v>
      </c>
      <c r="B24" s="21" t="s">
        <v>914</v>
      </c>
      <c r="C24" s="21" t="s">
        <v>903</v>
      </c>
      <c r="D24" s="24">
        <v>1500</v>
      </c>
      <c r="E24" s="22">
        <v>7411.1324999999997</v>
      </c>
      <c r="F24" s="23">
        <v>2.4039285778318402</v>
      </c>
      <c r="G24" s="22">
        <v>7.1749999999999998</v>
      </c>
    </row>
    <row r="25" spans="1:9" x14ac:dyDescent="0.2">
      <c r="A25" s="21" t="s">
        <v>915</v>
      </c>
      <c r="B25" s="21" t="s">
        <v>916</v>
      </c>
      <c r="C25" s="21" t="s">
        <v>917</v>
      </c>
      <c r="D25" s="24">
        <v>1000</v>
      </c>
      <c r="E25" s="22">
        <v>4976.4799999999996</v>
      </c>
      <c r="F25" s="23">
        <v>1.6142070714575201</v>
      </c>
      <c r="G25" s="22">
        <v>6.9002999999999997</v>
      </c>
    </row>
    <row r="26" spans="1:9" x14ac:dyDescent="0.2">
      <c r="A26" s="21" t="s">
        <v>918</v>
      </c>
      <c r="B26" s="21" t="s">
        <v>919</v>
      </c>
      <c r="C26" s="21" t="s">
        <v>900</v>
      </c>
      <c r="D26" s="24">
        <v>1000</v>
      </c>
      <c r="E26" s="22">
        <v>4969.5249999999996</v>
      </c>
      <c r="F26" s="23">
        <v>1.6119510973187701</v>
      </c>
      <c r="G26" s="22">
        <v>6.9953000000000003</v>
      </c>
    </row>
    <row r="27" spans="1:9" x14ac:dyDescent="0.2">
      <c r="A27" s="21" t="s">
        <v>920</v>
      </c>
      <c r="B27" s="21" t="s">
        <v>921</v>
      </c>
      <c r="C27" s="21" t="s">
        <v>908</v>
      </c>
      <c r="D27" s="24">
        <v>1000</v>
      </c>
      <c r="E27" s="22">
        <v>4958.99</v>
      </c>
      <c r="F27" s="23">
        <v>1.6085338884687801</v>
      </c>
      <c r="G27" s="22">
        <v>7.0197000000000003</v>
      </c>
    </row>
    <row r="28" spans="1:9" x14ac:dyDescent="0.2">
      <c r="A28" s="21" t="s">
        <v>922</v>
      </c>
      <c r="B28" s="21" t="s">
        <v>923</v>
      </c>
      <c r="C28" s="21" t="s">
        <v>908</v>
      </c>
      <c r="D28" s="24">
        <v>1000</v>
      </c>
      <c r="E28" s="22">
        <v>4927.2550000000001</v>
      </c>
      <c r="F28" s="23">
        <v>1.59824009417789</v>
      </c>
      <c r="G28" s="22">
        <v>7.1849999999999996</v>
      </c>
    </row>
    <row r="29" spans="1:9" x14ac:dyDescent="0.2">
      <c r="A29" s="21" t="s">
        <v>924</v>
      </c>
      <c r="B29" s="21" t="s">
        <v>925</v>
      </c>
      <c r="C29" s="21" t="s">
        <v>900</v>
      </c>
      <c r="D29" s="24">
        <v>1000</v>
      </c>
      <c r="E29" s="22">
        <v>4921.6850000000004</v>
      </c>
      <c r="F29" s="23">
        <v>1.59643336866347</v>
      </c>
      <c r="G29" s="22">
        <v>7.1703000000000001</v>
      </c>
    </row>
    <row r="30" spans="1:9" x14ac:dyDescent="0.2">
      <c r="A30" s="21" t="s">
        <v>926</v>
      </c>
      <c r="B30" s="21" t="s">
        <v>927</v>
      </c>
      <c r="C30" s="21" t="s">
        <v>900</v>
      </c>
      <c r="D30" s="24">
        <v>500</v>
      </c>
      <c r="E30" s="22">
        <v>2492.9299999999998</v>
      </c>
      <c r="F30" s="23">
        <v>0.80862481807393705</v>
      </c>
      <c r="G30" s="22">
        <v>6.9009999999999998</v>
      </c>
    </row>
    <row r="31" spans="1:9" x14ac:dyDescent="0.2">
      <c r="A31" s="20" t="s">
        <v>25</v>
      </c>
      <c r="B31" s="20"/>
      <c r="C31" s="20"/>
      <c r="D31" s="20"/>
      <c r="E31" s="25">
        <f>SUM(E17:E30)</f>
        <v>93949.184999999998</v>
      </c>
      <c r="F31" s="26">
        <f>SUM(F17:F30)</f>
        <v>30.474037629945339</v>
      </c>
      <c r="G31" s="25"/>
      <c r="H31" s="14"/>
      <c r="I31" s="14"/>
    </row>
    <row r="32" spans="1:9" x14ac:dyDescent="0.2">
      <c r="A32" s="21"/>
      <c r="B32" s="21"/>
      <c r="C32" s="21"/>
      <c r="D32" s="21"/>
      <c r="E32" s="22"/>
      <c r="F32" s="23"/>
      <c r="G32" s="22"/>
    </row>
    <row r="33" spans="1:7" x14ac:dyDescent="0.2">
      <c r="A33" s="20" t="s">
        <v>928</v>
      </c>
      <c r="B33" s="21"/>
      <c r="C33" s="21"/>
      <c r="D33" s="21"/>
      <c r="E33" s="22"/>
      <c r="F33" s="23"/>
      <c r="G33" s="22"/>
    </row>
    <row r="34" spans="1:7" x14ac:dyDescent="0.2">
      <c r="A34" s="21" t="s">
        <v>929</v>
      </c>
      <c r="B34" s="21" t="s">
        <v>930</v>
      </c>
      <c r="C34" s="21" t="s">
        <v>903</v>
      </c>
      <c r="D34" s="24">
        <v>2000</v>
      </c>
      <c r="E34" s="22">
        <v>9938.4</v>
      </c>
      <c r="F34" s="23">
        <v>3.2236913559329801</v>
      </c>
      <c r="G34" s="22">
        <v>7.0704000000000002</v>
      </c>
    </row>
    <row r="35" spans="1:7" x14ac:dyDescent="0.2">
      <c r="A35" s="21" t="s">
        <v>931</v>
      </c>
      <c r="B35" s="21" t="s">
        <v>932</v>
      </c>
      <c r="C35" s="21" t="s">
        <v>908</v>
      </c>
      <c r="D35" s="24">
        <v>2000</v>
      </c>
      <c r="E35" s="22">
        <v>9923.52</v>
      </c>
      <c r="F35" s="23">
        <v>3.2188647714348502</v>
      </c>
      <c r="G35" s="22">
        <v>7.0326000000000004</v>
      </c>
    </row>
    <row r="36" spans="1:7" x14ac:dyDescent="0.2">
      <c r="A36" s="21" t="s">
        <v>933</v>
      </c>
      <c r="B36" s="21" t="s">
        <v>934</v>
      </c>
      <c r="C36" s="21" t="s">
        <v>903</v>
      </c>
      <c r="D36" s="24">
        <v>2000</v>
      </c>
      <c r="E36" s="22">
        <v>9849.57</v>
      </c>
      <c r="F36" s="23">
        <v>3.1948778142011598</v>
      </c>
      <c r="G36" s="22">
        <v>7.2398999999999996</v>
      </c>
    </row>
    <row r="37" spans="1:7" x14ac:dyDescent="0.2">
      <c r="A37" s="21" t="s">
        <v>935</v>
      </c>
      <c r="B37" s="21" t="s">
        <v>936</v>
      </c>
      <c r="C37" s="21" t="s">
        <v>908</v>
      </c>
      <c r="D37" s="24">
        <v>2000</v>
      </c>
      <c r="E37" s="22">
        <v>9834.4500000000007</v>
      </c>
      <c r="F37" s="23">
        <v>3.1899733815659599</v>
      </c>
      <c r="G37" s="22">
        <v>7.3148999999999997</v>
      </c>
    </row>
    <row r="38" spans="1:7" x14ac:dyDescent="0.2">
      <c r="A38" s="21" t="s">
        <v>937</v>
      </c>
      <c r="B38" s="21" t="s">
        <v>938</v>
      </c>
      <c r="C38" s="21" t="s">
        <v>917</v>
      </c>
      <c r="D38" s="24">
        <v>2000</v>
      </c>
      <c r="E38" s="22">
        <v>9825.8799999999992</v>
      </c>
      <c r="F38" s="23">
        <v>3.1871935543382</v>
      </c>
      <c r="G38" s="22">
        <v>7.7</v>
      </c>
    </row>
    <row r="39" spans="1:7" x14ac:dyDescent="0.2">
      <c r="A39" s="21" t="s">
        <v>939</v>
      </c>
      <c r="B39" s="21" t="s">
        <v>940</v>
      </c>
      <c r="C39" s="21" t="s">
        <v>903</v>
      </c>
      <c r="D39" s="24">
        <v>1500</v>
      </c>
      <c r="E39" s="22">
        <v>7461.5024999999996</v>
      </c>
      <c r="F39" s="23">
        <v>2.42026695559872</v>
      </c>
      <c r="G39" s="22">
        <v>6.9748999999999999</v>
      </c>
    </row>
    <row r="40" spans="1:7" x14ac:dyDescent="0.2">
      <c r="A40" s="21" t="s">
        <v>941</v>
      </c>
      <c r="B40" s="21" t="s">
        <v>942</v>
      </c>
      <c r="C40" s="21" t="s">
        <v>917</v>
      </c>
      <c r="D40" s="24">
        <v>1500</v>
      </c>
      <c r="E40" s="22">
        <v>7441.2</v>
      </c>
      <c r="F40" s="23">
        <v>2.41368148975373</v>
      </c>
      <c r="G40" s="22">
        <v>7.0347</v>
      </c>
    </row>
    <row r="41" spans="1:7" x14ac:dyDescent="0.2">
      <c r="A41" s="21" t="s">
        <v>943</v>
      </c>
      <c r="B41" s="21" t="s">
        <v>944</v>
      </c>
      <c r="C41" s="21" t="s">
        <v>917</v>
      </c>
      <c r="D41" s="24">
        <v>1300</v>
      </c>
      <c r="E41" s="22">
        <v>6462.5730000000003</v>
      </c>
      <c r="F41" s="23">
        <v>2.09624695294875</v>
      </c>
      <c r="G41" s="22">
        <v>7.8296999999999999</v>
      </c>
    </row>
    <row r="42" spans="1:7" x14ac:dyDescent="0.2">
      <c r="A42" s="21" t="s">
        <v>945</v>
      </c>
      <c r="B42" s="21" t="s">
        <v>946</v>
      </c>
      <c r="C42" s="21" t="s">
        <v>908</v>
      </c>
      <c r="D42" s="24">
        <v>1000</v>
      </c>
      <c r="E42" s="22">
        <v>4971.8149999999996</v>
      </c>
      <c r="F42" s="23">
        <v>1.6126938982932799</v>
      </c>
      <c r="G42" s="22">
        <v>7.3898999999999999</v>
      </c>
    </row>
    <row r="43" spans="1:7" x14ac:dyDescent="0.2">
      <c r="A43" s="21" t="s">
        <v>947</v>
      </c>
      <c r="B43" s="21" t="s">
        <v>948</v>
      </c>
      <c r="C43" s="21" t="s">
        <v>903</v>
      </c>
      <c r="D43" s="24">
        <v>1000</v>
      </c>
      <c r="E43" s="22">
        <v>4966.6049999999996</v>
      </c>
      <c r="F43" s="23">
        <v>1.61100394498446</v>
      </c>
      <c r="G43" s="22">
        <v>7.6695000000000002</v>
      </c>
    </row>
    <row r="44" spans="1:7" x14ac:dyDescent="0.2">
      <c r="A44" s="21" t="s">
        <v>949</v>
      </c>
      <c r="B44" s="21" t="s">
        <v>950</v>
      </c>
      <c r="C44" s="21" t="s">
        <v>903</v>
      </c>
      <c r="D44" s="24">
        <v>1000</v>
      </c>
      <c r="E44" s="22">
        <v>4963.08</v>
      </c>
      <c r="F44" s="23">
        <v>1.60986055047129</v>
      </c>
      <c r="G44" s="22">
        <v>7.5422000000000002</v>
      </c>
    </row>
    <row r="45" spans="1:7" x14ac:dyDescent="0.2">
      <c r="A45" s="21" t="s">
        <v>951</v>
      </c>
      <c r="B45" s="21" t="s">
        <v>952</v>
      </c>
      <c r="C45" s="21" t="s">
        <v>903</v>
      </c>
      <c r="D45" s="24">
        <v>1000</v>
      </c>
      <c r="E45" s="22">
        <v>4956.9849999999997</v>
      </c>
      <c r="F45" s="23">
        <v>1.6078835321570299</v>
      </c>
      <c r="G45" s="22">
        <v>7.5416999999999996</v>
      </c>
    </row>
    <row r="46" spans="1:7" x14ac:dyDescent="0.2">
      <c r="A46" s="21" t="s">
        <v>953</v>
      </c>
      <c r="B46" s="21" t="s">
        <v>954</v>
      </c>
      <c r="C46" s="21" t="s">
        <v>903</v>
      </c>
      <c r="D46" s="24">
        <v>1000</v>
      </c>
      <c r="E46" s="22">
        <v>4949.3050000000003</v>
      </c>
      <c r="F46" s="23">
        <v>1.6053923917709001</v>
      </c>
      <c r="G46" s="22">
        <v>7.6299000000000001</v>
      </c>
    </row>
    <row r="47" spans="1:7" x14ac:dyDescent="0.2">
      <c r="A47" s="21" t="s">
        <v>955</v>
      </c>
      <c r="B47" s="21" t="s">
        <v>956</v>
      </c>
      <c r="C47" s="21" t="s">
        <v>903</v>
      </c>
      <c r="D47" s="24">
        <v>1000</v>
      </c>
      <c r="E47" s="22">
        <v>4947.5950000000003</v>
      </c>
      <c r="F47" s="23">
        <v>1.6048377237942999</v>
      </c>
      <c r="G47" s="22">
        <v>7.7324999999999999</v>
      </c>
    </row>
    <row r="48" spans="1:7" x14ac:dyDescent="0.2">
      <c r="A48" s="21" t="s">
        <v>957</v>
      </c>
      <c r="B48" s="21" t="s">
        <v>958</v>
      </c>
      <c r="C48" s="21" t="s">
        <v>917</v>
      </c>
      <c r="D48" s="24">
        <v>1000</v>
      </c>
      <c r="E48" s="22">
        <v>4938.72</v>
      </c>
      <c r="F48" s="23">
        <v>1.60195896455902</v>
      </c>
      <c r="G48" s="22">
        <v>7.9455</v>
      </c>
    </row>
    <row r="49" spans="1:9" x14ac:dyDescent="0.2">
      <c r="A49" s="21" t="s">
        <v>959</v>
      </c>
      <c r="B49" s="21" t="s">
        <v>960</v>
      </c>
      <c r="C49" s="21" t="s">
        <v>903</v>
      </c>
      <c r="D49" s="24">
        <v>1000</v>
      </c>
      <c r="E49" s="22">
        <v>4920.7349999999997</v>
      </c>
      <c r="F49" s="23">
        <v>1.5961252197875799</v>
      </c>
      <c r="G49" s="22">
        <v>7.1702000000000004</v>
      </c>
    </row>
    <row r="50" spans="1:9" x14ac:dyDescent="0.2">
      <c r="A50" s="21" t="s">
        <v>961</v>
      </c>
      <c r="B50" s="21" t="s">
        <v>962</v>
      </c>
      <c r="C50" s="21" t="s">
        <v>903</v>
      </c>
      <c r="D50" s="24">
        <v>800</v>
      </c>
      <c r="E50" s="22">
        <v>3971.5520000000001</v>
      </c>
      <c r="F50" s="23">
        <v>1.2882413519317299</v>
      </c>
      <c r="G50" s="22">
        <v>7.6896000000000004</v>
      </c>
    </row>
    <row r="51" spans="1:9" x14ac:dyDescent="0.2">
      <c r="A51" s="21" t="s">
        <v>963</v>
      </c>
      <c r="B51" s="21" t="s">
        <v>964</v>
      </c>
      <c r="C51" s="21" t="s">
        <v>903</v>
      </c>
      <c r="D51" s="24">
        <v>500</v>
      </c>
      <c r="E51" s="22">
        <v>2482.1224999999999</v>
      </c>
      <c r="F51" s="23">
        <v>0.80511921915165097</v>
      </c>
      <c r="G51" s="22">
        <v>7.7321</v>
      </c>
    </row>
    <row r="52" spans="1:9" x14ac:dyDescent="0.2">
      <c r="A52" s="20" t="s">
        <v>25</v>
      </c>
      <c r="B52" s="20"/>
      <c r="C52" s="20"/>
      <c r="D52" s="20"/>
      <c r="E52" s="25">
        <f>SUM(E33:E51)</f>
        <v>116805.61</v>
      </c>
      <c r="F52" s="26">
        <f>SUM(F33:F51)</f>
        <v>37.887913072675588</v>
      </c>
      <c r="G52" s="25"/>
      <c r="H52" s="14"/>
      <c r="I52" s="14"/>
    </row>
    <row r="53" spans="1:9" x14ac:dyDescent="0.2">
      <c r="A53" s="21"/>
      <c r="B53" s="21"/>
      <c r="C53" s="21"/>
      <c r="D53" s="21"/>
      <c r="E53" s="22"/>
      <c r="F53" s="23"/>
      <c r="G53" s="22"/>
    </row>
    <row r="54" spans="1:9" x14ac:dyDescent="0.2">
      <c r="A54" s="20" t="s">
        <v>26</v>
      </c>
      <c r="B54" s="21"/>
      <c r="C54" s="21"/>
      <c r="D54" s="21"/>
      <c r="E54" s="22"/>
      <c r="F54" s="23"/>
      <c r="G54" s="22"/>
    </row>
    <row r="55" spans="1:9" x14ac:dyDescent="0.2">
      <c r="A55" s="21" t="s">
        <v>965</v>
      </c>
      <c r="B55" s="21" t="s">
        <v>966</v>
      </c>
      <c r="C55" s="21" t="s">
        <v>48</v>
      </c>
      <c r="D55" s="24">
        <v>15000000</v>
      </c>
      <c r="E55" s="22">
        <v>14981.475</v>
      </c>
      <c r="F55" s="23">
        <v>4.8594996635903298</v>
      </c>
      <c r="G55" s="22">
        <v>6.4476000000000004</v>
      </c>
    </row>
    <row r="56" spans="1:9" x14ac:dyDescent="0.2">
      <c r="A56" s="21" t="s">
        <v>967</v>
      </c>
      <c r="B56" s="21" t="s">
        <v>968</v>
      </c>
      <c r="C56" s="21" t="s">
        <v>48</v>
      </c>
      <c r="D56" s="24">
        <v>12500000</v>
      </c>
      <c r="E56" s="22">
        <v>12421.625</v>
      </c>
      <c r="F56" s="23">
        <v>4.0291681899642802</v>
      </c>
      <c r="G56" s="22">
        <v>6.58</v>
      </c>
    </row>
    <row r="57" spans="1:9" x14ac:dyDescent="0.2">
      <c r="A57" s="21" t="s">
        <v>969</v>
      </c>
      <c r="B57" s="21" t="s">
        <v>970</v>
      </c>
      <c r="C57" s="21" t="s">
        <v>48</v>
      </c>
      <c r="D57" s="24">
        <v>12500000</v>
      </c>
      <c r="E57" s="22">
        <v>12391.05</v>
      </c>
      <c r="F57" s="23">
        <v>4.0192506616692203</v>
      </c>
      <c r="G57" s="22">
        <v>6.55</v>
      </c>
    </row>
    <row r="58" spans="1:9" x14ac:dyDescent="0.2">
      <c r="A58" s="21" t="s">
        <v>971</v>
      </c>
      <c r="B58" s="21" t="s">
        <v>972</v>
      </c>
      <c r="C58" s="21" t="s">
        <v>48</v>
      </c>
      <c r="D58" s="24">
        <v>10000000</v>
      </c>
      <c r="E58" s="22">
        <v>9950.01</v>
      </c>
      <c r="F58" s="23">
        <v>3.22745725956359</v>
      </c>
      <c r="G58" s="22">
        <v>6.55</v>
      </c>
    </row>
    <row r="59" spans="1:9" x14ac:dyDescent="0.2">
      <c r="A59" s="21" t="s">
        <v>973</v>
      </c>
      <c r="B59" s="21" t="s">
        <v>974</v>
      </c>
      <c r="C59" s="21" t="s">
        <v>48</v>
      </c>
      <c r="D59" s="24">
        <v>5000000</v>
      </c>
      <c r="E59" s="22">
        <v>4968.6499999999996</v>
      </c>
      <c r="F59" s="23">
        <v>1.61166727598571</v>
      </c>
      <c r="G59" s="22">
        <v>6.58</v>
      </c>
    </row>
    <row r="60" spans="1:9" x14ac:dyDescent="0.2">
      <c r="A60" s="21" t="s">
        <v>975</v>
      </c>
      <c r="B60" s="21" t="s">
        <v>976</v>
      </c>
      <c r="C60" s="21" t="s">
        <v>48</v>
      </c>
      <c r="D60" s="24">
        <v>5000000</v>
      </c>
      <c r="E60" s="22">
        <v>4924.58</v>
      </c>
      <c r="F60" s="23">
        <v>1.59737241181684</v>
      </c>
      <c r="G60" s="22">
        <v>6.6550000000000002</v>
      </c>
    </row>
    <row r="61" spans="1:9" x14ac:dyDescent="0.2">
      <c r="A61" s="21" t="s">
        <v>977</v>
      </c>
      <c r="B61" s="21" t="s">
        <v>978</v>
      </c>
      <c r="C61" s="21" t="s">
        <v>48</v>
      </c>
      <c r="D61" s="24">
        <v>2022600</v>
      </c>
      <c r="E61" s="22">
        <v>1994.3564140000001</v>
      </c>
      <c r="F61" s="23">
        <v>0.64690388115403896</v>
      </c>
      <c r="G61" s="22">
        <v>6.6272000000000002</v>
      </c>
    </row>
    <row r="62" spans="1:9" x14ac:dyDescent="0.2">
      <c r="A62" s="21" t="s">
        <v>979</v>
      </c>
      <c r="B62" s="21" t="s">
        <v>980</v>
      </c>
      <c r="C62" s="21" t="s">
        <v>48</v>
      </c>
      <c r="D62" s="24">
        <v>1500000</v>
      </c>
      <c r="E62" s="22">
        <v>1492.5015000000001</v>
      </c>
      <c r="F62" s="23">
        <v>0.48411858893453802</v>
      </c>
      <c r="G62" s="22">
        <v>6.55</v>
      </c>
    </row>
    <row r="63" spans="1:9" x14ac:dyDescent="0.2">
      <c r="A63" s="20" t="s">
        <v>25</v>
      </c>
      <c r="B63" s="20"/>
      <c r="C63" s="20"/>
      <c r="D63" s="20"/>
      <c r="E63" s="25">
        <f>SUM(E54:E62)</f>
        <v>63124.247914</v>
      </c>
      <c r="F63" s="26">
        <f>SUM(F54:F62)</f>
        <v>20.475437932678545</v>
      </c>
      <c r="G63" s="25"/>
      <c r="H63" s="14"/>
      <c r="I63" s="14"/>
    </row>
    <row r="64" spans="1:9" x14ac:dyDescent="0.2">
      <c r="A64" s="21"/>
      <c r="B64" s="21"/>
      <c r="C64" s="21"/>
      <c r="D64" s="21"/>
      <c r="E64" s="22"/>
      <c r="F64" s="23"/>
      <c r="G64" s="22"/>
    </row>
    <row r="65" spans="1:9" x14ac:dyDescent="0.2">
      <c r="A65" s="20" t="s">
        <v>981</v>
      </c>
      <c r="B65" s="21"/>
      <c r="C65" s="21"/>
      <c r="D65" s="21"/>
      <c r="E65" s="22"/>
      <c r="F65" s="23"/>
      <c r="G65" s="22"/>
    </row>
    <row r="66" spans="1:9" x14ac:dyDescent="0.2">
      <c r="A66" s="21" t="s">
        <v>982</v>
      </c>
      <c r="B66" s="21" t="s">
        <v>983</v>
      </c>
      <c r="C66" s="21" t="s">
        <v>984</v>
      </c>
      <c r="D66" s="24">
        <v>5135.567</v>
      </c>
      <c r="E66" s="22">
        <v>530.54281379999998</v>
      </c>
      <c r="F66" s="23">
        <v>0.17209070703528001</v>
      </c>
      <c r="G66" s="22">
        <v>6.85</v>
      </c>
    </row>
    <row r="67" spans="1:9" x14ac:dyDescent="0.2">
      <c r="A67" s="20" t="s">
        <v>25</v>
      </c>
      <c r="B67" s="20"/>
      <c r="C67" s="20"/>
      <c r="D67" s="20"/>
      <c r="E67" s="25">
        <f>SUM(E66:E66)</f>
        <v>530.54281379999998</v>
      </c>
      <c r="F67" s="26">
        <f>SUM(F66:F66)</f>
        <v>0.17209070703528001</v>
      </c>
      <c r="G67" s="25"/>
      <c r="H67" s="14"/>
      <c r="I67" s="14"/>
    </row>
    <row r="68" spans="1:9" x14ac:dyDescent="0.2">
      <c r="A68" s="21"/>
      <c r="B68" s="21"/>
      <c r="C68" s="21"/>
      <c r="D68" s="21"/>
      <c r="E68" s="22"/>
      <c r="F68" s="23"/>
      <c r="G68" s="22"/>
    </row>
    <row r="69" spans="1:9" x14ac:dyDescent="0.2">
      <c r="A69" s="20" t="s">
        <v>29</v>
      </c>
      <c r="B69" s="20"/>
      <c r="C69" s="20"/>
      <c r="D69" s="20"/>
      <c r="E69" s="25">
        <f>E14+E31+E52+E63+E67</f>
        <v>312717.8814447</v>
      </c>
      <c r="F69" s="26">
        <f>F14+F31+F52+F63+F67</f>
        <v>101.43543540800881</v>
      </c>
      <c r="G69" s="25"/>
      <c r="H69" s="14"/>
      <c r="I69" s="14"/>
    </row>
    <row r="70" spans="1:9" x14ac:dyDescent="0.2">
      <c r="A70" s="20"/>
      <c r="B70" s="20"/>
      <c r="C70" s="20"/>
      <c r="D70" s="20"/>
      <c r="E70" s="25"/>
      <c r="F70" s="26"/>
      <c r="G70" s="25"/>
      <c r="H70" s="14"/>
      <c r="I70" s="14"/>
    </row>
    <row r="71" spans="1:9" x14ac:dyDescent="0.2">
      <c r="A71" s="20" t="s">
        <v>31</v>
      </c>
      <c r="B71" s="20"/>
      <c r="C71" s="20"/>
      <c r="D71" s="20"/>
      <c r="E71" s="25">
        <f>E73-(E14+E31+E52+E63+E67)</f>
        <v>-4425.3402959000086</v>
      </c>
      <c r="F71" s="26">
        <f>F73-(F14+F31+F52+F63+F67)</f>
        <v>-1.4354354080088143</v>
      </c>
      <c r="G71" s="25"/>
      <c r="H71" s="14"/>
      <c r="I71" s="14"/>
    </row>
    <row r="72" spans="1:9" x14ac:dyDescent="0.2">
      <c r="A72" s="20"/>
      <c r="B72" s="20"/>
      <c r="C72" s="20"/>
      <c r="D72" s="20"/>
      <c r="E72" s="25"/>
      <c r="F72" s="26"/>
      <c r="G72" s="25"/>
      <c r="H72" s="14"/>
      <c r="I72" s="14"/>
    </row>
    <row r="73" spans="1:9" x14ac:dyDescent="0.2">
      <c r="A73" s="27" t="s">
        <v>30</v>
      </c>
      <c r="B73" s="27"/>
      <c r="C73" s="27"/>
      <c r="D73" s="27"/>
      <c r="E73" s="28">
        <v>308292.5411488</v>
      </c>
      <c r="F73" s="29">
        <v>100</v>
      </c>
      <c r="G73" s="28"/>
      <c r="H73" s="14"/>
      <c r="I73" s="14"/>
    </row>
    <row r="75" spans="1:9" x14ac:dyDescent="0.2">
      <c r="A75" s="14" t="s">
        <v>985</v>
      </c>
    </row>
    <row r="76" spans="1:9" x14ac:dyDescent="0.2">
      <c r="A76" s="14" t="s">
        <v>33</v>
      </c>
    </row>
    <row r="77" spans="1:9" x14ac:dyDescent="0.2">
      <c r="A77" s="14" t="s">
        <v>986</v>
      </c>
    </row>
    <row r="79" spans="1:9" x14ac:dyDescent="0.2">
      <c r="A79" s="14" t="s">
        <v>34</v>
      </c>
    </row>
    <row r="80" spans="1:9" x14ac:dyDescent="0.2">
      <c r="A80" s="14" t="s">
        <v>35</v>
      </c>
    </row>
    <row r="81" spans="1:4" x14ac:dyDescent="0.2">
      <c r="A81" s="14" t="s">
        <v>36</v>
      </c>
      <c r="B81" s="14"/>
      <c r="C81" s="30" t="s">
        <v>38</v>
      </c>
      <c r="D81" s="14" t="s">
        <v>37</v>
      </c>
    </row>
    <row r="82" spans="1:4" x14ac:dyDescent="0.2">
      <c r="A82" s="7" t="s">
        <v>987</v>
      </c>
      <c r="C82" s="31">
        <v>5399.7862999999998</v>
      </c>
      <c r="D82" s="31">
        <v>5580.1523999999999</v>
      </c>
    </row>
    <row r="83" spans="1:4" x14ac:dyDescent="0.2">
      <c r="A83" s="7" t="s">
        <v>988</v>
      </c>
      <c r="C83" s="31">
        <v>1509.3204000000001</v>
      </c>
      <c r="D83" s="31">
        <v>1509.3204000000001</v>
      </c>
    </row>
    <row r="84" spans="1:4" x14ac:dyDescent="0.2">
      <c r="A84" s="7" t="s">
        <v>989</v>
      </c>
      <c r="C84" s="31">
        <v>1244.9602</v>
      </c>
      <c r="D84" s="31">
        <v>1244.9276</v>
      </c>
    </row>
    <row r="85" spans="1:4" x14ac:dyDescent="0.2">
      <c r="A85" s="7" t="s">
        <v>990</v>
      </c>
      <c r="C85" s="31">
        <v>1000</v>
      </c>
      <c r="D85" s="31">
        <v>1000</v>
      </c>
    </row>
    <row r="86" spans="1:4" x14ac:dyDescent="0.2">
      <c r="A86" s="7" t="s">
        <v>991</v>
      </c>
      <c r="C86" s="31">
        <v>1055.3067000000001</v>
      </c>
      <c r="D86" s="31">
        <v>1055.2782</v>
      </c>
    </row>
    <row r="87" spans="1:4" x14ac:dyDescent="0.2">
      <c r="A87" s="7" t="s">
        <v>992</v>
      </c>
      <c r="C87" s="31">
        <v>3556.3960000000002</v>
      </c>
      <c r="D87" s="31">
        <v>3687.3627000000001</v>
      </c>
    </row>
    <row r="88" spans="1:4" x14ac:dyDescent="0.2">
      <c r="A88" s="7" t="s">
        <v>993</v>
      </c>
      <c r="C88" s="31">
        <v>1000</v>
      </c>
      <c r="D88" s="31">
        <v>1000</v>
      </c>
    </row>
    <row r="89" spans="1:4" x14ac:dyDescent="0.2">
      <c r="A89" s="7" t="s">
        <v>994</v>
      </c>
      <c r="C89" s="31">
        <v>1023.88</v>
      </c>
      <c r="D89" s="31">
        <v>1025.6257000000001</v>
      </c>
    </row>
    <row r="90" spans="1:4" x14ac:dyDescent="0.2">
      <c r="A90" s="7" t="s">
        <v>995</v>
      </c>
      <c r="C90" s="31">
        <v>3582.3321000000001</v>
      </c>
      <c r="D90" s="31">
        <v>3715.4627</v>
      </c>
    </row>
    <row r="91" spans="1:4" x14ac:dyDescent="0.2">
      <c r="A91" s="7" t="s">
        <v>996</v>
      </c>
      <c r="C91" s="31">
        <v>1001.6033</v>
      </c>
      <c r="D91" s="31">
        <v>1001.6033</v>
      </c>
    </row>
    <row r="92" spans="1:4" x14ac:dyDescent="0.2">
      <c r="A92" s="7" t="s">
        <v>997</v>
      </c>
      <c r="C92" s="31">
        <v>1021.9943</v>
      </c>
      <c r="D92" s="31">
        <v>1021.9681</v>
      </c>
    </row>
    <row r="93" spans="1:4" x14ac:dyDescent="0.2">
      <c r="A93" s="7" t="s">
        <v>998</v>
      </c>
      <c r="C93" s="31">
        <v>15.1198</v>
      </c>
      <c r="D93" s="31">
        <v>15.681100000000001</v>
      </c>
    </row>
    <row r="94" spans="1:4" x14ac:dyDescent="0.2">
      <c r="A94" s="7" t="s">
        <v>999</v>
      </c>
      <c r="C94" s="31">
        <v>15.1198</v>
      </c>
      <c r="D94" s="31">
        <v>15.681100000000001</v>
      </c>
    </row>
    <row r="95" spans="1:4" x14ac:dyDescent="0.2">
      <c r="A95" s="7" t="s">
        <v>1000</v>
      </c>
      <c r="C95" s="31">
        <v>10</v>
      </c>
      <c r="D95" s="31">
        <v>10</v>
      </c>
    </row>
    <row r="96" spans="1:4" x14ac:dyDescent="0.2">
      <c r="A96" s="7" t="s">
        <v>1001</v>
      </c>
      <c r="C96" s="31">
        <v>10</v>
      </c>
      <c r="D96" s="31">
        <v>10</v>
      </c>
    </row>
    <row r="98" spans="1:5" x14ac:dyDescent="0.2">
      <c r="A98" s="14" t="s">
        <v>39</v>
      </c>
    </row>
    <row r="99" spans="1:5" x14ac:dyDescent="0.2">
      <c r="A99" s="78" t="s">
        <v>40</v>
      </c>
      <c r="B99" s="79"/>
      <c r="C99" s="32" t="s">
        <v>41</v>
      </c>
    </row>
    <row r="100" spans="1:5" x14ac:dyDescent="0.2">
      <c r="A100" s="74" t="s">
        <v>988</v>
      </c>
      <c r="B100" s="75"/>
      <c r="C100" s="33">
        <v>49.5979624</v>
      </c>
    </row>
    <row r="101" spans="1:5" x14ac:dyDescent="0.2">
      <c r="A101" s="74" t="s">
        <v>989</v>
      </c>
      <c r="B101" s="75"/>
      <c r="C101" s="33">
        <v>40.942273520000001</v>
      </c>
    </row>
    <row r="102" spans="1:5" x14ac:dyDescent="0.2">
      <c r="A102" s="74" t="s">
        <v>990</v>
      </c>
      <c r="B102" s="75"/>
      <c r="C102" s="33">
        <v>34.150904320000002</v>
      </c>
    </row>
    <row r="103" spans="1:5" x14ac:dyDescent="0.2">
      <c r="A103" s="74" t="s">
        <v>991</v>
      </c>
      <c r="B103" s="75"/>
      <c r="C103" s="33">
        <v>36.131871080000003</v>
      </c>
    </row>
    <row r="104" spans="1:5" x14ac:dyDescent="0.2">
      <c r="A104" s="74" t="s">
        <v>993</v>
      </c>
      <c r="B104" s="75"/>
      <c r="C104" s="33">
        <v>36.146896130000002</v>
      </c>
    </row>
    <row r="105" spans="1:5" x14ac:dyDescent="0.2">
      <c r="A105" s="74" t="s">
        <v>994</v>
      </c>
      <c r="B105" s="75"/>
      <c r="C105" s="33">
        <v>35.319982400000001</v>
      </c>
    </row>
    <row r="106" spans="1:5" x14ac:dyDescent="0.2">
      <c r="A106" s="74" t="s">
        <v>996</v>
      </c>
      <c r="B106" s="75"/>
      <c r="C106" s="33">
        <v>36.511303519999998</v>
      </c>
    </row>
    <row r="107" spans="1:5" x14ac:dyDescent="0.2">
      <c r="A107" s="74" t="s">
        <v>997</v>
      </c>
      <c r="B107" s="75"/>
      <c r="C107" s="33">
        <v>37.290546489999997</v>
      </c>
    </row>
    <row r="108" spans="1:5" x14ac:dyDescent="0.2">
      <c r="A108" s="7" t="s">
        <v>42</v>
      </c>
    </row>
    <row r="109" spans="1:5" x14ac:dyDescent="0.2">
      <c r="A109" s="7" t="s">
        <v>43</v>
      </c>
    </row>
    <row r="111" spans="1:5" x14ac:dyDescent="0.2">
      <c r="A111" s="14" t="s">
        <v>1002</v>
      </c>
      <c r="D111" s="34">
        <v>0.13657917404025199</v>
      </c>
      <c r="E111" s="10" t="s">
        <v>44</v>
      </c>
    </row>
    <row r="113" spans="1:4" x14ac:dyDescent="0.2">
      <c r="A113" s="14" t="s">
        <v>45</v>
      </c>
      <c r="D113" s="30" t="s">
        <v>46</v>
      </c>
    </row>
    <row r="115" spans="1:4" x14ac:dyDescent="0.2">
      <c r="A115" s="14" t="s">
        <v>1003</v>
      </c>
    </row>
    <row r="117" spans="1:4" x14ac:dyDescent="0.2">
      <c r="A117" s="61" t="s">
        <v>854</v>
      </c>
    </row>
    <row r="118" spans="1:4" x14ac:dyDescent="0.2">
      <c r="A118" s="63"/>
    </row>
    <row r="119" spans="1:4" x14ac:dyDescent="0.2">
      <c r="A119" s="63"/>
    </row>
    <row r="120" spans="1:4" x14ac:dyDescent="0.2">
      <c r="A120" s="63"/>
    </row>
    <row r="121" spans="1:4" x14ac:dyDescent="0.2">
      <c r="A121" s="63"/>
    </row>
    <row r="122" spans="1:4" x14ac:dyDescent="0.2">
      <c r="A122" s="63"/>
    </row>
    <row r="123" spans="1:4" x14ac:dyDescent="0.2">
      <c r="A123" s="63"/>
    </row>
    <row r="124" spans="1:4" x14ac:dyDescent="0.2">
      <c r="A124" s="63"/>
    </row>
    <row r="125" spans="1:4" x14ac:dyDescent="0.2">
      <c r="A125" s="63"/>
    </row>
    <row r="126" spans="1:4" x14ac:dyDescent="0.2">
      <c r="A126" s="63"/>
    </row>
    <row r="127" spans="1:4" x14ac:dyDescent="0.2">
      <c r="A127" s="63"/>
    </row>
    <row r="128" spans="1:4" x14ac:dyDescent="0.2">
      <c r="A128" s="63"/>
    </row>
    <row r="129" spans="1:1" x14ac:dyDescent="0.2">
      <c r="A129" s="63"/>
    </row>
    <row r="130" spans="1:1" x14ac:dyDescent="0.2">
      <c r="A130" s="63"/>
    </row>
    <row r="131" spans="1:1" x14ac:dyDescent="0.2">
      <c r="A131" s="61" t="s">
        <v>1004</v>
      </c>
    </row>
    <row r="132" spans="1:1" x14ac:dyDescent="0.2">
      <c r="A132" s="63"/>
    </row>
    <row r="133" spans="1:1" x14ac:dyDescent="0.2">
      <c r="A133" s="61" t="s">
        <v>1234</v>
      </c>
    </row>
    <row r="134" spans="1:1" x14ac:dyDescent="0.2">
      <c r="A134" s="63"/>
    </row>
    <row r="135" spans="1:1" x14ac:dyDescent="0.2">
      <c r="A135" s="63"/>
    </row>
    <row r="136" spans="1:1" x14ac:dyDescent="0.2">
      <c r="A136" s="63"/>
    </row>
    <row r="137" spans="1:1" x14ac:dyDescent="0.2">
      <c r="A137" s="63"/>
    </row>
    <row r="138" spans="1:1" x14ac:dyDescent="0.2">
      <c r="A138" s="63"/>
    </row>
    <row r="139" spans="1:1" x14ac:dyDescent="0.2">
      <c r="A139" s="63"/>
    </row>
    <row r="140" spans="1:1" x14ac:dyDescent="0.2">
      <c r="A140" s="63"/>
    </row>
    <row r="141" spans="1:1" x14ac:dyDescent="0.2">
      <c r="A141" s="63"/>
    </row>
    <row r="142" spans="1:1" x14ac:dyDescent="0.2">
      <c r="A142" s="63"/>
    </row>
    <row r="143" spans="1:1" x14ac:dyDescent="0.2">
      <c r="A143" s="63"/>
    </row>
    <row r="144" spans="1:1" x14ac:dyDescent="0.2">
      <c r="A144" s="63"/>
    </row>
    <row r="145" spans="1:1" x14ac:dyDescent="0.2">
      <c r="A145" s="63"/>
    </row>
    <row r="146" spans="1:1" x14ac:dyDescent="0.2">
      <c r="A146" s="63"/>
    </row>
    <row r="147" spans="1:1" x14ac:dyDescent="0.2">
      <c r="A147" s="7" t="s">
        <v>1236</v>
      </c>
    </row>
    <row r="148" spans="1:1" x14ac:dyDescent="0.2">
      <c r="A148" s="62"/>
    </row>
    <row r="149" spans="1:1" x14ac:dyDescent="0.2">
      <c r="A149" s="63"/>
    </row>
    <row r="150" spans="1:1" x14ac:dyDescent="0.2">
      <c r="A150" s="62"/>
    </row>
    <row r="151" spans="1:1" x14ac:dyDescent="0.2">
      <c r="A151" s="63"/>
    </row>
    <row r="152" spans="1:1" x14ac:dyDescent="0.2">
      <c r="A152" s="63"/>
    </row>
    <row r="153" spans="1:1" x14ac:dyDescent="0.2">
      <c r="A153" s="63"/>
    </row>
    <row r="154" spans="1:1" x14ac:dyDescent="0.2">
      <c r="A154" s="63"/>
    </row>
    <row r="155" spans="1:1" x14ac:dyDescent="0.2">
      <c r="A155" s="63"/>
    </row>
    <row r="156" spans="1:1" x14ac:dyDescent="0.2">
      <c r="A156" s="63"/>
    </row>
    <row r="157" spans="1:1" x14ac:dyDescent="0.2">
      <c r="A157" s="63"/>
    </row>
    <row r="158" spans="1:1" x14ac:dyDescent="0.2">
      <c r="A158" s="63"/>
    </row>
    <row r="159" spans="1:1" x14ac:dyDescent="0.2">
      <c r="A159" s="63"/>
    </row>
    <row r="160" spans="1:1" x14ac:dyDescent="0.2">
      <c r="A160" s="63"/>
    </row>
    <row r="161" spans="1:1" x14ac:dyDescent="0.2">
      <c r="A161" s="63"/>
    </row>
    <row r="162" spans="1:1" x14ac:dyDescent="0.2">
      <c r="A162" s="63"/>
    </row>
    <row r="163" spans="1:1" x14ac:dyDescent="0.2">
      <c r="A163" s="63"/>
    </row>
    <row r="164" spans="1:1" x14ac:dyDescent="0.2">
      <c r="A164" s="63"/>
    </row>
    <row r="165" spans="1:1" x14ac:dyDescent="0.2">
      <c r="A165" s="62"/>
    </row>
    <row r="166" spans="1:1" x14ac:dyDescent="0.2">
      <c r="A166" s="62"/>
    </row>
    <row r="167" spans="1:1" x14ac:dyDescent="0.2">
      <c r="A167" s="63"/>
    </row>
    <row r="168" spans="1:1" x14ac:dyDescent="0.2">
      <c r="A168" s="62"/>
    </row>
  </sheetData>
  <mergeCells count="10">
    <mergeCell ref="A104:B104"/>
    <mergeCell ref="A105:B105"/>
    <mergeCell ref="A106:B106"/>
    <mergeCell ref="A107:B107"/>
    <mergeCell ref="A1:G1"/>
    <mergeCell ref="A99:B99"/>
    <mergeCell ref="A100:B100"/>
    <mergeCell ref="A101:B101"/>
    <mergeCell ref="A102:B102"/>
    <mergeCell ref="A103:B103"/>
  </mergeCells>
  <conditionalFormatting sqref="F2:F3">
    <cfRule type="cellIs" dxfId="80" priority="2" stopIfTrue="1" operator="between">
      <formula>0.009</formula>
      <formula>-0.009</formula>
    </cfRule>
  </conditionalFormatting>
  <conditionalFormatting sqref="F5:F65535">
    <cfRule type="cellIs" dxfId="7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4"/>
  <sheetViews>
    <sheetView workbookViewId="0">
      <selection sqref="A1:G1"/>
    </sheetView>
  </sheetViews>
  <sheetFormatPr defaultColWidth="9.109375" defaultRowHeight="10.199999999999999" x14ac:dyDescent="0.2"/>
  <cols>
    <col min="1" max="1" width="38.6640625" style="7" bestFit="1" customWidth="1"/>
    <col min="2" max="2" width="40.5546875" style="7" bestFit="1" customWidth="1"/>
    <col min="3" max="3" width="25.5546875" style="7" bestFit="1" customWidth="1"/>
    <col min="4" max="4" width="14.6640625" style="7" bestFit="1" customWidth="1"/>
    <col min="5" max="5" width="31.109375" style="10" customWidth="1"/>
    <col min="6" max="6" width="31.33203125" style="11" bestFit="1" customWidth="1"/>
    <col min="7" max="7" width="36.109375" style="10" customWidth="1"/>
    <col min="8" max="8" width="27" style="7" customWidth="1"/>
    <col min="9" max="16384" width="9.109375" style="7"/>
  </cols>
  <sheetData>
    <row r="1" spans="1:11" s="1" customFormat="1" ht="13.8" x14ac:dyDescent="0.2">
      <c r="A1" s="76" t="s">
        <v>8</v>
      </c>
      <c r="B1" s="77"/>
      <c r="C1" s="77"/>
      <c r="D1" s="77"/>
      <c r="E1" s="77"/>
      <c r="F1" s="77"/>
      <c r="G1" s="77"/>
    </row>
    <row r="2" spans="1:11" s="1" customFormat="1" ht="11.4" x14ac:dyDescent="0.2">
      <c r="E2" s="5"/>
      <c r="F2" s="9"/>
      <c r="G2" s="10"/>
    </row>
    <row r="3" spans="1:11" s="1" customFormat="1" ht="12" x14ac:dyDescent="0.2">
      <c r="A3" s="8" t="s">
        <v>7</v>
      </c>
      <c r="B3" s="2"/>
      <c r="C3" s="3"/>
      <c r="D3" s="3"/>
      <c r="E3" s="4"/>
      <c r="F3" s="9"/>
      <c r="G3" s="10"/>
    </row>
    <row r="4" spans="1:11" s="1" customFormat="1" ht="32.25" customHeight="1" x14ac:dyDescent="0.25">
      <c r="A4" s="36" t="s">
        <v>2</v>
      </c>
      <c r="B4" s="36" t="s">
        <v>0</v>
      </c>
      <c r="C4" s="37" t="s">
        <v>4</v>
      </c>
      <c r="D4" s="37" t="s">
        <v>1</v>
      </c>
      <c r="E4" s="53" t="s">
        <v>6</v>
      </c>
      <c r="F4" s="38" t="s">
        <v>237</v>
      </c>
      <c r="G4" s="53" t="s">
        <v>238</v>
      </c>
      <c r="H4" s="55" t="s">
        <v>239</v>
      </c>
      <c r="I4" s="39" t="s">
        <v>5</v>
      </c>
      <c r="J4" s="35"/>
      <c r="K4" s="35"/>
    </row>
    <row r="5" spans="1:11" x14ac:dyDescent="0.2">
      <c r="A5" s="40" t="s">
        <v>95</v>
      </c>
      <c r="B5" s="41"/>
      <c r="C5" s="41"/>
      <c r="D5" s="41"/>
      <c r="E5" s="42"/>
      <c r="F5" s="43"/>
      <c r="G5" s="42"/>
      <c r="H5" s="41"/>
      <c r="I5" s="41"/>
    </row>
    <row r="6" spans="1:11" x14ac:dyDescent="0.2">
      <c r="A6" s="40" t="s">
        <v>52</v>
      </c>
      <c r="B6" s="41"/>
      <c r="C6" s="41"/>
      <c r="D6" s="41"/>
      <c r="E6" s="42"/>
      <c r="F6" s="43"/>
      <c r="G6" s="42"/>
      <c r="H6" s="41"/>
      <c r="I6" s="41"/>
    </row>
    <row r="7" spans="1:11" x14ac:dyDescent="0.2">
      <c r="A7" s="41" t="s">
        <v>97</v>
      </c>
      <c r="B7" s="41" t="s">
        <v>96</v>
      </c>
      <c r="C7" s="41" t="s">
        <v>98</v>
      </c>
      <c r="D7" s="44">
        <v>270450</v>
      </c>
      <c r="E7" s="42">
        <v>4369.7958749999998</v>
      </c>
      <c r="F7" s="43">
        <v>6.9159627060856499</v>
      </c>
      <c r="G7" s="42">
        <v>-3088.3710000000001</v>
      </c>
      <c r="H7" s="42">
        <v>-4.8878847592752699</v>
      </c>
      <c r="I7" s="45"/>
    </row>
    <row r="8" spans="1:11" x14ac:dyDescent="0.2">
      <c r="A8" s="41" t="s">
        <v>241</v>
      </c>
      <c r="B8" s="41" t="s">
        <v>240</v>
      </c>
      <c r="C8" s="41" t="s">
        <v>121</v>
      </c>
      <c r="D8" s="44">
        <v>105700</v>
      </c>
      <c r="E8" s="42">
        <v>3073.5446000000002</v>
      </c>
      <c r="F8" s="43">
        <v>4.8644194001604104</v>
      </c>
      <c r="G8" s="42">
        <v>-3094.5789</v>
      </c>
      <c r="H8" s="42">
        <v>-4.8977098417530902</v>
      </c>
      <c r="I8" s="45"/>
    </row>
    <row r="9" spans="1:11" x14ac:dyDescent="0.2">
      <c r="A9" s="41" t="s">
        <v>100</v>
      </c>
      <c r="B9" s="41" t="s">
        <v>99</v>
      </c>
      <c r="C9" s="41" t="s">
        <v>98</v>
      </c>
      <c r="D9" s="44">
        <v>231700</v>
      </c>
      <c r="E9" s="42">
        <v>2814.9232999999999</v>
      </c>
      <c r="F9" s="43">
        <v>4.4551061697570802</v>
      </c>
      <c r="G9" s="42">
        <v>-2266.5363000000002</v>
      </c>
      <c r="H9" s="42">
        <v>-3.5871882740493799</v>
      </c>
      <c r="I9" s="45"/>
    </row>
    <row r="10" spans="1:11" x14ac:dyDescent="0.2">
      <c r="A10" s="41" t="s">
        <v>243</v>
      </c>
      <c r="B10" s="41" t="s">
        <v>242</v>
      </c>
      <c r="C10" s="41" t="s">
        <v>124</v>
      </c>
      <c r="D10" s="44">
        <v>527850</v>
      </c>
      <c r="E10" s="42">
        <v>2394.3276000000001</v>
      </c>
      <c r="F10" s="43">
        <v>3.7894402533737499</v>
      </c>
      <c r="G10" s="42">
        <v>-2410.1631000000002</v>
      </c>
      <c r="H10" s="42">
        <v>-3.8145026889119298</v>
      </c>
      <c r="I10" s="45"/>
    </row>
    <row r="11" spans="1:11" x14ac:dyDescent="0.2">
      <c r="A11" s="41" t="s">
        <v>155</v>
      </c>
      <c r="B11" s="41" t="s">
        <v>154</v>
      </c>
      <c r="C11" s="41" t="s">
        <v>121</v>
      </c>
      <c r="D11" s="44">
        <v>17400</v>
      </c>
      <c r="E11" s="42">
        <v>2282.1491999999998</v>
      </c>
      <c r="F11" s="43">
        <v>3.6118984063353299</v>
      </c>
      <c r="G11" s="42">
        <v>-2052.7400750000002</v>
      </c>
      <c r="H11" s="42">
        <v>-3.2488185283912001</v>
      </c>
      <c r="I11" s="45"/>
    </row>
    <row r="12" spans="1:11" x14ac:dyDescent="0.2">
      <c r="A12" s="41" t="s">
        <v>118</v>
      </c>
      <c r="B12" s="41" t="s">
        <v>117</v>
      </c>
      <c r="C12" s="41" t="s">
        <v>98</v>
      </c>
      <c r="D12" s="44">
        <v>149375</v>
      </c>
      <c r="E12" s="42">
        <v>1741.8618750000001</v>
      </c>
      <c r="F12" s="43">
        <v>2.7567996563803798</v>
      </c>
      <c r="G12" s="42">
        <v>-1753.8865625000001</v>
      </c>
      <c r="H12" s="42">
        <v>-2.77583081771634</v>
      </c>
      <c r="I12" s="45"/>
    </row>
    <row r="13" spans="1:11" x14ac:dyDescent="0.2">
      <c r="A13" s="41" t="s">
        <v>245</v>
      </c>
      <c r="B13" s="41" t="s">
        <v>244</v>
      </c>
      <c r="C13" s="41" t="s">
        <v>112</v>
      </c>
      <c r="D13" s="44">
        <v>437400</v>
      </c>
      <c r="E13" s="42">
        <v>1531.1187</v>
      </c>
      <c r="F13" s="43">
        <v>2.4232618938499799</v>
      </c>
      <c r="G13" s="42">
        <v>-1537.6796999999999</v>
      </c>
      <c r="H13" s="42">
        <v>-2.43364581854867</v>
      </c>
      <c r="I13" s="45"/>
    </row>
    <row r="14" spans="1:11" x14ac:dyDescent="0.2">
      <c r="A14" s="41" t="s">
        <v>105</v>
      </c>
      <c r="B14" s="41" t="s">
        <v>104</v>
      </c>
      <c r="C14" s="41" t="s">
        <v>106</v>
      </c>
      <c r="D14" s="44">
        <v>38600</v>
      </c>
      <c r="E14" s="42">
        <v>1472.59</v>
      </c>
      <c r="F14" s="43">
        <v>2.3306300368903798</v>
      </c>
      <c r="G14" s="42">
        <v>-379.36799999999999</v>
      </c>
      <c r="H14" s="42">
        <v>-0.60041590383951304</v>
      </c>
      <c r="I14" s="45"/>
    </row>
    <row r="15" spans="1:11" x14ac:dyDescent="0.2">
      <c r="A15" s="41" t="s">
        <v>129</v>
      </c>
      <c r="B15" s="41" t="s">
        <v>128</v>
      </c>
      <c r="C15" s="41" t="s">
        <v>130</v>
      </c>
      <c r="D15" s="44">
        <v>74900</v>
      </c>
      <c r="E15" s="42">
        <v>1287.79315</v>
      </c>
      <c r="F15" s="43">
        <v>2.0381568506452399</v>
      </c>
      <c r="G15" s="42">
        <v>-1292.5867499999999</v>
      </c>
      <c r="H15" s="42">
        <v>-2.0457435571588198</v>
      </c>
      <c r="I15" s="45"/>
    </row>
    <row r="16" spans="1:11" x14ac:dyDescent="0.2">
      <c r="A16" s="41" t="s">
        <v>171</v>
      </c>
      <c r="B16" s="41" t="s">
        <v>170</v>
      </c>
      <c r="C16" s="41" t="s">
        <v>103</v>
      </c>
      <c r="D16" s="44">
        <v>81200</v>
      </c>
      <c r="E16" s="42">
        <v>1262.1728000000001</v>
      </c>
      <c r="F16" s="43">
        <v>1.9976081865461699</v>
      </c>
      <c r="G16" s="42">
        <v>-936.3</v>
      </c>
      <c r="H16" s="42">
        <v>-1.4818577496387</v>
      </c>
      <c r="I16" s="45"/>
    </row>
    <row r="17" spans="1:9" x14ac:dyDescent="0.2">
      <c r="A17" s="41" t="s">
        <v>116</v>
      </c>
      <c r="B17" s="41" t="s">
        <v>115</v>
      </c>
      <c r="C17" s="41" t="s">
        <v>103</v>
      </c>
      <c r="D17" s="44">
        <v>75950</v>
      </c>
      <c r="E17" s="42">
        <v>1247.5546999999999</v>
      </c>
      <c r="F17" s="43">
        <v>1.97447249844408</v>
      </c>
      <c r="G17" s="42">
        <v>-698.37267499999996</v>
      </c>
      <c r="H17" s="42">
        <v>-1.1052963372686799</v>
      </c>
      <c r="I17" s="45"/>
    </row>
    <row r="18" spans="1:9" x14ac:dyDescent="0.2">
      <c r="A18" s="41" t="s">
        <v>247</v>
      </c>
      <c r="B18" s="41" t="s">
        <v>246</v>
      </c>
      <c r="C18" s="41" t="s">
        <v>187</v>
      </c>
      <c r="D18" s="44">
        <v>15625</v>
      </c>
      <c r="E18" s="42">
        <v>1063.5859379999999</v>
      </c>
      <c r="F18" s="43">
        <v>1.68330990562005</v>
      </c>
      <c r="G18" s="42">
        <v>-1070.734375</v>
      </c>
      <c r="H18" s="42">
        <v>-1.69462355163762</v>
      </c>
      <c r="I18" s="45"/>
    </row>
    <row r="19" spans="1:9" x14ac:dyDescent="0.2">
      <c r="A19" s="41" t="s">
        <v>249</v>
      </c>
      <c r="B19" s="41" t="s">
        <v>248</v>
      </c>
      <c r="C19" s="41" t="s">
        <v>148</v>
      </c>
      <c r="D19" s="44">
        <v>21600</v>
      </c>
      <c r="E19" s="42">
        <v>1063.3356000000001</v>
      </c>
      <c r="F19" s="43">
        <v>1.68291370215393</v>
      </c>
      <c r="G19" s="42">
        <v>-1067.6556</v>
      </c>
      <c r="H19" s="42">
        <v>-1.6897508542188999</v>
      </c>
      <c r="I19" s="45"/>
    </row>
    <row r="20" spans="1:9" x14ac:dyDescent="0.2">
      <c r="A20" s="41" t="s">
        <v>251</v>
      </c>
      <c r="B20" s="41" t="s">
        <v>250</v>
      </c>
      <c r="C20" s="41" t="s">
        <v>252</v>
      </c>
      <c r="D20" s="44">
        <v>211200</v>
      </c>
      <c r="E20" s="42">
        <v>1046.1792</v>
      </c>
      <c r="F20" s="43">
        <v>1.65576071241143</v>
      </c>
      <c r="G20" s="42">
        <v>-1053.2544</v>
      </c>
      <c r="H20" s="42">
        <v>-1.6669584481267401</v>
      </c>
      <c r="I20" s="45"/>
    </row>
    <row r="21" spans="1:9" x14ac:dyDescent="0.2">
      <c r="A21" s="41" t="s">
        <v>102</v>
      </c>
      <c r="B21" s="41" t="s">
        <v>101</v>
      </c>
      <c r="C21" s="41" t="s">
        <v>103</v>
      </c>
      <c r="D21" s="44">
        <v>52700</v>
      </c>
      <c r="E21" s="42">
        <v>984.56775000000005</v>
      </c>
      <c r="F21" s="43">
        <v>1.5582498669036</v>
      </c>
      <c r="G21" s="42"/>
      <c r="H21" s="42"/>
      <c r="I21" s="45"/>
    </row>
    <row r="22" spans="1:9" x14ac:dyDescent="0.2">
      <c r="A22" s="41" t="s">
        <v>254</v>
      </c>
      <c r="B22" s="41" t="s">
        <v>253</v>
      </c>
      <c r="C22" s="41" t="s">
        <v>252</v>
      </c>
      <c r="D22" s="44">
        <v>30000</v>
      </c>
      <c r="E22" s="42">
        <v>811.69500000000005</v>
      </c>
      <c r="F22" s="43">
        <v>1.28464864476449</v>
      </c>
      <c r="G22" s="42">
        <v>-815.08500000000004</v>
      </c>
      <c r="H22" s="42">
        <v>-1.2900139099265899</v>
      </c>
      <c r="I22" s="45"/>
    </row>
    <row r="23" spans="1:9" x14ac:dyDescent="0.2">
      <c r="A23" s="41" t="s">
        <v>256</v>
      </c>
      <c r="B23" s="41" t="s">
        <v>255</v>
      </c>
      <c r="C23" s="41" t="s">
        <v>127</v>
      </c>
      <c r="D23" s="44">
        <v>13600</v>
      </c>
      <c r="E23" s="42">
        <v>794.10400000000004</v>
      </c>
      <c r="F23" s="43">
        <v>1.25680782486286</v>
      </c>
      <c r="G23" s="42">
        <v>-798.57159999999999</v>
      </c>
      <c r="H23" s="42">
        <v>-1.26387857962339</v>
      </c>
      <c r="I23" s="45"/>
    </row>
    <row r="24" spans="1:9" x14ac:dyDescent="0.2">
      <c r="A24" s="41" t="s">
        <v>258</v>
      </c>
      <c r="B24" s="41" t="s">
        <v>257</v>
      </c>
      <c r="C24" s="41" t="s">
        <v>112</v>
      </c>
      <c r="D24" s="44">
        <v>198450</v>
      </c>
      <c r="E24" s="42">
        <v>778.42012499999998</v>
      </c>
      <c r="F24" s="43">
        <v>1.23198536228343</v>
      </c>
      <c r="G24" s="42">
        <v>-783.08370000000002</v>
      </c>
      <c r="H24" s="42">
        <v>-1.23936628159858</v>
      </c>
      <c r="I24" s="45"/>
    </row>
    <row r="25" spans="1:9" x14ac:dyDescent="0.2">
      <c r="A25" s="41" t="s">
        <v>123</v>
      </c>
      <c r="B25" s="41" t="s">
        <v>122</v>
      </c>
      <c r="C25" s="41" t="s">
        <v>124</v>
      </c>
      <c r="D25" s="44">
        <v>185000</v>
      </c>
      <c r="E25" s="42">
        <v>769.6</v>
      </c>
      <c r="F25" s="43">
        <v>1.21802597898317</v>
      </c>
      <c r="G25" s="42"/>
      <c r="H25" s="42"/>
      <c r="I25" s="45"/>
    </row>
    <row r="26" spans="1:9" x14ac:dyDescent="0.2">
      <c r="A26" s="41" t="s">
        <v>260</v>
      </c>
      <c r="B26" s="41" t="s">
        <v>259</v>
      </c>
      <c r="C26" s="41" t="s">
        <v>98</v>
      </c>
      <c r="D26" s="44">
        <v>263250</v>
      </c>
      <c r="E26" s="42">
        <v>667.73362499999996</v>
      </c>
      <c r="F26" s="43">
        <v>1.05680470671857</v>
      </c>
      <c r="G26" s="42">
        <v>-672.47212500000001</v>
      </c>
      <c r="H26" s="42">
        <v>-1.0643042078898399</v>
      </c>
      <c r="I26" s="45"/>
    </row>
    <row r="27" spans="1:9" x14ac:dyDescent="0.2">
      <c r="A27" s="41" t="s">
        <v>165</v>
      </c>
      <c r="B27" s="41" t="s">
        <v>164</v>
      </c>
      <c r="C27" s="41" t="s">
        <v>166</v>
      </c>
      <c r="D27" s="44">
        <v>80200</v>
      </c>
      <c r="E27" s="42">
        <v>573.83100000000002</v>
      </c>
      <c r="F27" s="43">
        <v>0.90818745523115096</v>
      </c>
      <c r="G27" s="42">
        <v>-340.37079999999997</v>
      </c>
      <c r="H27" s="42">
        <v>-0.53869604585146402</v>
      </c>
      <c r="I27" s="45"/>
    </row>
    <row r="28" spans="1:9" x14ac:dyDescent="0.2">
      <c r="A28" s="41" t="s">
        <v>108</v>
      </c>
      <c r="B28" s="41" t="s">
        <v>107</v>
      </c>
      <c r="C28" s="41" t="s">
        <v>109</v>
      </c>
      <c r="D28" s="44">
        <v>35900</v>
      </c>
      <c r="E28" s="42">
        <v>535.46645000000001</v>
      </c>
      <c r="F28" s="43">
        <v>0.84746887600558096</v>
      </c>
      <c r="G28" s="42"/>
      <c r="H28" s="42"/>
      <c r="I28" s="45"/>
    </row>
    <row r="29" spans="1:9" x14ac:dyDescent="0.2">
      <c r="A29" s="41" t="s">
        <v>150</v>
      </c>
      <c r="B29" s="41" t="s">
        <v>149</v>
      </c>
      <c r="C29" s="41" t="s">
        <v>98</v>
      </c>
      <c r="D29" s="44">
        <v>37200</v>
      </c>
      <c r="E29" s="42">
        <v>531.14160000000004</v>
      </c>
      <c r="F29" s="43">
        <v>0.84062404797127099</v>
      </c>
      <c r="G29" s="42"/>
      <c r="H29" s="42"/>
      <c r="I29" s="45"/>
    </row>
    <row r="30" spans="1:9" x14ac:dyDescent="0.2">
      <c r="A30" s="41" t="s">
        <v>144</v>
      </c>
      <c r="B30" s="41" t="s">
        <v>143</v>
      </c>
      <c r="C30" s="41" t="s">
        <v>145</v>
      </c>
      <c r="D30" s="44">
        <v>36000</v>
      </c>
      <c r="E30" s="42">
        <v>523.08000000000004</v>
      </c>
      <c r="F30" s="43">
        <v>0.82786516253445797</v>
      </c>
      <c r="G30" s="42"/>
      <c r="H30" s="42"/>
      <c r="I30" s="45"/>
    </row>
    <row r="31" spans="1:9" x14ac:dyDescent="0.2">
      <c r="A31" s="41" t="s">
        <v>262</v>
      </c>
      <c r="B31" s="41" t="s">
        <v>261</v>
      </c>
      <c r="C31" s="41" t="s">
        <v>190</v>
      </c>
      <c r="D31" s="44">
        <v>76500</v>
      </c>
      <c r="E31" s="42">
        <v>520.16174999999998</v>
      </c>
      <c r="F31" s="43">
        <v>0.82324652387389696</v>
      </c>
      <c r="G31" s="42">
        <v>-523.29825000000005</v>
      </c>
      <c r="H31" s="42">
        <v>-0.82821058115440804</v>
      </c>
      <c r="I31" s="45"/>
    </row>
    <row r="32" spans="1:9" x14ac:dyDescent="0.2">
      <c r="A32" s="41" t="s">
        <v>132</v>
      </c>
      <c r="B32" s="41" t="s">
        <v>131</v>
      </c>
      <c r="C32" s="41" t="s">
        <v>133</v>
      </c>
      <c r="D32" s="44">
        <v>110000</v>
      </c>
      <c r="E32" s="42">
        <v>496.54</v>
      </c>
      <c r="F32" s="43">
        <v>0.78586099220933703</v>
      </c>
      <c r="G32" s="42"/>
      <c r="H32" s="42"/>
      <c r="I32" s="45"/>
    </row>
    <row r="33" spans="1:9" x14ac:dyDescent="0.2">
      <c r="A33" s="41" t="s">
        <v>126</v>
      </c>
      <c r="B33" s="41" t="s">
        <v>125</v>
      </c>
      <c r="C33" s="41" t="s">
        <v>127</v>
      </c>
      <c r="D33" s="44">
        <v>215000</v>
      </c>
      <c r="E33" s="42">
        <v>493.3175</v>
      </c>
      <c r="F33" s="43">
        <v>0.78076082495716304</v>
      </c>
      <c r="G33" s="42"/>
      <c r="H33" s="42"/>
      <c r="I33" s="45"/>
    </row>
    <row r="34" spans="1:9" x14ac:dyDescent="0.2">
      <c r="A34" s="41" t="s">
        <v>264</v>
      </c>
      <c r="B34" s="41" t="s">
        <v>263</v>
      </c>
      <c r="C34" s="41" t="s">
        <v>124</v>
      </c>
      <c r="D34" s="44">
        <v>133200</v>
      </c>
      <c r="E34" s="42">
        <v>463.80239999999998</v>
      </c>
      <c r="F34" s="43">
        <v>0.73404804094951404</v>
      </c>
      <c r="G34" s="42">
        <v>-462.47039999999998</v>
      </c>
      <c r="H34" s="42">
        <v>-0.73193991906281197</v>
      </c>
      <c r="I34" s="45"/>
    </row>
    <row r="35" spans="1:9" x14ac:dyDescent="0.2">
      <c r="A35" s="41" t="s">
        <v>266</v>
      </c>
      <c r="B35" s="41" t="s">
        <v>265</v>
      </c>
      <c r="C35" s="41" t="s">
        <v>133</v>
      </c>
      <c r="D35" s="44">
        <v>25000</v>
      </c>
      <c r="E35" s="42">
        <v>462.46249999999998</v>
      </c>
      <c r="F35" s="43">
        <v>0.73192741593750799</v>
      </c>
      <c r="G35" s="42">
        <v>-455.11200000000002</v>
      </c>
      <c r="H35" s="42">
        <v>-0.72029397004546603</v>
      </c>
      <c r="I35" s="45"/>
    </row>
    <row r="36" spans="1:9" x14ac:dyDescent="0.2">
      <c r="A36" s="41" t="s">
        <v>141</v>
      </c>
      <c r="B36" s="41" t="s">
        <v>140</v>
      </c>
      <c r="C36" s="41" t="s">
        <v>142</v>
      </c>
      <c r="D36" s="44">
        <v>6975</v>
      </c>
      <c r="E36" s="42">
        <v>461.41717499999999</v>
      </c>
      <c r="F36" s="43">
        <v>0.73027300714530397</v>
      </c>
      <c r="G36" s="42">
        <v>-124.6134375</v>
      </c>
      <c r="H36" s="42">
        <v>-0.19722245868684499</v>
      </c>
      <c r="I36" s="45"/>
    </row>
    <row r="37" spans="1:9" x14ac:dyDescent="0.2">
      <c r="A37" s="41" t="s">
        <v>268</v>
      </c>
      <c r="B37" s="41" t="s">
        <v>267</v>
      </c>
      <c r="C37" s="41" t="s">
        <v>130</v>
      </c>
      <c r="D37" s="44">
        <v>29250</v>
      </c>
      <c r="E37" s="42">
        <v>451.70774999999998</v>
      </c>
      <c r="F37" s="43">
        <v>0.71490615177759498</v>
      </c>
      <c r="G37" s="42">
        <v>-450.81562500000001</v>
      </c>
      <c r="H37" s="42">
        <v>-0.71349420865584301</v>
      </c>
      <c r="I37" s="45"/>
    </row>
    <row r="38" spans="1:9" x14ac:dyDescent="0.2">
      <c r="A38" s="41" t="s">
        <v>114</v>
      </c>
      <c r="B38" s="41" t="s">
        <v>113</v>
      </c>
      <c r="C38" s="41" t="s">
        <v>98</v>
      </c>
      <c r="D38" s="44">
        <v>48200</v>
      </c>
      <c r="E38" s="42">
        <v>420.49680000000001</v>
      </c>
      <c r="F38" s="43">
        <v>0.66550938991592001</v>
      </c>
      <c r="G38" s="42"/>
      <c r="H38" s="42"/>
      <c r="I38" s="45"/>
    </row>
    <row r="39" spans="1:9" x14ac:dyDescent="0.2">
      <c r="A39" s="41" t="s">
        <v>270</v>
      </c>
      <c r="B39" s="41" t="s">
        <v>269</v>
      </c>
      <c r="C39" s="41" t="s">
        <v>98</v>
      </c>
      <c r="D39" s="44">
        <v>21700</v>
      </c>
      <c r="E39" s="42">
        <v>392.3143</v>
      </c>
      <c r="F39" s="43">
        <v>0.62090567739942704</v>
      </c>
      <c r="G39" s="42">
        <v>-385.06619999999998</v>
      </c>
      <c r="H39" s="42">
        <v>-0.60943429733411003</v>
      </c>
      <c r="I39" s="45"/>
    </row>
    <row r="40" spans="1:9" x14ac:dyDescent="0.2">
      <c r="A40" s="41" t="s">
        <v>272</v>
      </c>
      <c r="B40" s="41" t="s">
        <v>271</v>
      </c>
      <c r="C40" s="41" t="s">
        <v>103</v>
      </c>
      <c r="D40" s="44">
        <v>8050</v>
      </c>
      <c r="E40" s="42">
        <v>353.02067499999998</v>
      </c>
      <c r="F40" s="43">
        <v>0.55871667524451196</v>
      </c>
      <c r="G40" s="42">
        <v>-354.630675</v>
      </c>
      <c r="H40" s="42">
        <v>-0.56126478052798701</v>
      </c>
      <c r="I40" s="45"/>
    </row>
    <row r="41" spans="1:9" x14ac:dyDescent="0.2">
      <c r="A41" s="41" t="s">
        <v>274</v>
      </c>
      <c r="B41" s="41" t="s">
        <v>273</v>
      </c>
      <c r="C41" s="41" t="s">
        <v>112</v>
      </c>
      <c r="D41" s="44">
        <v>165750</v>
      </c>
      <c r="E41" s="42">
        <v>301.11802499999999</v>
      </c>
      <c r="F41" s="43">
        <v>0.47657169593308901</v>
      </c>
      <c r="G41" s="42">
        <v>-302.65949999999998</v>
      </c>
      <c r="H41" s="42">
        <v>-0.47901134847460802</v>
      </c>
      <c r="I41" s="45"/>
    </row>
    <row r="42" spans="1:9" x14ac:dyDescent="0.2">
      <c r="A42" s="41" t="s">
        <v>276</v>
      </c>
      <c r="B42" s="41" t="s">
        <v>275</v>
      </c>
      <c r="C42" s="41" t="s">
        <v>98</v>
      </c>
      <c r="D42" s="44">
        <v>137200</v>
      </c>
      <c r="E42" s="42">
        <v>299.20576</v>
      </c>
      <c r="F42" s="43">
        <v>0.473545203666067</v>
      </c>
      <c r="G42" s="42">
        <v>-299.27436</v>
      </c>
      <c r="H42" s="42">
        <v>-0.47365377510857998</v>
      </c>
      <c r="I42" s="45"/>
    </row>
    <row r="43" spans="1:9" x14ac:dyDescent="0.2">
      <c r="A43" s="41" t="s">
        <v>278</v>
      </c>
      <c r="B43" s="41" t="s">
        <v>277</v>
      </c>
      <c r="C43" s="41" t="s">
        <v>133</v>
      </c>
      <c r="D43" s="44">
        <v>8225</v>
      </c>
      <c r="E43" s="42">
        <v>284.49863749999997</v>
      </c>
      <c r="F43" s="43">
        <v>0.450268621959871</v>
      </c>
      <c r="G43" s="42">
        <v>-286.5055375</v>
      </c>
      <c r="H43" s="42">
        <v>-0.45344489058931697</v>
      </c>
      <c r="I43" s="45"/>
    </row>
    <row r="44" spans="1:9" x14ac:dyDescent="0.2">
      <c r="A44" s="41" t="s">
        <v>120</v>
      </c>
      <c r="B44" s="41" t="s">
        <v>119</v>
      </c>
      <c r="C44" s="41" t="s">
        <v>121</v>
      </c>
      <c r="D44" s="44">
        <v>24300</v>
      </c>
      <c r="E44" s="42">
        <v>281.06594999999999</v>
      </c>
      <c r="F44" s="43">
        <v>0.44483579639759102</v>
      </c>
      <c r="G44" s="42">
        <v>-63.607500000000002</v>
      </c>
      <c r="H44" s="42">
        <v>-0.10066994212340501</v>
      </c>
      <c r="I44" s="45"/>
    </row>
    <row r="45" spans="1:9" x14ac:dyDescent="0.2">
      <c r="A45" s="41" t="s">
        <v>147</v>
      </c>
      <c r="B45" s="41" t="s">
        <v>146</v>
      </c>
      <c r="C45" s="41" t="s">
        <v>148</v>
      </c>
      <c r="D45" s="44">
        <v>82000</v>
      </c>
      <c r="E45" s="42">
        <v>259.161</v>
      </c>
      <c r="F45" s="43">
        <v>0.41016739960922399</v>
      </c>
      <c r="G45" s="42"/>
      <c r="H45" s="42"/>
      <c r="I45" s="45"/>
    </row>
    <row r="46" spans="1:9" x14ac:dyDescent="0.2">
      <c r="A46" s="41" t="s">
        <v>280</v>
      </c>
      <c r="B46" s="41" t="s">
        <v>279</v>
      </c>
      <c r="C46" s="41" t="s">
        <v>98</v>
      </c>
      <c r="D46" s="44">
        <v>222750</v>
      </c>
      <c r="E46" s="42">
        <v>255.516525</v>
      </c>
      <c r="F46" s="43">
        <v>0.40439938345829501</v>
      </c>
      <c r="G46" s="42">
        <v>-256.98667499999999</v>
      </c>
      <c r="H46" s="42">
        <v>-0.406726151770408</v>
      </c>
      <c r="I46" s="45"/>
    </row>
    <row r="47" spans="1:9" x14ac:dyDescent="0.2">
      <c r="A47" s="41" t="s">
        <v>135</v>
      </c>
      <c r="B47" s="41" t="s">
        <v>134</v>
      </c>
      <c r="C47" s="41" t="s">
        <v>136</v>
      </c>
      <c r="D47" s="44">
        <v>16000</v>
      </c>
      <c r="E47" s="42">
        <v>226.12799999999999</v>
      </c>
      <c r="F47" s="43">
        <v>0.35788692642347603</v>
      </c>
      <c r="G47" s="42"/>
      <c r="H47" s="42"/>
      <c r="I47" s="45"/>
    </row>
    <row r="48" spans="1:9" x14ac:dyDescent="0.2">
      <c r="A48" s="41" t="s">
        <v>220</v>
      </c>
      <c r="B48" s="41" t="s">
        <v>219</v>
      </c>
      <c r="C48" s="41" t="s">
        <v>109</v>
      </c>
      <c r="D48" s="44">
        <v>50000</v>
      </c>
      <c r="E48" s="42">
        <v>216.57499999999999</v>
      </c>
      <c r="F48" s="43">
        <v>0.34276764085015698</v>
      </c>
      <c r="G48" s="42"/>
      <c r="H48" s="42"/>
      <c r="I48" s="45"/>
    </row>
    <row r="49" spans="1:9" x14ac:dyDescent="0.2">
      <c r="A49" s="41" t="s">
        <v>138</v>
      </c>
      <c r="B49" s="41" t="s">
        <v>137</v>
      </c>
      <c r="C49" s="41" t="s">
        <v>139</v>
      </c>
      <c r="D49" s="44">
        <v>31250</v>
      </c>
      <c r="E49" s="42">
        <v>210.65625</v>
      </c>
      <c r="F49" s="43">
        <v>0.33340018858520598</v>
      </c>
      <c r="G49" s="42">
        <v>-105.69</v>
      </c>
      <c r="H49" s="42">
        <v>-0.16727282447860201</v>
      </c>
      <c r="I49" s="45"/>
    </row>
    <row r="50" spans="1:9" x14ac:dyDescent="0.2">
      <c r="A50" s="41" t="s">
        <v>282</v>
      </c>
      <c r="B50" s="41" t="s">
        <v>281</v>
      </c>
      <c r="C50" s="41" t="s">
        <v>130</v>
      </c>
      <c r="D50" s="44">
        <v>55000</v>
      </c>
      <c r="E50" s="42">
        <v>199.29249999999999</v>
      </c>
      <c r="F50" s="43">
        <v>0.31541507590502099</v>
      </c>
      <c r="G50" s="42">
        <v>-200.53</v>
      </c>
      <c r="H50" s="42">
        <v>-0.31737363509030198</v>
      </c>
      <c r="I50" s="45"/>
    </row>
    <row r="51" spans="1:9" x14ac:dyDescent="0.2">
      <c r="A51" s="41" t="s">
        <v>284</v>
      </c>
      <c r="B51" s="41" t="s">
        <v>283</v>
      </c>
      <c r="C51" s="41" t="s">
        <v>121</v>
      </c>
      <c r="D51" s="44">
        <v>3300</v>
      </c>
      <c r="E51" s="42">
        <v>181.11885000000001</v>
      </c>
      <c r="F51" s="43">
        <v>0.28665211094537002</v>
      </c>
      <c r="G51" s="42">
        <v>-181.2723</v>
      </c>
      <c r="H51" s="42">
        <v>-0.28689497228434502</v>
      </c>
      <c r="I51" s="45"/>
    </row>
    <row r="52" spans="1:9" x14ac:dyDescent="0.2">
      <c r="A52" s="41" t="s">
        <v>286</v>
      </c>
      <c r="B52" s="41" t="s">
        <v>285</v>
      </c>
      <c r="C52" s="41" t="s">
        <v>190</v>
      </c>
      <c r="D52" s="44">
        <v>4500</v>
      </c>
      <c r="E52" s="42">
        <v>116.57925</v>
      </c>
      <c r="F52" s="43">
        <v>0.184506958303501</v>
      </c>
      <c r="G52" s="42">
        <v>-117.099</v>
      </c>
      <c r="H52" s="42">
        <v>-0.18532955316131899</v>
      </c>
      <c r="I52" s="45"/>
    </row>
    <row r="53" spans="1:9" x14ac:dyDescent="0.2">
      <c r="A53" s="41" t="s">
        <v>189</v>
      </c>
      <c r="B53" s="41" t="s">
        <v>188</v>
      </c>
      <c r="C53" s="41" t="s">
        <v>190</v>
      </c>
      <c r="D53" s="44">
        <v>950</v>
      </c>
      <c r="E53" s="42">
        <v>112.9284</v>
      </c>
      <c r="F53" s="43">
        <v>0.17872885260525401</v>
      </c>
      <c r="G53" s="42"/>
      <c r="H53" s="42"/>
      <c r="I53" s="45"/>
    </row>
    <row r="54" spans="1:9" x14ac:dyDescent="0.2">
      <c r="A54" s="41" t="s">
        <v>176</v>
      </c>
      <c r="B54" s="41" t="s">
        <v>175</v>
      </c>
      <c r="C54" s="41" t="s">
        <v>177</v>
      </c>
      <c r="D54" s="44">
        <v>3200</v>
      </c>
      <c r="E54" s="42">
        <v>112.5424</v>
      </c>
      <c r="F54" s="43">
        <v>0.178117940406856</v>
      </c>
      <c r="G54" s="42"/>
      <c r="H54" s="42"/>
      <c r="I54" s="45"/>
    </row>
    <row r="55" spans="1:9" x14ac:dyDescent="0.2">
      <c r="A55" s="41" t="s">
        <v>168</v>
      </c>
      <c r="B55" s="41" t="s">
        <v>167</v>
      </c>
      <c r="C55" s="41" t="s">
        <v>169</v>
      </c>
      <c r="D55" s="44">
        <v>32000</v>
      </c>
      <c r="E55" s="42">
        <v>106.944</v>
      </c>
      <c r="F55" s="43">
        <v>0.16925749778635199</v>
      </c>
      <c r="G55" s="42"/>
      <c r="H55" s="42"/>
      <c r="I55" s="45"/>
    </row>
    <row r="56" spans="1:9" x14ac:dyDescent="0.2">
      <c r="A56" s="41" t="s">
        <v>111</v>
      </c>
      <c r="B56" s="41" t="s">
        <v>110</v>
      </c>
      <c r="C56" s="41" t="s">
        <v>112</v>
      </c>
      <c r="D56" s="44">
        <v>3500</v>
      </c>
      <c r="E56" s="42">
        <v>105.37975</v>
      </c>
      <c r="F56" s="43">
        <v>0.166781799842454</v>
      </c>
      <c r="G56" s="42">
        <v>-105.74724999999999</v>
      </c>
      <c r="H56" s="42">
        <v>-0.167363432570203</v>
      </c>
      <c r="I56" s="45"/>
    </row>
    <row r="57" spans="1:9" x14ac:dyDescent="0.2">
      <c r="A57" s="41" t="s">
        <v>288</v>
      </c>
      <c r="B57" s="41" t="s">
        <v>287</v>
      </c>
      <c r="C57" s="41" t="s">
        <v>289</v>
      </c>
      <c r="D57" s="44">
        <v>6400</v>
      </c>
      <c r="E57" s="42">
        <v>100.4736</v>
      </c>
      <c r="F57" s="43">
        <v>0.15901696336014001</v>
      </c>
      <c r="G57" s="42">
        <v>-101.16160000000001</v>
      </c>
      <c r="H57" s="42">
        <v>-0.160105843133452</v>
      </c>
      <c r="I57" s="45"/>
    </row>
    <row r="58" spans="1:9" x14ac:dyDescent="0.2">
      <c r="A58" s="41" t="s">
        <v>199</v>
      </c>
      <c r="B58" s="41" t="s">
        <v>198</v>
      </c>
      <c r="C58" s="41" t="s">
        <v>190</v>
      </c>
      <c r="D58" s="44">
        <v>5000</v>
      </c>
      <c r="E58" s="42">
        <v>92.527500000000003</v>
      </c>
      <c r="F58" s="43">
        <v>0.14644087678062101</v>
      </c>
      <c r="G58" s="42"/>
      <c r="H58" s="42"/>
      <c r="I58" s="45"/>
    </row>
    <row r="59" spans="1:9" x14ac:dyDescent="0.2">
      <c r="A59" s="41" t="s">
        <v>157</v>
      </c>
      <c r="B59" s="41" t="s">
        <v>156</v>
      </c>
      <c r="C59" s="41" t="s">
        <v>153</v>
      </c>
      <c r="D59" s="44">
        <v>5500</v>
      </c>
      <c r="E59" s="42">
        <v>90.851749999999996</v>
      </c>
      <c r="F59" s="43">
        <v>0.143788710675786</v>
      </c>
      <c r="G59" s="42"/>
      <c r="H59" s="42"/>
      <c r="I59" s="45"/>
    </row>
    <row r="60" spans="1:9" x14ac:dyDescent="0.2">
      <c r="A60" s="41" t="s">
        <v>186</v>
      </c>
      <c r="B60" s="41" t="s">
        <v>185</v>
      </c>
      <c r="C60" s="41" t="s">
        <v>187</v>
      </c>
      <c r="D60" s="44">
        <v>12000</v>
      </c>
      <c r="E60" s="42">
        <v>87.221999999999994</v>
      </c>
      <c r="F60" s="43">
        <v>0.13804399940081899</v>
      </c>
      <c r="G60" s="42"/>
      <c r="H60" s="42"/>
      <c r="I60" s="45"/>
    </row>
    <row r="61" spans="1:9" x14ac:dyDescent="0.2">
      <c r="A61" s="41" t="s">
        <v>152</v>
      </c>
      <c r="B61" s="41" t="s">
        <v>151</v>
      </c>
      <c r="C61" s="41" t="s">
        <v>153</v>
      </c>
      <c r="D61" s="44">
        <v>14000</v>
      </c>
      <c r="E61" s="42">
        <v>83.831999999999994</v>
      </c>
      <c r="F61" s="43">
        <v>0.13267873423871801</v>
      </c>
      <c r="G61" s="42"/>
      <c r="H61" s="42"/>
      <c r="I61" s="45"/>
    </row>
    <row r="62" spans="1:9" x14ac:dyDescent="0.2">
      <c r="A62" s="40" t="s">
        <v>25</v>
      </c>
      <c r="B62" s="40"/>
      <c r="C62" s="40"/>
      <c r="D62" s="40"/>
      <c r="E62" s="46">
        <f>SUM(E7:E61)</f>
        <v>41859.430085499989</v>
      </c>
      <c r="F62" s="47">
        <f>SUM(F7:F61)</f>
        <v>66.249835381456492</v>
      </c>
      <c r="G62" s="46">
        <f>SUM(G7:G61)</f>
        <v>-30888.350972499989</v>
      </c>
      <c r="H62" s="46">
        <f>SUM(H7:H61)</f>
        <v>-48.886192739676723</v>
      </c>
      <c r="I62" s="40"/>
    </row>
    <row r="63" spans="1:9" x14ac:dyDescent="0.2">
      <c r="A63" s="41"/>
      <c r="B63" s="41"/>
      <c r="C63" s="41"/>
      <c r="D63" s="41"/>
      <c r="E63" s="42"/>
      <c r="F63" s="43"/>
      <c r="G63" s="42"/>
      <c r="H63" s="41"/>
      <c r="I63" s="41"/>
    </row>
    <row r="64" spans="1:9" x14ac:dyDescent="0.2">
      <c r="A64" s="40" t="s">
        <v>51</v>
      </c>
      <c r="B64" s="41"/>
      <c r="C64" s="41"/>
      <c r="D64" s="41"/>
      <c r="E64" s="42"/>
      <c r="F64" s="43"/>
      <c r="G64" s="42"/>
      <c r="H64" s="41"/>
      <c r="I64" s="41"/>
    </row>
    <row r="65" spans="1:9" x14ac:dyDescent="0.2">
      <c r="A65" s="40" t="s">
        <v>52</v>
      </c>
      <c r="B65" s="41"/>
      <c r="C65" s="41"/>
      <c r="D65" s="41"/>
      <c r="E65" s="42"/>
      <c r="F65" s="43"/>
      <c r="G65" s="42"/>
      <c r="H65" s="41"/>
      <c r="I65" s="41"/>
    </row>
    <row r="66" spans="1:9" x14ac:dyDescent="0.2">
      <c r="A66" s="41" t="s">
        <v>54</v>
      </c>
      <c r="B66" s="41" t="s">
        <v>53</v>
      </c>
      <c r="C66" s="41" t="s">
        <v>55</v>
      </c>
      <c r="D66" s="44">
        <v>3000</v>
      </c>
      <c r="E66" s="42">
        <v>3105.1641310999998</v>
      </c>
      <c r="F66" s="43">
        <v>4.91446281274236</v>
      </c>
      <c r="G66" s="45"/>
      <c r="H66" s="45"/>
      <c r="I66" s="45">
        <v>7.8449999999999998</v>
      </c>
    </row>
    <row r="67" spans="1:9" x14ac:dyDescent="0.2">
      <c r="A67" s="41" t="s">
        <v>291</v>
      </c>
      <c r="B67" s="41" t="s">
        <v>290</v>
      </c>
      <c r="C67" s="41" t="s">
        <v>63</v>
      </c>
      <c r="D67" s="44">
        <v>2500</v>
      </c>
      <c r="E67" s="42">
        <v>2544.5397945</v>
      </c>
      <c r="F67" s="43">
        <v>4.0271772014780503</v>
      </c>
      <c r="G67" s="45"/>
      <c r="H67" s="45"/>
      <c r="I67" s="45">
        <v>7.8049999999999997</v>
      </c>
    </row>
    <row r="68" spans="1:9" x14ac:dyDescent="0.2">
      <c r="A68" s="41" t="s">
        <v>89</v>
      </c>
      <c r="B68" s="41" t="s">
        <v>88</v>
      </c>
      <c r="C68" s="41" t="s">
        <v>60</v>
      </c>
      <c r="D68" s="44">
        <v>2500</v>
      </c>
      <c r="E68" s="42">
        <v>2534.7759246999999</v>
      </c>
      <c r="F68" s="43">
        <v>4.0117241777360997</v>
      </c>
      <c r="G68" s="45"/>
      <c r="H68" s="45"/>
      <c r="I68" s="45">
        <v>7.61</v>
      </c>
    </row>
    <row r="69" spans="1:9" x14ac:dyDescent="0.2">
      <c r="A69" s="41" t="s">
        <v>68</v>
      </c>
      <c r="B69" s="41" t="s">
        <v>67</v>
      </c>
      <c r="C69" s="41" t="s">
        <v>66</v>
      </c>
      <c r="D69" s="44">
        <v>1000</v>
      </c>
      <c r="E69" s="42">
        <v>1071.9971639</v>
      </c>
      <c r="F69" s="43">
        <v>1.69662213490967</v>
      </c>
      <c r="G69" s="45"/>
      <c r="H69" s="45"/>
      <c r="I69" s="45">
        <v>7.5978000000000003</v>
      </c>
    </row>
    <row r="70" spans="1:9" x14ac:dyDescent="0.2">
      <c r="A70" s="40" t="s">
        <v>25</v>
      </c>
      <c r="B70" s="40"/>
      <c r="C70" s="40"/>
      <c r="D70" s="40"/>
      <c r="E70" s="46">
        <f>SUM(E65:E69)</f>
        <v>9256.4770141999998</v>
      </c>
      <c r="F70" s="47">
        <f>SUM(F65:F69)</f>
        <v>14.649986326866181</v>
      </c>
      <c r="G70" s="46"/>
      <c r="H70" s="40"/>
      <c r="I70" s="40"/>
    </row>
    <row r="71" spans="1:9" x14ac:dyDescent="0.2">
      <c r="A71" s="41"/>
      <c r="B71" s="41"/>
      <c r="C71" s="41"/>
      <c r="D71" s="41"/>
      <c r="E71" s="42"/>
      <c r="F71" s="43"/>
      <c r="G71" s="42"/>
      <c r="H71" s="41"/>
      <c r="I71" s="41"/>
    </row>
    <row r="72" spans="1:9" x14ac:dyDescent="0.2">
      <c r="A72" s="40" t="s">
        <v>24</v>
      </c>
      <c r="B72" s="41"/>
      <c r="C72" s="41"/>
      <c r="D72" s="41"/>
      <c r="E72" s="42"/>
      <c r="F72" s="43"/>
      <c r="G72" s="42"/>
      <c r="H72" s="41"/>
      <c r="I72" s="41"/>
    </row>
    <row r="73" spans="1:9" x14ac:dyDescent="0.2">
      <c r="A73" s="40" t="s">
        <v>26</v>
      </c>
      <c r="B73" s="41"/>
      <c r="C73" s="41"/>
      <c r="D73" s="41"/>
      <c r="E73" s="42"/>
      <c r="F73" s="43"/>
      <c r="G73" s="42"/>
      <c r="H73" s="41"/>
      <c r="I73" s="41"/>
    </row>
    <row r="74" spans="1:9" x14ac:dyDescent="0.2">
      <c r="A74" s="41" t="s">
        <v>293</v>
      </c>
      <c r="B74" s="41" t="s">
        <v>292</v>
      </c>
      <c r="C74" s="41" t="s">
        <v>48</v>
      </c>
      <c r="D74" s="44">
        <v>2500000</v>
      </c>
      <c r="E74" s="42">
        <v>2452.7024999999999</v>
      </c>
      <c r="F74" s="43">
        <v>3.88182869505845</v>
      </c>
      <c r="G74" s="45"/>
      <c r="H74" s="45"/>
      <c r="I74" s="45">
        <v>6.7035999999999998</v>
      </c>
    </row>
    <row r="75" spans="1:9" x14ac:dyDescent="0.2">
      <c r="A75" s="41" t="s">
        <v>295</v>
      </c>
      <c r="B75" s="41" t="s">
        <v>294</v>
      </c>
      <c r="C75" s="41" t="s">
        <v>48</v>
      </c>
      <c r="D75" s="44">
        <v>1000000</v>
      </c>
      <c r="E75" s="42">
        <v>968.52700000000004</v>
      </c>
      <c r="F75" s="43">
        <v>1.5328625875086199</v>
      </c>
      <c r="G75" s="45"/>
      <c r="H75" s="45"/>
      <c r="I75" s="45">
        <v>6.7777000000000003</v>
      </c>
    </row>
    <row r="76" spans="1:9" x14ac:dyDescent="0.2">
      <c r="A76" s="40" t="s">
        <v>25</v>
      </c>
      <c r="B76" s="40"/>
      <c r="C76" s="40"/>
      <c r="D76" s="40"/>
      <c r="E76" s="46">
        <f>SUM(E73:E75)</f>
        <v>3421.2294999999999</v>
      </c>
      <c r="F76" s="47">
        <f>SUM(F73:F75)</f>
        <v>5.4146912825670697</v>
      </c>
      <c r="G76" s="46"/>
      <c r="H76" s="40"/>
      <c r="I76" s="40"/>
    </row>
    <row r="77" spans="1:9" x14ac:dyDescent="0.2">
      <c r="A77" s="41"/>
      <c r="B77" s="41"/>
      <c r="C77" s="41"/>
      <c r="D77" s="41"/>
      <c r="E77" s="42"/>
      <c r="F77" s="43"/>
      <c r="G77" s="42"/>
      <c r="H77" s="41"/>
      <c r="I77" s="41"/>
    </row>
    <row r="78" spans="1:9" x14ac:dyDescent="0.2">
      <c r="A78" s="40" t="s">
        <v>47</v>
      </c>
      <c r="B78" s="41"/>
      <c r="C78" s="41"/>
      <c r="D78" s="41"/>
      <c r="E78" s="42"/>
      <c r="F78" s="43"/>
      <c r="G78" s="42"/>
      <c r="H78" s="41"/>
      <c r="I78" s="41"/>
    </row>
    <row r="79" spans="1:9" x14ac:dyDescent="0.2">
      <c r="A79" s="41" t="s">
        <v>297</v>
      </c>
      <c r="B79" s="41" t="s">
        <v>296</v>
      </c>
      <c r="C79" s="41" t="s">
        <v>48</v>
      </c>
      <c r="D79" s="44">
        <v>2500000</v>
      </c>
      <c r="E79" s="42">
        <v>2597.6869443999999</v>
      </c>
      <c r="F79" s="43">
        <v>4.1112918185351104</v>
      </c>
      <c r="G79" s="45"/>
      <c r="H79" s="45"/>
      <c r="I79" s="45">
        <v>6.9572871301124897</v>
      </c>
    </row>
    <row r="80" spans="1:9" x14ac:dyDescent="0.2">
      <c r="A80" s="41" t="s">
        <v>236</v>
      </c>
      <c r="B80" s="41" t="s">
        <v>235</v>
      </c>
      <c r="C80" s="41" t="s">
        <v>48</v>
      </c>
      <c r="D80" s="44">
        <v>1000000</v>
      </c>
      <c r="E80" s="42">
        <v>1028.7413333</v>
      </c>
      <c r="F80" s="43">
        <v>1.6281622526158901</v>
      </c>
      <c r="G80" s="45"/>
      <c r="H80" s="45"/>
      <c r="I80" s="45">
        <v>6.9556097721124903</v>
      </c>
    </row>
    <row r="81" spans="1:9" x14ac:dyDescent="0.2">
      <c r="A81" s="40" t="s">
        <v>25</v>
      </c>
      <c r="B81" s="40"/>
      <c r="C81" s="40"/>
      <c r="D81" s="40"/>
      <c r="E81" s="46">
        <f>SUM(E79:E80)</f>
        <v>3626.4282776999999</v>
      </c>
      <c r="F81" s="47">
        <f>SUM(F79:F80)</f>
        <v>5.739454071151</v>
      </c>
      <c r="G81" s="46"/>
      <c r="H81" s="40"/>
      <c r="I81" s="40"/>
    </row>
    <row r="82" spans="1:9" x14ac:dyDescent="0.2">
      <c r="A82" s="41"/>
      <c r="B82" s="41"/>
      <c r="C82" s="41"/>
      <c r="D82" s="41"/>
      <c r="E82" s="42"/>
      <c r="F82" s="43"/>
      <c r="G82" s="42"/>
      <c r="H82" s="41"/>
      <c r="I82" s="41"/>
    </row>
    <row r="83" spans="1:9" x14ac:dyDescent="0.2">
      <c r="A83" s="40" t="s">
        <v>29</v>
      </c>
      <c r="B83" s="40"/>
      <c r="C83" s="40"/>
      <c r="D83" s="40"/>
      <c r="E83" s="46">
        <f>E62+E70+E76+E81</f>
        <v>58163.564877399986</v>
      </c>
      <c r="F83" s="47">
        <f>F62+F70+F76+F81</f>
        <v>92.053967062040741</v>
      </c>
      <c r="G83" s="46"/>
      <c r="H83" s="40"/>
      <c r="I83" s="40"/>
    </row>
    <row r="84" spans="1:9" x14ac:dyDescent="0.2">
      <c r="A84" s="40"/>
      <c r="B84" s="40"/>
      <c r="C84" s="40"/>
      <c r="D84" s="40"/>
      <c r="E84" s="46"/>
      <c r="F84" s="47"/>
      <c r="G84" s="46"/>
      <c r="H84" s="40"/>
      <c r="I84" s="40"/>
    </row>
    <row r="85" spans="1:9" x14ac:dyDescent="0.2">
      <c r="A85" s="40" t="s">
        <v>298</v>
      </c>
      <c r="B85" s="40"/>
      <c r="C85" s="40"/>
      <c r="D85" s="40"/>
      <c r="E85" s="54">
        <v>2470.1832282999999</v>
      </c>
      <c r="F85" s="54">
        <f>E85/E89*100</f>
        <v>3.9094949907977226</v>
      </c>
      <c r="G85" s="46"/>
      <c r="H85" s="40"/>
      <c r="I85" s="40"/>
    </row>
    <row r="86" spans="1:9" x14ac:dyDescent="0.2">
      <c r="A86" s="40"/>
      <c r="B86" s="40"/>
      <c r="C86" s="40"/>
      <c r="D86" s="40"/>
      <c r="E86" s="46"/>
      <c r="F86" s="47"/>
      <c r="G86" s="46"/>
      <c r="H86" s="40"/>
      <c r="I86" s="40"/>
    </row>
    <row r="87" spans="1:9" x14ac:dyDescent="0.2">
      <c r="A87" s="40" t="s">
        <v>31</v>
      </c>
      <c r="B87" s="40"/>
      <c r="C87" s="40"/>
      <c r="D87" s="40"/>
      <c r="E87" s="46">
        <f>E89-(E62+E70+E76+E81+E85)</f>
        <v>2550.4543070000145</v>
      </c>
      <c r="F87" s="47">
        <f>F89-(F62+F70+F76+F81+F85)</f>
        <v>4.0365379471615341</v>
      </c>
      <c r="G87" s="46"/>
      <c r="H87" s="40"/>
      <c r="I87" s="40"/>
    </row>
    <row r="88" spans="1:9" x14ac:dyDescent="0.2">
      <c r="A88" s="41"/>
      <c r="B88" s="41"/>
      <c r="C88" s="41"/>
      <c r="D88" s="41"/>
      <c r="E88" s="42"/>
      <c r="F88" s="43"/>
      <c r="G88" s="42"/>
      <c r="H88" s="41"/>
      <c r="I88" s="41"/>
    </row>
    <row r="89" spans="1:9" x14ac:dyDescent="0.2">
      <c r="A89" s="48" t="s">
        <v>30</v>
      </c>
      <c r="B89" s="48"/>
      <c r="C89" s="48"/>
      <c r="D89" s="48"/>
      <c r="E89" s="49">
        <v>63184.202412699997</v>
      </c>
      <c r="F89" s="50">
        <v>100</v>
      </c>
      <c r="G89" s="49"/>
      <c r="H89" s="48"/>
      <c r="I89" s="48"/>
    </row>
    <row r="91" spans="1:9" x14ac:dyDescent="0.2">
      <c r="A91" s="14" t="s">
        <v>33</v>
      </c>
    </row>
    <row r="93" spans="1:9" x14ac:dyDescent="0.2">
      <c r="A93" s="14" t="s">
        <v>34</v>
      </c>
    </row>
    <row r="94" spans="1:9" x14ac:dyDescent="0.2">
      <c r="A94" s="14" t="s">
        <v>35</v>
      </c>
    </row>
    <row r="95" spans="1:9" x14ac:dyDescent="0.2">
      <c r="A95" s="14" t="s">
        <v>36</v>
      </c>
      <c r="B95" s="14"/>
      <c r="C95" s="30" t="s">
        <v>38</v>
      </c>
      <c r="D95" s="14" t="s">
        <v>37</v>
      </c>
    </row>
    <row r="96" spans="1:9" x14ac:dyDescent="0.2">
      <c r="A96" s="7" t="s">
        <v>56</v>
      </c>
      <c r="C96" s="31">
        <v>14.667299999999999</v>
      </c>
      <c r="D96" s="31">
        <v>15.571999999999999</v>
      </c>
    </row>
    <row r="97" spans="1:4" x14ac:dyDescent="0.2">
      <c r="A97" s="7" t="s">
        <v>92</v>
      </c>
      <c r="C97" s="31">
        <v>12.69</v>
      </c>
      <c r="D97" s="31">
        <v>13.472799999999999</v>
      </c>
    </row>
    <row r="98" spans="1:4" x14ac:dyDescent="0.2">
      <c r="A98" s="7" t="s">
        <v>84</v>
      </c>
      <c r="C98" s="31">
        <v>12.497</v>
      </c>
      <c r="D98" s="31">
        <v>13.267799999999999</v>
      </c>
    </row>
    <row r="99" spans="1:4" x14ac:dyDescent="0.2">
      <c r="A99" s="7" t="s">
        <v>85</v>
      </c>
      <c r="C99" s="31">
        <v>11.780099999999999</v>
      </c>
      <c r="D99" s="31">
        <v>12.4015</v>
      </c>
    </row>
    <row r="100" spans="1:4" x14ac:dyDescent="0.2">
      <c r="A100" s="7" t="s">
        <v>57</v>
      </c>
      <c r="C100" s="31">
        <v>15.8439</v>
      </c>
      <c r="D100" s="31">
        <v>16.8886</v>
      </c>
    </row>
    <row r="101" spans="1:4" x14ac:dyDescent="0.2">
      <c r="A101" s="7" t="s">
        <v>93</v>
      </c>
      <c r="C101" s="31">
        <v>13.771100000000001</v>
      </c>
      <c r="D101" s="31">
        <v>14.678599999999999</v>
      </c>
    </row>
    <row r="102" spans="1:4" x14ac:dyDescent="0.2">
      <c r="A102" s="7" t="s">
        <v>86</v>
      </c>
      <c r="C102" s="31">
        <v>13.042999999999999</v>
      </c>
      <c r="D102" s="31">
        <v>13.9025</v>
      </c>
    </row>
    <row r="103" spans="1:4" x14ac:dyDescent="0.2">
      <c r="A103" s="7" t="s">
        <v>87</v>
      </c>
      <c r="C103" s="31">
        <v>12.8522</v>
      </c>
      <c r="D103" s="31">
        <v>13.609299999999999</v>
      </c>
    </row>
    <row r="105" spans="1:4" x14ac:dyDescent="0.2">
      <c r="A105" s="14" t="s">
        <v>39</v>
      </c>
    </row>
    <row r="106" spans="1:4" x14ac:dyDescent="0.2">
      <c r="A106" s="78" t="s">
        <v>40</v>
      </c>
      <c r="B106" s="79"/>
      <c r="C106" s="32" t="s">
        <v>41</v>
      </c>
    </row>
    <row r="107" spans="1:4" x14ac:dyDescent="0.2">
      <c r="A107" s="74" t="s">
        <v>85</v>
      </c>
      <c r="B107" s="75"/>
      <c r="C107" s="33">
        <v>0.1</v>
      </c>
    </row>
    <row r="108" spans="1:4" x14ac:dyDescent="0.2">
      <c r="A108" s="74" t="s">
        <v>87</v>
      </c>
      <c r="B108" s="75"/>
      <c r="C108" s="33">
        <v>8.5000000000000006E-2</v>
      </c>
    </row>
    <row r="109" spans="1:4" x14ac:dyDescent="0.2">
      <c r="A109" s="7" t="s">
        <v>42</v>
      </c>
    </row>
    <row r="110" spans="1:4" x14ac:dyDescent="0.2">
      <c r="A110" s="7" t="s">
        <v>43</v>
      </c>
    </row>
    <row r="112" spans="1:4" x14ac:dyDescent="0.2">
      <c r="A112" s="14" t="s">
        <v>299</v>
      </c>
      <c r="D112" s="34" t="s">
        <v>300</v>
      </c>
    </row>
    <row r="114" spans="1:9" x14ac:dyDescent="0.2">
      <c r="A114" s="14" t="s">
        <v>301</v>
      </c>
      <c r="D114" s="34">
        <f>ABS(+H62)</f>
        <v>48.886192739676723</v>
      </c>
    </row>
    <row r="116" spans="1:9" x14ac:dyDescent="0.2">
      <c r="A116" s="14" t="s">
        <v>302</v>
      </c>
      <c r="D116" s="51">
        <v>3.4348999999999998</v>
      </c>
    </row>
    <row r="118" spans="1:9" x14ac:dyDescent="0.2">
      <c r="A118" s="14" t="s">
        <v>303</v>
      </c>
      <c r="D118" s="34">
        <v>3.1351447572637601</v>
      </c>
      <c r="E118" s="10" t="s">
        <v>44</v>
      </c>
    </row>
    <row r="120" spans="1:9" x14ac:dyDescent="0.2">
      <c r="A120" s="14" t="s">
        <v>304</v>
      </c>
      <c r="D120" s="30" t="s">
        <v>46</v>
      </c>
    </row>
    <row r="122" spans="1:9" x14ac:dyDescent="0.2">
      <c r="A122" s="14" t="s">
        <v>852</v>
      </c>
      <c r="F122" s="10"/>
      <c r="H122" s="10"/>
      <c r="I122" s="10"/>
    </row>
    <row r="123" spans="1:9" x14ac:dyDescent="0.2">
      <c r="A123" s="60"/>
      <c r="F123" s="10"/>
      <c r="H123" s="10"/>
      <c r="I123" s="10"/>
    </row>
    <row r="124" spans="1:9" x14ac:dyDescent="0.2">
      <c r="A124" s="61" t="s">
        <v>854</v>
      </c>
      <c r="F124" s="10"/>
      <c r="H124" s="10"/>
      <c r="I124" s="10"/>
    </row>
    <row r="125" spans="1:9" x14ac:dyDescent="0.2">
      <c r="A125" s="62"/>
      <c r="F125" s="10"/>
      <c r="H125" s="10"/>
      <c r="I125" s="10"/>
    </row>
    <row r="126" spans="1:9" x14ac:dyDescent="0.2">
      <c r="A126" s="63"/>
      <c r="F126" s="10"/>
      <c r="H126" s="10"/>
      <c r="I126" s="10"/>
    </row>
    <row r="127" spans="1:9" x14ac:dyDescent="0.2">
      <c r="A127" s="63"/>
      <c r="F127" s="10"/>
      <c r="H127" s="10"/>
      <c r="I127" s="10"/>
    </row>
    <row r="128" spans="1:9" x14ac:dyDescent="0.2">
      <c r="A128" s="63"/>
      <c r="F128" s="10"/>
      <c r="H128" s="10"/>
      <c r="I128" s="10"/>
    </row>
    <row r="129" spans="1:9" x14ac:dyDescent="0.2">
      <c r="A129" s="63"/>
      <c r="F129" s="10"/>
      <c r="H129" s="10"/>
      <c r="I129" s="10"/>
    </row>
    <row r="130" spans="1:9" x14ac:dyDescent="0.2">
      <c r="A130" s="63"/>
      <c r="F130" s="10"/>
      <c r="H130" s="10"/>
      <c r="I130" s="10"/>
    </row>
    <row r="131" spans="1:9" x14ac:dyDescent="0.2">
      <c r="A131" s="63"/>
      <c r="F131" s="10"/>
      <c r="H131" s="10"/>
      <c r="I131" s="10"/>
    </row>
    <row r="132" spans="1:9" x14ac:dyDescent="0.2">
      <c r="A132" s="63"/>
      <c r="F132" s="10"/>
      <c r="H132" s="10"/>
      <c r="I132" s="10"/>
    </row>
    <row r="133" spans="1:9" x14ac:dyDescent="0.2">
      <c r="A133" s="63"/>
      <c r="F133" s="10"/>
      <c r="H133" s="10"/>
      <c r="I133" s="10"/>
    </row>
    <row r="134" spans="1:9" x14ac:dyDescent="0.2">
      <c r="A134" s="63"/>
      <c r="F134" s="10"/>
      <c r="H134" s="10"/>
      <c r="I134" s="10"/>
    </row>
    <row r="135" spans="1:9" x14ac:dyDescent="0.2">
      <c r="A135" s="63"/>
      <c r="F135" s="10"/>
      <c r="H135" s="10"/>
      <c r="I135" s="10"/>
    </row>
    <row r="136" spans="1:9" x14ac:dyDescent="0.2">
      <c r="A136" s="63"/>
      <c r="F136" s="10"/>
      <c r="H136" s="10"/>
      <c r="I136" s="10"/>
    </row>
    <row r="137" spans="1:9" x14ac:dyDescent="0.2">
      <c r="A137" s="61" t="s">
        <v>853</v>
      </c>
      <c r="F137" s="10"/>
      <c r="H137" s="10"/>
      <c r="I137" s="10"/>
    </row>
    <row r="138" spans="1:9" x14ac:dyDescent="0.2">
      <c r="A138" s="63"/>
      <c r="F138" s="10"/>
      <c r="H138" s="10"/>
      <c r="I138" s="10"/>
    </row>
    <row r="139" spans="1:9" x14ac:dyDescent="0.2">
      <c r="A139" s="61" t="s">
        <v>855</v>
      </c>
      <c r="F139" s="10"/>
      <c r="H139" s="10"/>
      <c r="I139" s="10"/>
    </row>
    <row r="140" spans="1:9" x14ac:dyDescent="0.2">
      <c r="A140" s="63"/>
      <c r="F140" s="10"/>
      <c r="H140" s="10"/>
      <c r="I140" s="10"/>
    </row>
    <row r="141" spans="1:9" x14ac:dyDescent="0.2">
      <c r="A141" s="63"/>
      <c r="F141" s="10"/>
      <c r="H141" s="10"/>
      <c r="I141" s="10"/>
    </row>
    <row r="142" spans="1:9" x14ac:dyDescent="0.2">
      <c r="A142" s="63"/>
      <c r="F142" s="10"/>
      <c r="H142" s="10"/>
      <c r="I142" s="10"/>
    </row>
    <row r="143" spans="1:9" x14ac:dyDescent="0.2">
      <c r="A143" s="63"/>
      <c r="F143" s="10"/>
      <c r="H143" s="10"/>
      <c r="I143" s="10"/>
    </row>
    <row r="144" spans="1:9" x14ac:dyDescent="0.2">
      <c r="A144" s="63"/>
      <c r="F144" s="10"/>
      <c r="H144" s="10"/>
      <c r="I144" s="10"/>
    </row>
    <row r="145" spans="1:9" x14ac:dyDescent="0.2">
      <c r="A145" s="63"/>
      <c r="F145" s="10"/>
      <c r="H145" s="10"/>
      <c r="I145" s="10"/>
    </row>
    <row r="146" spans="1:9" x14ac:dyDescent="0.2">
      <c r="A146" s="63"/>
      <c r="F146" s="10"/>
      <c r="H146" s="10"/>
      <c r="I146" s="10"/>
    </row>
    <row r="147" spans="1:9" x14ac:dyDescent="0.2">
      <c r="A147" s="63"/>
      <c r="F147" s="10"/>
      <c r="H147" s="10"/>
      <c r="I147" s="10"/>
    </row>
    <row r="148" spans="1:9" x14ac:dyDescent="0.2">
      <c r="A148" s="63"/>
      <c r="F148" s="10"/>
      <c r="H148" s="10"/>
      <c r="I148" s="10"/>
    </row>
    <row r="149" spans="1:9" x14ac:dyDescent="0.2">
      <c r="A149" s="63"/>
      <c r="F149" s="10"/>
      <c r="H149" s="10"/>
      <c r="I149" s="10"/>
    </row>
    <row r="150" spans="1:9" x14ac:dyDescent="0.2">
      <c r="A150" s="63"/>
      <c r="F150" s="10"/>
      <c r="H150" s="10"/>
      <c r="I150" s="10"/>
    </row>
    <row r="151" spans="1:9" x14ac:dyDescent="0.2">
      <c r="A151" s="63"/>
      <c r="F151" s="10"/>
      <c r="H151" s="10"/>
      <c r="I151" s="10"/>
    </row>
    <row r="152" spans="1:9" x14ac:dyDescent="0.2">
      <c r="A152" s="63"/>
      <c r="F152" s="10"/>
      <c r="H152" s="10"/>
      <c r="I152" s="10"/>
    </row>
    <row r="153" spans="1:9" x14ac:dyDescent="0.2">
      <c r="F153" s="10"/>
      <c r="H153" s="10"/>
      <c r="I153" s="10"/>
    </row>
    <row r="154" spans="1:9" x14ac:dyDescent="0.2">
      <c r="A154" s="7" t="s">
        <v>1236</v>
      </c>
      <c r="F154" s="10"/>
      <c r="H154" s="10"/>
      <c r="I154" s="10"/>
    </row>
  </sheetData>
  <mergeCells count="4">
    <mergeCell ref="A1:G1"/>
    <mergeCell ref="A106:B106"/>
    <mergeCell ref="A107:B107"/>
    <mergeCell ref="A108:B108"/>
  </mergeCells>
  <conditionalFormatting sqref="F2:F3 F5:F121 F257:F65536">
    <cfRule type="cellIs" dxfId="6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55"/>
  <sheetViews>
    <sheetView workbookViewId="0">
      <selection sqref="A1:G1"/>
    </sheetView>
  </sheetViews>
  <sheetFormatPr defaultColWidth="9.109375" defaultRowHeight="10.199999999999999" x14ac:dyDescent="0.2"/>
  <cols>
    <col min="1" max="1" width="38.6640625" style="7" bestFit="1" customWidth="1"/>
    <col min="2" max="2" width="54.33203125" style="7" bestFit="1" customWidth="1"/>
    <col min="3" max="3" width="25.5546875" style="7" bestFit="1" customWidth="1"/>
    <col min="4" max="4" width="14.6640625" style="7" bestFit="1" customWidth="1"/>
    <col min="5" max="5" width="31.109375" style="10" customWidth="1"/>
    <col min="6" max="6" width="13.5546875" style="11" bestFit="1" customWidth="1"/>
    <col min="7" max="7" width="4.5546875" style="10" bestFit="1" customWidth="1"/>
    <col min="8" max="16384" width="9.109375" style="7"/>
  </cols>
  <sheetData>
    <row r="1" spans="1:7" s="1" customFormat="1" ht="13.8" x14ac:dyDescent="0.2">
      <c r="A1" s="76" t="s">
        <v>9</v>
      </c>
      <c r="B1" s="77"/>
      <c r="C1" s="77"/>
      <c r="D1" s="77"/>
      <c r="E1" s="77"/>
      <c r="F1" s="77"/>
      <c r="G1" s="77"/>
    </row>
    <row r="2" spans="1:7" s="1" customFormat="1" ht="11.4" x14ac:dyDescent="0.2">
      <c r="E2" s="5"/>
      <c r="F2" s="9"/>
      <c r="G2" s="10"/>
    </row>
    <row r="3" spans="1:7" s="1" customFormat="1" ht="12" x14ac:dyDescent="0.2">
      <c r="A3" s="8" t="s">
        <v>7</v>
      </c>
      <c r="B3" s="2"/>
      <c r="C3" s="3"/>
      <c r="D3" s="3"/>
      <c r="E3" s="4"/>
      <c r="F3" s="9"/>
      <c r="G3" s="10"/>
    </row>
    <row r="4" spans="1:7" s="1" customFormat="1" ht="27" customHeight="1" x14ac:dyDescent="0.2">
      <c r="A4" s="6" t="s">
        <v>2</v>
      </c>
      <c r="B4" s="6" t="s">
        <v>0</v>
      </c>
      <c r="C4" s="13" t="s">
        <v>4</v>
      </c>
      <c r="D4" s="13" t="s">
        <v>1</v>
      </c>
      <c r="E4" s="52" t="s">
        <v>6</v>
      </c>
      <c r="F4" s="12" t="s">
        <v>3</v>
      </c>
      <c r="G4" s="12" t="s">
        <v>5</v>
      </c>
    </row>
    <row r="5" spans="1:7" x14ac:dyDescent="0.2">
      <c r="A5" s="16" t="s">
        <v>95</v>
      </c>
      <c r="B5" s="17"/>
      <c r="C5" s="17"/>
      <c r="D5" s="17"/>
      <c r="E5" s="18"/>
      <c r="F5" s="19"/>
      <c r="G5" s="18"/>
    </row>
    <row r="6" spans="1:7" x14ac:dyDescent="0.2">
      <c r="A6" s="20" t="s">
        <v>52</v>
      </c>
      <c r="B6" s="21"/>
      <c r="C6" s="21"/>
      <c r="D6" s="21"/>
      <c r="E6" s="22"/>
      <c r="F6" s="23"/>
      <c r="G6" s="22"/>
    </row>
    <row r="7" spans="1:7" x14ac:dyDescent="0.2">
      <c r="A7" s="21" t="s">
        <v>97</v>
      </c>
      <c r="B7" s="21" t="s">
        <v>96</v>
      </c>
      <c r="C7" s="21" t="s">
        <v>98</v>
      </c>
      <c r="D7" s="24">
        <v>675000</v>
      </c>
      <c r="E7" s="22">
        <v>10906.3125</v>
      </c>
      <c r="F7" s="23">
        <v>5.4933567230881799</v>
      </c>
      <c r="G7" s="22"/>
    </row>
    <row r="8" spans="1:7" x14ac:dyDescent="0.2">
      <c r="A8" s="21" t="s">
        <v>100</v>
      </c>
      <c r="B8" s="21" t="s">
        <v>99</v>
      </c>
      <c r="C8" s="21" t="s">
        <v>98</v>
      </c>
      <c r="D8" s="24">
        <v>794000</v>
      </c>
      <c r="E8" s="22">
        <v>9646.3060000000005</v>
      </c>
      <c r="F8" s="23">
        <v>4.8587091116329004</v>
      </c>
      <c r="G8" s="22"/>
    </row>
    <row r="9" spans="1:7" x14ac:dyDescent="0.2">
      <c r="A9" s="21" t="s">
        <v>102</v>
      </c>
      <c r="B9" s="21" t="s">
        <v>101</v>
      </c>
      <c r="C9" s="21" t="s">
        <v>103</v>
      </c>
      <c r="D9" s="24">
        <v>378000</v>
      </c>
      <c r="E9" s="22">
        <v>7061.9849999999997</v>
      </c>
      <c r="F9" s="23">
        <v>3.5570228505828898</v>
      </c>
      <c r="G9" s="22"/>
    </row>
    <row r="10" spans="1:7" x14ac:dyDescent="0.2">
      <c r="A10" s="21" t="s">
        <v>105</v>
      </c>
      <c r="B10" s="21" t="s">
        <v>104</v>
      </c>
      <c r="C10" s="21" t="s">
        <v>106</v>
      </c>
      <c r="D10" s="24">
        <v>174000</v>
      </c>
      <c r="E10" s="22">
        <v>6638.1</v>
      </c>
      <c r="F10" s="23">
        <v>3.3435179180434802</v>
      </c>
      <c r="G10" s="22"/>
    </row>
    <row r="11" spans="1:7" x14ac:dyDescent="0.2">
      <c r="A11" s="21" t="s">
        <v>108</v>
      </c>
      <c r="B11" s="21" t="s">
        <v>107</v>
      </c>
      <c r="C11" s="21" t="s">
        <v>109</v>
      </c>
      <c r="D11" s="24">
        <v>353000</v>
      </c>
      <c r="E11" s="22">
        <v>5265.1715000000004</v>
      </c>
      <c r="F11" s="23">
        <v>2.6519930781130001</v>
      </c>
      <c r="G11" s="22"/>
    </row>
    <row r="12" spans="1:7" x14ac:dyDescent="0.2">
      <c r="A12" s="21" t="s">
        <v>111</v>
      </c>
      <c r="B12" s="21" t="s">
        <v>110</v>
      </c>
      <c r="C12" s="21" t="s">
        <v>112</v>
      </c>
      <c r="D12" s="24">
        <v>162400</v>
      </c>
      <c r="E12" s="22">
        <v>4889.6203999999998</v>
      </c>
      <c r="F12" s="23">
        <v>2.4628332534657398</v>
      </c>
      <c r="G12" s="22"/>
    </row>
    <row r="13" spans="1:7" x14ac:dyDescent="0.2">
      <c r="A13" s="21" t="s">
        <v>118</v>
      </c>
      <c r="B13" s="21" t="s">
        <v>117</v>
      </c>
      <c r="C13" s="21" t="s">
        <v>98</v>
      </c>
      <c r="D13" s="24">
        <v>403000</v>
      </c>
      <c r="E13" s="22">
        <v>4699.3829999999998</v>
      </c>
      <c r="F13" s="23">
        <v>2.3670133418069801</v>
      </c>
      <c r="G13" s="22"/>
    </row>
    <row r="14" spans="1:7" x14ac:dyDescent="0.2">
      <c r="A14" s="21" t="s">
        <v>116</v>
      </c>
      <c r="B14" s="21" t="s">
        <v>115</v>
      </c>
      <c r="C14" s="21" t="s">
        <v>103</v>
      </c>
      <c r="D14" s="24">
        <v>262000</v>
      </c>
      <c r="E14" s="22">
        <v>4303.6120000000001</v>
      </c>
      <c r="F14" s="23">
        <v>2.16766903696946</v>
      </c>
      <c r="G14" s="22"/>
    </row>
    <row r="15" spans="1:7" x14ac:dyDescent="0.2">
      <c r="A15" s="21" t="s">
        <v>114</v>
      </c>
      <c r="B15" s="21" t="s">
        <v>113</v>
      </c>
      <c r="C15" s="21" t="s">
        <v>98</v>
      </c>
      <c r="D15" s="24">
        <v>486000</v>
      </c>
      <c r="E15" s="22">
        <v>4239.8639999999996</v>
      </c>
      <c r="F15" s="23">
        <v>2.1355600629799998</v>
      </c>
      <c r="G15" s="22"/>
    </row>
    <row r="16" spans="1:7" x14ac:dyDescent="0.2">
      <c r="A16" s="21" t="s">
        <v>120</v>
      </c>
      <c r="B16" s="21" t="s">
        <v>119</v>
      </c>
      <c r="C16" s="21" t="s">
        <v>121</v>
      </c>
      <c r="D16" s="24">
        <v>332000</v>
      </c>
      <c r="E16" s="22">
        <v>3840.078</v>
      </c>
      <c r="F16" s="23">
        <v>1.93419345892418</v>
      </c>
      <c r="G16" s="22"/>
    </row>
    <row r="17" spans="1:7" x14ac:dyDescent="0.2">
      <c r="A17" s="21" t="s">
        <v>126</v>
      </c>
      <c r="B17" s="21" t="s">
        <v>125</v>
      </c>
      <c r="C17" s="21" t="s">
        <v>127</v>
      </c>
      <c r="D17" s="24">
        <v>1570000</v>
      </c>
      <c r="E17" s="22">
        <v>3602.3649999999998</v>
      </c>
      <c r="F17" s="23">
        <v>1.81446075305173</v>
      </c>
      <c r="G17" s="22"/>
    </row>
    <row r="18" spans="1:7" x14ac:dyDescent="0.2">
      <c r="A18" s="21" t="s">
        <v>123</v>
      </c>
      <c r="B18" s="21" t="s">
        <v>122</v>
      </c>
      <c r="C18" s="21" t="s">
        <v>124</v>
      </c>
      <c r="D18" s="24">
        <v>855000</v>
      </c>
      <c r="E18" s="22">
        <v>3556.8</v>
      </c>
      <c r="F18" s="23">
        <v>1.79151030127552</v>
      </c>
      <c r="G18" s="22"/>
    </row>
    <row r="19" spans="1:7" x14ac:dyDescent="0.2">
      <c r="A19" s="21" t="s">
        <v>129</v>
      </c>
      <c r="B19" s="21" t="s">
        <v>128</v>
      </c>
      <c r="C19" s="21" t="s">
        <v>130</v>
      </c>
      <c r="D19" s="24">
        <v>195000</v>
      </c>
      <c r="E19" s="22">
        <v>3352.7325000000001</v>
      </c>
      <c r="F19" s="23">
        <v>1.68872436211517</v>
      </c>
      <c r="G19" s="22"/>
    </row>
    <row r="20" spans="1:7" x14ac:dyDescent="0.2">
      <c r="A20" s="21" t="s">
        <v>135</v>
      </c>
      <c r="B20" s="21" t="s">
        <v>134</v>
      </c>
      <c r="C20" s="21" t="s">
        <v>136</v>
      </c>
      <c r="D20" s="24">
        <v>230000</v>
      </c>
      <c r="E20" s="22">
        <v>3250.59</v>
      </c>
      <c r="F20" s="23">
        <v>1.6372766166844399</v>
      </c>
      <c r="G20" s="22"/>
    </row>
    <row r="21" spans="1:7" x14ac:dyDescent="0.2">
      <c r="A21" s="21" t="s">
        <v>132</v>
      </c>
      <c r="B21" s="21" t="s">
        <v>131</v>
      </c>
      <c r="C21" s="21" t="s">
        <v>133</v>
      </c>
      <c r="D21" s="24">
        <v>711000</v>
      </c>
      <c r="E21" s="22">
        <v>3209.4540000000002</v>
      </c>
      <c r="F21" s="23">
        <v>1.61655699012313</v>
      </c>
      <c r="G21" s="22"/>
    </row>
    <row r="22" spans="1:7" x14ac:dyDescent="0.2">
      <c r="A22" s="21" t="s">
        <v>141</v>
      </c>
      <c r="B22" s="21" t="s">
        <v>140</v>
      </c>
      <c r="C22" s="21" t="s">
        <v>142</v>
      </c>
      <c r="D22" s="24">
        <v>42500</v>
      </c>
      <c r="E22" s="22">
        <v>2811.5025000000001</v>
      </c>
      <c r="F22" s="23">
        <v>1.41611439800154</v>
      </c>
      <c r="G22" s="22"/>
    </row>
    <row r="23" spans="1:7" x14ac:dyDescent="0.2">
      <c r="A23" s="21" t="s">
        <v>144</v>
      </c>
      <c r="B23" s="21" t="s">
        <v>143</v>
      </c>
      <c r="C23" s="21" t="s">
        <v>145</v>
      </c>
      <c r="D23" s="24">
        <v>190000</v>
      </c>
      <c r="E23" s="22">
        <v>2760.7</v>
      </c>
      <c r="F23" s="23">
        <v>1.39052589089388</v>
      </c>
      <c r="G23" s="22"/>
    </row>
    <row r="24" spans="1:7" x14ac:dyDescent="0.2">
      <c r="A24" s="21" t="s">
        <v>150</v>
      </c>
      <c r="B24" s="21" t="s">
        <v>149</v>
      </c>
      <c r="C24" s="21" t="s">
        <v>98</v>
      </c>
      <c r="D24" s="24">
        <v>177700</v>
      </c>
      <c r="E24" s="22">
        <v>2537.2006000000001</v>
      </c>
      <c r="F24" s="23">
        <v>1.27795237609718</v>
      </c>
      <c r="G24" s="22"/>
    </row>
    <row r="25" spans="1:7" x14ac:dyDescent="0.2">
      <c r="A25" s="21" t="s">
        <v>147</v>
      </c>
      <c r="B25" s="21" t="s">
        <v>146</v>
      </c>
      <c r="C25" s="21" t="s">
        <v>148</v>
      </c>
      <c r="D25" s="24">
        <v>800000</v>
      </c>
      <c r="E25" s="22">
        <v>2528.4</v>
      </c>
      <c r="F25" s="23">
        <v>1.27351963724276</v>
      </c>
      <c r="G25" s="22"/>
    </row>
    <row r="26" spans="1:7" x14ac:dyDescent="0.2">
      <c r="A26" s="21" t="s">
        <v>138</v>
      </c>
      <c r="B26" s="21" t="s">
        <v>137</v>
      </c>
      <c r="C26" s="21" t="s">
        <v>139</v>
      </c>
      <c r="D26" s="24">
        <v>366000</v>
      </c>
      <c r="E26" s="22">
        <v>2467.2060000000001</v>
      </c>
      <c r="F26" s="23">
        <v>1.2426970772516801</v>
      </c>
      <c r="G26" s="22"/>
    </row>
    <row r="27" spans="1:7" x14ac:dyDescent="0.2">
      <c r="A27" s="21" t="s">
        <v>165</v>
      </c>
      <c r="B27" s="21" t="s">
        <v>164</v>
      </c>
      <c r="C27" s="21" t="s">
        <v>166</v>
      </c>
      <c r="D27" s="24">
        <v>340000</v>
      </c>
      <c r="E27" s="22">
        <v>2432.6999999999998</v>
      </c>
      <c r="F27" s="23">
        <v>1.2253168887519601</v>
      </c>
      <c r="G27" s="22"/>
    </row>
    <row r="28" spans="1:7" x14ac:dyDescent="0.2">
      <c r="A28" s="21" t="s">
        <v>152</v>
      </c>
      <c r="B28" s="21" t="s">
        <v>151</v>
      </c>
      <c r="C28" s="21" t="s">
        <v>153</v>
      </c>
      <c r="D28" s="24">
        <v>396000</v>
      </c>
      <c r="E28" s="22">
        <v>2371.248</v>
      </c>
      <c r="F28" s="23">
        <v>1.1943643777774899</v>
      </c>
      <c r="G28" s="22"/>
    </row>
    <row r="29" spans="1:7" x14ac:dyDescent="0.2">
      <c r="A29" s="21" t="s">
        <v>155</v>
      </c>
      <c r="B29" s="21" t="s">
        <v>154</v>
      </c>
      <c r="C29" s="21" t="s">
        <v>121</v>
      </c>
      <c r="D29" s="24">
        <v>18000</v>
      </c>
      <c r="E29" s="22">
        <v>2360.8440000000001</v>
      </c>
      <c r="F29" s="23">
        <v>1.1891240288193099</v>
      </c>
      <c r="G29" s="22"/>
    </row>
    <row r="30" spans="1:7" x14ac:dyDescent="0.2">
      <c r="A30" s="21" t="s">
        <v>159</v>
      </c>
      <c r="B30" s="21" t="s">
        <v>158</v>
      </c>
      <c r="C30" s="21" t="s">
        <v>160</v>
      </c>
      <c r="D30" s="24">
        <v>191200</v>
      </c>
      <c r="E30" s="22">
        <v>2359.7903999999999</v>
      </c>
      <c r="F30" s="23">
        <v>1.18859334526853</v>
      </c>
      <c r="G30" s="22"/>
    </row>
    <row r="31" spans="1:7" x14ac:dyDescent="0.2">
      <c r="A31" s="21" t="s">
        <v>157</v>
      </c>
      <c r="B31" s="21" t="s">
        <v>156</v>
      </c>
      <c r="C31" s="21" t="s">
        <v>153</v>
      </c>
      <c r="D31" s="24">
        <v>137300</v>
      </c>
      <c r="E31" s="22">
        <v>2267.9900499999999</v>
      </c>
      <c r="F31" s="23">
        <v>1.1423547958179801</v>
      </c>
      <c r="G31" s="22"/>
    </row>
    <row r="32" spans="1:7" x14ac:dyDescent="0.2">
      <c r="A32" s="21" t="s">
        <v>173</v>
      </c>
      <c r="B32" s="21" t="s">
        <v>172</v>
      </c>
      <c r="C32" s="21" t="s">
        <v>174</v>
      </c>
      <c r="D32" s="24">
        <v>904000</v>
      </c>
      <c r="E32" s="22">
        <v>2178.3688000000002</v>
      </c>
      <c r="F32" s="23">
        <v>1.0972138284911199</v>
      </c>
      <c r="G32" s="22"/>
    </row>
    <row r="33" spans="1:7" x14ac:dyDescent="0.2">
      <c r="A33" s="21" t="s">
        <v>168</v>
      </c>
      <c r="B33" s="21" t="s">
        <v>167</v>
      </c>
      <c r="C33" s="21" t="s">
        <v>169</v>
      </c>
      <c r="D33" s="24">
        <v>650000</v>
      </c>
      <c r="E33" s="22">
        <v>2172.3000000000002</v>
      </c>
      <c r="F33" s="23">
        <v>1.0941570590027101</v>
      </c>
      <c r="G33" s="22"/>
    </row>
    <row r="34" spans="1:7" x14ac:dyDescent="0.2">
      <c r="A34" s="21" t="s">
        <v>176</v>
      </c>
      <c r="B34" s="21" t="s">
        <v>175</v>
      </c>
      <c r="C34" s="21" t="s">
        <v>177</v>
      </c>
      <c r="D34" s="24">
        <v>61000</v>
      </c>
      <c r="E34" s="22">
        <v>2145.3395</v>
      </c>
      <c r="F34" s="23">
        <v>1.0805774330812199</v>
      </c>
      <c r="G34" s="22"/>
    </row>
    <row r="35" spans="1:7" x14ac:dyDescent="0.2">
      <c r="A35" s="21" t="s">
        <v>171</v>
      </c>
      <c r="B35" s="21" t="s">
        <v>170</v>
      </c>
      <c r="C35" s="21" t="s">
        <v>103</v>
      </c>
      <c r="D35" s="24">
        <v>126800</v>
      </c>
      <c r="E35" s="22">
        <v>1970.9792</v>
      </c>
      <c r="F35" s="23">
        <v>0.99275459412949696</v>
      </c>
      <c r="G35" s="22"/>
    </row>
    <row r="36" spans="1:7" x14ac:dyDescent="0.2">
      <c r="A36" s="21" t="s">
        <v>181</v>
      </c>
      <c r="B36" s="21" t="s">
        <v>180</v>
      </c>
      <c r="C36" s="21" t="s">
        <v>182</v>
      </c>
      <c r="D36" s="24">
        <v>95000</v>
      </c>
      <c r="E36" s="22">
        <v>1544.9849999999999</v>
      </c>
      <c r="F36" s="23">
        <v>0.77818728711655605</v>
      </c>
      <c r="G36" s="22"/>
    </row>
    <row r="37" spans="1:7" x14ac:dyDescent="0.2">
      <c r="A37" s="21" t="s">
        <v>179</v>
      </c>
      <c r="B37" s="21" t="s">
        <v>178</v>
      </c>
      <c r="C37" s="21" t="s">
        <v>130</v>
      </c>
      <c r="D37" s="24">
        <v>135000</v>
      </c>
      <c r="E37" s="22">
        <v>1529.2125000000001</v>
      </c>
      <c r="F37" s="23">
        <v>0.77024289996325301</v>
      </c>
      <c r="G37" s="22"/>
    </row>
    <row r="38" spans="1:7" x14ac:dyDescent="0.2">
      <c r="A38" s="21" t="s">
        <v>184</v>
      </c>
      <c r="B38" s="21" t="s">
        <v>183</v>
      </c>
      <c r="C38" s="21" t="s">
        <v>142</v>
      </c>
      <c r="D38" s="24">
        <v>71800</v>
      </c>
      <c r="E38" s="22">
        <v>1521.3702000000001</v>
      </c>
      <c r="F38" s="23">
        <v>0.76629284338551695</v>
      </c>
      <c r="G38" s="22"/>
    </row>
    <row r="39" spans="1:7" x14ac:dyDescent="0.2">
      <c r="A39" s="21" t="s">
        <v>192</v>
      </c>
      <c r="B39" s="21" t="s">
        <v>191</v>
      </c>
      <c r="C39" s="21" t="s">
        <v>182</v>
      </c>
      <c r="D39" s="24">
        <v>34000</v>
      </c>
      <c r="E39" s="22">
        <v>1407.107</v>
      </c>
      <c r="F39" s="23">
        <v>0.70874007127105798</v>
      </c>
      <c r="G39" s="22"/>
    </row>
    <row r="40" spans="1:7" x14ac:dyDescent="0.2">
      <c r="A40" s="21" t="s">
        <v>189</v>
      </c>
      <c r="B40" s="21" t="s">
        <v>188</v>
      </c>
      <c r="C40" s="21" t="s">
        <v>190</v>
      </c>
      <c r="D40" s="24">
        <v>11500</v>
      </c>
      <c r="E40" s="22">
        <v>1367.028</v>
      </c>
      <c r="F40" s="23">
        <v>0.68855284079286905</v>
      </c>
      <c r="G40" s="22"/>
    </row>
    <row r="41" spans="1:7" x14ac:dyDescent="0.2">
      <c r="A41" s="21" t="s">
        <v>197</v>
      </c>
      <c r="B41" s="21" t="s">
        <v>196</v>
      </c>
      <c r="C41" s="21" t="s">
        <v>109</v>
      </c>
      <c r="D41" s="24">
        <v>120000</v>
      </c>
      <c r="E41" s="22">
        <v>1364.88</v>
      </c>
      <c r="F41" s="23">
        <v>0.68747092330323301</v>
      </c>
      <c r="G41" s="22"/>
    </row>
    <row r="42" spans="1:7" x14ac:dyDescent="0.2">
      <c r="A42" s="21" t="s">
        <v>201</v>
      </c>
      <c r="B42" s="21" t="s">
        <v>200</v>
      </c>
      <c r="C42" s="21" t="s">
        <v>202</v>
      </c>
      <c r="D42" s="24">
        <v>75000</v>
      </c>
      <c r="E42" s="22">
        <v>1361.925</v>
      </c>
      <c r="F42" s="23">
        <v>0.68598253122600905</v>
      </c>
      <c r="G42" s="22"/>
    </row>
    <row r="43" spans="1:7" x14ac:dyDescent="0.2">
      <c r="A43" s="21" t="s">
        <v>215</v>
      </c>
      <c r="B43" s="21" t="s">
        <v>214</v>
      </c>
      <c r="C43" s="21" t="s">
        <v>216</v>
      </c>
      <c r="D43" s="24">
        <v>50000</v>
      </c>
      <c r="E43" s="22">
        <v>1322.45</v>
      </c>
      <c r="F43" s="23">
        <v>0.66609952708103304</v>
      </c>
      <c r="G43" s="22"/>
    </row>
    <row r="44" spans="1:7" x14ac:dyDescent="0.2">
      <c r="A44" s="21" t="s">
        <v>194</v>
      </c>
      <c r="B44" s="21" t="s">
        <v>193</v>
      </c>
      <c r="C44" s="21" t="s">
        <v>195</v>
      </c>
      <c r="D44" s="24">
        <v>787000</v>
      </c>
      <c r="E44" s="22">
        <v>1301.1470999999999</v>
      </c>
      <c r="F44" s="23">
        <v>0.65536955497210303</v>
      </c>
      <c r="G44" s="22"/>
    </row>
    <row r="45" spans="1:7" x14ac:dyDescent="0.2">
      <c r="A45" s="21" t="s">
        <v>186</v>
      </c>
      <c r="B45" s="21" t="s">
        <v>185</v>
      </c>
      <c r="C45" s="21" t="s">
        <v>187</v>
      </c>
      <c r="D45" s="24">
        <v>176000</v>
      </c>
      <c r="E45" s="22">
        <v>1279.2560000000001</v>
      </c>
      <c r="F45" s="23">
        <v>0.64434331476847795</v>
      </c>
      <c r="G45" s="22"/>
    </row>
    <row r="46" spans="1:7" x14ac:dyDescent="0.2">
      <c r="A46" s="21" t="s">
        <v>199</v>
      </c>
      <c r="B46" s="21" t="s">
        <v>198</v>
      </c>
      <c r="C46" s="21" t="s">
        <v>190</v>
      </c>
      <c r="D46" s="24">
        <v>68000</v>
      </c>
      <c r="E46" s="22">
        <v>1258.374</v>
      </c>
      <c r="F46" s="23">
        <v>0.63382534408943103</v>
      </c>
      <c r="G46" s="22"/>
    </row>
    <row r="47" spans="1:7" x14ac:dyDescent="0.2">
      <c r="A47" s="21" t="s">
        <v>208</v>
      </c>
      <c r="B47" s="21" t="s">
        <v>207</v>
      </c>
      <c r="C47" s="21" t="s">
        <v>133</v>
      </c>
      <c r="D47" s="24">
        <v>28686</v>
      </c>
      <c r="E47" s="22">
        <v>1243.3946699999999</v>
      </c>
      <c r="F47" s="23">
        <v>0.62628046554658201</v>
      </c>
      <c r="G47" s="22"/>
    </row>
    <row r="48" spans="1:7" x14ac:dyDescent="0.2">
      <c r="A48" s="21" t="s">
        <v>206</v>
      </c>
      <c r="B48" s="21" t="s">
        <v>205</v>
      </c>
      <c r="C48" s="21" t="s">
        <v>153</v>
      </c>
      <c r="D48" s="24">
        <v>710000</v>
      </c>
      <c r="E48" s="22">
        <v>1069.047</v>
      </c>
      <c r="F48" s="23">
        <v>0.53846398814881202</v>
      </c>
      <c r="G48" s="22"/>
    </row>
    <row r="49" spans="1:9" x14ac:dyDescent="0.2">
      <c r="A49" s="21" t="s">
        <v>212</v>
      </c>
      <c r="B49" s="21" t="s">
        <v>211</v>
      </c>
      <c r="C49" s="21" t="s">
        <v>213</v>
      </c>
      <c r="D49" s="24">
        <v>70000</v>
      </c>
      <c r="E49" s="22">
        <v>1057.07</v>
      </c>
      <c r="F49" s="23">
        <v>0.53243134114072199</v>
      </c>
      <c r="G49" s="22"/>
    </row>
    <row r="50" spans="1:9" x14ac:dyDescent="0.2">
      <c r="A50" s="21" t="s">
        <v>162</v>
      </c>
      <c r="B50" s="21" t="s">
        <v>161</v>
      </c>
      <c r="C50" s="21" t="s">
        <v>163</v>
      </c>
      <c r="D50" s="24">
        <v>102699</v>
      </c>
      <c r="E50" s="22">
        <v>1043.0110440000001</v>
      </c>
      <c r="F50" s="23">
        <v>0.52535004207999902</v>
      </c>
      <c r="G50" s="22"/>
    </row>
    <row r="51" spans="1:9" x14ac:dyDescent="0.2">
      <c r="A51" s="21" t="s">
        <v>204</v>
      </c>
      <c r="B51" s="21" t="s">
        <v>203</v>
      </c>
      <c r="C51" s="21" t="s">
        <v>153</v>
      </c>
      <c r="D51" s="24">
        <v>501000</v>
      </c>
      <c r="E51" s="22">
        <v>939.52530000000002</v>
      </c>
      <c r="F51" s="23">
        <v>0.473225723475871</v>
      </c>
      <c r="G51" s="22"/>
    </row>
    <row r="52" spans="1:9" x14ac:dyDescent="0.2">
      <c r="A52" s="21" t="s">
        <v>210</v>
      </c>
      <c r="B52" s="21" t="s">
        <v>209</v>
      </c>
      <c r="C52" s="21" t="s">
        <v>103</v>
      </c>
      <c r="D52" s="24">
        <v>94690</v>
      </c>
      <c r="E52" s="22">
        <v>918.06689500000005</v>
      </c>
      <c r="F52" s="23">
        <v>0.46241742567828797</v>
      </c>
      <c r="G52" s="22"/>
    </row>
    <row r="53" spans="1:9" x14ac:dyDescent="0.2">
      <c r="A53" s="21" t="s">
        <v>218</v>
      </c>
      <c r="B53" s="21" t="s">
        <v>217</v>
      </c>
      <c r="C53" s="21" t="s">
        <v>216</v>
      </c>
      <c r="D53" s="24">
        <v>130000</v>
      </c>
      <c r="E53" s="22">
        <v>714.22</v>
      </c>
      <c r="F53" s="23">
        <v>0.35974260216402498</v>
      </c>
      <c r="G53" s="22"/>
    </row>
    <row r="54" spans="1:9" x14ac:dyDescent="0.2">
      <c r="A54" s="21" t="s">
        <v>220</v>
      </c>
      <c r="B54" s="21" t="s">
        <v>219</v>
      </c>
      <c r="C54" s="21" t="s">
        <v>109</v>
      </c>
      <c r="D54" s="24">
        <v>160000</v>
      </c>
      <c r="E54" s="22">
        <v>693.04</v>
      </c>
      <c r="F54" s="23">
        <v>0.34907453306230002</v>
      </c>
      <c r="G54" s="22"/>
    </row>
    <row r="55" spans="1:9" x14ac:dyDescent="0.2">
      <c r="A55" s="21" t="s">
        <v>222</v>
      </c>
      <c r="B55" s="21" t="s">
        <v>221</v>
      </c>
      <c r="C55" s="21" t="s">
        <v>133</v>
      </c>
      <c r="D55" s="24">
        <v>45000</v>
      </c>
      <c r="E55" s="22">
        <v>691.92</v>
      </c>
      <c r="F55" s="23">
        <v>0.34851040476230399</v>
      </c>
      <c r="G55" s="22"/>
    </row>
    <row r="56" spans="1:9" x14ac:dyDescent="0.2">
      <c r="A56" s="21" t="s">
        <v>306</v>
      </c>
      <c r="B56" s="21" t="s">
        <v>305</v>
      </c>
      <c r="C56" s="21" t="s">
        <v>190</v>
      </c>
      <c r="D56" s="24">
        <v>68788</v>
      </c>
      <c r="E56" s="22">
        <v>610.14955999999995</v>
      </c>
      <c r="F56" s="23">
        <v>0.30732378038088398</v>
      </c>
      <c r="G56" s="22"/>
    </row>
    <row r="57" spans="1:9" x14ac:dyDescent="0.2">
      <c r="A57" s="21" t="s">
        <v>307</v>
      </c>
      <c r="B57" s="21" t="s">
        <v>848</v>
      </c>
      <c r="C57" s="21" t="s">
        <v>130</v>
      </c>
      <c r="D57" s="24">
        <v>16060</v>
      </c>
      <c r="E57" s="22">
        <v>109.0474</v>
      </c>
      <c r="F57" s="23">
        <v>5.4925646768812598E-2</v>
      </c>
      <c r="G57" s="22"/>
    </row>
    <row r="58" spans="1:9" x14ac:dyDescent="0.2">
      <c r="A58" s="20" t="s">
        <v>25</v>
      </c>
      <c r="B58" s="20"/>
      <c r="C58" s="20"/>
      <c r="D58" s="20"/>
      <c r="E58" s="25">
        <f>SUM(E7:E57)</f>
        <v>136173.16961900002</v>
      </c>
      <c r="F58" s="26">
        <f>SUM(F7:F57)</f>
        <v>68.588516680661783</v>
      </c>
      <c r="G58" s="25"/>
      <c r="H58" s="14"/>
      <c r="I58" s="14"/>
    </row>
    <row r="59" spans="1:9" x14ac:dyDescent="0.2">
      <c r="A59" s="21"/>
      <c r="B59" s="21"/>
      <c r="C59" s="21"/>
      <c r="D59" s="21"/>
      <c r="E59" s="22"/>
      <c r="F59" s="23"/>
      <c r="G59" s="22"/>
    </row>
    <row r="60" spans="1:9" x14ac:dyDescent="0.2">
      <c r="A60" s="20" t="s">
        <v>308</v>
      </c>
      <c r="B60" s="21"/>
      <c r="C60" s="21"/>
      <c r="D60" s="21"/>
      <c r="E60" s="22"/>
      <c r="F60" s="23"/>
      <c r="G60" s="22"/>
    </row>
    <row r="61" spans="1:9" x14ac:dyDescent="0.2">
      <c r="A61" s="21"/>
      <c r="B61" s="21" t="s">
        <v>309</v>
      </c>
      <c r="C61" s="21" t="s">
        <v>187</v>
      </c>
      <c r="D61" s="24">
        <v>27500</v>
      </c>
      <c r="E61" s="22">
        <v>2.7499999999999998E-3</v>
      </c>
      <c r="F61" s="23">
        <v>1.38513645088498E-6</v>
      </c>
      <c r="G61" s="22"/>
    </row>
    <row r="62" spans="1:9" x14ac:dyDescent="0.2">
      <c r="A62" s="21" t="s">
        <v>311</v>
      </c>
      <c r="B62" s="21" t="s">
        <v>310</v>
      </c>
      <c r="C62" s="21" t="s">
        <v>213</v>
      </c>
      <c r="D62" s="24">
        <v>27000</v>
      </c>
      <c r="E62" s="22">
        <v>2.7000000000000001E-3</v>
      </c>
      <c r="F62" s="23">
        <v>1.3599521517779799E-6</v>
      </c>
      <c r="G62" s="22"/>
    </row>
    <row r="63" spans="1:9" x14ac:dyDescent="0.2">
      <c r="A63" s="20" t="s">
        <v>25</v>
      </c>
      <c r="B63" s="20"/>
      <c r="C63" s="20"/>
      <c r="D63" s="20"/>
      <c r="E63" s="25">
        <f>SUM(E60:E62)</f>
        <v>5.45E-3</v>
      </c>
      <c r="F63" s="26">
        <f>SUM(F60:F62)</f>
        <v>2.7450886026629601E-6</v>
      </c>
      <c r="G63" s="25"/>
      <c r="H63" s="14"/>
      <c r="I63" s="14"/>
    </row>
    <row r="64" spans="1:9" x14ac:dyDescent="0.2">
      <c r="A64" s="21"/>
      <c r="B64" s="21"/>
      <c r="C64" s="21"/>
      <c r="D64" s="21"/>
      <c r="E64" s="22"/>
      <c r="F64" s="23"/>
      <c r="G64" s="22"/>
    </row>
    <row r="65" spans="1:7" x14ac:dyDescent="0.2">
      <c r="A65" s="20" t="s">
        <v>51</v>
      </c>
      <c r="B65" s="21"/>
      <c r="C65" s="21"/>
      <c r="D65" s="21"/>
      <c r="E65" s="22"/>
      <c r="F65" s="23"/>
      <c r="G65" s="22"/>
    </row>
    <row r="66" spans="1:7" x14ac:dyDescent="0.2">
      <c r="A66" s="20" t="s">
        <v>52</v>
      </c>
      <c r="B66" s="21"/>
      <c r="C66" s="21"/>
      <c r="D66" s="21"/>
      <c r="E66" s="22"/>
      <c r="F66" s="23"/>
      <c r="G66" s="22"/>
    </row>
    <row r="67" spans="1:7" x14ac:dyDescent="0.2">
      <c r="A67" s="21" t="s">
        <v>81</v>
      </c>
      <c r="B67" s="21" t="s">
        <v>80</v>
      </c>
      <c r="C67" s="21" t="s">
        <v>63</v>
      </c>
      <c r="D67" s="24">
        <v>7500</v>
      </c>
      <c r="E67" s="22">
        <v>7491.4400341999999</v>
      </c>
      <c r="F67" s="23">
        <v>3.7733333312688901</v>
      </c>
      <c r="G67" s="22">
        <v>7.6550000000000002</v>
      </c>
    </row>
    <row r="68" spans="1:7" x14ac:dyDescent="0.2">
      <c r="A68" s="21" t="s">
        <v>54</v>
      </c>
      <c r="B68" s="21" t="s">
        <v>53</v>
      </c>
      <c r="C68" s="21" t="s">
        <v>55</v>
      </c>
      <c r="D68" s="24">
        <v>5000</v>
      </c>
      <c r="E68" s="22">
        <v>5175.2735518999998</v>
      </c>
      <c r="F68" s="23">
        <v>2.6067127418318798</v>
      </c>
      <c r="G68" s="22">
        <v>7.8449999999999998</v>
      </c>
    </row>
    <row r="69" spans="1:7" x14ac:dyDescent="0.2">
      <c r="A69" s="21" t="s">
        <v>59</v>
      </c>
      <c r="B69" s="21" t="s">
        <v>58</v>
      </c>
      <c r="C69" s="21" t="s">
        <v>60</v>
      </c>
      <c r="D69" s="24">
        <v>5000</v>
      </c>
      <c r="E69" s="22">
        <v>5174.7841780999997</v>
      </c>
      <c r="F69" s="23">
        <v>2.6064662511087899</v>
      </c>
      <c r="G69" s="22">
        <v>7.9738499999999997</v>
      </c>
    </row>
    <row r="70" spans="1:7" x14ac:dyDescent="0.2">
      <c r="A70" s="21" t="s">
        <v>291</v>
      </c>
      <c r="B70" s="21" t="s">
        <v>290</v>
      </c>
      <c r="C70" s="21" t="s">
        <v>63</v>
      </c>
      <c r="D70" s="24">
        <v>5000</v>
      </c>
      <c r="E70" s="22">
        <v>5089.0795889999999</v>
      </c>
      <c r="F70" s="23">
        <v>2.5632980509740499</v>
      </c>
      <c r="G70" s="22">
        <v>7.8049999999999997</v>
      </c>
    </row>
    <row r="71" spans="1:7" x14ac:dyDescent="0.2">
      <c r="A71" s="21" t="s">
        <v>224</v>
      </c>
      <c r="B71" s="21" t="s">
        <v>223</v>
      </c>
      <c r="C71" s="21" t="s">
        <v>63</v>
      </c>
      <c r="D71" s="24">
        <v>3500</v>
      </c>
      <c r="E71" s="22">
        <v>3730.1581065999999</v>
      </c>
      <c r="F71" s="23">
        <v>1.87882834946028</v>
      </c>
      <c r="G71" s="22">
        <v>7.6550000000000002</v>
      </c>
    </row>
    <row r="72" spans="1:7" x14ac:dyDescent="0.2">
      <c r="A72" s="21" t="s">
        <v>226</v>
      </c>
      <c r="B72" s="21" t="s">
        <v>225</v>
      </c>
      <c r="C72" s="21" t="s">
        <v>94</v>
      </c>
      <c r="D72" s="24">
        <v>350</v>
      </c>
      <c r="E72" s="22">
        <v>3718.7221338999998</v>
      </c>
      <c r="F72" s="23">
        <v>1.8730682103191501</v>
      </c>
      <c r="G72" s="22">
        <v>8.6150000000000002</v>
      </c>
    </row>
    <row r="73" spans="1:7" x14ac:dyDescent="0.2">
      <c r="A73" s="21" t="s">
        <v>228</v>
      </c>
      <c r="B73" s="21" t="s">
        <v>227</v>
      </c>
      <c r="C73" s="21" t="s">
        <v>63</v>
      </c>
      <c r="D73" s="24">
        <v>300</v>
      </c>
      <c r="E73" s="22">
        <v>3059.2549315000001</v>
      </c>
      <c r="F73" s="23">
        <v>1.54090382478919</v>
      </c>
      <c r="G73" s="22">
        <v>7.9074999999999998</v>
      </c>
    </row>
    <row r="74" spans="1:7" x14ac:dyDescent="0.2">
      <c r="A74" s="21" t="s">
        <v>74</v>
      </c>
      <c r="B74" s="21" t="s">
        <v>73</v>
      </c>
      <c r="C74" s="21" t="s">
        <v>63</v>
      </c>
      <c r="D74" s="24">
        <v>250</v>
      </c>
      <c r="E74" s="22">
        <v>2565.7451503000002</v>
      </c>
      <c r="F74" s="23">
        <v>1.2923298659497799</v>
      </c>
      <c r="G74" s="22">
        <v>7.8087</v>
      </c>
    </row>
    <row r="75" spans="1:7" x14ac:dyDescent="0.2">
      <c r="A75" s="21" t="s">
        <v>313</v>
      </c>
      <c r="B75" s="21" t="s">
        <v>312</v>
      </c>
      <c r="C75" s="21" t="s">
        <v>63</v>
      </c>
      <c r="D75" s="24">
        <v>25</v>
      </c>
      <c r="E75" s="22">
        <v>2562.4700342000001</v>
      </c>
      <c r="F75" s="23">
        <v>1.29068023588033</v>
      </c>
      <c r="G75" s="22">
        <v>7.9450000000000003</v>
      </c>
    </row>
    <row r="76" spans="1:7" x14ac:dyDescent="0.2">
      <c r="A76" s="21" t="s">
        <v>62</v>
      </c>
      <c r="B76" s="21" t="s">
        <v>61</v>
      </c>
      <c r="C76" s="21" t="s">
        <v>63</v>
      </c>
      <c r="D76" s="24">
        <v>2500</v>
      </c>
      <c r="E76" s="22">
        <v>2546.5290752999999</v>
      </c>
      <c r="F76" s="23">
        <v>1.2826509983405301</v>
      </c>
      <c r="G76" s="22">
        <v>7.8650000000000002</v>
      </c>
    </row>
    <row r="77" spans="1:7" x14ac:dyDescent="0.2">
      <c r="A77" s="21" t="s">
        <v>79</v>
      </c>
      <c r="B77" s="21" t="s">
        <v>78</v>
      </c>
      <c r="C77" s="21" t="s">
        <v>63</v>
      </c>
      <c r="D77" s="24">
        <v>250</v>
      </c>
      <c r="E77" s="22">
        <v>2531.6938251000001</v>
      </c>
      <c r="F77" s="23">
        <v>1.2751786907732501</v>
      </c>
      <c r="G77" s="22">
        <v>7.84</v>
      </c>
    </row>
    <row r="78" spans="1:7" x14ac:dyDescent="0.2">
      <c r="A78" s="21" t="s">
        <v>70</v>
      </c>
      <c r="B78" s="21" t="s">
        <v>69</v>
      </c>
      <c r="C78" s="21" t="s">
        <v>63</v>
      </c>
      <c r="D78" s="24">
        <v>2000</v>
      </c>
      <c r="E78" s="22">
        <v>2125.5936720999998</v>
      </c>
      <c r="F78" s="23">
        <v>1.07063173636224</v>
      </c>
      <c r="G78" s="22">
        <v>7.71</v>
      </c>
    </row>
    <row r="79" spans="1:7" x14ac:dyDescent="0.2">
      <c r="A79" s="21" t="s">
        <v>230</v>
      </c>
      <c r="B79" s="21" t="s">
        <v>229</v>
      </c>
      <c r="C79" s="21" t="s">
        <v>63</v>
      </c>
      <c r="D79" s="24">
        <v>2000</v>
      </c>
      <c r="E79" s="22">
        <v>2031.1281644000001</v>
      </c>
      <c r="F79" s="23">
        <v>1.0230507843380101</v>
      </c>
      <c r="G79" s="22">
        <v>8.0950000000000006</v>
      </c>
    </row>
    <row r="80" spans="1:7" x14ac:dyDescent="0.2">
      <c r="A80" s="21" t="s">
        <v>83</v>
      </c>
      <c r="B80" s="21" t="s">
        <v>82</v>
      </c>
      <c r="C80" s="21" t="s">
        <v>63</v>
      </c>
      <c r="D80" s="24">
        <v>1000</v>
      </c>
      <c r="E80" s="22">
        <v>1017.8682301</v>
      </c>
      <c r="F80" s="23">
        <v>0.51268595916701398</v>
      </c>
      <c r="G80" s="22">
        <v>8.0249000000000006</v>
      </c>
    </row>
    <row r="81" spans="1:9" x14ac:dyDescent="0.2">
      <c r="A81" s="21" t="s">
        <v>315</v>
      </c>
      <c r="B81" s="21" t="s">
        <v>314</v>
      </c>
      <c r="C81" s="21" t="s">
        <v>63</v>
      </c>
      <c r="D81" s="24">
        <v>100</v>
      </c>
      <c r="E81" s="22">
        <v>998.31098629999997</v>
      </c>
      <c r="F81" s="23">
        <v>0.50283524961565995</v>
      </c>
      <c r="G81" s="22">
        <v>7.835</v>
      </c>
    </row>
    <row r="82" spans="1:9" x14ac:dyDescent="0.2">
      <c r="A82" s="21" t="s">
        <v>72</v>
      </c>
      <c r="B82" s="21" t="s">
        <v>71</v>
      </c>
      <c r="C82" s="21" t="s">
        <v>63</v>
      </c>
      <c r="D82" s="24">
        <v>500</v>
      </c>
      <c r="E82" s="22">
        <v>514.25980140000001</v>
      </c>
      <c r="F82" s="23">
        <v>0.25902545314327602</v>
      </c>
      <c r="G82" s="22">
        <v>7.6150000000000002</v>
      </c>
    </row>
    <row r="83" spans="1:9" x14ac:dyDescent="0.2">
      <c r="A83" s="21" t="s">
        <v>317</v>
      </c>
      <c r="B83" s="21" t="s">
        <v>316</v>
      </c>
      <c r="C83" s="21" t="s">
        <v>63</v>
      </c>
      <c r="D83" s="24">
        <v>50</v>
      </c>
      <c r="E83" s="22">
        <v>503.82469179999998</v>
      </c>
      <c r="F83" s="23">
        <v>0.25376943471566199</v>
      </c>
      <c r="G83" s="22">
        <v>7.88</v>
      </c>
    </row>
    <row r="84" spans="1:9" x14ac:dyDescent="0.2">
      <c r="A84" s="20" t="s">
        <v>25</v>
      </c>
      <c r="B84" s="20"/>
      <c r="C84" s="20"/>
      <c r="D84" s="20"/>
      <c r="E84" s="25">
        <f>SUM(E66:E83)</f>
        <v>50836.136156200002</v>
      </c>
      <c r="F84" s="26">
        <f>SUM(F66:F83)</f>
        <v>25.605449168037982</v>
      </c>
      <c r="G84" s="25"/>
      <c r="H84" s="14"/>
      <c r="I84" s="14"/>
    </row>
    <row r="85" spans="1:9" x14ac:dyDescent="0.2">
      <c r="A85" s="21"/>
      <c r="B85" s="21"/>
      <c r="C85" s="21"/>
      <c r="D85" s="21"/>
      <c r="E85" s="22"/>
      <c r="F85" s="23"/>
      <c r="G85" s="22"/>
    </row>
    <row r="86" spans="1:9" x14ac:dyDescent="0.2">
      <c r="A86" s="20" t="s">
        <v>47</v>
      </c>
      <c r="B86" s="21"/>
      <c r="C86" s="21"/>
      <c r="D86" s="21"/>
      <c r="E86" s="22"/>
      <c r="F86" s="23"/>
      <c r="G86" s="22"/>
    </row>
    <row r="87" spans="1:9" x14ac:dyDescent="0.2">
      <c r="A87" s="21" t="s">
        <v>50</v>
      </c>
      <c r="B87" s="21" t="s">
        <v>49</v>
      </c>
      <c r="C87" s="21" t="s">
        <v>48</v>
      </c>
      <c r="D87" s="24">
        <v>2500000</v>
      </c>
      <c r="E87" s="22">
        <v>2586.0352778000001</v>
      </c>
      <c r="F87" s="23">
        <v>1.30254971874736</v>
      </c>
      <c r="G87" s="22">
        <v>7.0439272200000103</v>
      </c>
    </row>
    <row r="88" spans="1:9" x14ac:dyDescent="0.2">
      <c r="A88" s="21" t="s">
        <v>232</v>
      </c>
      <c r="B88" s="21" t="s">
        <v>231</v>
      </c>
      <c r="C88" s="21" t="s">
        <v>48</v>
      </c>
      <c r="D88" s="24">
        <v>1500000</v>
      </c>
      <c r="E88" s="22">
        <v>1497.6665833</v>
      </c>
      <c r="F88" s="23">
        <v>0.75435366392770697</v>
      </c>
      <c r="G88" s="22">
        <v>6.9175524098000096</v>
      </c>
    </row>
    <row r="89" spans="1:9" x14ac:dyDescent="0.2">
      <c r="A89" s="21" t="s">
        <v>234</v>
      </c>
      <c r="B89" s="21" t="s">
        <v>233</v>
      </c>
      <c r="C89" s="21" t="s">
        <v>48</v>
      </c>
      <c r="D89" s="24">
        <v>1500000</v>
      </c>
      <c r="E89" s="22">
        <v>1487.1923333</v>
      </c>
      <c r="F89" s="23">
        <v>0.749077931029278</v>
      </c>
      <c r="G89" s="22">
        <v>6.9482041800000003</v>
      </c>
    </row>
    <row r="90" spans="1:9" x14ac:dyDescent="0.2">
      <c r="A90" s="21" t="s">
        <v>319</v>
      </c>
      <c r="B90" s="21" t="s">
        <v>318</v>
      </c>
      <c r="C90" s="21" t="s">
        <v>48</v>
      </c>
      <c r="D90" s="24">
        <v>20000</v>
      </c>
      <c r="E90" s="22">
        <v>20.450880000000002</v>
      </c>
      <c r="F90" s="23">
        <v>1.03008215784271E-2</v>
      </c>
      <c r="G90" s="22">
        <v>6.9442752730124999</v>
      </c>
    </row>
    <row r="91" spans="1:9" x14ac:dyDescent="0.2">
      <c r="A91" s="20" t="s">
        <v>25</v>
      </c>
      <c r="B91" s="20"/>
      <c r="C91" s="20"/>
      <c r="D91" s="20"/>
      <c r="E91" s="25">
        <f>SUM(E87:E90)</f>
        <v>5591.3450744000002</v>
      </c>
      <c r="F91" s="26">
        <f>SUM(F87:F90)</f>
        <v>2.8162821352827718</v>
      </c>
      <c r="G91" s="25"/>
      <c r="H91" s="14"/>
      <c r="I91" s="14"/>
    </row>
    <row r="92" spans="1:9" x14ac:dyDescent="0.2">
      <c r="A92" s="21"/>
      <c r="B92" s="21"/>
      <c r="C92" s="21"/>
      <c r="D92" s="21"/>
      <c r="E92" s="22"/>
      <c r="F92" s="23"/>
      <c r="G92" s="22"/>
    </row>
    <row r="93" spans="1:9" x14ac:dyDescent="0.2">
      <c r="A93" s="20" t="s">
        <v>29</v>
      </c>
      <c r="B93" s="20"/>
      <c r="C93" s="20"/>
      <c r="D93" s="20"/>
      <c r="E93" s="25">
        <f>E58+E63+E84+E91</f>
        <v>192600.65629960003</v>
      </c>
      <c r="F93" s="26">
        <f>F58+F63+F84+F91</f>
        <v>97.010250729071146</v>
      </c>
      <c r="G93" s="25"/>
      <c r="H93" s="14"/>
      <c r="I93" s="14"/>
    </row>
    <row r="94" spans="1:9" x14ac:dyDescent="0.2">
      <c r="A94" s="20"/>
      <c r="B94" s="20"/>
      <c r="C94" s="20"/>
      <c r="D94" s="20"/>
      <c r="E94" s="25"/>
      <c r="F94" s="26"/>
      <c r="G94" s="25"/>
      <c r="H94" s="14"/>
      <c r="I94" s="14"/>
    </row>
    <row r="95" spans="1:9" x14ac:dyDescent="0.2">
      <c r="A95" s="20" t="s">
        <v>31</v>
      </c>
      <c r="B95" s="20"/>
      <c r="C95" s="20"/>
      <c r="D95" s="20"/>
      <c r="E95" s="25">
        <f>E97-(E58+E63+E84+E91)</f>
        <v>5935.7404750999704</v>
      </c>
      <c r="F95" s="26">
        <f>F97-(F58+F63+F84+F91)</f>
        <v>2.9897492709288542</v>
      </c>
      <c r="G95" s="25"/>
      <c r="H95" s="14"/>
      <c r="I95" s="14"/>
    </row>
    <row r="96" spans="1:9" x14ac:dyDescent="0.2">
      <c r="A96" s="20"/>
      <c r="B96" s="20"/>
      <c r="C96" s="20"/>
      <c r="D96" s="20"/>
      <c r="E96" s="25"/>
      <c r="F96" s="26"/>
      <c r="G96" s="25"/>
      <c r="H96" s="14"/>
      <c r="I96" s="14"/>
    </row>
    <row r="97" spans="1:9" x14ac:dyDescent="0.2">
      <c r="A97" s="27" t="s">
        <v>30</v>
      </c>
      <c r="B97" s="27"/>
      <c r="C97" s="27"/>
      <c r="D97" s="27"/>
      <c r="E97" s="28">
        <v>198536.3967747</v>
      </c>
      <c r="F97" s="29">
        <v>100</v>
      </c>
      <c r="G97" s="28"/>
      <c r="H97" s="14"/>
      <c r="I97" s="14"/>
    </row>
    <row r="99" spans="1:9" x14ac:dyDescent="0.2">
      <c r="A99" s="14" t="s">
        <v>33</v>
      </c>
    </row>
    <row r="100" spans="1:9" x14ac:dyDescent="0.2">
      <c r="A100" s="14" t="s">
        <v>320</v>
      </c>
    </row>
    <row r="101" spans="1:9" x14ac:dyDescent="0.2">
      <c r="A101" s="14" t="s">
        <v>849</v>
      </c>
    </row>
    <row r="103" spans="1:9" x14ac:dyDescent="0.2">
      <c r="A103" s="14" t="s">
        <v>34</v>
      </c>
    </row>
    <row r="104" spans="1:9" x14ac:dyDescent="0.2">
      <c r="A104" s="14" t="s">
        <v>35</v>
      </c>
    </row>
    <row r="105" spans="1:9" x14ac:dyDescent="0.2">
      <c r="A105" s="14" t="s">
        <v>36</v>
      </c>
      <c r="B105" s="14"/>
      <c r="C105" s="30" t="s">
        <v>38</v>
      </c>
      <c r="D105" s="14" t="s">
        <v>37</v>
      </c>
    </row>
    <row r="106" spans="1:9" x14ac:dyDescent="0.2">
      <c r="A106" s="7" t="s">
        <v>56</v>
      </c>
      <c r="C106" s="31">
        <v>228.7467</v>
      </c>
      <c r="D106" s="31">
        <v>264.94459999999998</v>
      </c>
    </row>
    <row r="107" spans="1:9" x14ac:dyDescent="0.2">
      <c r="A107" s="7" t="s">
        <v>92</v>
      </c>
      <c r="C107" s="31">
        <v>28.770099999999999</v>
      </c>
      <c r="D107" s="31">
        <v>30.907599999999999</v>
      </c>
    </row>
    <row r="108" spans="1:9" x14ac:dyDescent="0.2">
      <c r="A108" s="7" t="s">
        <v>57</v>
      </c>
      <c r="C108" s="31">
        <v>257.42829999999998</v>
      </c>
      <c r="D108" s="31">
        <v>299.67349999999999</v>
      </c>
    </row>
    <row r="109" spans="1:9" x14ac:dyDescent="0.2">
      <c r="A109" s="7" t="s">
        <v>93</v>
      </c>
      <c r="C109" s="31">
        <v>33.754300000000001</v>
      </c>
      <c r="D109" s="31">
        <v>36.3324</v>
      </c>
    </row>
    <row r="111" spans="1:9" x14ac:dyDescent="0.2">
      <c r="A111" s="14" t="s">
        <v>39</v>
      </c>
    </row>
    <row r="112" spans="1:9" x14ac:dyDescent="0.2">
      <c r="A112" s="78" t="s">
        <v>40</v>
      </c>
      <c r="B112" s="79"/>
      <c r="C112" s="32" t="s">
        <v>41</v>
      </c>
    </row>
    <row r="113" spans="1:5" x14ac:dyDescent="0.2">
      <c r="A113" s="74" t="s">
        <v>92</v>
      </c>
      <c r="B113" s="75"/>
      <c r="C113" s="33">
        <v>2.25</v>
      </c>
    </row>
    <row r="114" spans="1:5" x14ac:dyDescent="0.2">
      <c r="A114" s="74" t="s">
        <v>93</v>
      </c>
      <c r="B114" s="75"/>
      <c r="C114" s="33">
        <v>2.75</v>
      </c>
    </row>
    <row r="115" spans="1:5" x14ac:dyDescent="0.2">
      <c r="A115" s="7" t="s">
        <v>42</v>
      </c>
    </row>
    <row r="116" spans="1:5" x14ac:dyDescent="0.2">
      <c r="A116" s="7" t="s">
        <v>43</v>
      </c>
    </row>
    <row r="118" spans="1:5" x14ac:dyDescent="0.2">
      <c r="A118" s="14" t="s">
        <v>321</v>
      </c>
      <c r="D118" s="51">
        <v>0.3987</v>
      </c>
    </row>
    <row r="120" spans="1:5" x14ac:dyDescent="0.2">
      <c r="A120" s="14" t="s">
        <v>322</v>
      </c>
      <c r="D120" s="34">
        <v>2.9939458748508598</v>
      </c>
      <c r="E120" s="10" t="s">
        <v>44</v>
      </c>
    </row>
    <row r="122" spans="1:5" x14ac:dyDescent="0.2">
      <c r="A122" s="14" t="s">
        <v>323</v>
      </c>
      <c r="D122" s="30" t="s">
        <v>46</v>
      </c>
    </row>
    <row r="124" spans="1:5" x14ac:dyDescent="0.2">
      <c r="A124" s="14" t="s">
        <v>846</v>
      </c>
    </row>
    <row r="125" spans="1:5" x14ac:dyDescent="0.2">
      <c r="A125" s="14"/>
    </row>
    <row r="126" spans="1:5" x14ac:dyDescent="0.2">
      <c r="A126" s="61" t="s">
        <v>854</v>
      </c>
    </row>
    <row r="127" spans="1:5" x14ac:dyDescent="0.2">
      <c r="A127" s="62"/>
    </row>
    <row r="128" spans="1:5" x14ac:dyDescent="0.2">
      <c r="A128" s="63"/>
    </row>
    <row r="129" spans="1:1" x14ac:dyDescent="0.2">
      <c r="A129" s="63"/>
    </row>
    <row r="130" spans="1:1" x14ac:dyDescent="0.2">
      <c r="A130" s="63"/>
    </row>
    <row r="131" spans="1:1" x14ac:dyDescent="0.2">
      <c r="A131" s="63"/>
    </row>
    <row r="132" spans="1:1" x14ac:dyDescent="0.2">
      <c r="A132" s="63"/>
    </row>
    <row r="133" spans="1:1" x14ac:dyDescent="0.2">
      <c r="A133" s="63"/>
    </row>
    <row r="134" spans="1:1" x14ac:dyDescent="0.2">
      <c r="A134" s="63"/>
    </row>
    <row r="135" spans="1:1" x14ac:dyDescent="0.2">
      <c r="A135" s="63"/>
    </row>
    <row r="136" spans="1:1" x14ac:dyDescent="0.2">
      <c r="A136" s="63"/>
    </row>
    <row r="137" spans="1:1" x14ac:dyDescent="0.2">
      <c r="A137" s="63"/>
    </row>
    <row r="138" spans="1:1" x14ac:dyDescent="0.2">
      <c r="A138" s="63"/>
    </row>
    <row r="139" spans="1:1" x14ac:dyDescent="0.2">
      <c r="A139" s="61" t="s">
        <v>856</v>
      </c>
    </row>
    <row r="140" spans="1:1" x14ac:dyDescent="0.2">
      <c r="A140" s="63"/>
    </row>
    <row r="141" spans="1:1" x14ac:dyDescent="0.2">
      <c r="A141" s="61" t="s">
        <v>855</v>
      </c>
    </row>
    <row r="142" spans="1:1" x14ac:dyDescent="0.2">
      <c r="A142" s="63"/>
    </row>
    <row r="143" spans="1:1" x14ac:dyDescent="0.2">
      <c r="A143" s="63"/>
    </row>
    <row r="144" spans="1:1" x14ac:dyDescent="0.2">
      <c r="A144" s="63"/>
    </row>
    <row r="145" spans="1:1" x14ac:dyDescent="0.2">
      <c r="A145" s="63"/>
    </row>
    <row r="146" spans="1:1" x14ac:dyDescent="0.2">
      <c r="A146" s="63"/>
    </row>
    <row r="147" spans="1:1" x14ac:dyDescent="0.2">
      <c r="A147" s="63"/>
    </row>
    <row r="148" spans="1:1" x14ac:dyDescent="0.2">
      <c r="A148" s="63"/>
    </row>
    <row r="149" spans="1:1" x14ac:dyDescent="0.2">
      <c r="A149" s="63"/>
    </row>
    <row r="150" spans="1:1" x14ac:dyDescent="0.2">
      <c r="A150" s="63"/>
    </row>
    <row r="151" spans="1:1" x14ac:dyDescent="0.2">
      <c r="A151" s="63"/>
    </row>
    <row r="152" spans="1:1" x14ac:dyDescent="0.2">
      <c r="A152" s="63"/>
    </row>
    <row r="153" spans="1:1" x14ac:dyDescent="0.2">
      <c r="A153" s="63"/>
    </row>
    <row r="155" spans="1:1" x14ac:dyDescent="0.2">
      <c r="A155" s="7" t="s">
        <v>1236</v>
      </c>
    </row>
  </sheetData>
  <mergeCells count="4">
    <mergeCell ref="A1:G1"/>
    <mergeCell ref="A112:B112"/>
    <mergeCell ref="A113:B113"/>
    <mergeCell ref="A114:B114"/>
  </mergeCells>
  <conditionalFormatting sqref="F2:F3 F256:F65536">
    <cfRule type="cellIs" dxfId="59" priority="2" stopIfTrue="1" operator="between">
      <formula>0.009</formula>
      <formula>-0.009</formula>
    </cfRule>
  </conditionalFormatting>
  <conditionalFormatting sqref="F5:F156">
    <cfRule type="cellIs" dxfId="5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6"/>
  <sheetViews>
    <sheetView workbookViewId="0">
      <selection sqref="A1:G1"/>
    </sheetView>
  </sheetViews>
  <sheetFormatPr defaultColWidth="9.109375" defaultRowHeight="10.199999999999999" x14ac:dyDescent="0.2"/>
  <cols>
    <col min="1" max="1" width="38.6640625" style="7" bestFit="1" customWidth="1"/>
    <col min="2" max="2" width="48.88671875" style="7" bestFit="1" customWidth="1"/>
    <col min="3" max="3" width="25.5546875" style="7" bestFit="1" customWidth="1"/>
    <col min="4" max="4" width="14.6640625" style="7" bestFit="1" customWidth="1"/>
    <col min="5" max="5" width="31.109375" style="10" customWidth="1"/>
    <col min="6" max="6" width="31.33203125" style="11" bestFit="1" customWidth="1"/>
    <col min="7" max="7" width="34.88671875" style="10" customWidth="1"/>
    <col min="8" max="8" width="27.33203125" style="7" customWidth="1"/>
    <col min="9" max="16384" width="9.109375" style="7"/>
  </cols>
  <sheetData>
    <row r="1" spans="1:11" s="1" customFormat="1" ht="13.8" x14ac:dyDescent="0.2">
      <c r="A1" s="76" t="s">
        <v>10</v>
      </c>
      <c r="B1" s="77"/>
      <c r="C1" s="77"/>
      <c r="D1" s="77"/>
      <c r="E1" s="77"/>
      <c r="F1" s="77"/>
      <c r="G1" s="77"/>
    </row>
    <row r="2" spans="1:11" s="1" customFormat="1" ht="11.4" x14ac:dyDescent="0.2">
      <c r="E2" s="5"/>
      <c r="F2" s="9"/>
      <c r="G2" s="10"/>
    </row>
    <row r="3" spans="1:11" s="1" customFormat="1" ht="12" x14ac:dyDescent="0.2">
      <c r="A3" s="8" t="s">
        <v>7</v>
      </c>
      <c r="B3" s="2"/>
      <c r="C3" s="3"/>
      <c r="D3" s="3"/>
      <c r="E3" s="4"/>
      <c r="F3" s="9"/>
      <c r="G3" s="10"/>
    </row>
    <row r="4" spans="1:11" s="1" customFormat="1" ht="27" customHeight="1" x14ac:dyDescent="0.25">
      <c r="A4" s="36" t="s">
        <v>2</v>
      </c>
      <c r="B4" s="36" t="s">
        <v>0</v>
      </c>
      <c r="C4" s="37" t="s">
        <v>4</v>
      </c>
      <c r="D4" s="37" t="s">
        <v>1</v>
      </c>
      <c r="E4" s="53" t="s">
        <v>6</v>
      </c>
      <c r="F4" s="38" t="s">
        <v>237</v>
      </c>
      <c r="G4" s="53" t="s">
        <v>238</v>
      </c>
      <c r="H4" s="55" t="s">
        <v>239</v>
      </c>
      <c r="I4" s="39" t="s">
        <v>5</v>
      </c>
      <c r="J4" s="35"/>
      <c r="K4" s="35"/>
    </row>
    <row r="5" spans="1:11" x14ac:dyDescent="0.2">
      <c r="A5" s="40" t="s">
        <v>95</v>
      </c>
      <c r="B5" s="41"/>
      <c r="C5" s="41"/>
      <c r="D5" s="41"/>
      <c r="E5" s="42"/>
      <c r="F5" s="43"/>
      <c r="G5" s="42"/>
      <c r="H5" s="41"/>
      <c r="I5" s="41"/>
    </row>
    <row r="6" spans="1:11" x14ac:dyDescent="0.2">
      <c r="A6" s="40" t="s">
        <v>52</v>
      </c>
      <c r="B6" s="41"/>
      <c r="C6" s="41"/>
      <c r="D6" s="41"/>
      <c r="E6" s="42"/>
      <c r="F6" s="43"/>
      <c r="G6" s="42"/>
      <c r="H6" s="41"/>
      <c r="I6" s="41"/>
    </row>
    <row r="7" spans="1:11" x14ac:dyDescent="0.2">
      <c r="A7" s="41" t="s">
        <v>97</v>
      </c>
      <c r="B7" s="41" t="s">
        <v>96</v>
      </c>
      <c r="C7" s="41" t="s">
        <v>98</v>
      </c>
      <c r="D7" s="44">
        <v>741000</v>
      </c>
      <c r="E7" s="42">
        <v>11972.7075</v>
      </c>
      <c r="F7" s="43">
        <v>5.5146217003874902</v>
      </c>
      <c r="G7" s="42">
        <v>-913.08360000000005</v>
      </c>
      <c r="H7" s="42">
        <v>-0.42056574378250899</v>
      </c>
      <c r="I7" s="45"/>
    </row>
    <row r="8" spans="1:11" x14ac:dyDescent="0.2">
      <c r="A8" s="41" t="s">
        <v>100</v>
      </c>
      <c r="B8" s="41" t="s">
        <v>99</v>
      </c>
      <c r="C8" s="41" t="s">
        <v>98</v>
      </c>
      <c r="D8" s="44">
        <v>777000</v>
      </c>
      <c r="E8" s="42">
        <v>9439.7729999999992</v>
      </c>
      <c r="F8" s="43">
        <v>4.34795362974765</v>
      </c>
      <c r="G8" s="42">
        <v>-984.7124</v>
      </c>
      <c r="H8" s="42">
        <v>-0.45355792494560199</v>
      </c>
      <c r="I8" s="45"/>
    </row>
    <row r="9" spans="1:11" x14ac:dyDescent="0.2">
      <c r="A9" s="41" t="s">
        <v>102</v>
      </c>
      <c r="B9" s="41" t="s">
        <v>101</v>
      </c>
      <c r="C9" s="41" t="s">
        <v>103</v>
      </c>
      <c r="D9" s="44">
        <v>415000</v>
      </c>
      <c r="E9" s="42">
        <v>7753.2375000000002</v>
      </c>
      <c r="F9" s="43">
        <v>3.5711364172020401</v>
      </c>
      <c r="G9" s="42">
        <v>-1489.4748</v>
      </c>
      <c r="H9" s="42">
        <v>-0.68605117549729799</v>
      </c>
      <c r="I9" s="45"/>
    </row>
    <row r="10" spans="1:11" x14ac:dyDescent="0.2">
      <c r="A10" s="41" t="s">
        <v>105</v>
      </c>
      <c r="B10" s="41" t="s">
        <v>104</v>
      </c>
      <c r="C10" s="41" t="s">
        <v>106</v>
      </c>
      <c r="D10" s="44">
        <v>185400</v>
      </c>
      <c r="E10" s="42">
        <v>7073.01</v>
      </c>
      <c r="F10" s="43">
        <v>3.2578240496610902</v>
      </c>
      <c r="G10" s="42">
        <v>-1201.3320000000001</v>
      </c>
      <c r="H10" s="42">
        <v>-0.553332779287383</v>
      </c>
      <c r="I10" s="45"/>
    </row>
    <row r="11" spans="1:11" x14ac:dyDescent="0.2">
      <c r="A11" s="41" t="s">
        <v>111</v>
      </c>
      <c r="B11" s="41" t="s">
        <v>110</v>
      </c>
      <c r="C11" s="41" t="s">
        <v>112</v>
      </c>
      <c r="D11" s="44">
        <v>225000</v>
      </c>
      <c r="E11" s="42">
        <v>6774.4125000000004</v>
      </c>
      <c r="F11" s="43">
        <v>3.1202902250703302</v>
      </c>
      <c r="G11" s="42">
        <v>-400.32887499999998</v>
      </c>
      <c r="H11" s="42">
        <v>-0.18439123325836801</v>
      </c>
      <c r="I11" s="45"/>
    </row>
    <row r="12" spans="1:11" x14ac:dyDescent="0.2">
      <c r="A12" s="41" t="s">
        <v>108</v>
      </c>
      <c r="B12" s="41" t="s">
        <v>107</v>
      </c>
      <c r="C12" s="41" t="s">
        <v>109</v>
      </c>
      <c r="D12" s="44">
        <v>394625</v>
      </c>
      <c r="E12" s="42">
        <v>5886.0291880000004</v>
      </c>
      <c r="F12" s="43">
        <v>2.71110141872746</v>
      </c>
      <c r="G12" s="42">
        <v>-1538.4974500000001</v>
      </c>
      <c r="H12" s="42">
        <v>-0.70863097789374796</v>
      </c>
      <c r="I12" s="45"/>
    </row>
    <row r="13" spans="1:11" x14ac:dyDescent="0.2">
      <c r="A13" s="41" t="s">
        <v>114</v>
      </c>
      <c r="B13" s="41" t="s">
        <v>113</v>
      </c>
      <c r="C13" s="41" t="s">
        <v>98</v>
      </c>
      <c r="D13" s="44">
        <v>662250</v>
      </c>
      <c r="E13" s="42">
        <v>5777.4690000000001</v>
      </c>
      <c r="F13" s="43">
        <v>2.6610986629979898</v>
      </c>
      <c r="G13" s="42">
        <v>-2366.1689999999999</v>
      </c>
      <c r="H13" s="42">
        <v>-1.08985598405241</v>
      </c>
      <c r="I13" s="45"/>
    </row>
    <row r="14" spans="1:11" x14ac:dyDescent="0.2">
      <c r="A14" s="41" t="s">
        <v>118</v>
      </c>
      <c r="B14" s="41" t="s">
        <v>117</v>
      </c>
      <c r="C14" s="41" t="s">
        <v>98</v>
      </c>
      <c r="D14" s="44">
        <v>434125</v>
      </c>
      <c r="E14" s="42">
        <v>5062.3316249999998</v>
      </c>
      <c r="F14" s="43">
        <v>2.3317068285333802</v>
      </c>
      <c r="G14" s="42">
        <v>-1320.91875</v>
      </c>
      <c r="H14" s="42">
        <v>-0.60841436268268601</v>
      </c>
      <c r="I14" s="45"/>
    </row>
    <row r="15" spans="1:11" x14ac:dyDescent="0.2">
      <c r="A15" s="41" t="s">
        <v>116</v>
      </c>
      <c r="B15" s="41" t="s">
        <v>115</v>
      </c>
      <c r="C15" s="41" t="s">
        <v>103</v>
      </c>
      <c r="D15" s="44">
        <v>288000</v>
      </c>
      <c r="E15" s="42">
        <v>4730.6880000000001</v>
      </c>
      <c r="F15" s="43">
        <v>2.1789519791210701</v>
      </c>
      <c r="G15" s="42">
        <v>-1691.1007750000001</v>
      </c>
      <c r="H15" s="42">
        <v>-0.77891997539880597</v>
      </c>
      <c r="I15" s="45"/>
    </row>
    <row r="16" spans="1:11" x14ac:dyDescent="0.2">
      <c r="A16" s="41" t="s">
        <v>120</v>
      </c>
      <c r="B16" s="41" t="s">
        <v>119</v>
      </c>
      <c r="C16" s="41" t="s">
        <v>121</v>
      </c>
      <c r="D16" s="44">
        <v>333000</v>
      </c>
      <c r="E16" s="42">
        <v>3851.6444999999999</v>
      </c>
      <c r="F16" s="43">
        <v>1.77406508443292</v>
      </c>
      <c r="G16" s="42">
        <v>-1329.3967500000001</v>
      </c>
      <c r="H16" s="42">
        <v>-0.612319324260999</v>
      </c>
      <c r="I16" s="45"/>
    </row>
    <row r="17" spans="1:9" x14ac:dyDescent="0.2">
      <c r="A17" s="41" t="s">
        <v>123</v>
      </c>
      <c r="B17" s="41" t="s">
        <v>122</v>
      </c>
      <c r="C17" s="41" t="s">
        <v>124</v>
      </c>
      <c r="D17" s="44">
        <v>906000</v>
      </c>
      <c r="E17" s="42">
        <v>3768.96</v>
      </c>
      <c r="F17" s="43">
        <v>1.7359806546591401</v>
      </c>
      <c r="G17" s="42">
        <v>-715.01250000000005</v>
      </c>
      <c r="H17" s="42">
        <v>-0.329334317116518</v>
      </c>
      <c r="I17" s="45"/>
    </row>
    <row r="18" spans="1:9" x14ac:dyDescent="0.2">
      <c r="A18" s="41" t="s">
        <v>129</v>
      </c>
      <c r="B18" s="41" t="s">
        <v>128</v>
      </c>
      <c r="C18" s="41" t="s">
        <v>130</v>
      </c>
      <c r="D18" s="44">
        <v>214000</v>
      </c>
      <c r="E18" s="42">
        <v>3679.4090000000001</v>
      </c>
      <c r="F18" s="43">
        <v>1.6947335192145201</v>
      </c>
      <c r="G18" s="42">
        <v>-948.29962499999999</v>
      </c>
      <c r="H18" s="42">
        <v>-0.43678622320760102</v>
      </c>
      <c r="I18" s="45"/>
    </row>
    <row r="19" spans="1:9" x14ac:dyDescent="0.2">
      <c r="A19" s="41" t="s">
        <v>132</v>
      </c>
      <c r="B19" s="41" t="s">
        <v>131</v>
      </c>
      <c r="C19" s="41" t="s">
        <v>133</v>
      </c>
      <c r="D19" s="44">
        <v>787000</v>
      </c>
      <c r="E19" s="42">
        <v>3552.518</v>
      </c>
      <c r="F19" s="43">
        <v>1.63628760276797</v>
      </c>
      <c r="G19" s="42">
        <v>-1759.3019999999999</v>
      </c>
      <c r="H19" s="42">
        <v>-0.81033341762797695</v>
      </c>
      <c r="I19" s="45"/>
    </row>
    <row r="20" spans="1:9" x14ac:dyDescent="0.2">
      <c r="A20" s="41" t="s">
        <v>126</v>
      </c>
      <c r="B20" s="41" t="s">
        <v>125</v>
      </c>
      <c r="C20" s="41" t="s">
        <v>127</v>
      </c>
      <c r="D20" s="44">
        <v>1410000</v>
      </c>
      <c r="E20" s="42">
        <v>3235.2449999999999</v>
      </c>
      <c r="F20" s="43">
        <v>1.4901518543796499</v>
      </c>
      <c r="G20" s="42"/>
      <c r="H20" s="42"/>
      <c r="I20" s="45"/>
    </row>
    <row r="21" spans="1:9" x14ac:dyDescent="0.2">
      <c r="A21" s="41" t="s">
        <v>147</v>
      </c>
      <c r="B21" s="41" t="s">
        <v>146</v>
      </c>
      <c r="C21" s="41" t="s">
        <v>148</v>
      </c>
      <c r="D21" s="44">
        <v>900000</v>
      </c>
      <c r="E21" s="42">
        <v>2844.45</v>
      </c>
      <c r="F21" s="43">
        <v>1.31015191807427</v>
      </c>
      <c r="G21" s="42">
        <v>-1493.04375</v>
      </c>
      <c r="H21" s="42">
        <v>-0.68769503166914503</v>
      </c>
      <c r="I21" s="45"/>
    </row>
    <row r="22" spans="1:9" x14ac:dyDescent="0.2">
      <c r="A22" s="41" t="s">
        <v>138</v>
      </c>
      <c r="B22" s="41" t="s">
        <v>137</v>
      </c>
      <c r="C22" s="41" t="s">
        <v>139</v>
      </c>
      <c r="D22" s="44">
        <v>420000</v>
      </c>
      <c r="E22" s="42">
        <v>2831.22</v>
      </c>
      <c r="F22" s="43">
        <v>1.30405818822276</v>
      </c>
      <c r="G22" s="42">
        <v>-999.99</v>
      </c>
      <c r="H22" s="42">
        <v>-0.46059477809597199</v>
      </c>
      <c r="I22" s="45"/>
    </row>
    <row r="23" spans="1:9" x14ac:dyDescent="0.2">
      <c r="A23" s="41" t="s">
        <v>150</v>
      </c>
      <c r="B23" s="41" t="s">
        <v>149</v>
      </c>
      <c r="C23" s="41" t="s">
        <v>98</v>
      </c>
      <c r="D23" s="44">
        <v>194600</v>
      </c>
      <c r="E23" s="42">
        <v>2778.4987999999998</v>
      </c>
      <c r="F23" s="43">
        <v>1.27977483597429</v>
      </c>
      <c r="G23" s="42">
        <v>-582.39</v>
      </c>
      <c r="H23" s="42">
        <v>-0.26824847530006601</v>
      </c>
      <c r="I23" s="45"/>
    </row>
    <row r="24" spans="1:9" x14ac:dyDescent="0.2">
      <c r="A24" s="41" t="s">
        <v>173</v>
      </c>
      <c r="B24" s="41" t="s">
        <v>172</v>
      </c>
      <c r="C24" s="41" t="s">
        <v>174</v>
      </c>
      <c r="D24" s="44">
        <v>1150000</v>
      </c>
      <c r="E24" s="42">
        <v>2771.1550000000002</v>
      </c>
      <c r="F24" s="43">
        <v>1.27639228621741</v>
      </c>
      <c r="G24" s="42">
        <v>-1388.0550000000001</v>
      </c>
      <c r="H24" s="42">
        <v>-0.63933727808278595</v>
      </c>
      <c r="I24" s="45"/>
    </row>
    <row r="25" spans="1:9" x14ac:dyDescent="0.2">
      <c r="A25" s="41" t="s">
        <v>135</v>
      </c>
      <c r="B25" s="41" t="s">
        <v>134</v>
      </c>
      <c r="C25" s="41" t="s">
        <v>136</v>
      </c>
      <c r="D25" s="44">
        <v>196000</v>
      </c>
      <c r="E25" s="42">
        <v>2770.0680000000002</v>
      </c>
      <c r="F25" s="43">
        <v>1.2758916146868999</v>
      </c>
      <c r="G25" s="42">
        <v>-925.0059</v>
      </c>
      <c r="H25" s="42">
        <v>-0.42605714781944298</v>
      </c>
      <c r="I25" s="45"/>
    </row>
    <row r="26" spans="1:9" x14ac:dyDescent="0.2">
      <c r="A26" s="41" t="s">
        <v>141</v>
      </c>
      <c r="B26" s="41" t="s">
        <v>140</v>
      </c>
      <c r="C26" s="41" t="s">
        <v>142</v>
      </c>
      <c r="D26" s="44">
        <v>41800</v>
      </c>
      <c r="E26" s="42">
        <v>2765.1954000000001</v>
      </c>
      <c r="F26" s="43">
        <v>1.2736472981279801</v>
      </c>
      <c r="G26" s="42">
        <v>-697.83524999999997</v>
      </c>
      <c r="H26" s="42">
        <v>-0.321422486346161</v>
      </c>
      <c r="I26" s="45"/>
    </row>
    <row r="27" spans="1:9" x14ac:dyDescent="0.2">
      <c r="A27" s="41" t="s">
        <v>144</v>
      </c>
      <c r="B27" s="41" t="s">
        <v>143</v>
      </c>
      <c r="C27" s="41" t="s">
        <v>145</v>
      </c>
      <c r="D27" s="44">
        <v>190000</v>
      </c>
      <c r="E27" s="42">
        <v>2760.7</v>
      </c>
      <c r="F27" s="43">
        <v>1.27157671965675</v>
      </c>
      <c r="G27" s="42"/>
      <c r="H27" s="42"/>
      <c r="I27" s="45"/>
    </row>
    <row r="28" spans="1:9" x14ac:dyDescent="0.2">
      <c r="A28" s="41" t="s">
        <v>165</v>
      </c>
      <c r="B28" s="41" t="s">
        <v>164</v>
      </c>
      <c r="C28" s="41" t="s">
        <v>166</v>
      </c>
      <c r="D28" s="44">
        <v>333000</v>
      </c>
      <c r="E28" s="42">
        <v>2382.6149999999998</v>
      </c>
      <c r="F28" s="43">
        <v>1.0974310015231501</v>
      </c>
      <c r="G28" s="42">
        <v>-601.5856</v>
      </c>
      <c r="H28" s="42">
        <v>-0.27708995683730098</v>
      </c>
      <c r="I28" s="45"/>
    </row>
    <row r="29" spans="1:9" x14ac:dyDescent="0.2">
      <c r="A29" s="41" t="s">
        <v>155</v>
      </c>
      <c r="B29" s="41" t="s">
        <v>154</v>
      </c>
      <c r="C29" s="41" t="s">
        <v>121</v>
      </c>
      <c r="D29" s="44">
        <v>18000</v>
      </c>
      <c r="E29" s="42">
        <v>2360.8440000000001</v>
      </c>
      <c r="F29" s="43">
        <v>1.08740329233213</v>
      </c>
      <c r="G29" s="42"/>
      <c r="H29" s="42"/>
      <c r="I29" s="45"/>
    </row>
    <row r="30" spans="1:9" x14ac:dyDescent="0.2">
      <c r="A30" s="41" t="s">
        <v>194</v>
      </c>
      <c r="B30" s="41" t="s">
        <v>193</v>
      </c>
      <c r="C30" s="41" t="s">
        <v>195</v>
      </c>
      <c r="D30" s="44">
        <v>1364600</v>
      </c>
      <c r="E30" s="42">
        <v>2256.0931799999998</v>
      </c>
      <c r="F30" s="43">
        <v>1.0391551291572301</v>
      </c>
      <c r="G30" s="42">
        <v>-1134.3706</v>
      </c>
      <c r="H30" s="42">
        <v>-0.52249039968959199</v>
      </c>
      <c r="I30" s="45"/>
    </row>
    <row r="31" spans="1:9" x14ac:dyDescent="0.2">
      <c r="A31" s="41" t="s">
        <v>171</v>
      </c>
      <c r="B31" s="41" t="s">
        <v>170</v>
      </c>
      <c r="C31" s="41" t="s">
        <v>103</v>
      </c>
      <c r="D31" s="44">
        <v>145000</v>
      </c>
      <c r="E31" s="42">
        <v>2253.88</v>
      </c>
      <c r="F31" s="43">
        <v>1.0381357398123501</v>
      </c>
      <c r="G31" s="42">
        <v>-308.97899999999998</v>
      </c>
      <c r="H31" s="42">
        <v>-0.14231553709668601</v>
      </c>
      <c r="I31" s="45"/>
    </row>
    <row r="32" spans="1:9" x14ac:dyDescent="0.2">
      <c r="A32" s="41" t="s">
        <v>152</v>
      </c>
      <c r="B32" s="41" t="s">
        <v>151</v>
      </c>
      <c r="C32" s="41" t="s">
        <v>153</v>
      </c>
      <c r="D32" s="44">
        <v>373400</v>
      </c>
      <c r="E32" s="42">
        <v>2235.9191999999998</v>
      </c>
      <c r="F32" s="43">
        <v>1.0298630063945899</v>
      </c>
      <c r="G32" s="42">
        <v>-628.6875</v>
      </c>
      <c r="H32" s="42">
        <v>-0.28957307528496401</v>
      </c>
      <c r="I32" s="45"/>
    </row>
    <row r="33" spans="1:9" x14ac:dyDescent="0.2">
      <c r="A33" s="41" t="s">
        <v>176</v>
      </c>
      <c r="B33" s="41" t="s">
        <v>175</v>
      </c>
      <c r="C33" s="41" t="s">
        <v>177</v>
      </c>
      <c r="D33" s="44">
        <v>63000</v>
      </c>
      <c r="E33" s="42">
        <v>2215.6785</v>
      </c>
      <c r="F33" s="43">
        <v>1.02054015244104</v>
      </c>
      <c r="G33" s="42"/>
      <c r="H33" s="42"/>
      <c r="I33" s="45"/>
    </row>
    <row r="34" spans="1:9" x14ac:dyDescent="0.2">
      <c r="A34" s="41" t="s">
        <v>168</v>
      </c>
      <c r="B34" s="41" t="s">
        <v>167</v>
      </c>
      <c r="C34" s="41" t="s">
        <v>169</v>
      </c>
      <c r="D34" s="44">
        <v>660000</v>
      </c>
      <c r="E34" s="42">
        <v>2205.7199999999998</v>
      </c>
      <c r="F34" s="43">
        <v>1.01595327347458</v>
      </c>
      <c r="G34" s="42">
        <v>-205.6208</v>
      </c>
      <c r="H34" s="42">
        <v>-9.47088138360547E-2</v>
      </c>
      <c r="I34" s="45"/>
    </row>
    <row r="35" spans="1:9" x14ac:dyDescent="0.2">
      <c r="A35" s="41" t="s">
        <v>157</v>
      </c>
      <c r="B35" s="41" t="s">
        <v>156</v>
      </c>
      <c r="C35" s="41" t="s">
        <v>153</v>
      </c>
      <c r="D35" s="44">
        <v>110500</v>
      </c>
      <c r="E35" s="42">
        <v>1825.2942499999999</v>
      </c>
      <c r="F35" s="43">
        <v>0.84072940733267698</v>
      </c>
      <c r="G35" s="42"/>
      <c r="H35" s="42"/>
      <c r="I35" s="45"/>
    </row>
    <row r="36" spans="1:9" x14ac:dyDescent="0.2">
      <c r="A36" s="41" t="s">
        <v>159</v>
      </c>
      <c r="B36" s="41" t="s">
        <v>158</v>
      </c>
      <c r="C36" s="41" t="s">
        <v>160</v>
      </c>
      <c r="D36" s="44">
        <v>136000</v>
      </c>
      <c r="E36" s="42">
        <v>1678.5119999999999</v>
      </c>
      <c r="F36" s="43">
        <v>0.77312159338736097</v>
      </c>
      <c r="G36" s="42"/>
      <c r="H36" s="42"/>
      <c r="I36" s="45"/>
    </row>
    <row r="37" spans="1:9" x14ac:dyDescent="0.2">
      <c r="A37" s="41" t="s">
        <v>181</v>
      </c>
      <c r="B37" s="41" t="s">
        <v>180</v>
      </c>
      <c r="C37" s="41" t="s">
        <v>182</v>
      </c>
      <c r="D37" s="44">
        <v>100000</v>
      </c>
      <c r="E37" s="42">
        <v>1626.3</v>
      </c>
      <c r="F37" s="43">
        <v>0.74907277834526298</v>
      </c>
      <c r="G37" s="42"/>
      <c r="H37" s="42"/>
      <c r="I37" s="45"/>
    </row>
    <row r="38" spans="1:9" x14ac:dyDescent="0.2">
      <c r="A38" s="41" t="s">
        <v>208</v>
      </c>
      <c r="B38" s="41" t="s">
        <v>207</v>
      </c>
      <c r="C38" s="41" t="s">
        <v>133</v>
      </c>
      <c r="D38" s="44">
        <v>35000</v>
      </c>
      <c r="E38" s="42">
        <v>1517.075</v>
      </c>
      <c r="F38" s="43">
        <v>0.69876381061805304</v>
      </c>
      <c r="G38" s="42"/>
      <c r="H38" s="42"/>
      <c r="I38" s="45"/>
    </row>
    <row r="39" spans="1:9" x14ac:dyDescent="0.2">
      <c r="A39" s="41" t="s">
        <v>192</v>
      </c>
      <c r="B39" s="41" t="s">
        <v>191</v>
      </c>
      <c r="C39" s="41" t="s">
        <v>182</v>
      </c>
      <c r="D39" s="44">
        <v>34000</v>
      </c>
      <c r="E39" s="42">
        <v>1407.107</v>
      </c>
      <c r="F39" s="43">
        <v>0.64811261754846505</v>
      </c>
      <c r="G39" s="42"/>
      <c r="H39" s="42"/>
      <c r="I39" s="45"/>
    </row>
    <row r="40" spans="1:9" x14ac:dyDescent="0.2">
      <c r="A40" s="41" t="s">
        <v>189</v>
      </c>
      <c r="B40" s="41" t="s">
        <v>188</v>
      </c>
      <c r="C40" s="41" t="s">
        <v>190</v>
      </c>
      <c r="D40" s="44">
        <v>11600</v>
      </c>
      <c r="E40" s="42">
        <v>1378.9151999999999</v>
      </c>
      <c r="F40" s="43">
        <v>0.63512749183208195</v>
      </c>
      <c r="G40" s="42">
        <v>-95.217200000000005</v>
      </c>
      <c r="H40" s="42">
        <v>-4.38569836747566E-2</v>
      </c>
      <c r="I40" s="45"/>
    </row>
    <row r="41" spans="1:9" x14ac:dyDescent="0.2">
      <c r="A41" s="41" t="s">
        <v>184</v>
      </c>
      <c r="B41" s="41" t="s">
        <v>183</v>
      </c>
      <c r="C41" s="41" t="s">
        <v>142</v>
      </c>
      <c r="D41" s="44">
        <v>64000</v>
      </c>
      <c r="E41" s="42">
        <v>1356.096</v>
      </c>
      <c r="F41" s="43">
        <v>0.62461698236665897</v>
      </c>
      <c r="G41" s="42">
        <v>-570.14319999999998</v>
      </c>
      <c r="H41" s="42">
        <v>-0.26260760676299499</v>
      </c>
      <c r="I41" s="45"/>
    </row>
    <row r="42" spans="1:9" x14ac:dyDescent="0.2">
      <c r="A42" s="41" t="s">
        <v>215</v>
      </c>
      <c r="B42" s="41" t="s">
        <v>214</v>
      </c>
      <c r="C42" s="41" t="s">
        <v>216</v>
      </c>
      <c r="D42" s="44">
        <v>50000</v>
      </c>
      <c r="E42" s="42">
        <v>1322.45</v>
      </c>
      <c r="F42" s="43">
        <v>0.60911965548957303</v>
      </c>
      <c r="G42" s="42"/>
      <c r="H42" s="42"/>
      <c r="I42" s="45"/>
    </row>
    <row r="43" spans="1:9" x14ac:dyDescent="0.2">
      <c r="A43" s="41" t="s">
        <v>179</v>
      </c>
      <c r="B43" s="41" t="s">
        <v>178</v>
      </c>
      <c r="C43" s="41" t="s">
        <v>130</v>
      </c>
      <c r="D43" s="44">
        <v>113000</v>
      </c>
      <c r="E43" s="42">
        <v>1280.0074999999999</v>
      </c>
      <c r="F43" s="43">
        <v>0.58957066613034104</v>
      </c>
      <c r="G43" s="42"/>
      <c r="H43" s="42"/>
      <c r="I43" s="45"/>
    </row>
    <row r="44" spans="1:9" x14ac:dyDescent="0.2">
      <c r="A44" s="41" t="s">
        <v>197</v>
      </c>
      <c r="B44" s="41" t="s">
        <v>196</v>
      </c>
      <c r="C44" s="41" t="s">
        <v>109</v>
      </c>
      <c r="D44" s="44">
        <v>110000</v>
      </c>
      <c r="E44" s="42">
        <v>1251.1400000000001</v>
      </c>
      <c r="F44" s="43">
        <v>0.57627431341012902</v>
      </c>
      <c r="G44" s="42"/>
      <c r="H44" s="42"/>
      <c r="I44" s="45"/>
    </row>
    <row r="45" spans="1:9" x14ac:dyDescent="0.2">
      <c r="A45" s="41" t="s">
        <v>199</v>
      </c>
      <c r="B45" s="41" t="s">
        <v>198</v>
      </c>
      <c r="C45" s="41" t="s">
        <v>190</v>
      </c>
      <c r="D45" s="44">
        <v>66000</v>
      </c>
      <c r="E45" s="42">
        <v>1221.3630000000001</v>
      </c>
      <c r="F45" s="43">
        <v>0.56255904555008696</v>
      </c>
      <c r="G45" s="42">
        <v>-404.0524125</v>
      </c>
      <c r="H45" s="42">
        <v>-0.186106292337503</v>
      </c>
      <c r="I45" s="45"/>
    </row>
    <row r="46" spans="1:9" x14ac:dyDescent="0.2">
      <c r="A46" s="41" t="s">
        <v>186</v>
      </c>
      <c r="B46" s="41" t="s">
        <v>185</v>
      </c>
      <c r="C46" s="41" t="s">
        <v>187</v>
      </c>
      <c r="D46" s="44">
        <v>163000</v>
      </c>
      <c r="E46" s="42">
        <v>1184.7655</v>
      </c>
      <c r="F46" s="43">
        <v>0.54570225959086005</v>
      </c>
      <c r="G46" s="42">
        <v>-352.48239999999998</v>
      </c>
      <c r="H46" s="42">
        <v>-0.16235317634249899</v>
      </c>
      <c r="I46" s="45"/>
    </row>
    <row r="47" spans="1:9" x14ac:dyDescent="0.2">
      <c r="A47" s="41" t="s">
        <v>206</v>
      </c>
      <c r="B47" s="41" t="s">
        <v>205</v>
      </c>
      <c r="C47" s="41" t="s">
        <v>153</v>
      </c>
      <c r="D47" s="44">
        <v>703000</v>
      </c>
      <c r="E47" s="42">
        <v>1058.5071</v>
      </c>
      <c r="F47" s="43">
        <v>0.48754771831469401</v>
      </c>
      <c r="G47" s="42"/>
      <c r="H47" s="42"/>
      <c r="I47" s="45"/>
    </row>
    <row r="48" spans="1:9" x14ac:dyDescent="0.2">
      <c r="A48" s="41" t="s">
        <v>162</v>
      </c>
      <c r="B48" s="41" t="s">
        <v>161</v>
      </c>
      <c r="C48" s="41" t="s">
        <v>163</v>
      </c>
      <c r="D48" s="44">
        <v>102700</v>
      </c>
      <c r="E48" s="42">
        <v>1043.0211999999999</v>
      </c>
      <c r="F48" s="43">
        <v>0.48041492231261801</v>
      </c>
      <c r="G48" s="42"/>
      <c r="H48" s="42"/>
      <c r="I48" s="45"/>
    </row>
    <row r="49" spans="1:9" x14ac:dyDescent="0.2">
      <c r="A49" s="41" t="s">
        <v>210</v>
      </c>
      <c r="B49" s="41" t="s">
        <v>209</v>
      </c>
      <c r="C49" s="41" t="s">
        <v>103</v>
      </c>
      <c r="D49" s="44">
        <v>103820</v>
      </c>
      <c r="E49" s="42">
        <v>1006.58681</v>
      </c>
      <c r="F49" s="43">
        <v>0.46363326471893002</v>
      </c>
      <c r="G49" s="42"/>
      <c r="H49" s="42"/>
      <c r="I49" s="45"/>
    </row>
    <row r="50" spans="1:9" x14ac:dyDescent="0.2">
      <c r="A50" s="41" t="s">
        <v>204</v>
      </c>
      <c r="B50" s="41" t="s">
        <v>203</v>
      </c>
      <c r="C50" s="41" t="s">
        <v>153</v>
      </c>
      <c r="D50" s="44">
        <v>496000</v>
      </c>
      <c r="E50" s="42">
        <v>930.14880000000005</v>
      </c>
      <c r="F50" s="43">
        <v>0.42842596439187902</v>
      </c>
      <c r="G50" s="42"/>
      <c r="H50" s="42"/>
      <c r="I50" s="45"/>
    </row>
    <row r="51" spans="1:9" x14ac:dyDescent="0.2">
      <c r="A51" s="41" t="s">
        <v>201</v>
      </c>
      <c r="B51" s="41" t="s">
        <v>200</v>
      </c>
      <c r="C51" s="41" t="s">
        <v>202</v>
      </c>
      <c r="D51" s="44">
        <v>50000</v>
      </c>
      <c r="E51" s="42">
        <v>907.95</v>
      </c>
      <c r="F51" s="43">
        <v>0.41820121078434602</v>
      </c>
      <c r="G51" s="42"/>
      <c r="H51" s="42"/>
      <c r="I51" s="45"/>
    </row>
    <row r="52" spans="1:9" x14ac:dyDescent="0.2">
      <c r="A52" s="41" t="s">
        <v>306</v>
      </c>
      <c r="B52" s="41" t="s">
        <v>305</v>
      </c>
      <c r="C52" s="41" t="s">
        <v>190</v>
      </c>
      <c r="D52" s="44">
        <v>98956</v>
      </c>
      <c r="E52" s="42">
        <v>877.73972000000003</v>
      </c>
      <c r="F52" s="43">
        <v>0.40428637442316501</v>
      </c>
      <c r="G52" s="42"/>
      <c r="H52" s="42"/>
      <c r="I52" s="45"/>
    </row>
    <row r="53" spans="1:9" x14ac:dyDescent="0.2">
      <c r="A53" s="41" t="s">
        <v>212</v>
      </c>
      <c r="B53" s="41" t="s">
        <v>211</v>
      </c>
      <c r="C53" s="41" t="s">
        <v>213</v>
      </c>
      <c r="D53" s="44">
        <v>55000</v>
      </c>
      <c r="E53" s="42">
        <v>830.55499999999995</v>
      </c>
      <c r="F53" s="43">
        <v>0.38255312145271497</v>
      </c>
      <c r="G53" s="42"/>
      <c r="H53" s="42"/>
      <c r="I53" s="45"/>
    </row>
    <row r="54" spans="1:9" x14ac:dyDescent="0.2">
      <c r="A54" s="41" t="s">
        <v>220</v>
      </c>
      <c r="B54" s="41" t="s">
        <v>219</v>
      </c>
      <c r="C54" s="41" t="s">
        <v>109</v>
      </c>
      <c r="D54" s="44">
        <v>170000</v>
      </c>
      <c r="E54" s="42">
        <v>736.35500000000002</v>
      </c>
      <c r="F54" s="43">
        <v>0.33916465947145402</v>
      </c>
      <c r="G54" s="42"/>
      <c r="H54" s="42"/>
      <c r="I54" s="45"/>
    </row>
    <row r="55" spans="1:9" x14ac:dyDescent="0.2">
      <c r="A55" s="41" t="s">
        <v>218</v>
      </c>
      <c r="B55" s="41" t="s">
        <v>217</v>
      </c>
      <c r="C55" s="41" t="s">
        <v>216</v>
      </c>
      <c r="D55" s="44">
        <v>100000</v>
      </c>
      <c r="E55" s="42">
        <v>549.4</v>
      </c>
      <c r="F55" s="43">
        <v>0.25305330161894302</v>
      </c>
      <c r="G55" s="42"/>
      <c r="H55" s="42"/>
      <c r="I55" s="45"/>
    </row>
    <row r="56" spans="1:9" x14ac:dyDescent="0.2">
      <c r="A56" s="41" t="s">
        <v>222</v>
      </c>
      <c r="B56" s="41" t="s">
        <v>221</v>
      </c>
      <c r="C56" s="41" t="s">
        <v>133</v>
      </c>
      <c r="D56" s="44">
        <v>30000</v>
      </c>
      <c r="E56" s="42">
        <v>461.28</v>
      </c>
      <c r="F56" s="43">
        <v>0.212465283892949</v>
      </c>
      <c r="G56" s="42"/>
      <c r="H56" s="42"/>
      <c r="I56" s="45"/>
    </row>
    <row r="57" spans="1:9" x14ac:dyDescent="0.2">
      <c r="A57" s="41" t="s">
        <v>307</v>
      </c>
      <c r="B57" s="41" t="s">
        <v>848</v>
      </c>
      <c r="C57" s="41" t="s">
        <v>130</v>
      </c>
      <c r="D57" s="44">
        <v>16060</v>
      </c>
      <c r="E57" s="42">
        <v>109.0474</v>
      </c>
      <c r="F57" s="43">
        <v>5.0227165276595501E-2</v>
      </c>
      <c r="G57" s="42"/>
      <c r="H57" s="42"/>
      <c r="I57" s="45"/>
    </row>
    <row r="58" spans="1:9" x14ac:dyDescent="0.2">
      <c r="A58" s="40" t="s">
        <v>25</v>
      </c>
      <c r="B58" s="40"/>
      <c r="C58" s="40"/>
      <c r="D58" s="40"/>
      <c r="E58" s="46">
        <f>SUM(E7:E57)</f>
        <v>143549.08837300004</v>
      </c>
      <c r="F58" s="47">
        <f>SUM(F7:F57)</f>
        <v>66.118621691257971</v>
      </c>
      <c r="G58" s="46">
        <f>SUM(G7:G57)</f>
        <v>-27045.087137500002</v>
      </c>
      <c r="H58" s="46">
        <f>SUM(H7:H57)</f>
        <v>-12.45695047818783</v>
      </c>
      <c r="I58" s="40"/>
    </row>
    <row r="59" spans="1:9" x14ac:dyDescent="0.2">
      <c r="A59" s="41"/>
      <c r="B59" s="41"/>
      <c r="C59" s="41"/>
      <c r="D59" s="41"/>
      <c r="E59" s="42"/>
      <c r="F59" s="43"/>
      <c r="G59" s="42"/>
      <c r="H59" s="41"/>
      <c r="I59" s="41"/>
    </row>
    <row r="60" spans="1:9" x14ac:dyDescent="0.2">
      <c r="A60" s="40" t="s">
        <v>324</v>
      </c>
      <c r="B60" s="41"/>
      <c r="C60" s="41"/>
      <c r="D60" s="41"/>
      <c r="E60" s="42"/>
      <c r="F60" s="43"/>
      <c r="G60" s="42"/>
      <c r="H60" s="41"/>
      <c r="I60" s="41"/>
    </row>
    <row r="61" spans="1:9" x14ac:dyDescent="0.2">
      <c r="A61" s="41"/>
      <c r="B61" s="41" t="s">
        <v>1239</v>
      </c>
      <c r="C61" s="41"/>
      <c r="D61" s="41"/>
      <c r="E61" s="42"/>
      <c r="F61" s="43"/>
      <c r="G61" s="42">
        <v>-26338.846949999999</v>
      </c>
      <c r="H61" s="42">
        <v>-12.1316566828059</v>
      </c>
      <c r="I61" s="45"/>
    </row>
    <row r="62" spans="1:9" x14ac:dyDescent="0.2">
      <c r="A62" s="40" t="s">
        <v>25</v>
      </c>
      <c r="B62" s="40"/>
      <c r="C62" s="40"/>
      <c r="D62" s="40"/>
      <c r="E62" s="46"/>
      <c r="F62" s="47"/>
      <c r="G62" s="46">
        <f>SUM(G60:G61)</f>
        <v>-26338.846949999999</v>
      </c>
      <c r="H62" s="46">
        <f>SUM(H60:H61)</f>
        <v>-12.1316566828059</v>
      </c>
      <c r="I62" s="40"/>
    </row>
    <row r="63" spans="1:9" x14ac:dyDescent="0.2">
      <c r="A63" s="41"/>
      <c r="B63" s="41"/>
      <c r="C63" s="41"/>
      <c r="D63" s="41"/>
      <c r="E63" s="42"/>
      <c r="F63" s="43"/>
      <c r="G63" s="42"/>
      <c r="H63" s="41"/>
      <c r="I63" s="41"/>
    </row>
    <row r="64" spans="1:9" x14ac:dyDescent="0.2">
      <c r="A64" s="40" t="s">
        <v>51</v>
      </c>
      <c r="B64" s="41"/>
      <c r="C64" s="41"/>
      <c r="D64" s="41"/>
      <c r="E64" s="42"/>
      <c r="F64" s="43"/>
      <c r="G64" s="42"/>
      <c r="H64" s="41"/>
      <c r="I64" s="41"/>
    </row>
    <row r="65" spans="1:9" x14ac:dyDescent="0.2">
      <c r="A65" s="40" t="s">
        <v>52</v>
      </c>
      <c r="B65" s="41"/>
      <c r="C65" s="41"/>
      <c r="D65" s="41"/>
      <c r="E65" s="42"/>
      <c r="F65" s="43"/>
      <c r="G65" s="42"/>
      <c r="H65" s="41"/>
      <c r="I65" s="41"/>
    </row>
    <row r="66" spans="1:9" x14ac:dyDescent="0.2">
      <c r="A66" s="41" t="s">
        <v>59</v>
      </c>
      <c r="B66" s="41" t="s">
        <v>58</v>
      </c>
      <c r="C66" s="41" t="s">
        <v>60</v>
      </c>
      <c r="D66" s="44">
        <v>5000</v>
      </c>
      <c r="E66" s="42">
        <v>5174.7841780999997</v>
      </c>
      <c r="F66" s="43">
        <v>2.38350240523057</v>
      </c>
      <c r="G66" s="45"/>
      <c r="H66" s="45"/>
      <c r="I66" s="45">
        <v>7.9738499999999997</v>
      </c>
    </row>
    <row r="67" spans="1:9" x14ac:dyDescent="0.2">
      <c r="A67" s="41" t="s">
        <v>291</v>
      </c>
      <c r="B67" s="41" t="s">
        <v>290</v>
      </c>
      <c r="C67" s="41" t="s">
        <v>63</v>
      </c>
      <c r="D67" s="44">
        <v>5000</v>
      </c>
      <c r="E67" s="42">
        <v>5089.0795889999999</v>
      </c>
      <c r="F67" s="43">
        <v>2.3440269242774399</v>
      </c>
      <c r="G67" s="45"/>
      <c r="H67" s="45"/>
      <c r="I67" s="45">
        <v>7.8049999999999997</v>
      </c>
    </row>
    <row r="68" spans="1:9" x14ac:dyDescent="0.2">
      <c r="A68" s="41" t="s">
        <v>226</v>
      </c>
      <c r="B68" s="41" t="s">
        <v>225</v>
      </c>
      <c r="C68" s="41" t="s">
        <v>94</v>
      </c>
      <c r="D68" s="44">
        <v>250</v>
      </c>
      <c r="E68" s="42">
        <v>2656.2300955999999</v>
      </c>
      <c r="F68" s="43">
        <v>1.2234579460341899</v>
      </c>
      <c r="G68" s="45"/>
      <c r="H68" s="45"/>
      <c r="I68" s="45">
        <v>8.6150000000000002</v>
      </c>
    </row>
    <row r="69" spans="1:9" x14ac:dyDescent="0.2">
      <c r="A69" s="41" t="s">
        <v>326</v>
      </c>
      <c r="B69" s="41" t="s">
        <v>325</v>
      </c>
      <c r="C69" s="41" t="s">
        <v>63</v>
      </c>
      <c r="D69" s="44">
        <v>2500</v>
      </c>
      <c r="E69" s="42">
        <v>2646.9954372000002</v>
      </c>
      <c r="F69" s="43">
        <v>1.21920446806287</v>
      </c>
      <c r="G69" s="45"/>
      <c r="H69" s="45"/>
      <c r="I69" s="45">
        <v>8.0587</v>
      </c>
    </row>
    <row r="70" spans="1:9" x14ac:dyDescent="0.2">
      <c r="A70" s="41" t="s">
        <v>62</v>
      </c>
      <c r="B70" s="41" t="s">
        <v>61</v>
      </c>
      <c r="C70" s="41" t="s">
        <v>63</v>
      </c>
      <c r="D70" s="44">
        <v>2500</v>
      </c>
      <c r="E70" s="42">
        <v>2546.5290752999999</v>
      </c>
      <c r="F70" s="43">
        <v>1.17292972364998</v>
      </c>
      <c r="G70" s="45"/>
      <c r="H70" s="45"/>
      <c r="I70" s="45">
        <v>7.8650000000000002</v>
      </c>
    </row>
    <row r="71" spans="1:9" x14ac:dyDescent="0.2">
      <c r="A71" s="41" t="s">
        <v>76</v>
      </c>
      <c r="B71" s="41" t="s">
        <v>75</v>
      </c>
      <c r="C71" s="41" t="s">
        <v>77</v>
      </c>
      <c r="D71" s="44">
        <v>2500</v>
      </c>
      <c r="E71" s="42">
        <v>2537.5280137</v>
      </c>
      <c r="F71" s="43">
        <v>1.1687838402208699</v>
      </c>
      <c r="G71" s="45"/>
      <c r="H71" s="45"/>
      <c r="I71" s="45">
        <v>8.1</v>
      </c>
    </row>
    <row r="72" spans="1:9" x14ac:dyDescent="0.2">
      <c r="A72" s="41" t="s">
        <v>89</v>
      </c>
      <c r="B72" s="41" t="s">
        <v>88</v>
      </c>
      <c r="C72" s="41" t="s">
        <v>60</v>
      </c>
      <c r="D72" s="44">
        <v>2500</v>
      </c>
      <c r="E72" s="42">
        <v>2534.7759246999999</v>
      </c>
      <c r="F72" s="43">
        <v>1.1675162297225099</v>
      </c>
      <c r="G72" s="45"/>
      <c r="H72" s="45"/>
      <c r="I72" s="45">
        <v>7.61</v>
      </c>
    </row>
    <row r="73" spans="1:9" x14ac:dyDescent="0.2">
      <c r="A73" s="41" t="s">
        <v>228</v>
      </c>
      <c r="B73" s="41" t="s">
        <v>227</v>
      </c>
      <c r="C73" s="41" t="s">
        <v>63</v>
      </c>
      <c r="D73" s="44">
        <v>200</v>
      </c>
      <c r="E73" s="42">
        <v>2039.5032877000001</v>
      </c>
      <c r="F73" s="43">
        <v>0.93939395816376903</v>
      </c>
      <c r="G73" s="45"/>
      <c r="H73" s="45"/>
      <c r="I73" s="45">
        <v>7.9074999999999998</v>
      </c>
    </row>
    <row r="74" spans="1:9" x14ac:dyDescent="0.2">
      <c r="A74" s="41" t="s">
        <v>65</v>
      </c>
      <c r="B74" s="41" t="s">
        <v>64</v>
      </c>
      <c r="C74" s="41" t="s">
        <v>66</v>
      </c>
      <c r="D74" s="44">
        <v>1500</v>
      </c>
      <c r="E74" s="42">
        <v>1523.2693151000001</v>
      </c>
      <c r="F74" s="43">
        <v>0.70161690833797197</v>
      </c>
      <c r="G74" s="45"/>
      <c r="H74" s="45"/>
      <c r="I74" s="45">
        <v>7.53</v>
      </c>
    </row>
    <row r="75" spans="1:9" x14ac:dyDescent="0.2">
      <c r="A75" s="41" t="s">
        <v>91</v>
      </c>
      <c r="B75" s="41" t="s">
        <v>90</v>
      </c>
      <c r="C75" s="41" t="s">
        <v>60</v>
      </c>
      <c r="D75" s="44">
        <v>1000</v>
      </c>
      <c r="E75" s="42">
        <v>1062.2115246000001</v>
      </c>
      <c r="F75" s="43">
        <v>0.489253974003861</v>
      </c>
      <c r="G75" s="45"/>
      <c r="H75" s="45"/>
      <c r="I75" s="45">
        <v>7.71</v>
      </c>
    </row>
    <row r="76" spans="1:9" x14ac:dyDescent="0.2">
      <c r="A76" s="40" t="s">
        <v>25</v>
      </c>
      <c r="B76" s="40"/>
      <c r="C76" s="40"/>
      <c r="D76" s="40"/>
      <c r="E76" s="46">
        <f>SUM(E65:E75)</f>
        <v>27810.906440999999</v>
      </c>
      <c r="F76" s="47">
        <f>SUM(F65:F75)</f>
        <v>12.809686377704033</v>
      </c>
      <c r="G76" s="46"/>
      <c r="H76" s="40"/>
      <c r="I76" s="40"/>
    </row>
    <row r="77" spans="1:9" x14ac:dyDescent="0.2">
      <c r="A77" s="41"/>
      <c r="B77" s="41"/>
      <c r="C77" s="41"/>
      <c r="D77" s="41"/>
      <c r="E77" s="42"/>
      <c r="F77" s="43"/>
      <c r="G77" s="42"/>
      <c r="H77" s="41"/>
      <c r="I77" s="41"/>
    </row>
    <row r="78" spans="1:9" x14ac:dyDescent="0.2">
      <c r="A78" s="40" t="s">
        <v>24</v>
      </c>
      <c r="B78" s="41"/>
      <c r="C78" s="41"/>
      <c r="D78" s="41"/>
      <c r="E78" s="42"/>
      <c r="F78" s="43"/>
      <c r="G78" s="42"/>
      <c r="H78" s="41"/>
      <c r="I78" s="41"/>
    </row>
    <row r="79" spans="1:9" x14ac:dyDescent="0.2">
      <c r="A79" s="40" t="s">
        <v>26</v>
      </c>
      <c r="B79" s="41"/>
      <c r="C79" s="41"/>
      <c r="D79" s="41"/>
      <c r="E79" s="42"/>
      <c r="F79" s="43"/>
      <c r="G79" s="42"/>
      <c r="H79" s="41"/>
      <c r="I79" s="41"/>
    </row>
    <row r="80" spans="1:9" x14ac:dyDescent="0.2">
      <c r="A80" s="41" t="s">
        <v>328</v>
      </c>
      <c r="B80" s="41" t="s">
        <v>327</v>
      </c>
      <c r="C80" s="41" t="s">
        <v>27</v>
      </c>
      <c r="D80" s="44">
        <v>2500000</v>
      </c>
      <c r="E80" s="42">
        <v>2468.7525000000001</v>
      </c>
      <c r="F80" s="43">
        <v>1.1371058809701899</v>
      </c>
      <c r="G80" s="45"/>
      <c r="H80" s="45"/>
      <c r="I80" s="45">
        <v>6.5998000000000001</v>
      </c>
    </row>
    <row r="81" spans="1:9" x14ac:dyDescent="0.2">
      <c r="A81" s="41" t="s">
        <v>293</v>
      </c>
      <c r="B81" s="41" t="s">
        <v>292</v>
      </c>
      <c r="C81" s="41" t="s">
        <v>27</v>
      </c>
      <c r="D81" s="44">
        <v>2500000</v>
      </c>
      <c r="E81" s="42">
        <v>2452.7024999999999</v>
      </c>
      <c r="F81" s="43">
        <v>1.12971326085555</v>
      </c>
      <c r="G81" s="45"/>
      <c r="H81" s="45"/>
      <c r="I81" s="45">
        <v>6.7035999999999998</v>
      </c>
    </row>
    <row r="82" spans="1:9" x14ac:dyDescent="0.2">
      <c r="A82" s="40" t="s">
        <v>25</v>
      </c>
      <c r="B82" s="40"/>
      <c r="C82" s="40"/>
      <c r="D82" s="40"/>
      <c r="E82" s="46">
        <f>SUM(E79:E81)</f>
        <v>4921.4549999999999</v>
      </c>
      <c r="F82" s="47">
        <f>SUM(F79:F81)</f>
        <v>2.26681914182574</v>
      </c>
      <c r="G82" s="46"/>
      <c r="H82" s="40"/>
      <c r="I82" s="40"/>
    </row>
    <row r="83" spans="1:9" x14ac:dyDescent="0.2">
      <c r="A83" s="41"/>
      <c r="B83" s="41"/>
      <c r="C83" s="41"/>
      <c r="D83" s="41"/>
      <c r="E83" s="42"/>
      <c r="F83" s="43"/>
      <c r="G83" s="42"/>
      <c r="H83" s="41"/>
      <c r="I83" s="41"/>
    </row>
    <row r="84" spans="1:9" x14ac:dyDescent="0.2">
      <c r="A84" s="40" t="s">
        <v>47</v>
      </c>
      <c r="B84" s="41"/>
      <c r="C84" s="41"/>
      <c r="D84" s="41"/>
      <c r="E84" s="42"/>
      <c r="F84" s="43"/>
      <c r="G84" s="42"/>
      <c r="H84" s="41"/>
      <c r="I84" s="41"/>
    </row>
    <row r="85" spans="1:9" x14ac:dyDescent="0.2">
      <c r="A85" s="41" t="s">
        <v>50</v>
      </c>
      <c r="B85" s="41" t="s">
        <v>49</v>
      </c>
      <c r="C85" s="41" t="s">
        <v>48</v>
      </c>
      <c r="D85" s="44">
        <v>2500000</v>
      </c>
      <c r="E85" s="42">
        <v>2586.0352778000001</v>
      </c>
      <c r="F85" s="43">
        <v>1.19112625618921</v>
      </c>
      <c r="G85" s="45"/>
      <c r="H85" s="45"/>
      <c r="I85" s="45">
        <v>7.0439272200000103</v>
      </c>
    </row>
    <row r="86" spans="1:9" x14ac:dyDescent="0.2">
      <c r="A86" s="41" t="s">
        <v>236</v>
      </c>
      <c r="B86" s="41" t="s">
        <v>235</v>
      </c>
      <c r="C86" s="41" t="s">
        <v>48</v>
      </c>
      <c r="D86" s="44">
        <v>2000000</v>
      </c>
      <c r="E86" s="42">
        <v>2057.4826667000002</v>
      </c>
      <c r="F86" s="43">
        <v>0.94767524905748601</v>
      </c>
      <c r="G86" s="45"/>
      <c r="H86" s="45"/>
      <c r="I86" s="45">
        <v>6.9556097721124903</v>
      </c>
    </row>
    <row r="87" spans="1:9" x14ac:dyDescent="0.2">
      <c r="A87" s="41" t="s">
        <v>319</v>
      </c>
      <c r="B87" s="41" t="s">
        <v>318</v>
      </c>
      <c r="C87" s="41" t="s">
        <v>48</v>
      </c>
      <c r="D87" s="44">
        <v>480000</v>
      </c>
      <c r="E87" s="42">
        <v>490.82112000000001</v>
      </c>
      <c r="F87" s="43">
        <v>0.22607190557027201</v>
      </c>
      <c r="G87" s="45"/>
      <c r="H87" s="45"/>
      <c r="I87" s="45">
        <v>6.9442752730124999</v>
      </c>
    </row>
    <row r="88" spans="1:9" x14ac:dyDescent="0.2">
      <c r="A88" s="40" t="s">
        <v>25</v>
      </c>
      <c r="B88" s="40"/>
      <c r="C88" s="40"/>
      <c r="D88" s="40"/>
      <c r="E88" s="46">
        <f>SUM(E85:E87)</f>
        <v>5134.3390644999999</v>
      </c>
      <c r="F88" s="47">
        <f>SUM(F85:F87)</f>
        <v>2.3648734108169682</v>
      </c>
      <c r="G88" s="46"/>
      <c r="H88" s="40"/>
      <c r="I88" s="40"/>
    </row>
    <row r="89" spans="1:9" x14ac:dyDescent="0.2">
      <c r="A89" s="41"/>
      <c r="B89" s="41"/>
      <c r="C89" s="41"/>
      <c r="D89" s="41"/>
      <c r="E89" s="42"/>
      <c r="F89" s="43"/>
      <c r="G89" s="42"/>
      <c r="H89" s="41"/>
      <c r="I89" s="41"/>
    </row>
    <row r="90" spans="1:9" x14ac:dyDescent="0.2">
      <c r="A90" s="40" t="s">
        <v>29</v>
      </c>
      <c r="B90" s="40"/>
      <c r="C90" s="40"/>
      <c r="D90" s="40"/>
      <c r="E90" s="46">
        <f>E58+E62+E76+E82+E88</f>
        <v>181415.78887850003</v>
      </c>
      <c r="F90" s="47">
        <f>F58+F62+F76+F82+F88</f>
        <v>83.560000621604701</v>
      </c>
      <c r="G90" s="46"/>
      <c r="H90" s="40"/>
      <c r="I90" s="40"/>
    </row>
    <row r="91" spans="1:9" x14ac:dyDescent="0.2">
      <c r="A91" s="40"/>
      <c r="B91" s="40"/>
      <c r="C91" s="40"/>
      <c r="D91" s="40"/>
      <c r="E91" s="46"/>
      <c r="F91" s="47"/>
      <c r="G91" s="46"/>
      <c r="H91" s="40"/>
      <c r="I91" s="40"/>
    </row>
    <row r="92" spans="1:9" x14ac:dyDescent="0.2">
      <c r="A92" s="40" t="s">
        <v>298</v>
      </c>
      <c r="B92" s="40"/>
      <c r="C92" s="40"/>
      <c r="D92" s="40"/>
      <c r="E92" s="54">
        <v>4402.2428847000001</v>
      </c>
      <c r="F92" s="54">
        <f>E92/E96*100</f>
        <v>2.0276703613065825</v>
      </c>
      <c r="G92" s="46"/>
      <c r="H92" s="40"/>
      <c r="I92" s="40"/>
    </row>
    <row r="93" spans="1:9" x14ac:dyDescent="0.2">
      <c r="A93" s="40"/>
      <c r="B93" s="40"/>
      <c r="C93" s="40"/>
      <c r="D93" s="40"/>
      <c r="E93" s="46"/>
      <c r="F93" s="47"/>
      <c r="G93" s="46"/>
      <c r="H93" s="40"/>
      <c r="I93" s="40"/>
    </row>
    <row r="94" spans="1:9" x14ac:dyDescent="0.2">
      <c r="A94" s="40" t="s">
        <v>31</v>
      </c>
      <c r="B94" s="40"/>
      <c r="C94" s="40"/>
      <c r="D94" s="40"/>
      <c r="E94" s="46">
        <f>E96-(E58+E62+E76+E82+E88+E92)</f>
        <v>31290.378395899956</v>
      </c>
      <c r="F94" s="47">
        <f>F96-(F58+F62+F76+F82+F88+F92)</f>
        <v>14.412329017088723</v>
      </c>
      <c r="G94" s="46"/>
      <c r="H94" s="40"/>
      <c r="I94" s="40"/>
    </row>
    <row r="95" spans="1:9" x14ac:dyDescent="0.2">
      <c r="A95" s="41"/>
      <c r="B95" s="41"/>
      <c r="C95" s="41"/>
      <c r="D95" s="41"/>
      <c r="E95" s="42"/>
      <c r="F95" s="43"/>
      <c r="G95" s="42"/>
      <c r="H95" s="41"/>
      <c r="I95" s="41"/>
    </row>
    <row r="96" spans="1:9" x14ac:dyDescent="0.2">
      <c r="A96" s="48" t="s">
        <v>30</v>
      </c>
      <c r="B96" s="48"/>
      <c r="C96" s="48"/>
      <c r="D96" s="48"/>
      <c r="E96" s="49">
        <v>217108.41015909999</v>
      </c>
      <c r="F96" s="50">
        <v>100</v>
      </c>
      <c r="G96" s="49"/>
      <c r="H96" s="48"/>
      <c r="I96" s="48"/>
    </row>
    <row r="98" spans="1:4" x14ac:dyDescent="0.2">
      <c r="A98" s="14" t="s">
        <v>33</v>
      </c>
    </row>
    <row r="99" spans="1:4" x14ac:dyDescent="0.2">
      <c r="A99" s="14" t="s">
        <v>849</v>
      </c>
    </row>
    <row r="101" spans="1:4" x14ac:dyDescent="0.2">
      <c r="A101" s="14" t="s">
        <v>34</v>
      </c>
    </row>
    <row r="102" spans="1:4" x14ac:dyDescent="0.2">
      <c r="A102" s="14" t="s">
        <v>35</v>
      </c>
    </row>
    <row r="103" spans="1:4" x14ac:dyDescent="0.2">
      <c r="A103" s="14" t="s">
        <v>36</v>
      </c>
      <c r="B103" s="14"/>
      <c r="C103" s="30" t="s">
        <v>38</v>
      </c>
      <c r="D103" s="14" t="s">
        <v>37</v>
      </c>
    </row>
    <row r="104" spans="1:4" x14ac:dyDescent="0.2">
      <c r="A104" s="7" t="s">
        <v>56</v>
      </c>
      <c r="C104" s="31">
        <v>12.3551</v>
      </c>
      <c r="D104" s="31">
        <v>13.8245</v>
      </c>
    </row>
    <row r="105" spans="1:4" x14ac:dyDescent="0.2">
      <c r="A105" s="7" t="s">
        <v>92</v>
      </c>
      <c r="C105" s="31">
        <v>12.3551</v>
      </c>
      <c r="D105" s="31">
        <v>13.8245</v>
      </c>
    </row>
    <row r="106" spans="1:4" x14ac:dyDescent="0.2">
      <c r="A106" s="7" t="s">
        <v>57</v>
      </c>
      <c r="C106" s="31">
        <v>12.6769</v>
      </c>
      <c r="D106" s="31">
        <v>14.293200000000001</v>
      </c>
    </row>
    <row r="107" spans="1:4" x14ac:dyDescent="0.2">
      <c r="A107" s="7" t="s">
        <v>93</v>
      </c>
      <c r="C107" s="31">
        <v>12.6769</v>
      </c>
      <c r="D107" s="31">
        <v>14.293200000000001</v>
      </c>
    </row>
    <row r="109" spans="1:4" x14ac:dyDescent="0.2">
      <c r="A109" s="7" t="s">
        <v>43</v>
      </c>
    </row>
    <row r="111" spans="1:4" x14ac:dyDescent="0.2">
      <c r="A111" s="14" t="s">
        <v>39</v>
      </c>
      <c r="D111" s="30" t="s">
        <v>46</v>
      </c>
    </row>
    <row r="113" spans="1:9" x14ac:dyDescent="0.2">
      <c r="A113" s="14" t="s">
        <v>299</v>
      </c>
      <c r="D113" s="34" t="s">
        <v>329</v>
      </c>
    </row>
    <row r="115" spans="1:9" x14ac:dyDescent="0.2">
      <c r="A115" s="14" t="s">
        <v>301</v>
      </c>
      <c r="D115" s="34">
        <f>ABS(+H58+H62)</f>
        <v>24.588607160993732</v>
      </c>
    </row>
    <row r="117" spans="1:9" x14ac:dyDescent="0.2">
      <c r="A117" s="14" t="s">
        <v>302</v>
      </c>
      <c r="D117" s="51">
        <v>1.8473999999999999</v>
      </c>
    </row>
    <row r="119" spans="1:9" x14ac:dyDescent="0.2">
      <c r="A119" s="14" t="s">
        <v>303</v>
      </c>
      <c r="D119" s="34">
        <v>1.58440113453468</v>
      </c>
      <c r="E119" s="10" t="s">
        <v>44</v>
      </c>
    </row>
    <row r="121" spans="1:9" x14ac:dyDescent="0.2">
      <c r="A121" s="14" t="s">
        <v>304</v>
      </c>
      <c r="D121" s="30" t="s">
        <v>46</v>
      </c>
    </row>
    <row r="123" spans="1:9" x14ac:dyDescent="0.2">
      <c r="A123" s="14" t="s">
        <v>852</v>
      </c>
      <c r="G123" s="11"/>
      <c r="H123" s="11"/>
      <c r="I123" s="11"/>
    </row>
    <row r="124" spans="1:9" x14ac:dyDescent="0.2">
      <c r="G124" s="11"/>
      <c r="H124" s="11"/>
      <c r="I124" s="11"/>
    </row>
    <row r="125" spans="1:9" x14ac:dyDescent="0.2">
      <c r="A125" s="61" t="s">
        <v>854</v>
      </c>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G139" s="11"/>
      <c r="H139" s="11"/>
      <c r="I139" s="11"/>
    </row>
    <row r="140" spans="1:9" x14ac:dyDescent="0.2">
      <c r="G140" s="11"/>
      <c r="H140" s="11"/>
      <c r="I140" s="11"/>
    </row>
    <row r="141" spans="1:9" x14ac:dyDescent="0.2">
      <c r="A141" s="61" t="s">
        <v>857</v>
      </c>
      <c r="G141" s="11"/>
      <c r="H141" s="11"/>
      <c r="I141" s="11"/>
    </row>
    <row r="142" spans="1:9" x14ac:dyDescent="0.2">
      <c r="G142" s="11"/>
      <c r="H142" s="11"/>
      <c r="I142" s="11"/>
    </row>
    <row r="143" spans="1:9" x14ac:dyDescent="0.2">
      <c r="A143" s="61" t="s">
        <v>855</v>
      </c>
      <c r="G143" s="11"/>
      <c r="H143" s="11"/>
      <c r="I143" s="11"/>
    </row>
    <row r="144" spans="1:9" x14ac:dyDescent="0.2">
      <c r="G144" s="11"/>
      <c r="H144" s="11"/>
      <c r="I144" s="11"/>
    </row>
    <row r="145" spans="1:9" x14ac:dyDescent="0.2">
      <c r="G145" s="11"/>
      <c r="H145" s="11"/>
      <c r="I145" s="11"/>
    </row>
    <row r="146" spans="1:9" x14ac:dyDescent="0.2">
      <c r="G146" s="11"/>
      <c r="H146" s="11"/>
      <c r="I146" s="11"/>
    </row>
    <row r="147" spans="1:9" x14ac:dyDescent="0.2">
      <c r="G147" s="11"/>
      <c r="H147" s="11"/>
      <c r="I147" s="11"/>
    </row>
    <row r="148" spans="1:9" x14ac:dyDescent="0.2">
      <c r="G148" s="11"/>
      <c r="H148" s="11"/>
      <c r="I148" s="11"/>
    </row>
    <row r="149" spans="1:9" x14ac:dyDescent="0.2">
      <c r="G149" s="11"/>
      <c r="H149" s="11"/>
      <c r="I149" s="11"/>
    </row>
    <row r="150" spans="1:9" x14ac:dyDescent="0.2">
      <c r="G150" s="11"/>
      <c r="H150" s="11"/>
      <c r="I150" s="11"/>
    </row>
    <row r="151" spans="1:9" x14ac:dyDescent="0.2">
      <c r="G151" s="11"/>
      <c r="H151" s="11"/>
      <c r="I151" s="11"/>
    </row>
    <row r="152" spans="1:9" x14ac:dyDescent="0.2">
      <c r="G152" s="11"/>
      <c r="H152" s="11"/>
      <c r="I152" s="11"/>
    </row>
    <row r="153" spans="1:9" x14ac:dyDescent="0.2">
      <c r="G153" s="11"/>
      <c r="H153" s="11"/>
      <c r="I153" s="11"/>
    </row>
    <row r="154" spans="1:9" x14ac:dyDescent="0.2">
      <c r="G154" s="11"/>
      <c r="H154" s="11"/>
      <c r="I154" s="11"/>
    </row>
    <row r="155" spans="1:9" x14ac:dyDescent="0.2">
      <c r="G155" s="11"/>
      <c r="H155" s="11"/>
      <c r="I155" s="11"/>
    </row>
    <row r="156" spans="1:9" x14ac:dyDescent="0.2">
      <c r="A156" s="7" t="s">
        <v>1236</v>
      </c>
      <c r="G156" s="11"/>
      <c r="H156" s="11"/>
      <c r="I156" s="11"/>
    </row>
  </sheetData>
  <mergeCells count="1">
    <mergeCell ref="A1:G1"/>
  </mergeCells>
  <conditionalFormatting sqref="F2:F3 F5:F122 F259:F65536">
    <cfRule type="cellIs" dxfId="57" priority="2" stopIfTrue="1" operator="between">
      <formula>0.009</formula>
      <formula>-0.009</formula>
    </cfRule>
  </conditionalFormatting>
  <conditionalFormatting sqref="F123:I156">
    <cfRule type="cellIs" dxfId="5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33"/>
  <sheetViews>
    <sheetView workbookViewId="0">
      <selection sqref="A1:F1"/>
    </sheetView>
  </sheetViews>
  <sheetFormatPr defaultColWidth="9.109375" defaultRowHeight="10.199999999999999" x14ac:dyDescent="0.2"/>
  <cols>
    <col min="1" max="1" width="40.5546875" style="7" bestFit="1" customWidth="1"/>
    <col min="2" max="2" width="32.109375" style="7" bestFit="1" customWidth="1"/>
    <col min="3" max="3" width="24.33203125" style="7" bestFit="1" customWidth="1"/>
    <col min="4" max="4" width="14.6640625" style="7" bestFit="1" customWidth="1"/>
    <col min="5" max="5" width="31.109375" style="10" customWidth="1"/>
    <col min="6" max="6" width="13.5546875" style="11" bestFit="1" customWidth="1"/>
    <col min="7" max="16384" width="9.109375" style="7"/>
  </cols>
  <sheetData>
    <row r="1" spans="1:6" s="1" customFormat="1" ht="13.8" x14ac:dyDescent="0.2">
      <c r="A1" s="76" t="s">
        <v>11</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97</v>
      </c>
      <c r="B7" s="21" t="s">
        <v>96</v>
      </c>
      <c r="C7" s="21" t="s">
        <v>98</v>
      </c>
      <c r="D7" s="24">
        <v>950000</v>
      </c>
      <c r="E7" s="22">
        <v>15349.625</v>
      </c>
      <c r="F7" s="23">
        <v>6.8318514111030799</v>
      </c>
    </row>
    <row r="8" spans="1:6" x14ac:dyDescent="0.2">
      <c r="A8" s="21" t="s">
        <v>111</v>
      </c>
      <c r="B8" s="21" t="s">
        <v>110</v>
      </c>
      <c r="C8" s="21" t="s">
        <v>112</v>
      </c>
      <c r="D8" s="24">
        <v>400000</v>
      </c>
      <c r="E8" s="22">
        <v>12043.4</v>
      </c>
      <c r="F8" s="23">
        <v>5.3603081042356999</v>
      </c>
    </row>
    <row r="9" spans="1:6" x14ac:dyDescent="0.2">
      <c r="A9" s="21" t="s">
        <v>100</v>
      </c>
      <c r="B9" s="21" t="s">
        <v>99</v>
      </c>
      <c r="C9" s="21" t="s">
        <v>98</v>
      </c>
      <c r="D9" s="24">
        <v>800000</v>
      </c>
      <c r="E9" s="22">
        <v>9719.2000000000007</v>
      </c>
      <c r="F9" s="23">
        <v>4.3258470636770001</v>
      </c>
    </row>
    <row r="10" spans="1:6" x14ac:dyDescent="0.2">
      <c r="A10" s="21" t="s">
        <v>116</v>
      </c>
      <c r="B10" s="21" t="s">
        <v>115</v>
      </c>
      <c r="C10" s="21" t="s">
        <v>103</v>
      </c>
      <c r="D10" s="24">
        <v>575000</v>
      </c>
      <c r="E10" s="22">
        <v>9444.9500000000007</v>
      </c>
      <c r="F10" s="23">
        <v>4.2037831533537799</v>
      </c>
    </row>
    <row r="11" spans="1:6" x14ac:dyDescent="0.2">
      <c r="A11" s="21" t="s">
        <v>251</v>
      </c>
      <c r="B11" s="21" t="s">
        <v>250</v>
      </c>
      <c r="C11" s="21" t="s">
        <v>252</v>
      </c>
      <c r="D11" s="24">
        <v>1600000</v>
      </c>
      <c r="E11" s="22">
        <v>7925.6</v>
      </c>
      <c r="F11" s="23">
        <v>3.5275468647500201</v>
      </c>
    </row>
    <row r="12" spans="1:6" x14ac:dyDescent="0.2">
      <c r="A12" s="21" t="s">
        <v>114</v>
      </c>
      <c r="B12" s="21" t="s">
        <v>113</v>
      </c>
      <c r="C12" s="21" t="s">
        <v>98</v>
      </c>
      <c r="D12" s="24">
        <v>800000</v>
      </c>
      <c r="E12" s="22">
        <v>6979.2</v>
      </c>
      <c r="F12" s="23">
        <v>3.1063206670111301</v>
      </c>
    </row>
    <row r="13" spans="1:6" x14ac:dyDescent="0.2">
      <c r="A13" s="21" t="s">
        <v>168</v>
      </c>
      <c r="B13" s="21" t="s">
        <v>167</v>
      </c>
      <c r="C13" s="21" t="s">
        <v>169</v>
      </c>
      <c r="D13" s="24">
        <v>2000000</v>
      </c>
      <c r="E13" s="22">
        <v>6684</v>
      </c>
      <c r="F13" s="23">
        <v>2.9749322756623</v>
      </c>
    </row>
    <row r="14" spans="1:6" x14ac:dyDescent="0.2">
      <c r="A14" s="21" t="s">
        <v>159</v>
      </c>
      <c r="B14" s="21" t="s">
        <v>158</v>
      </c>
      <c r="C14" s="21" t="s">
        <v>160</v>
      </c>
      <c r="D14" s="24">
        <v>500000</v>
      </c>
      <c r="E14" s="22">
        <v>6171</v>
      </c>
      <c r="F14" s="23">
        <v>2.7466048882573402</v>
      </c>
    </row>
    <row r="15" spans="1:6" x14ac:dyDescent="0.2">
      <c r="A15" s="21" t="s">
        <v>102</v>
      </c>
      <c r="B15" s="21" t="s">
        <v>101</v>
      </c>
      <c r="C15" s="21" t="s">
        <v>103</v>
      </c>
      <c r="D15" s="24">
        <v>325000</v>
      </c>
      <c r="E15" s="22">
        <v>6071.8125</v>
      </c>
      <c r="F15" s="23">
        <v>2.7024582552393501</v>
      </c>
    </row>
    <row r="16" spans="1:6" x14ac:dyDescent="0.2">
      <c r="A16" s="21" t="s">
        <v>171</v>
      </c>
      <c r="B16" s="21" t="s">
        <v>170</v>
      </c>
      <c r="C16" s="21" t="s">
        <v>103</v>
      </c>
      <c r="D16" s="24">
        <v>375000</v>
      </c>
      <c r="E16" s="22">
        <v>5829</v>
      </c>
      <c r="F16" s="23">
        <v>2.5943866299873699</v>
      </c>
    </row>
    <row r="17" spans="1:6" x14ac:dyDescent="0.2">
      <c r="A17" s="21" t="s">
        <v>268</v>
      </c>
      <c r="B17" s="21" t="s">
        <v>267</v>
      </c>
      <c r="C17" s="21" t="s">
        <v>130</v>
      </c>
      <c r="D17" s="24">
        <v>350000</v>
      </c>
      <c r="E17" s="22">
        <v>5405.05</v>
      </c>
      <c r="F17" s="23">
        <v>2.4056938504740502</v>
      </c>
    </row>
    <row r="18" spans="1:6" x14ac:dyDescent="0.2">
      <c r="A18" s="21" t="s">
        <v>150</v>
      </c>
      <c r="B18" s="21" t="s">
        <v>149</v>
      </c>
      <c r="C18" s="21" t="s">
        <v>98</v>
      </c>
      <c r="D18" s="24">
        <v>375000</v>
      </c>
      <c r="E18" s="22">
        <v>5354.25</v>
      </c>
      <c r="F18" s="23">
        <v>2.38308365304681</v>
      </c>
    </row>
    <row r="19" spans="1:6" x14ac:dyDescent="0.2">
      <c r="A19" s="21" t="s">
        <v>331</v>
      </c>
      <c r="B19" s="21" t="s">
        <v>330</v>
      </c>
      <c r="C19" s="21" t="s">
        <v>190</v>
      </c>
      <c r="D19" s="24">
        <v>190000</v>
      </c>
      <c r="E19" s="22">
        <v>5275.8249999999998</v>
      </c>
      <c r="F19" s="23">
        <v>2.3481780480619499</v>
      </c>
    </row>
    <row r="20" spans="1:6" x14ac:dyDescent="0.2">
      <c r="A20" s="21" t="s">
        <v>118</v>
      </c>
      <c r="B20" s="21" t="s">
        <v>117</v>
      </c>
      <c r="C20" s="21" t="s">
        <v>98</v>
      </c>
      <c r="D20" s="24">
        <v>450000</v>
      </c>
      <c r="E20" s="22">
        <v>5247.45</v>
      </c>
      <c r="F20" s="23">
        <v>2.3355488285344399</v>
      </c>
    </row>
    <row r="21" spans="1:6" x14ac:dyDescent="0.2">
      <c r="A21" s="21" t="s">
        <v>333</v>
      </c>
      <c r="B21" s="21" t="s">
        <v>332</v>
      </c>
      <c r="C21" s="21" t="s">
        <v>166</v>
      </c>
      <c r="D21" s="24">
        <v>700000</v>
      </c>
      <c r="E21" s="22">
        <v>5151.6499999999996</v>
      </c>
      <c r="F21" s="23">
        <v>2.29290991291378</v>
      </c>
    </row>
    <row r="22" spans="1:6" x14ac:dyDescent="0.2">
      <c r="A22" s="21" t="s">
        <v>335</v>
      </c>
      <c r="B22" s="21" t="s">
        <v>334</v>
      </c>
      <c r="C22" s="21" t="s">
        <v>121</v>
      </c>
      <c r="D22" s="24">
        <v>625000</v>
      </c>
      <c r="E22" s="22">
        <v>4956.25</v>
      </c>
      <c r="F22" s="23">
        <v>2.2059407676917</v>
      </c>
    </row>
    <row r="23" spans="1:6" x14ac:dyDescent="0.2">
      <c r="A23" s="21" t="s">
        <v>270</v>
      </c>
      <c r="B23" s="21" t="s">
        <v>269</v>
      </c>
      <c r="C23" s="21" t="s">
        <v>98</v>
      </c>
      <c r="D23" s="24">
        <v>265000</v>
      </c>
      <c r="E23" s="22">
        <v>4790.9350000000004</v>
      </c>
      <c r="F23" s="23">
        <v>2.1323619332884798</v>
      </c>
    </row>
    <row r="24" spans="1:6" x14ac:dyDescent="0.2">
      <c r="A24" s="21" t="s">
        <v>155</v>
      </c>
      <c r="B24" s="21" t="s">
        <v>154</v>
      </c>
      <c r="C24" s="21" t="s">
        <v>121</v>
      </c>
      <c r="D24" s="24">
        <v>35000</v>
      </c>
      <c r="E24" s="22">
        <v>4590.53</v>
      </c>
      <c r="F24" s="23">
        <v>2.04316514952066</v>
      </c>
    </row>
    <row r="25" spans="1:6" x14ac:dyDescent="0.2">
      <c r="A25" s="21" t="s">
        <v>123</v>
      </c>
      <c r="B25" s="21" t="s">
        <v>122</v>
      </c>
      <c r="C25" s="21" t="s">
        <v>124</v>
      </c>
      <c r="D25" s="24">
        <v>1100000</v>
      </c>
      <c r="E25" s="22">
        <v>4576</v>
      </c>
      <c r="F25" s="23">
        <v>2.03669809895732</v>
      </c>
    </row>
    <row r="26" spans="1:6" x14ac:dyDescent="0.2">
      <c r="A26" s="21" t="s">
        <v>132</v>
      </c>
      <c r="B26" s="21" t="s">
        <v>131</v>
      </c>
      <c r="C26" s="21" t="s">
        <v>133</v>
      </c>
      <c r="D26" s="24">
        <v>1000000</v>
      </c>
      <c r="E26" s="22">
        <v>4514</v>
      </c>
      <c r="F26" s="23">
        <v>2.0091029761130499</v>
      </c>
    </row>
    <row r="27" spans="1:6" x14ac:dyDescent="0.2">
      <c r="A27" s="21" t="s">
        <v>337</v>
      </c>
      <c r="B27" s="21" t="s">
        <v>336</v>
      </c>
      <c r="C27" s="21" t="s">
        <v>338</v>
      </c>
      <c r="D27" s="24">
        <v>550000</v>
      </c>
      <c r="E27" s="22">
        <v>4493.2250000000004</v>
      </c>
      <c r="F27" s="23">
        <v>1.99985638454709</v>
      </c>
    </row>
    <row r="28" spans="1:6" x14ac:dyDescent="0.2">
      <c r="A28" s="21" t="s">
        <v>184</v>
      </c>
      <c r="B28" s="21" t="s">
        <v>183</v>
      </c>
      <c r="C28" s="21" t="s">
        <v>142</v>
      </c>
      <c r="D28" s="24">
        <v>210000</v>
      </c>
      <c r="E28" s="22">
        <v>4449.6899999999996</v>
      </c>
      <c r="F28" s="23">
        <v>1.9804797124015301</v>
      </c>
    </row>
    <row r="29" spans="1:6" x14ac:dyDescent="0.2">
      <c r="A29" s="21" t="s">
        <v>286</v>
      </c>
      <c r="B29" s="21" t="s">
        <v>285</v>
      </c>
      <c r="C29" s="21" t="s">
        <v>190</v>
      </c>
      <c r="D29" s="24">
        <v>160000</v>
      </c>
      <c r="E29" s="22">
        <v>4145.04</v>
      </c>
      <c r="F29" s="23">
        <v>1.84488529023209</v>
      </c>
    </row>
    <row r="30" spans="1:6" x14ac:dyDescent="0.2">
      <c r="A30" s="21" t="s">
        <v>194</v>
      </c>
      <c r="B30" s="21" t="s">
        <v>193</v>
      </c>
      <c r="C30" s="21" t="s">
        <v>195</v>
      </c>
      <c r="D30" s="24">
        <v>2500000</v>
      </c>
      <c r="E30" s="22">
        <v>4133.25</v>
      </c>
      <c r="F30" s="23">
        <v>1.83963776606541</v>
      </c>
    </row>
    <row r="31" spans="1:6" x14ac:dyDescent="0.2">
      <c r="A31" s="21" t="s">
        <v>157</v>
      </c>
      <c r="B31" s="21" t="s">
        <v>156</v>
      </c>
      <c r="C31" s="21" t="s">
        <v>153</v>
      </c>
      <c r="D31" s="24">
        <v>250000</v>
      </c>
      <c r="E31" s="22">
        <v>4129.625</v>
      </c>
      <c r="F31" s="23">
        <v>1.8380243415442801</v>
      </c>
    </row>
    <row r="32" spans="1:6" x14ac:dyDescent="0.2">
      <c r="A32" s="21" t="s">
        <v>340</v>
      </c>
      <c r="B32" s="21" t="s">
        <v>339</v>
      </c>
      <c r="C32" s="21" t="s">
        <v>98</v>
      </c>
      <c r="D32" s="24">
        <v>2300000</v>
      </c>
      <c r="E32" s="22">
        <v>3962.21</v>
      </c>
      <c r="F32" s="23">
        <v>1.76351083362537</v>
      </c>
    </row>
    <row r="33" spans="1:6" x14ac:dyDescent="0.2">
      <c r="A33" s="21" t="s">
        <v>342</v>
      </c>
      <c r="B33" s="21" t="s">
        <v>341</v>
      </c>
      <c r="C33" s="21" t="s">
        <v>343</v>
      </c>
      <c r="D33" s="24">
        <v>750000</v>
      </c>
      <c r="E33" s="22">
        <v>3916.5</v>
      </c>
      <c r="F33" s="23">
        <v>1.74316610676712</v>
      </c>
    </row>
    <row r="34" spans="1:6" x14ac:dyDescent="0.2">
      <c r="A34" s="21" t="s">
        <v>173</v>
      </c>
      <c r="B34" s="21" t="s">
        <v>172</v>
      </c>
      <c r="C34" s="21" t="s">
        <v>174</v>
      </c>
      <c r="D34" s="24">
        <v>1600000</v>
      </c>
      <c r="E34" s="22">
        <v>3855.52</v>
      </c>
      <c r="F34" s="23">
        <v>1.7160249682019</v>
      </c>
    </row>
    <row r="35" spans="1:6" x14ac:dyDescent="0.2">
      <c r="A35" s="21" t="s">
        <v>176</v>
      </c>
      <c r="B35" s="21" t="s">
        <v>175</v>
      </c>
      <c r="C35" s="21" t="s">
        <v>177</v>
      </c>
      <c r="D35" s="24">
        <v>105000</v>
      </c>
      <c r="E35" s="22">
        <v>3692.7975000000001</v>
      </c>
      <c r="F35" s="23">
        <v>1.64360001050794</v>
      </c>
    </row>
    <row r="36" spans="1:6" x14ac:dyDescent="0.2">
      <c r="A36" s="21" t="s">
        <v>276</v>
      </c>
      <c r="B36" s="21" t="s">
        <v>275</v>
      </c>
      <c r="C36" s="21" t="s">
        <v>98</v>
      </c>
      <c r="D36" s="24">
        <v>1550000</v>
      </c>
      <c r="E36" s="22">
        <v>3380.24</v>
      </c>
      <c r="F36" s="23">
        <v>1.50448609746929</v>
      </c>
    </row>
    <row r="37" spans="1:6" x14ac:dyDescent="0.2">
      <c r="A37" s="21" t="s">
        <v>345</v>
      </c>
      <c r="B37" s="21" t="s">
        <v>344</v>
      </c>
      <c r="C37" s="21" t="s">
        <v>130</v>
      </c>
      <c r="D37" s="24">
        <v>50000</v>
      </c>
      <c r="E37" s="22">
        <v>3375.25</v>
      </c>
      <c r="F37" s="23">
        <v>1.5022651351629599</v>
      </c>
    </row>
    <row r="38" spans="1:6" x14ac:dyDescent="0.2">
      <c r="A38" s="21" t="s">
        <v>347</v>
      </c>
      <c r="B38" s="21" t="s">
        <v>346</v>
      </c>
      <c r="C38" s="21" t="s">
        <v>190</v>
      </c>
      <c r="D38" s="24">
        <v>830000</v>
      </c>
      <c r="E38" s="22">
        <v>2943.5949999999998</v>
      </c>
      <c r="F38" s="23">
        <v>1.3101429940122999</v>
      </c>
    </row>
    <row r="39" spans="1:6" x14ac:dyDescent="0.2">
      <c r="A39" s="21" t="s">
        <v>349</v>
      </c>
      <c r="B39" s="21" t="s">
        <v>348</v>
      </c>
      <c r="C39" s="21" t="s">
        <v>187</v>
      </c>
      <c r="D39" s="24">
        <v>900000</v>
      </c>
      <c r="E39" s="22">
        <v>2729.25</v>
      </c>
      <c r="F39" s="23">
        <v>1.21474175843078</v>
      </c>
    </row>
    <row r="40" spans="1:6" x14ac:dyDescent="0.2">
      <c r="A40" s="21" t="s">
        <v>264</v>
      </c>
      <c r="B40" s="21" t="s">
        <v>263</v>
      </c>
      <c r="C40" s="21" t="s">
        <v>124</v>
      </c>
      <c r="D40" s="24">
        <v>775000</v>
      </c>
      <c r="E40" s="22">
        <v>2698.55</v>
      </c>
      <c r="F40" s="23">
        <v>1.20107772179661</v>
      </c>
    </row>
    <row r="41" spans="1:6" x14ac:dyDescent="0.2">
      <c r="A41" s="21" t="s">
        <v>147</v>
      </c>
      <c r="B41" s="21" t="s">
        <v>146</v>
      </c>
      <c r="C41" s="21" t="s">
        <v>148</v>
      </c>
      <c r="D41" s="24">
        <v>850000</v>
      </c>
      <c r="E41" s="22">
        <v>2686.4250000000002</v>
      </c>
      <c r="F41" s="23">
        <v>1.19568109495005</v>
      </c>
    </row>
    <row r="42" spans="1:6" x14ac:dyDescent="0.2">
      <c r="A42" s="21" t="s">
        <v>351</v>
      </c>
      <c r="B42" s="21" t="s">
        <v>350</v>
      </c>
      <c r="C42" s="21" t="s">
        <v>352</v>
      </c>
      <c r="D42" s="24">
        <v>160000</v>
      </c>
      <c r="E42" s="22">
        <v>2659.2</v>
      </c>
      <c r="F42" s="23">
        <v>1.18356372044303</v>
      </c>
    </row>
    <row r="43" spans="1:6" x14ac:dyDescent="0.2">
      <c r="A43" s="21" t="s">
        <v>354</v>
      </c>
      <c r="B43" s="21" t="s">
        <v>353</v>
      </c>
      <c r="C43" s="21" t="s">
        <v>98</v>
      </c>
      <c r="D43" s="24">
        <v>2100000</v>
      </c>
      <c r="E43" s="22">
        <v>2655.24</v>
      </c>
      <c r="F43" s="23">
        <v>1.1818011932420101</v>
      </c>
    </row>
    <row r="44" spans="1:6" x14ac:dyDescent="0.2">
      <c r="A44" s="21" t="s">
        <v>356</v>
      </c>
      <c r="B44" s="21" t="s">
        <v>355</v>
      </c>
      <c r="C44" s="21" t="s">
        <v>153</v>
      </c>
      <c r="D44" s="24">
        <v>2350000</v>
      </c>
      <c r="E44" s="22">
        <v>2538</v>
      </c>
      <c r="F44" s="23">
        <v>1.1296197061087601</v>
      </c>
    </row>
    <row r="45" spans="1:6" x14ac:dyDescent="0.2">
      <c r="A45" s="21" t="s">
        <v>358</v>
      </c>
      <c r="B45" s="21" t="s">
        <v>357</v>
      </c>
      <c r="C45" s="21" t="s">
        <v>174</v>
      </c>
      <c r="D45" s="24">
        <v>700000</v>
      </c>
      <c r="E45" s="22">
        <v>2374.75</v>
      </c>
      <c r="F45" s="23">
        <v>1.0569599673293</v>
      </c>
    </row>
    <row r="46" spans="1:6" x14ac:dyDescent="0.2">
      <c r="A46" s="21" t="s">
        <v>306</v>
      </c>
      <c r="B46" s="21" t="s">
        <v>305</v>
      </c>
      <c r="C46" s="21" t="s">
        <v>190</v>
      </c>
      <c r="D46" s="24">
        <v>240000</v>
      </c>
      <c r="E46" s="22">
        <v>2128.8000000000002</v>
      </c>
      <c r="F46" s="23">
        <v>0.94749189533661204</v>
      </c>
    </row>
    <row r="47" spans="1:6" x14ac:dyDescent="0.2">
      <c r="A47" s="21" t="s">
        <v>360</v>
      </c>
      <c r="B47" s="21" t="s">
        <v>359</v>
      </c>
      <c r="C47" s="21" t="s">
        <v>361</v>
      </c>
      <c r="D47" s="24">
        <v>1900000</v>
      </c>
      <c r="E47" s="22">
        <v>2088.48</v>
      </c>
      <c r="F47" s="23">
        <v>0.92954616383530997</v>
      </c>
    </row>
    <row r="48" spans="1:6" x14ac:dyDescent="0.2">
      <c r="A48" s="21" t="s">
        <v>363</v>
      </c>
      <c r="B48" s="21" t="s">
        <v>362</v>
      </c>
      <c r="C48" s="21" t="s">
        <v>364</v>
      </c>
      <c r="D48" s="24">
        <v>300000</v>
      </c>
      <c r="E48" s="22">
        <v>2008.8</v>
      </c>
      <c r="F48" s="23">
        <v>0.89408198015416496</v>
      </c>
    </row>
    <row r="49" spans="1:9" x14ac:dyDescent="0.2">
      <c r="A49" s="21" t="s">
        <v>366</v>
      </c>
      <c r="B49" s="21" t="s">
        <v>365</v>
      </c>
      <c r="C49" s="21" t="s">
        <v>133</v>
      </c>
      <c r="D49" s="24">
        <v>60000</v>
      </c>
      <c r="E49" s="22">
        <v>1785.51</v>
      </c>
      <c r="F49" s="23">
        <v>0.79469948047842598</v>
      </c>
    </row>
    <row r="50" spans="1:9" x14ac:dyDescent="0.2">
      <c r="A50" s="21" t="s">
        <v>368</v>
      </c>
      <c r="B50" s="21" t="s">
        <v>367</v>
      </c>
      <c r="C50" s="21" t="s">
        <v>187</v>
      </c>
      <c r="D50" s="24">
        <v>10000</v>
      </c>
      <c r="E50" s="22">
        <v>1379.04</v>
      </c>
      <c r="F50" s="23">
        <v>0.61378674527668198</v>
      </c>
    </row>
    <row r="51" spans="1:9" x14ac:dyDescent="0.2">
      <c r="A51" s="21" t="s">
        <v>201</v>
      </c>
      <c r="B51" s="21" t="s">
        <v>200</v>
      </c>
      <c r="C51" s="21" t="s">
        <v>202</v>
      </c>
      <c r="D51" s="24">
        <v>75000</v>
      </c>
      <c r="E51" s="22">
        <v>1361.925</v>
      </c>
      <c r="F51" s="23">
        <v>0.60616915612378597</v>
      </c>
    </row>
    <row r="52" spans="1:9" x14ac:dyDescent="0.2">
      <c r="A52" s="21" t="s">
        <v>197</v>
      </c>
      <c r="B52" s="21" t="s">
        <v>196</v>
      </c>
      <c r="C52" s="21" t="s">
        <v>109</v>
      </c>
      <c r="D52" s="24">
        <v>55000</v>
      </c>
      <c r="E52" s="22">
        <v>625.57000000000005</v>
      </c>
      <c r="F52" s="23">
        <v>0.278430338672362</v>
      </c>
    </row>
    <row r="53" spans="1:9" x14ac:dyDescent="0.2">
      <c r="A53" s="21" t="s">
        <v>370</v>
      </c>
      <c r="B53" s="21" t="s">
        <v>369</v>
      </c>
      <c r="C53" s="21" t="s">
        <v>124</v>
      </c>
      <c r="D53" s="24">
        <v>287043</v>
      </c>
      <c r="E53" s="22">
        <v>495.20658359999999</v>
      </c>
      <c r="F53" s="23">
        <v>0.22040784689887799</v>
      </c>
    </row>
    <row r="54" spans="1:9" x14ac:dyDescent="0.2">
      <c r="A54" s="21" t="s">
        <v>307</v>
      </c>
      <c r="B54" s="21" t="s">
        <v>848</v>
      </c>
      <c r="C54" s="21" t="s">
        <v>130</v>
      </c>
      <c r="D54" s="24">
        <v>72314</v>
      </c>
      <c r="E54" s="22">
        <v>491.01206000000002</v>
      </c>
      <c r="F54" s="23">
        <v>0.21854093731798899</v>
      </c>
    </row>
    <row r="55" spans="1:9" x14ac:dyDescent="0.2">
      <c r="A55" s="20" t="s">
        <v>25</v>
      </c>
      <c r="B55" s="20"/>
      <c r="C55" s="20"/>
      <c r="D55" s="20"/>
      <c r="E55" s="25">
        <f>SUM(E7:E54)</f>
        <v>213262.42864359994</v>
      </c>
      <c r="F55" s="26">
        <f>SUM(F7:F54)</f>
        <v>94.919401878811328</v>
      </c>
      <c r="G55" s="14"/>
      <c r="H55" s="14"/>
      <c r="I55" s="14"/>
    </row>
    <row r="56" spans="1:9" x14ac:dyDescent="0.2">
      <c r="A56" s="21"/>
      <c r="B56" s="21"/>
      <c r="C56" s="21"/>
      <c r="D56" s="21"/>
      <c r="E56" s="22"/>
      <c r="F56" s="23"/>
    </row>
    <row r="57" spans="1:9" x14ac:dyDescent="0.2">
      <c r="A57" s="20" t="s">
        <v>371</v>
      </c>
      <c r="B57" s="21"/>
      <c r="C57" s="21"/>
      <c r="D57" s="21"/>
      <c r="E57" s="22"/>
      <c r="F57" s="23"/>
    </row>
    <row r="58" spans="1:9" x14ac:dyDescent="0.2">
      <c r="A58" s="21" t="s">
        <v>373</v>
      </c>
      <c r="B58" s="21" t="s">
        <v>372</v>
      </c>
      <c r="C58" s="21" t="s">
        <v>202</v>
      </c>
      <c r="D58" s="24">
        <v>1700000</v>
      </c>
      <c r="E58" s="22">
        <v>4563.4799999999996</v>
      </c>
      <c r="F58" s="23">
        <v>2.0311256644732798</v>
      </c>
    </row>
    <row r="59" spans="1:9" x14ac:dyDescent="0.2">
      <c r="A59" s="20" t="s">
        <v>25</v>
      </c>
      <c r="B59" s="20"/>
      <c r="C59" s="20"/>
      <c r="D59" s="20"/>
      <c r="E59" s="25">
        <f>SUM(E57:E58)</f>
        <v>4563.4799999999996</v>
      </c>
      <c r="F59" s="26">
        <f>SUM(F57:F58)</f>
        <v>2.0311256644732798</v>
      </c>
      <c r="G59" s="14"/>
      <c r="H59" s="14"/>
      <c r="I59" s="14"/>
    </row>
    <row r="60" spans="1:9" x14ac:dyDescent="0.2">
      <c r="A60" s="21"/>
      <c r="B60" s="21"/>
      <c r="C60" s="21"/>
      <c r="D60" s="21"/>
      <c r="E60" s="22"/>
      <c r="F60" s="23"/>
    </row>
    <row r="61" spans="1:9" x14ac:dyDescent="0.2">
      <c r="A61" s="20" t="s">
        <v>29</v>
      </c>
      <c r="B61" s="20"/>
      <c r="C61" s="20"/>
      <c r="D61" s="20"/>
      <c r="E61" s="25">
        <f>E55+E59</f>
        <v>217825.90864359995</v>
      </c>
      <c r="F61" s="26">
        <f>F55+F59</f>
        <v>96.950527543284608</v>
      </c>
      <c r="G61" s="14"/>
      <c r="H61" s="14"/>
      <c r="I61" s="14"/>
    </row>
    <row r="62" spans="1:9" x14ac:dyDescent="0.2">
      <c r="A62" s="20"/>
      <c r="B62" s="20"/>
      <c r="C62" s="20"/>
      <c r="D62" s="20"/>
      <c r="E62" s="25"/>
      <c r="F62" s="26"/>
      <c r="G62" s="14"/>
      <c r="H62" s="14"/>
      <c r="I62" s="14"/>
    </row>
    <row r="63" spans="1:9" x14ac:dyDescent="0.2">
      <c r="A63" s="20" t="s">
        <v>31</v>
      </c>
      <c r="B63" s="20"/>
      <c r="C63" s="20"/>
      <c r="D63" s="20"/>
      <c r="E63" s="25">
        <f>E65-(E55+E59)</f>
        <v>6851.4749285000435</v>
      </c>
      <c r="F63" s="26">
        <f>F65-(F55+F59)</f>
        <v>3.0494724567153924</v>
      </c>
      <c r="G63" s="14"/>
      <c r="H63" s="14"/>
      <c r="I63" s="14"/>
    </row>
    <row r="64" spans="1:9" x14ac:dyDescent="0.2">
      <c r="A64" s="20"/>
      <c r="B64" s="20"/>
      <c r="C64" s="20"/>
      <c r="D64" s="20"/>
      <c r="E64" s="25"/>
      <c r="F64" s="26"/>
      <c r="G64" s="14"/>
      <c r="H64" s="14"/>
      <c r="I64" s="14"/>
    </row>
    <row r="65" spans="1:9" x14ac:dyDescent="0.2">
      <c r="A65" s="27" t="s">
        <v>30</v>
      </c>
      <c r="B65" s="27"/>
      <c r="C65" s="27"/>
      <c r="D65" s="27"/>
      <c r="E65" s="28">
        <v>224677.38357209999</v>
      </c>
      <c r="F65" s="29">
        <v>100</v>
      </c>
      <c r="G65" s="14"/>
      <c r="H65" s="14"/>
      <c r="I65" s="14"/>
    </row>
    <row r="67" spans="1:9" x14ac:dyDescent="0.2">
      <c r="A67" s="7" t="s">
        <v>849</v>
      </c>
    </row>
    <row r="68" spans="1:9" x14ac:dyDescent="0.2">
      <c r="A68" s="14" t="s">
        <v>34</v>
      </c>
    </row>
    <row r="69" spans="1:9" x14ac:dyDescent="0.2">
      <c r="A69" s="14" t="s">
        <v>35</v>
      </c>
    </row>
    <row r="70" spans="1:9" x14ac:dyDescent="0.2">
      <c r="A70" s="14" t="s">
        <v>36</v>
      </c>
      <c r="B70" s="14"/>
      <c r="C70" s="30" t="s">
        <v>38</v>
      </c>
      <c r="D70" s="14" t="s">
        <v>37</v>
      </c>
    </row>
    <row r="71" spans="1:9" x14ac:dyDescent="0.2">
      <c r="A71" s="7" t="s">
        <v>56</v>
      </c>
      <c r="C71" s="31">
        <v>617.38319999999999</v>
      </c>
      <c r="D71" s="31">
        <v>757.61670000000004</v>
      </c>
    </row>
    <row r="72" spans="1:9" x14ac:dyDescent="0.2">
      <c r="A72" s="7" t="s">
        <v>92</v>
      </c>
      <c r="C72" s="31">
        <v>96.366</v>
      </c>
      <c r="D72" s="31">
        <v>118.2547</v>
      </c>
    </row>
    <row r="73" spans="1:9" x14ac:dyDescent="0.2">
      <c r="A73" s="7" t="s">
        <v>57</v>
      </c>
      <c r="C73" s="31">
        <v>676.82050000000004</v>
      </c>
      <c r="D73" s="31">
        <v>835.37090000000001</v>
      </c>
    </row>
    <row r="74" spans="1:9" x14ac:dyDescent="0.2">
      <c r="A74" s="7" t="s">
        <v>93</v>
      </c>
      <c r="C74" s="31">
        <v>109.05929999999999</v>
      </c>
      <c r="D74" s="31">
        <v>134.6036</v>
      </c>
    </row>
    <row r="76" spans="1:9" x14ac:dyDescent="0.2">
      <c r="A76" s="7" t="s">
        <v>43</v>
      </c>
    </row>
    <row r="78" spans="1:9" x14ac:dyDescent="0.2">
      <c r="A78" s="14" t="s">
        <v>39</v>
      </c>
      <c r="D78" s="30" t="s">
        <v>46</v>
      </c>
    </row>
    <row r="80" spans="1:9" x14ac:dyDescent="0.2">
      <c r="A80" s="14" t="s">
        <v>321</v>
      </c>
      <c r="D80" s="51">
        <v>0.23350000000000001</v>
      </c>
    </row>
    <row r="82" spans="1:4" x14ac:dyDescent="0.2">
      <c r="A82" s="81" t="s">
        <v>45</v>
      </c>
      <c r="B82" s="81"/>
      <c r="C82" s="81"/>
      <c r="D82" s="30" t="s">
        <v>46</v>
      </c>
    </row>
    <row r="84" spans="1:4" x14ac:dyDescent="0.2">
      <c r="A84" s="14" t="s">
        <v>839</v>
      </c>
    </row>
    <row r="85" spans="1:4" x14ac:dyDescent="0.2">
      <c r="A85" s="60"/>
    </row>
    <row r="86" spans="1:4" x14ac:dyDescent="0.2">
      <c r="A86" s="61" t="s">
        <v>854</v>
      </c>
    </row>
    <row r="87" spans="1:4" x14ac:dyDescent="0.2">
      <c r="A87" s="62"/>
    </row>
    <row r="88" spans="1:4" x14ac:dyDescent="0.2">
      <c r="A88" s="63"/>
    </row>
    <row r="89" spans="1:4" x14ac:dyDescent="0.2">
      <c r="A89" s="63"/>
    </row>
    <row r="90" spans="1:4" x14ac:dyDescent="0.2">
      <c r="A90" s="63"/>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3"/>
    </row>
    <row r="100" spans="1:1" x14ac:dyDescent="0.2">
      <c r="A100" s="61" t="s">
        <v>858</v>
      </c>
    </row>
    <row r="101" spans="1:1" x14ac:dyDescent="0.2">
      <c r="A101" s="63"/>
    </row>
    <row r="102" spans="1:1" x14ac:dyDescent="0.2">
      <c r="A102" s="61" t="s">
        <v>879</v>
      </c>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7" spans="1:1" x14ac:dyDescent="0.2">
      <c r="A117" s="14" t="s">
        <v>859</v>
      </c>
    </row>
    <row r="119" spans="1:1" x14ac:dyDescent="0.2">
      <c r="A119" s="61" t="s">
        <v>880</v>
      </c>
    </row>
    <row r="133" spans="1:1" x14ac:dyDescent="0.2">
      <c r="A133" s="7" t="s">
        <v>1236</v>
      </c>
    </row>
  </sheetData>
  <mergeCells count="2">
    <mergeCell ref="A1:F1"/>
    <mergeCell ref="A82:C82"/>
  </mergeCells>
  <conditionalFormatting sqref="F2:F3 F222:F65536">
    <cfRule type="cellIs" dxfId="55" priority="2" stopIfTrue="1" operator="between">
      <formula>0.009</formula>
      <formula>-0.009</formula>
    </cfRule>
  </conditionalFormatting>
  <conditionalFormatting sqref="F5:F135">
    <cfRule type="cellIs" dxfId="54"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40"/>
  <sheetViews>
    <sheetView workbookViewId="0">
      <selection sqref="A1:F1"/>
    </sheetView>
  </sheetViews>
  <sheetFormatPr defaultColWidth="9.109375" defaultRowHeight="10.199999999999999" x14ac:dyDescent="0.2"/>
  <cols>
    <col min="1" max="1" width="40.5546875" style="7" bestFit="1" customWidth="1"/>
    <col min="2" max="2" width="36.33203125" style="7" bestFit="1" customWidth="1"/>
    <col min="3" max="3" width="24.6640625" style="7" bestFit="1" customWidth="1"/>
    <col min="4" max="4" width="14.6640625" style="7" bestFit="1" customWidth="1"/>
    <col min="5" max="5" width="31.109375" style="10" customWidth="1"/>
    <col min="6" max="6" width="13.5546875" style="11" bestFit="1" customWidth="1"/>
    <col min="7" max="16384" width="9.109375" style="7"/>
  </cols>
  <sheetData>
    <row r="1" spans="1:6" s="1" customFormat="1" ht="13.8" x14ac:dyDescent="0.2">
      <c r="A1" s="76" t="s">
        <v>12</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123</v>
      </c>
      <c r="B7" s="21" t="s">
        <v>122</v>
      </c>
      <c r="C7" s="21" t="s">
        <v>124</v>
      </c>
      <c r="D7" s="24">
        <v>3800000</v>
      </c>
      <c r="E7" s="22">
        <v>15808</v>
      </c>
      <c r="F7" s="23">
        <v>6.2968247464752798</v>
      </c>
    </row>
    <row r="8" spans="1:6" x14ac:dyDescent="0.2">
      <c r="A8" s="21" t="s">
        <v>376</v>
      </c>
      <c r="B8" s="21" t="s">
        <v>375</v>
      </c>
      <c r="C8" s="21" t="s">
        <v>124</v>
      </c>
      <c r="D8" s="24">
        <v>14000000</v>
      </c>
      <c r="E8" s="22">
        <v>14705.6</v>
      </c>
      <c r="F8" s="23">
        <v>5.8577040733658201</v>
      </c>
    </row>
    <row r="9" spans="1:6" x14ac:dyDescent="0.2">
      <c r="A9" s="21" t="s">
        <v>102</v>
      </c>
      <c r="B9" s="21" t="s">
        <v>101</v>
      </c>
      <c r="C9" s="21" t="s">
        <v>103</v>
      </c>
      <c r="D9" s="24">
        <v>686814</v>
      </c>
      <c r="E9" s="22">
        <v>12831.40256</v>
      </c>
      <c r="F9" s="23">
        <v>5.1111521490254503</v>
      </c>
    </row>
    <row r="10" spans="1:6" x14ac:dyDescent="0.2">
      <c r="A10" s="21" t="s">
        <v>168</v>
      </c>
      <c r="B10" s="21" t="s">
        <v>167</v>
      </c>
      <c r="C10" s="21" t="s">
        <v>169</v>
      </c>
      <c r="D10" s="24">
        <v>3500000</v>
      </c>
      <c r="E10" s="22">
        <v>11697</v>
      </c>
      <c r="F10" s="23">
        <v>4.6592838473887497</v>
      </c>
    </row>
    <row r="11" spans="1:6" x14ac:dyDescent="0.2">
      <c r="A11" s="21" t="s">
        <v>116</v>
      </c>
      <c r="B11" s="21" t="s">
        <v>115</v>
      </c>
      <c r="C11" s="21" t="s">
        <v>103</v>
      </c>
      <c r="D11" s="24">
        <v>640932</v>
      </c>
      <c r="E11" s="22">
        <v>10527.94903</v>
      </c>
      <c r="F11" s="23">
        <v>4.1936139917595199</v>
      </c>
    </row>
    <row r="12" spans="1:6" x14ac:dyDescent="0.2">
      <c r="A12" s="21" t="s">
        <v>251</v>
      </c>
      <c r="B12" s="21" t="s">
        <v>250</v>
      </c>
      <c r="C12" s="21" t="s">
        <v>252</v>
      </c>
      <c r="D12" s="24">
        <v>2050000</v>
      </c>
      <c r="E12" s="22">
        <v>10154.674999999999</v>
      </c>
      <c r="F12" s="23">
        <v>4.0449271781638299</v>
      </c>
    </row>
    <row r="13" spans="1:6" x14ac:dyDescent="0.2">
      <c r="A13" s="21" t="s">
        <v>173</v>
      </c>
      <c r="B13" s="21" t="s">
        <v>172</v>
      </c>
      <c r="C13" s="21" t="s">
        <v>174</v>
      </c>
      <c r="D13" s="24">
        <v>4197000</v>
      </c>
      <c r="E13" s="22">
        <v>10113.510899999999</v>
      </c>
      <c r="F13" s="23">
        <v>4.0285302194374699</v>
      </c>
    </row>
    <row r="14" spans="1:6" x14ac:dyDescent="0.2">
      <c r="A14" s="21" t="s">
        <v>264</v>
      </c>
      <c r="B14" s="21" t="s">
        <v>263</v>
      </c>
      <c r="C14" s="21" t="s">
        <v>124</v>
      </c>
      <c r="D14" s="24">
        <v>2879000</v>
      </c>
      <c r="E14" s="22">
        <v>10024.678</v>
      </c>
      <c r="F14" s="23">
        <v>3.9931452749143701</v>
      </c>
    </row>
    <row r="15" spans="1:6" x14ac:dyDescent="0.2">
      <c r="A15" s="21" t="s">
        <v>342</v>
      </c>
      <c r="B15" s="21" t="s">
        <v>341</v>
      </c>
      <c r="C15" s="21" t="s">
        <v>343</v>
      </c>
      <c r="D15" s="24">
        <v>1713809</v>
      </c>
      <c r="E15" s="22">
        <v>8949.5105980000008</v>
      </c>
      <c r="F15" s="23">
        <v>3.5648722040947098</v>
      </c>
    </row>
    <row r="16" spans="1:6" x14ac:dyDescent="0.2">
      <c r="A16" s="21" t="s">
        <v>378</v>
      </c>
      <c r="B16" s="21" t="s">
        <v>377</v>
      </c>
      <c r="C16" s="21" t="s">
        <v>112</v>
      </c>
      <c r="D16" s="24">
        <v>2700000</v>
      </c>
      <c r="E16" s="22">
        <v>7077.78</v>
      </c>
      <c r="F16" s="23">
        <v>2.8193029006900199</v>
      </c>
    </row>
    <row r="17" spans="1:6" x14ac:dyDescent="0.2">
      <c r="A17" s="21" t="s">
        <v>97</v>
      </c>
      <c r="B17" s="21" t="s">
        <v>96</v>
      </c>
      <c r="C17" s="21" t="s">
        <v>98</v>
      </c>
      <c r="D17" s="24">
        <v>420000</v>
      </c>
      <c r="E17" s="22">
        <v>6786.15</v>
      </c>
      <c r="F17" s="23">
        <v>2.70313747806764</v>
      </c>
    </row>
    <row r="18" spans="1:6" x14ac:dyDescent="0.2">
      <c r="A18" s="21" t="s">
        <v>370</v>
      </c>
      <c r="B18" s="21" t="s">
        <v>369</v>
      </c>
      <c r="C18" s="21" t="s">
        <v>124</v>
      </c>
      <c r="D18" s="24">
        <v>3290000</v>
      </c>
      <c r="E18" s="22">
        <v>5675.9080000000004</v>
      </c>
      <c r="F18" s="23">
        <v>2.2608930891394898</v>
      </c>
    </row>
    <row r="19" spans="1:6" x14ac:dyDescent="0.2">
      <c r="A19" s="21" t="s">
        <v>380</v>
      </c>
      <c r="B19" s="21" t="s">
        <v>379</v>
      </c>
      <c r="C19" s="21" t="s">
        <v>174</v>
      </c>
      <c r="D19" s="24">
        <v>1500000</v>
      </c>
      <c r="E19" s="22">
        <v>5527.5</v>
      </c>
      <c r="F19" s="23">
        <v>2.2017775041840899</v>
      </c>
    </row>
    <row r="20" spans="1:6" x14ac:dyDescent="0.2">
      <c r="A20" s="21" t="s">
        <v>171</v>
      </c>
      <c r="B20" s="21" t="s">
        <v>170</v>
      </c>
      <c r="C20" s="21" t="s">
        <v>103</v>
      </c>
      <c r="D20" s="24">
        <v>350000</v>
      </c>
      <c r="E20" s="22">
        <v>5440.4</v>
      </c>
      <c r="F20" s="23">
        <v>2.1670828283605799</v>
      </c>
    </row>
    <row r="21" spans="1:6" x14ac:dyDescent="0.2">
      <c r="A21" s="21" t="s">
        <v>147</v>
      </c>
      <c r="B21" s="21" t="s">
        <v>146</v>
      </c>
      <c r="C21" s="21" t="s">
        <v>148</v>
      </c>
      <c r="D21" s="24">
        <v>1700000</v>
      </c>
      <c r="E21" s="22">
        <v>5372.85</v>
      </c>
      <c r="F21" s="23">
        <v>2.1401755338499302</v>
      </c>
    </row>
    <row r="22" spans="1:6" x14ac:dyDescent="0.2">
      <c r="A22" s="21" t="s">
        <v>272</v>
      </c>
      <c r="B22" s="21" t="s">
        <v>271</v>
      </c>
      <c r="C22" s="21" t="s">
        <v>103</v>
      </c>
      <c r="D22" s="24">
        <v>118847</v>
      </c>
      <c r="E22" s="22">
        <v>5211.8569150000003</v>
      </c>
      <c r="F22" s="23">
        <v>2.0760469127948098</v>
      </c>
    </row>
    <row r="23" spans="1:6" x14ac:dyDescent="0.2">
      <c r="A23" s="21" t="s">
        <v>258</v>
      </c>
      <c r="B23" s="21" t="s">
        <v>257</v>
      </c>
      <c r="C23" s="21" t="s">
        <v>112</v>
      </c>
      <c r="D23" s="24">
        <v>1291500</v>
      </c>
      <c r="E23" s="22">
        <v>5065.9087499999996</v>
      </c>
      <c r="F23" s="23">
        <v>2.0179111576661</v>
      </c>
    </row>
    <row r="24" spans="1:6" x14ac:dyDescent="0.2">
      <c r="A24" s="21" t="s">
        <v>382</v>
      </c>
      <c r="B24" s="21" t="s">
        <v>381</v>
      </c>
      <c r="C24" s="21" t="s">
        <v>383</v>
      </c>
      <c r="D24" s="24">
        <v>412401</v>
      </c>
      <c r="E24" s="22">
        <v>4669.6165229999997</v>
      </c>
      <c r="F24" s="23">
        <v>1.8600554705577099</v>
      </c>
    </row>
    <row r="25" spans="1:6" x14ac:dyDescent="0.2">
      <c r="A25" s="21" t="s">
        <v>337</v>
      </c>
      <c r="B25" s="21" t="s">
        <v>336</v>
      </c>
      <c r="C25" s="21" t="s">
        <v>338</v>
      </c>
      <c r="D25" s="24">
        <v>478474</v>
      </c>
      <c r="E25" s="22">
        <v>3908.8933430000002</v>
      </c>
      <c r="F25" s="23">
        <v>1.55703544620033</v>
      </c>
    </row>
    <row r="26" spans="1:6" x14ac:dyDescent="0.2">
      <c r="A26" s="21" t="s">
        <v>155</v>
      </c>
      <c r="B26" s="21" t="s">
        <v>154</v>
      </c>
      <c r="C26" s="21" t="s">
        <v>121</v>
      </c>
      <c r="D26" s="24">
        <v>29000</v>
      </c>
      <c r="E26" s="22">
        <v>3803.5819999999999</v>
      </c>
      <c r="F26" s="23">
        <v>1.5150866183481699</v>
      </c>
    </row>
    <row r="27" spans="1:6" x14ac:dyDescent="0.2">
      <c r="A27" s="21" t="s">
        <v>274</v>
      </c>
      <c r="B27" s="21" t="s">
        <v>273</v>
      </c>
      <c r="C27" s="21" t="s">
        <v>112</v>
      </c>
      <c r="D27" s="24">
        <v>2068000</v>
      </c>
      <c r="E27" s="22">
        <v>3756.9355999999998</v>
      </c>
      <c r="F27" s="23">
        <v>1.49650588670255</v>
      </c>
    </row>
    <row r="28" spans="1:6" x14ac:dyDescent="0.2">
      <c r="A28" s="21" t="s">
        <v>366</v>
      </c>
      <c r="B28" s="21" t="s">
        <v>365</v>
      </c>
      <c r="C28" s="21" t="s">
        <v>133</v>
      </c>
      <c r="D28" s="24">
        <v>115000</v>
      </c>
      <c r="E28" s="22">
        <v>3422.2275</v>
      </c>
      <c r="F28" s="23">
        <v>1.3631810988150499</v>
      </c>
    </row>
    <row r="29" spans="1:6" x14ac:dyDescent="0.2">
      <c r="A29" s="21" t="s">
        <v>254</v>
      </c>
      <c r="B29" s="21" t="s">
        <v>253</v>
      </c>
      <c r="C29" s="21" t="s">
        <v>252</v>
      </c>
      <c r="D29" s="24">
        <v>120000</v>
      </c>
      <c r="E29" s="22">
        <v>3246.78</v>
      </c>
      <c r="F29" s="23">
        <v>1.29329482859065</v>
      </c>
    </row>
    <row r="30" spans="1:6" x14ac:dyDescent="0.2">
      <c r="A30" s="21" t="s">
        <v>385</v>
      </c>
      <c r="B30" s="21" t="s">
        <v>384</v>
      </c>
      <c r="C30" s="21" t="s">
        <v>352</v>
      </c>
      <c r="D30" s="24">
        <v>579157</v>
      </c>
      <c r="E30" s="22">
        <v>3000.0332600000002</v>
      </c>
      <c r="F30" s="23">
        <v>1.19500782336898</v>
      </c>
    </row>
    <row r="31" spans="1:6" x14ac:dyDescent="0.2">
      <c r="A31" s="21" t="s">
        <v>358</v>
      </c>
      <c r="B31" s="21" t="s">
        <v>357</v>
      </c>
      <c r="C31" s="21" t="s">
        <v>174</v>
      </c>
      <c r="D31" s="24">
        <v>840000</v>
      </c>
      <c r="E31" s="22">
        <v>2849.7</v>
      </c>
      <c r="F31" s="23">
        <v>1.13512534666186</v>
      </c>
    </row>
    <row r="32" spans="1:6" x14ac:dyDescent="0.2">
      <c r="A32" s="21" t="s">
        <v>331</v>
      </c>
      <c r="B32" s="21" t="s">
        <v>330</v>
      </c>
      <c r="C32" s="21" t="s">
        <v>190</v>
      </c>
      <c r="D32" s="24">
        <v>100000</v>
      </c>
      <c r="E32" s="22">
        <v>2776.75</v>
      </c>
      <c r="F32" s="23">
        <v>1.1060670619164501</v>
      </c>
    </row>
    <row r="33" spans="1:9" x14ac:dyDescent="0.2">
      <c r="A33" s="21" t="s">
        <v>360</v>
      </c>
      <c r="B33" s="21" t="s">
        <v>359</v>
      </c>
      <c r="C33" s="21" t="s">
        <v>361</v>
      </c>
      <c r="D33" s="24">
        <v>2260000</v>
      </c>
      <c r="E33" s="22">
        <v>2484.192</v>
      </c>
      <c r="F33" s="23">
        <v>0.98953198763891204</v>
      </c>
    </row>
    <row r="34" spans="1:9" x14ac:dyDescent="0.2">
      <c r="A34" s="21" t="s">
        <v>150</v>
      </c>
      <c r="B34" s="21" t="s">
        <v>149</v>
      </c>
      <c r="C34" s="21" t="s">
        <v>98</v>
      </c>
      <c r="D34" s="24">
        <v>160000</v>
      </c>
      <c r="E34" s="22">
        <v>2284.48</v>
      </c>
      <c r="F34" s="23">
        <v>0.90998040212726805</v>
      </c>
    </row>
    <row r="35" spans="1:9" x14ac:dyDescent="0.2">
      <c r="A35" s="21" t="s">
        <v>387</v>
      </c>
      <c r="B35" s="21" t="s">
        <v>386</v>
      </c>
      <c r="C35" s="21" t="s">
        <v>338</v>
      </c>
      <c r="D35" s="24">
        <v>60000</v>
      </c>
      <c r="E35" s="22">
        <v>2047.26</v>
      </c>
      <c r="F35" s="23">
        <v>0.81548819777764303</v>
      </c>
    </row>
    <row r="36" spans="1:9" x14ac:dyDescent="0.2">
      <c r="A36" s="21" t="s">
        <v>389</v>
      </c>
      <c r="B36" s="21" t="s">
        <v>388</v>
      </c>
      <c r="C36" s="21" t="s">
        <v>160</v>
      </c>
      <c r="D36" s="24">
        <v>500000</v>
      </c>
      <c r="E36" s="22">
        <v>1591.5</v>
      </c>
      <c r="F36" s="23">
        <v>0.63394462196453805</v>
      </c>
    </row>
    <row r="37" spans="1:9" x14ac:dyDescent="0.2">
      <c r="A37" s="21" t="s">
        <v>220</v>
      </c>
      <c r="B37" s="21" t="s">
        <v>219</v>
      </c>
      <c r="C37" s="21" t="s">
        <v>109</v>
      </c>
      <c r="D37" s="24">
        <v>300000</v>
      </c>
      <c r="E37" s="22">
        <v>1299.45</v>
      </c>
      <c r="F37" s="23">
        <v>0.51761190010167701</v>
      </c>
    </row>
    <row r="38" spans="1:9" x14ac:dyDescent="0.2">
      <c r="A38" s="21" t="s">
        <v>390</v>
      </c>
      <c r="B38" s="21" t="s">
        <v>1231</v>
      </c>
      <c r="C38" s="21" t="s">
        <v>190</v>
      </c>
      <c r="D38" s="24">
        <v>3351</v>
      </c>
      <c r="E38" s="22">
        <v>53.022872999999997</v>
      </c>
      <c r="F38" s="23">
        <v>2.11206818595405E-2</v>
      </c>
    </row>
    <row r="39" spans="1:9" x14ac:dyDescent="0.2">
      <c r="A39" s="20" t="s">
        <v>25</v>
      </c>
      <c r="B39" s="20"/>
      <c r="C39" s="20"/>
      <c r="D39" s="20"/>
      <c r="E39" s="25">
        <f>SUM(E7:E38)</f>
        <v>192165.10285200007</v>
      </c>
      <c r="F39" s="26">
        <f>SUM(F7:F38)</f>
        <v>76.545418462009181</v>
      </c>
      <c r="G39" s="14"/>
      <c r="H39" s="14"/>
      <c r="I39" s="14"/>
    </row>
    <row r="40" spans="1:9" x14ac:dyDescent="0.2">
      <c r="A40" s="21"/>
      <c r="B40" s="21"/>
      <c r="C40" s="21"/>
      <c r="D40" s="21"/>
      <c r="E40" s="22"/>
      <c r="F40" s="23"/>
    </row>
    <row r="41" spans="1:9" x14ac:dyDescent="0.2">
      <c r="A41" s="20" t="s">
        <v>371</v>
      </c>
      <c r="B41" s="21"/>
      <c r="C41" s="21"/>
      <c r="D41" s="21"/>
      <c r="E41" s="22"/>
      <c r="F41" s="23"/>
    </row>
    <row r="42" spans="1:9" x14ac:dyDescent="0.2">
      <c r="A42" s="21" t="s">
        <v>392</v>
      </c>
      <c r="B42" s="21" t="s">
        <v>391</v>
      </c>
      <c r="C42" s="21" t="s">
        <v>202</v>
      </c>
      <c r="D42" s="24">
        <v>2124224</v>
      </c>
      <c r="E42" s="22">
        <v>7704.1356029999997</v>
      </c>
      <c r="F42" s="23">
        <v>3.06880008319659</v>
      </c>
    </row>
    <row r="43" spans="1:9" x14ac:dyDescent="0.2">
      <c r="A43" s="21" t="s">
        <v>373</v>
      </c>
      <c r="B43" s="21" t="s">
        <v>372</v>
      </c>
      <c r="C43" s="21" t="s">
        <v>202</v>
      </c>
      <c r="D43" s="24">
        <v>2480000</v>
      </c>
      <c r="E43" s="22">
        <v>6657.3119999999999</v>
      </c>
      <c r="F43" s="23">
        <v>2.65181724105559</v>
      </c>
    </row>
    <row r="44" spans="1:9" x14ac:dyDescent="0.2">
      <c r="A44" s="20" t="s">
        <v>25</v>
      </c>
      <c r="B44" s="20"/>
      <c r="C44" s="20"/>
      <c r="D44" s="20"/>
      <c r="E44" s="25">
        <f>SUM(E41:E43)</f>
        <v>14361.447603000001</v>
      </c>
      <c r="F44" s="26">
        <f>SUM(F41:F43)</f>
        <v>5.7206173242521796</v>
      </c>
      <c r="G44" s="14"/>
      <c r="H44" s="14"/>
      <c r="I44" s="14"/>
    </row>
    <row r="45" spans="1:9" x14ac:dyDescent="0.2">
      <c r="A45" s="21"/>
      <c r="B45" s="21"/>
      <c r="C45" s="21"/>
      <c r="D45" s="21"/>
      <c r="E45" s="22"/>
      <c r="F45" s="23"/>
    </row>
    <row r="46" spans="1:9" x14ac:dyDescent="0.2">
      <c r="A46" s="20" t="s">
        <v>393</v>
      </c>
      <c r="B46" s="21"/>
      <c r="C46" s="21"/>
      <c r="D46" s="21"/>
      <c r="E46" s="22"/>
      <c r="F46" s="23"/>
    </row>
    <row r="47" spans="1:9" x14ac:dyDescent="0.2">
      <c r="A47" s="21" t="s">
        <v>395</v>
      </c>
      <c r="B47" s="21" t="s">
        <v>394</v>
      </c>
      <c r="C47" s="21" t="s">
        <v>396</v>
      </c>
      <c r="D47" s="24">
        <v>155000</v>
      </c>
      <c r="E47" s="22">
        <v>4838.453152</v>
      </c>
      <c r="F47" s="23">
        <v>1.9273084224554</v>
      </c>
    </row>
    <row r="48" spans="1:9" x14ac:dyDescent="0.2">
      <c r="A48" s="21" t="s">
        <v>398</v>
      </c>
      <c r="B48" s="21" t="s">
        <v>397</v>
      </c>
      <c r="C48" s="21" t="s">
        <v>399</v>
      </c>
      <c r="D48" s="24">
        <v>86900</v>
      </c>
      <c r="E48" s="22">
        <v>4467.4147270000003</v>
      </c>
      <c r="F48" s="23">
        <v>1.77951212080856</v>
      </c>
    </row>
    <row r="49" spans="1:9" x14ac:dyDescent="0.2">
      <c r="A49" s="21" t="s">
        <v>401</v>
      </c>
      <c r="B49" s="21" t="s">
        <v>400</v>
      </c>
      <c r="C49" s="21" t="s">
        <v>402</v>
      </c>
      <c r="D49" s="24">
        <v>500000</v>
      </c>
      <c r="E49" s="22">
        <v>2533.0875839999999</v>
      </c>
      <c r="F49" s="23">
        <v>1.0090086401771601</v>
      </c>
    </row>
    <row r="50" spans="1:9" x14ac:dyDescent="0.2">
      <c r="A50" s="21" t="s">
        <v>404</v>
      </c>
      <c r="B50" s="21" t="s">
        <v>403</v>
      </c>
      <c r="C50" s="21" t="s">
        <v>396</v>
      </c>
      <c r="D50" s="24">
        <v>187038</v>
      </c>
      <c r="E50" s="22">
        <v>2502.9175890000001</v>
      </c>
      <c r="F50" s="23">
        <v>0.996990980060947</v>
      </c>
    </row>
    <row r="51" spans="1:9" x14ac:dyDescent="0.2">
      <c r="A51" s="21" t="s">
        <v>406</v>
      </c>
      <c r="B51" s="21" t="s">
        <v>405</v>
      </c>
      <c r="C51" s="21" t="s">
        <v>396</v>
      </c>
      <c r="D51" s="24">
        <v>858000</v>
      </c>
      <c r="E51" s="22">
        <v>2008.738454</v>
      </c>
      <c r="F51" s="23">
        <v>0.80014385161587198</v>
      </c>
    </row>
    <row r="52" spans="1:9" x14ac:dyDescent="0.2">
      <c r="A52" s="21" t="s">
        <v>408</v>
      </c>
      <c r="B52" s="21" t="s">
        <v>407</v>
      </c>
      <c r="C52" s="21" t="s">
        <v>121</v>
      </c>
      <c r="D52" s="24">
        <v>12220</v>
      </c>
      <c r="E52" s="22">
        <v>1855.510409</v>
      </c>
      <c r="F52" s="23">
        <v>0.73910829078527795</v>
      </c>
    </row>
    <row r="53" spans="1:9" x14ac:dyDescent="0.2">
      <c r="A53" s="21" t="s">
        <v>410</v>
      </c>
      <c r="B53" s="21" t="s">
        <v>409</v>
      </c>
      <c r="C53" s="21" t="s">
        <v>133</v>
      </c>
      <c r="D53" s="24">
        <v>65000</v>
      </c>
      <c r="E53" s="22">
        <v>1696.48478</v>
      </c>
      <c r="F53" s="23">
        <v>0.67576336947891402</v>
      </c>
    </row>
    <row r="54" spans="1:9" x14ac:dyDescent="0.2">
      <c r="A54" s="21" t="s">
        <v>412</v>
      </c>
      <c r="B54" s="21" t="s">
        <v>411</v>
      </c>
      <c r="C54" s="21" t="s">
        <v>213</v>
      </c>
      <c r="D54" s="24">
        <v>25300</v>
      </c>
      <c r="E54" s="22">
        <v>1603.1337920000001</v>
      </c>
      <c r="F54" s="23">
        <v>0.63857872807289695</v>
      </c>
    </row>
    <row r="55" spans="1:9" x14ac:dyDescent="0.2">
      <c r="A55" s="21" t="s">
        <v>414</v>
      </c>
      <c r="B55" s="21" t="s">
        <v>413</v>
      </c>
      <c r="C55" s="21" t="s">
        <v>109</v>
      </c>
      <c r="D55" s="24">
        <v>43300</v>
      </c>
      <c r="E55" s="22">
        <v>1428.492628</v>
      </c>
      <c r="F55" s="23">
        <v>0.56901364689700795</v>
      </c>
    </row>
    <row r="56" spans="1:9" x14ac:dyDescent="0.2">
      <c r="A56" s="21" t="s">
        <v>416</v>
      </c>
      <c r="B56" s="21" t="s">
        <v>415</v>
      </c>
      <c r="C56" s="21" t="s">
        <v>136</v>
      </c>
      <c r="D56" s="24">
        <v>4177000</v>
      </c>
      <c r="E56" s="22">
        <v>1319.2913470000001</v>
      </c>
      <c r="F56" s="23">
        <v>0.52551533410933104</v>
      </c>
    </row>
    <row r="57" spans="1:9" x14ac:dyDescent="0.2">
      <c r="A57" s="21" t="s">
        <v>418</v>
      </c>
      <c r="B57" s="21" t="s">
        <v>417</v>
      </c>
      <c r="C57" s="21" t="s">
        <v>338</v>
      </c>
      <c r="D57" s="24">
        <v>1316500</v>
      </c>
      <c r="E57" s="22">
        <v>1212.063787</v>
      </c>
      <c r="F57" s="23">
        <v>0.48280321661741799</v>
      </c>
    </row>
    <row r="58" spans="1:9" x14ac:dyDescent="0.2">
      <c r="A58" s="21" t="s">
        <v>420</v>
      </c>
      <c r="B58" s="21" t="s">
        <v>419</v>
      </c>
      <c r="C58" s="21" t="s">
        <v>133</v>
      </c>
      <c r="D58" s="24">
        <v>2297307</v>
      </c>
      <c r="E58" s="22">
        <v>1157.253072</v>
      </c>
      <c r="F58" s="23">
        <v>0.46097038092764098</v>
      </c>
    </row>
    <row r="59" spans="1:9" x14ac:dyDescent="0.2">
      <c r="A59" s="21" t="s">
        <v>422</v>
      </c>
      <c r="B59" s="21" t="s">
        <v>421</v>
      </c>
      <c r="C59" s="21" t="s">
        <v>402</v>
      </c>
      <c r="D59" s="24">
        <v>1575983</v>
      </c>
      <c r="E59" s="22">
        <v>626.66708830000005</v>
      </c>
      <c r="F59" s="23">
        <v>0.249621256921119</v>
      </c>
    </row>
    <row r="60" spans="1:9" x14ac:dyDescent="0.2">
      <c r="A60" s="20" t="s">
        <v>25</v>
      </c>
      <c r="B60" s="20"/>
      <c r="C60" s="20"/>
      <c r="D60" s="20"/>
      <c r="E60" s="25">
        <f>SUM(E46:E59)</f>
        <v>27249.5084093</v>
      </c>
      <c r="F60" s="26">
        <f>SUM(F46:F59)</f>
        <v>10.854338238927545</v>
      </c>
      <c r="G60" s="14"/>
      <c r="H60" s="14"/>
      <c r="I60" s="14"/>
    </row>
    <row r="61" spans="1:9" x14ac:dyDescent="0.2">
      <c r="A61" s="21"/>
      <c r="B61" s="21"/>
      <c r="C61" s="21"/>
      <c r="D61" s="21"/>
      <c r="E61" s="22"/>
      <c r="F61" s="23"/>
    </row>
    <row r="62" spans="1:9" x14ac:dyDescent="0.2">
      <c r="A62" s="20" t="s">
        <v>838</v>
      </c>
      <c r="B62" s="21"/>
      <c r="C62" s="21"/>
      <c r="D62" s="21"/>
      <c r="E62" s="22"/>
      <c r="F62" s="23"/>
    </row>
    <row r="63" spans="1:9" x14ac:dyDescent="0.2">
      <c r="A63" s="21" t="s">
        <v>425</v>
      </c>
      <c r="B63" s="21" t="s">
        <v>424</v>
      </c>
      <c r="C63" s="21" t="s">
        <v>838</v>
      </c>
      <c r="D63" s="24">
        <v>3408000</v>
      </c>
      <c r="E63" s="22">
        <v>3345.8494599999999</v>
      </c>
      <c r="F63" s="23">
        <v>1.3327573176688401</v>
      </c>
    </row>
    <row r="64" spans="1:9" x14ac:dyDescent="0.2">
      <c r="A64" s="20" t="s">
        <v>25</v>
      </c>
      <c r="B64" s="20"/>
      <c r="C64" s="20"/>
      <c r="D64" s="20"/>
      <c r="E64" s="25">
        <f>SUM(E63:E63)</f>
        <v>3345.8494599999999</v>
      </c>
      <c r="F64" s="26">
        <f>SUM(F63:F63)</f>
        <v>1.3327573176688401</v>
      </c>
      <c r="G64" s="14"/>
      <c r="H64" s="14"/>
      <c r="I64" s="14"/>
    </row>
    <row r="65" spans="1:9" x14ac:dyDescent="0.2">
      <c r="A65" s="21"/>
      <c r="B65" s="21"/>
      <c r="C65" s="21"/>
      <c r="D65" s="21"/>
      <c r="E65" s="22"/>
      <c r="F65" s="23"/>
    </row>
    <row r="66" spans="1:9" x14ac:dyDescent="0.2">
      <c r="A66" s="20" t="s">
        <v>29</v>
      </c>
      <c r="B66" s="20"/>
      <c r="C66" s="20"/>
      <c r="D66" s="20"/>
      <c r="E66" s="25">
        <f>E39+E44+E60+E64</f>
        <v>237121.90832430008</v>
      </c>
      <c r="F66" s="26">
        <f>F39+F44+F60+F64</f>
        <v>94.453131342857731</v>
      </c>
      <c r="G66" s="14"/>
      <c r="H66" s="14"/>
      <c r="I66" s="14"/>
    </row>
    <row r="67" spans="1:9" x14ac:dyDescent="0.2">
      <c r="A67" s="20"/>
      <c r="B67" s="20"/>
      <c r="C67" s="20"/>
      <c r="D67" s="20"/>
      <c r="E67" s="25"/>
      <c r="F67" s="26"/>
      <c r="G67" s="14"/>
      <c r="H67" s="14"/>
      <c r="I67" s="14"/>
    </row>
    <row r="68" spans="1:9" x14ac:dyDescent="0.2">
      <c r="A68" s="20" t="s">
        <v>31</v>
      </c>
      <c r="B68" s="20"/>
      <c r="C68" s="20"/>
      <c r="D68" s="20"/>
      <c r="E68" s="25">
        <f>E70-(E39+E44+E60+E64)</f>
        <v>13925.256500299933</v>
      </c>
      <c r="F68" s="26">
        <f>F70-(F39+F44+F60+F64)</f>
        <v>5.5468686571422694</v>
      </c>
      <c r="G68" s="14"/>
      <c r="H68" s="14"/>
      <c r="I68" s="14"/>
    </row>
    <row r="69" spans="1:9" x14ac:dyDescent="0.2">
      <c r="A69" s="20"/>
      <c r="B69" s="20"/>
      <c r="C69" s="20"/>
      <c r="D69" s="20"/>
      <c r="E69" s="25"/>
      <c r="F69" s="26"/>
      <c r="G69" s="14"/>
      <c r="H69" s="14"/>
      <c r="I69" s="14"/>
    </row>
    <row r="70" spans="1:9" x14ac:dyDescent="0.2">
      <c r="A70" s="27" t="s">
        <v>30</v>
      </c>
      <c r="B70" s="27"/>
      <c r="C70" s="27"/>
      <c r="D70" s="27"/>
      <c r="E70" s="28">
        <v>251047.16482460001</v>
      </c>
      <c r="F70" s="29">
        <v>100</v>
      </c>
      <c r="G70" s="14"/>
      <c r="H70" s="14"/>
      <c r="I70" s="14"/>
    </row>
    <row r="72" spans="1:9" x14ac:dyDescent="0.2">
      <c r="A72" s="14" t="s">
        <v>34</v>
      </c>
    </row>
    <row r="73" spans="1:9" x14ac:dyDescent="0.2">
      <c r="A73" s="14" t="s">
        <v>35</v>
      </c>
    </row>
    <row r="74" spans="1:9" x14ac:dyDescent="0.2">
      <c r="A74" s="14" t="s">
        <v>36</v>
      </c>
      <c r="B74" s="14"/>
      <c r="C74" s="30" t="s">
        <v>38</v>
      </c>
      <c r="D74" s="14" t="s">
        <v>37</v>
      </c>
    </row>
    <row r="75" spans="1:9" x14ac:dyDescent="0.2">
      <c r="A75" s="7" t="s">
        <v>56</v>
      </c>
      <c r="C75" s="31">
        <v>120.9736</v>
      </c>
      <c r="D75" s="31">
        <v>148.0959</v>
      </c>
    </row>
    <row r="76" spans="1:9" x14ac:dyDescent="0.2">
      <c r="A76" s="7" t="s">
        <v>92</v>
      </c>
      <c r="C76" s="31">
        <v>25.687000000000001</v>
      </c>
      <c r="D76" s="31">
        <v>30.246400000000001</v>
      </c>
    </row>
    <row r="77" spans="1:9" x14ac:dyDescent="0.2">
      <c r="A77" s="7" t="s">
        <v>57</v>
      </c>
      <c r="C77" s="31">
        <v>130.8064</v>
      </c>
      <c r="D77" s="31">
        <v>160.7704</v>
      </c>
    </row>
    <row r="78" spans="1:9" x14ac:dyDescent="0.2">
      <c r="A78" s="7" t="s">
        <v>93</v>
      </c>
      <c r="C78" s="31">
        <v>28.706099999999999</v>
      </c>
      <c r="D78" s="31">
        <v>33.8934</v>
      </c>
    </row>
    <row r="80" spans="1:9" x14ac:dyDescent="0.2">
      <c r="A80" s="14" t="s">
        <v>39</v>
      </c>
    </row>
    <row r="81" spans="1:4" x14ac:dyDescent="0.2">
      <c r="A81" s="78" t="s">
        <v>40</v>
      </c>
      <c r="B81" s="79"/>
      <c r="C81" s="32" t="s">
        <v>41</v>
      </c>
    </row>
    <row r="82" spans="1:4" x14ac:dyDescent="0.2">
      <c r="A82" s="74" t="s">
        <v>92</v>
      </c>
      <c r="B82" s="75"/>
      <c r="C82" s="33">
        <v>1</v>
      </c>
    </row>
    <row r="83" spans="1:4" x14ac:dyDescent="0.2">
      <c r="A83" s="74" t="s">
        <v>93</v>
      </c>
      <c r="B83" s="75"/>
      <c r="C83" s="33">
        <v>1.1499999999999999</v>
      </c>
    </row>
    <row r="84" spans="1:4" x14ac:dyDescent="0.2">
      <c r="A84" s="7" t="s">
        <v>42</v>
      </c>
    </row>
    <row r="85" spans="1:4" x14ac:dyDescent="0.2">
      <c r="A85" s="7" t="s">
        <v>43</v>
      </c>
    </row>
    <row r="87" spans="1:4" x14ac:dyDescent="0.2">
      <c r="A87" s="14" t="s">
        <v>321</v>
      </c>
      <c r="D87" s="51">
        <v>8.4599999999999995E-2</v>
      </c>
    </row>
    <row r="89" spans="1:4" x14ac:dyDescent="0.2">
      <c r="A89" s="81" t="s">
        <v>45</v>
      </c>
      <c r="B89" s="81"/>
      <c r="C89" s="81"/>
      <c r="D89" s="30" t="s">
        <v>46</v>
      </c>
    </row>
    <row r="91" spans="1:4" x14ac:dyDescent="0.2">
      <c r="A91" s="14" t="s">
        <v>839</v>
      </c>
    </row>
    <row r="92" spans="1:4" x14ac:dyDescent="0.2">
      <c r="A92" s="60"/>
    </row>
    <row r="93" spans="1:4" x14ac:dyDescent="0.2">
      <c r="A93" s="61" t="s">
        <v>854</v>
      </c>
    </row>
    <row r="94" spans="1:4" x14ac:dyDescent="0.2">
      <c r="A94" s="62"/>
    </row>
    <row r="95" spans="1:4" x14ac:dyDescent="0.2">
      <c r="A95" s="63"/>
    </row>
    <row r="96" spans="1:4"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1" t="s">
        <v>860</v>
      </c>
    </row>
    <row r="107" spans="1:1" x14ac:dyDescent="0.2">
      <c r="A107" s="63"/>
    </row>
    <row r="108" spans="1:1" x14ac:dyDescent="0.2">
      <c r="A108" s="61" t="s">
        <v>879</v>
      </c>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3" spans="1:1" x14ac:dyDescent="0.2">
      <c r="A123" s="14" t="s">
        <v>861</v>
      </c>
    </row>
    <row r="125" spans="1:1" x14ac:dyDescent="0.2">
      <c r="A125" s="61" t="s">
        <v>880</v>
      </c>
    </row>
    <row r="140" spans="1:1" x14ac:dyDescent="0.2">
      <c r="A140" s="7" t="s">
        <v>1236</v>
      </c>
    </row>
  </sheetData>
  <mergeCells count="5">
    <mergeCell ref="A1:F1"/>
    <mergeCell ref="A81:B81"/>
    <mergeCell ref="A82:B82"/>
    <mergeCell ref="A83:B83"/>
    <mergeCell ref="A89:C89"/>
  </mergeCells>
  <conditionalFormatting sqref="F2:F3 F228:F65536">
    <cfRule type="cellIs" dxfId="53" priority="2" stopIfTrue="1" operator="between">
      <formula>0.009</formula>
      <formula>-0.009</formula>
    </cfRule>
  </conditionalFormatting>
  <conditionalFormatting sqref="F5:F139">
    <cfRule type="cellIs" dxfId="52" priority="1" stopIfTrue="1" operator="between">
      <formula>0.009</formula>
      <formula>-0.009</formula>
    </cfRule>
  </conditionalFormatting>
  <hyperlinks>
    <hyperlink ref="A94"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12"/>
  <sheetViews>
    <sheetView workbookViewId="0">
      <selection sqref="A1:F1"/>
    </sheetView>
  </sheetViews>
  <sheetFormatPr defaultColWidth="9.109375" defaultRowHeight="10.199999999999999" x14ac:dyDescent="0.2"/>
  <cols>
    <col min="1" max="1" width="38.6640625" style="7" bestFit="1" customWidth="1"/>
    <col min="2" max="2" width="29.88671875" style="7" bestFit="1" customWidth="1"/>
    <col min="3" max="3" width="23.5546875" style="7" bestFit="1" customWidth="1"/>
    <col min="4" max="4" width="14.6640625" style="7" bestFit="1" customWidth="1"/>
    <col min="5" max="5" width="31.109375" style="10" customWidth="1"/>
    <col min="6" max="6" width="13.5546875" style="11" bestFit="1" customWidth="1"/>
    <col min="7" max="16384" width="9.109375" style="7"/>
  </cols>
  <sheetData>
    <row r="1" spans="1:6" s="1" customFormat="1" ht="13.8" x14ac:dyDescent="0.2">
      <c r="A1" s="76" t="s">
        <v>13</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126</v>
      </c>
      <c r="B7" s="21" t="s">
        <v>125</v>
      </c>
      <c r="C7" s="21" t="s">
        <v>127</v>
      </c>
      <c r="D7" s="24">
        <v>6741114</v>
      </c>
      <c r="E7" s="22">
        <v>15467.486070000001</v>
      </c>
      <c r="F7" s="23">
        <v>8.71765220974385</v>
      </c>
    </row>
    <row r="8" spans="1:6" x14ac:dyDescent="0.2">
      <c r="A8" s="21" t="s">
        <v>144</v>
      </c>
      <c r="B8" s="21" t="s">
        <v>143</v>
      </c>
      <c r="C8" s="21" t="s">
        <v>145</v>
      </c>
      <c r="D8" s="24">
        <v>955470</v>
      </c>
      <c r="E8" s="22">
        <v>13882.9791</v>
      </c>
      <c r="F8" s="23">
        <v>7.8246059431519903</v>
      </c>
    </row>
    <row r="9" spans="1:6" x14ac:dyDescent="0.2">
      <c r="A9" s="21" t="s">
        <v>176</v>
      </c>
      <c r="B9" s="21" t="s">
        <v>175</v>
      </c>
      <c r="C9" s="21" t="s">
        <v>177</v>
      </c>
      <c r="D9" s="24">
        <v>242576</v>
      </c>
      <c r="E9" s="22">
        <v>8531.2766319999992</v>
      </c>
      <c r="F9" s="23">
        <v>4.8083251697339904</v>
      </c>
    </row>
    <row r="10" spans="1:6" x14ac:dyDescent="0.2">
      <c r="A10" s="21" t="s">
        <v>108</v>
      </c>
      <c r="B10" s="21" t="s">
        <v>107</v>
      </c>
      <c r="C10" s="21" t="s">
        <v>109</v>
      </c>
      <c r="D10" s="24">
        <v>527256</v>
      </c>
      <c r="E10" s="22">
        <v>7864.2868680000001</v>
      </c>
      <c r="F10" s="23">
        <v>4.4324021035229402</v>
      </c>
    </row>
    <row r="11" spans="1:6" x14ac:dyDescent="0.2">
      <c r="A11" s="21" t="s">
        <v>428</v>
      </c>
      <c r="B11" s="21" t="s">
        <v>427</v>
      </c>
      <c r="C11" s="21" t="s">
        <v>103</v>
      </c>
      <c r="D11" s="24">
        <v>936272</v>
      </c>
      <c r="E11" s="22">
        <v>7427.913912</v>
      </c>
      <c r="F11" s="23">
        <v>4.1864573102365696</v>
      </c>
    </row>
    <row r="12" spans="1:6" x14ac:dyDescent="0.2">
      <c r="A12" s="21" t="s">
        <v>430</v>
      </c>
      <c r="B12" s="21" t="s">
        <v>429</v>
      </c>
      <c r="C12" s="21" t="s">
        <v>127</v>
      </c>
      <c r="D12" s="24">
        <v>102672</v>
      </c>
      <c r="E12" s="22">
        <v>7215.0181199999997</v>
      </c>
      <c r="F12" s="23">
        <v>4.0664668047869696</v>
      </c>
    </row>
    <row r="13" spans="1:6" x14ac:dyDescent="0.2">
      <c r="A13" s="21" t="s">
        <v>432</v>
      </c>
      <c r="B13" s="21" t="s">
        <v>431</v>
      </c>
      <c r="C13" s="21" t="s">
        <v>127</v>
      </c>
      <c r="D13" s="24">
        <v>242074</v>
      </c>
      <c r="E13" s="22">
        <v>7128.7161889999998</v>
      </c>
      <c r="F13" s="23">
        <v>4.0178260485527399</v>
      </c>
    </row>
    <row r="14" spans="1:6" x14ac:dyDescent="0.2">
      <c r="A14" s="21" t="s">
        <v>434</v>
      </c>
      <c r="B14" s="21" t="s">
        <v>433</v>
      </c>
      <c r="C14" s="21" t="s">
        <v>103</v>
      </c>
      <c r="D14" s="24">
        <v>299164</v>
      </c>
      <c r="E14" s="22">
        <v>7119.2057080000004</v>
      </c>
      <c r="F14" s="23">
        <v>4.0124658325919702</v>
      </c>
    </row>
    <row r="15" spans="1:6" x14ac:dyDescent="0.2">
      <c r="A15" s="21" t="s">
        <v>436</v>
      </c>
      <c r="B15" s="21" t="s">
        <v>435</v>
      </c>
      <c r="C15" s="21" t="s">
        <v>103</v>
      </c>
      <c r="D15" s="24">
        <v>791227</v>
      </c>
      <c r="E15" s="22">
        <v>6497.5561239999997</v>
      </c>
      <c r="F15" s="23">
        <v>3.6620970108507902</v>
      </c>
    </row>
    <row r="16" spans="1:6" x14ac:dyDescent="0.2">
      <c r="A16" s="21" t="s">
        <v>438</v>
      </c>
      <c r="B16" s="21" t="s">
        <v>437</v>
      </c>
      <c r="C16" s="21" t="s">
        <v>103</v>
      </c>
      <c r="D16" s="24">
        <v>207810</v>
      </c>
      <c r="E16" s="22">
        <v>6010.9042499999996</v>
      </c>
      <c r="F16" s="23">
        <v>3.3878144438226201</v>
      </c>
    </row>
    <row r="17" spans="1:6" x14ac:dyDescent="0.2">
      <c r="A17" s="21" t="s">
        <v>116</v>
      </c>
      <c r="B17" s="21" t="s">
        <v>115</v>
      </c>
      <c r="C17" s="21" t="s">
        <v>103</v>
      </c>
      <c r="D17" s="24">
        <v>315314</v>
      </c>
      <c r="E17" s="22">
        <v>5179.3477640000001</v>
      </c>
      <c r="F17" s="23">
        <v>2.9191396892505099</v>
      </c>
    </row>
    <row r="18" spans="1:6" x14ac:dyDescent="0.2">
      <c r="A18" s="21" t="s">
        <v>171</v>
      </c>
      <c r="B18" s="21" t="s">
        <v>170</v>
      </c>
      <c r="C18" s="21" t="s">
        <v>103</v>
      </c>
      <c r="D18" s="24">
        <v>330488</v>
      </c>
      <c r="E18" s="22">
        <v>5137.1054720000002</v>
      </c>
      <c r="F18" s="23">
        <v>2.8953314499198401</v>
      </c>
    </row>
    <row r="19" spans="1:6" x14ac:dyDescent="0.2">
      <c r="A19" s="21" t="s">
        <v>440</v>
      </c>
      <c r="B19" s="21" t="s">
        <v>439</v>
      </c>
      <c r="C19" s="21" t="s">
        <v>103</v>
      </c>
      <c r="D19" s="24">
        <v>738278</v>
      </c>
      <c r="E19" s="22">
        <v>4988.1753070000004</v>
      </c>
      <c r="F19" s="23">
        <v>2.8113927040800801</v>
      </c>
    </row>
    <row r="20" spans="1:6" x14ac:dyDescent="0.2">
      <c r="A20" s="21" t="s">
        <v>442</v>
      </c>
      <c r="B20" s="21" t="s">
        <v>441</v>
      </c>
      <c r="C20" s="21" t="s">
        <v>103</v>
      </c>
      <c r="D20" s="24">
        <v>76916</v>
      </c>
      <c r="E20" s="22">
        <v>4849.9383799999996</v>
      </c>
      <c r="F20" s="23">
        <v>2.7334807895856401</v>
      </c>
    </row>
    <row r="21" spans="1:6" x14ac:dyDescent="0.2">
      <c r="A21" s="21" t="s">
        <v>444</v>
      </c>
      <c r="B21" s="21" t="s">
        <v>443</v>
      </c>
      <c r="C21" s="21" t="s">
        <v>127</v>
      </c>
      <c r="D21" s="24">
        <v>380087</v>
      </c>
      <c r="E21" s="22">
        <v>4833.9464660000003</v>
      </c>
      <c r="F21" s="23">
        <v>2.7244675637912699</v>
      </c>
    </row>
    <row r="22" spans="1:6" x14ac:dyDescent="0.2">
      <c r="A22" s="21" t="s">
        <v>102</v>
      </c>
      <c r="B22" s="21" t="s">
        <v>101</v>
      </c>
      <c r="C22" s="21" t="s">
        <v>103</v>
      </c>
      <c r="D22" s="24">
        <v>227772</v>
      </c>
      <c r="E22" s="22">
        <v>4255.3503899999996</v>
      </c>
      <c r="F22" s="23">
        <v>2.3983641920045899</v>
      </c>
    </row>
    <row r="23" spans="1:6" x14ac:dyDescent="0.2">
      <c r="A23" s="21" t="s">
        <v>272</v>
      </c>
      <c r="B23" s="21" t="s">
        <v>271</v>
      </c>
      <c r="C23" s="21" t="s">
        <v>103</v>
      </c>
      <c r="D23" s="24">
        <v>83926</v>
      </c>
      <c r="E23" s="22">
        <v>3680.4488409999999</v>
      </c>
      <c r="F23" s="23">
        <v>2.07434309792741</v>
      </c>
    </row>
    <row r="24" spans="1:6" x14ac:dyDescent="0.2">
      <c r="A24" s="21" t="s">
        <v>210</v>
      </c>
      <c r="B24" s="21" t="s">
        <v>209</v>
      </c>
      <c r="C24" s="21" t="s">
        <v>103</v>
      </c>
      <c r="D24" s="24">
        <v>307978</v>
      </c>
      <c r="E24" s="22">
        <v>2986.0006990000002</v>
      </c>
      <c r="F24" s="23">
        <v>1.68294417555173</v>
      </c>
    </row>
    <row r="25" spans="1:6" x14ac:dyDescent="0.2">
      <c r="A25" s="21" t="s">
        <v>446</v>
      </c>
      <c r="B25" s="21" t="s">
        <v>445</v>
      </c>
      <c r="C25" s="21" t="s">
        <v>103</v>
      </c>
      <c r="D25" s="24">
        <v>286871</v>
      </c>
      <c r="E25" s="22">
        <v>2849.0593370000001</v>
      </c>
      <c r="F25" s="23">
        <v>1.6057624563219901</v>
      </c>
    </row>
    <row r="26" spans="1:6" x14ac:dyDescent="0.2">
      <c r="A26" s="21" t="s">
        <v>448</v>
      </c>
      <c r="B26" s="21" t="s">
        <v>447</v>
      </c>
      <c r="C26" s="21" t="s">
        <v>177</v>
      </c>
      <c r="D26" s="24">
        <v>788369</v>
      </c>
      <c r="E26" s="22">
        <v>2155.7161940000001</v>
      </c>
      <c r="F26" s="23">
        <v>1.2149863240319501</v>
      </c>
    </row>
    <row r="27" spans="1:6" x14ac:dyDescent="0.2">
      <c r="A27" s="21" t="s">
        <v>450</v>
      </c>
      <c r="B27" s="21" t="s">
        <v>449</v>
      </c>
      <c r="C27" s="21" t="s">
        <v>213</v>
      </c>
      <c r="D27" s="24">
        <v>117565</v>
      </c>
      <c r="E27" s="22">
        <v>2065.3819199999998</v>
      </c>
      <c r="F27" s="23">
        <v>1.16407289312354</v>
      </c>
    </row>
    <row r="28" spans="1:6" x14ac:dyDescent="0.2">
      <c r="A28" s="21" t="s">
        <v>452</v>
      </c>
      <c r="B28" s="21" t="s">
        <v>451</v>
      </c>
      <c r="C28" s="21" t="s">
        <v>127</v>
      </c>
      <c r="D28" s="24">
        <v>1012395</v>
      </c>
      <c r="E28" s="22">
        <v>1953.821111</v>
      </c>
      <c r="F28" s="23">
        <v>1.1011959441029799</v>
      </c>
    </row>
    <row r="29" spans="1:6" x14ac:dyDescent="0.2">
      <c r="A29" s="21" t="s">
        <v>212</v>
      </c>
      <c r="B29" s="21" t="s">
        <v>211</v>
      </c>
      <c r="C29" s="21" t="s">
        <v>213</v>
      </c>
      <c r="D29" s="24">
        <v>123053</v>
      </c>
      <c r="E29" s="22">
        <v>1858.2233530000001</v>
      </c>
      <c r="F29" s="23">
        <v>1.0473159533595799</v>
      </c>
    </row>
    <row r="30" spans="1:6" x14ac:dyDescent="0.2">
      <c r="A30" s="21" t="s">
        <v>454</v>
      </c>
      <c r="B30" s="21" t="s">
        <v>453</v>
      </c>
      <c r="C30" s="21" t="s">
        <v>145</v>
      </c>
      <c r="D30" s="24">
        <v>263463</v>
      </c>
      <c r="E30" s="22">
        <v>1302.165878</v>
      </c>
      <c r="F30" s="23">
        <v>0.73391559510224502</v>
      </c>
    </row>
    <row r="31" spans="1:6" x14ac:dyDescent="0.2">
      <c r="A31" s="21" t="s">
        <v>456</v>
      </c>
      <c r="B31" s="21" t="s">
        <v>455</v>
      </c>
      <c r="C31" s="21" t="s">
        <v>103</v>
      </c>
      <c r="D31" s="24">
        <v>23556</v>
      </c>
      <c r="E31" s="22">
        <v>1138.2965879999999</v>
      </c>
      <c r="F31" s="23">
        <v>0.64155698740009204</v>
      </c>
    </row>
    <row r="32" spans="1:6" x14ac:dyDescent="0.2">
      <c r="A32" s="21" t="s">
        <v>458</v>
      </c>
      <c r="B32" s="21" t="s">
        <v>457</v>
      </c>
      <c r="C32" s="21" t="s">
        <v>213</v>
      </c>
      <c r="D32" s="24">
        <v>94389</v>
      </c>
      <c r="E32" s="22">
        <v>943.27647149999996</v>
      </c>
      <c r="F32" s="23">
        <v>0.53164141729020897</v>
      </c>
    </row>
    <row r="33" spans="1:9" x14ac:dyDescent="0.2">
      <c r="A33" s="21" t="s">
        <v>460</v>
      </c>
      <c r="B33" s="21" t="s">
        <v>459</v>
      </c>
      <c r="C33" s="21" t="s">
        <v>213</v>
      </c>
      <c r="D33" s="24">
        <v>94088</v>
      </c>
      <c r="E33" s="22">
        <v>824.96358399999997</v>
      </c>
      <c r="F33" s="23">
        <v>0.46495891953409102</v>
      </c>
    </row>
    <row r="34" spans="1:9" x14ac:dyDescent="0.2">
      <c r="A34" s="21" t="s">
        <v>462</v>
      </c>
      <c r="B34" s="21" t="s">
        <v>461</v>
      </c>
      <c r="C34" s="21" t="s">
        <v>177</v>
      </c>
      <c r="D34" s="24">
        <v>576588</v>
      </c>
      <c r="E34" s="22">
        <v>573.07081319999998</v>
      </c>
      <c r="F34" s="23">
        <v>0.32298927042335401</v>
      </c>
    </row>
    <row r="35" spans="1:9" x14ac:dyDescent="0.2">
      <c r="A35" s="21" t="s">
        <v>464</v>
      </c>
      <c r="B35" s="21" t="s">
        <v>463</v>
      </c>
      <c r="C35" s="21" t="s">
        <v>396</v>
      </c>
      <c r="D35" s="24">
        <v>17000</v>
      </c>
      <c r="E35" s="22">
        <v>392.45350000000002</v>
      </c>
      <c r="F35" s="23">
        <v>0.221191285126317</v>
      </c>
    </row>
    <row r="36" spans="1:9" x14ac:dyDescent="0.2">
      <c r="A36" s="21" t="s">
        <v>466</v>
      </c>
      <c r="B36" s="21" t="s">
        <v>465</v>
      </c>
      <c r="C36" s="21" t="s">
        <v>103</v>
      </c>
      <c r="D36" s="24">
        <v>4000</v>
      </c>
      <c r="E36" s="22">
        <v>226.32599999999999</v>
      </c>
      <c r="F36" s="23">
        <v>0.12755992441779401</v>
      </c>
    </row>
    <row r="37" spans="1:9" x14ac:dyDescent="0.2">
      <c r="A37" s="21" t="s">
        <v>468</v>
      </c>
      <c r="B37" s="21" t="s">
        <v>467</v>
      </c>
      <c r="C37" s="21" t="s">
        <v>103</v>
      </c>
      <c r="D37" s="24">
        <v>63629</v>
      </c>
      <c r="E37" s="22">
        <v>72.346172999999993</v>
      </c>
      <c r="F37" s="23">
        <v>4.0775131269923402E-2</v>
      </c>
    </row>
    <row r="38" spans="1:9" x14ac:dyDescent="0.2">
      <c r="A38" s="20" t="s">
        <v>25</v>
      </c>
      <c r="B38" s="20"/>
      <c r="C38" s="20"/>
      <c r="D38" s="20"/>
      <c r="E38" s="25">
        <f>SUM(E7:E37)</f>
        <v>139410.75721470002</v>
      </c>
      <c r="F38" s="26">
        <f>SUM(F7:F37)</f>
        <v>78.573498640609586</v>
      </c>
      <c r="G38" s="14"/>
      <c r="H38" s="14"/>
      <c r="I38" s="14"/>
    </row>
    <row r="39" spans="1:9" x14ac:dyDescent="0.2">
      <c r="A39" s="21"/>
      <c r="B39" s="21"/>
      <c r="C39" s="21"/>
      <c r="D39" s="21"/>
      <c r="E39" s="22"/>
      <c r="F39" s="23"/>
    </row>
    <row r="40" spans="1:9" x14ac:dyDescent="0.2">
      <c r="A40" s="20" t="s">
        <v>393</v>
      </c>
      <c r="B40" s="21"/>
      <c r="C40" s="21"/>
      <c r="D40" s="21"/>
      <c r="E40" s="22"/>
      <c r="F40" s="23"/>
    </row>
    <row r="41" spans="1:9" x14ac:dyDescent="0.2">
      <c r="A41" s="21" t="s">
        <v>412</v>
      </c>
      <c r="B41" s="21" t="s">
        <v>411</v>
      </c>
      <c r="C41" s="21" t="s">
        <v>213</v>
      </c>
      <c r="D41" s="24">
        <v>49633</v>
      </c>
      <c r="E41" s="22">
        <v>3144.9936550000002</v>
      </c>
      <c r="F41" s="23">
        <v>1.77255442559071</v>
      </c>
    </row>
    <row r="42" spans="1:9" x14ac:dyDescent="0.2">
      <c r="A42" s="21" t="s">
        <v>470</v>
      </c>
      <c r="B42" s="21" t="s">
        <v>469</v>
      </c>
      <c r="C42" s="21" t="s">
        <v>127</v>
      </c>
      <c r="D42" s="24">
        <v>9314</v>
      </c>
      <c r="E42" s="22">
        <v>1458.140971</v>
      </c>
      <c r="F42" s="23">
        <v>0.82182494300809095</v>
      </c>
    </row>
    <row r="43" spans="1:9" x14ac:dyDescent="0.2">
      <c r="A43" s="21" t="s">
        <v>472</v>
      </c>
      <c r="B43" s="21" t="s">
        <v>471</v>
      </c>
      <c r="C43" s="21" t="s">
        <v>103</v>
      </c>
      <c r="D43" s="24">
        <v>9392</v>
      </c>
      <c r="E43" s="22">
        <v>1348.9368340000001</v>
      </c>
      <c r="F43" s="23">
        <v>0.760276241304219</v>
      </c>
    </row>
    <row r="44" spans="1:9" x14ac:dyDescent="0.2">
      <c r="A44" s="21" t="s">
        <v>474</v>
      </c>
      <c r="B44" s="21" t="s">
        <v>473</v>
      </c>
      <c r="C44" s="21" t="s">
        <v>103</v>
      </c>
      <c r="D44" s="24">
        <v>3349</v>
      </c>
      <c r="E44" s="22">
        <v>1331.4394520000001</v>
      </c>
      <c r="F44" s="23">
        <v>0.75041451651153401</v>
      </c>
    </row>
    <row r="45" spans="1:9" x14ac:dyDescent="0.2">
      <c r="A45" s="21" t="s">
        <v>476</v>
      </c>
      <c r="B45" s="21" t="s">
        <v>475</v>
      </c>
      <c r="C45" s="21" t="s">
        <v>103</v>
      </c>
      <c r="D45" s="24">
        <v>3698</v>
      </c>
      <c r="E45" s="22">
        <v>1295.313238</v>
      </c>
      <c r="F45" s="23">
        <v>0.73005336875413496</v>
      </c>
    </row>
    <row r="46" spans="1:9" x14ac:dyDescent="0.2">
      <c r="A46" s="21" t="s">
        <v>478</v>
      </c>
      <c r="B46" s="21" t="s">
        <v>477</v>
      </c>
      <c r="C46" s="21" t="s">
        <v>396</v>
      </c>
      <c r="D46" s="24">
        <v>6859</v>
      </c>
      <c r="E46" s="22">
        <v>1275.3763980000001</v>
      </c>
      <c r="F46" s="23">
        <v>0.71881673750748398</v>
      </c>
    </row>
    <row r="47" spans="1:9" x14ac:dyDescent="0.2">
      <c r="A47" s="21" t="s">
        <v>480</v>
      </c>
      <c r="B47" s="21" t="s">
        <v>479</v>
      </c>
      <c r="C47" s="21" t="s">
        <v>213</v>
      </c>
      <c r="D47" s="24">
        <v>94899</v>
      </c>
      <c r="E47" s="22">
        <v>993.20700280000005</v>
      </c>
      <c r="F47" s="23">
        <v>0.55978283629981596</v>
      </c>
    </row>
    <row r="48" spans="1:9" x14ac:dyDescent="0.2">
      <c r="A48" s="21" t="s">
        <v>482</v>
      </c>
      <c r="B48" s="21" t="s">
        <v>481</v>
      </c>
      <c r="C48" s="21" t="s">
        <v>103</v>
      </c>
      <c r="D48" s="24">
        <v>25217</v>
      </c>
      <c r="E48" s="22">
        <v>978.93377580000003</v>
      </c>
      <c r="F48" s="23">
        <v>0.55173828217294496</v>
      </c>
    </row>
    <row r="49" spans="1:9" x14ac:dyDescent="0.2">
      <c r="A49" s="21" t="s">
        <v>484</v>
      </c>
      <c r="B49" s="21" t="s">
        <v>483</v>
      </c>
      <c r="C49" s="21" t="s">
        <v>127</v>
      </c>
      <c r="D49" s="24">
        <v>111883</v>
      </c>
      <c r="E49" s="22">
        <v>926.94730360000005</v>
      </c>
      <c r="F49" s="23">
        <v>0.522438111337161</v>
      </c>
    </row>
    <row r="50" spans="1:9" x14ac:dyDescent="0.2">
      <c r="A50" s="21" t="s">
        <v>486</v>
      </c>
      <c r="B50" s="21" t="s">
        <v>485</v>
      </c>
      <c r="C50" s="21" t="s">
        <v>103</v>
      </c>
      <c r="D50" s="24">
        <v>7250</v>
      </c>
      <c r="E50" s="22">
        <v>366.64272249999999</v>
      </c>
      <c r="F50" s="23">
        <v>0.20664403546404</v>
      </c>
    </row>
    <row r="51" spans="1:9" x14ac:dyDescent="0.2">
      <c r="A51" s="20" t="s">
        <v>25</v>
      </c>
      <c r="B51" s="20"/>
      <c r="C51" s="20"/>
      <c r="D51" s="20"/>
      <c r="E51" s="25">
        <f>SUM(E40:E50)</f>
        <v>13119.931352700001</v>
      </c>
      <c r="F51" s="26">
        <f>SUM(F40:F50)</f>
        <v>7.394543497950135</v>
      </c>
      <c r="G51" s="14"/>
      <c r="H51" s="14"/>
      <c r="I51" s="14"/>
    </row>
    <row r="52" spans="1:9" x14ac:dyDescent="0.2">
      <c r="A52" s="21"/>
      <c r="B52" s="21"/>
      <c r="C52" s="21"/>
      <c r="D52" s="21"/>
      <c r="E52" s="22"/>
      <c r="F52" s="23"/>
    </row>
    <row r="53" spans="1:9" x14ac:dyDescent="0.2">
      <c r="A53" s="20" t="s">
        <v>423</v>
      </c>
      <c r="B53" s="21"/>
      <c r="C53" s="21"/>
      <c r="D53" s="21"/>
      <c r="E53" s="22"/>
      <c r="F53" s="23"/>
    </row>
    <row r="54" spans="1:9" x14ac:dyDescent="0.2">
      <c r="A54" s="21" t="s">
        <v>488</v>
      </c>
      <c r="B54" s="21" t="s">
        <v>487</v>
      </c>
      <c r="C54" s="21" t="s">
        <v>426</v>
      </c>
      <c r="D54" s="24">
        <v>175810.12400000001</v>
      </c>
      <c r="E54" s="22">
        <v>10053.85709</v>
      </c>
      <c r="F54" s="23">
        <v>5.6664689452723298</v>
      </c>
    </row>
    <row r="55" spans="1:9" x14ac:dyDescent="0.2">
      <c r="A55" s="20" t="s">
        <v>25</v>
      </c>
      <c r="B55" s="20"/>
      <c r="C55" s="20"/>
      <c r="D55" s="20"/>
      <c r="E55" s="25">
        <f>SUM(E54:E54)</f>
        <v>10053.85709</v>
      </c>
      <c r="F55" s="26">
        <f>SUM(F54:F54)</f>
        <v>5.6664689452723298</v>
      </c>
      <c r="G55" s="14"/>
      <c r="H55" s="14"/>
      <c r="I55" s="14"/>
    </row>
    <row r="56" spans="1:9" x14ac:dyDescent="0.2">
      <c r="A56" s="21"/>
      <c r="B56" s="21"/>
      <c r="C56" s="21"/>
      <c r="D56" s="21"/>
      <c r="E56" s="22"/>
      <c r="F56" s="23"/>
    </row>
    <row r="57" spans="1:9" x14ac:dyDescent="0.2">
      <c r="A57" s="20" t="s">
        <v>29</v>
      </c>
      <c r="B57" s="20"/>
      <c r="C57" s="20"/>
      <c r="D57" s="20"/>
      <c r="E57" s="25">
        <f>E38+E51+E55</f>
        <v>162584.54565740001</v>
      </c>
      <c r="F57" s="26">
        <f>F38+F51+F55</f>
        <v>91.634511083832052</v>
      </c>
      <c r="G57" s="14"/>
      <c r="H57" s="14"/>
      <c r="I57" s="14"/>
    </row>
    <row r="58" spans="1:9" x14ac:dyDescent="0.2">
      <c r="A58" s="20"/>
      <c r="B58" s="20"/>
      <c r="C58" s="20"/>
      <c r="D58" s="20"/>
      <c r="E58" s="25"/>
      <c r="F58" s="26"/>
      <c r="G58" s="14"/>
      <c r="H58" s="14"/>
      <c r="I58" s="14"/>
    </row>
    <row r="59" spans="1:9" x14ac:dyDescent="0.2">
      <c r="A59" s="20" t="s">
        <v>31</v>
      </c>
      <c r="B59" s="20"/>
      <c r="C59" s="20"/>
      <c r="D59" s="20"/>
      <c r="E59" s="25">
        <f>E61-(E38+E51+E55)</f>
        <v>14842.65260489998</v>
      </c>
      <c r="F59" s="26">
        <f>F61-(F38+F51+F55)</f>
        <v>8.3654889161679478</v>
      </c>
      <c r="G59" s="14"/>
      <c r="H59" s="14"/>
      <c r="I59" s="14"/>
    </row>
    <row r="60" spans="1:9" x14ac:dyDescent="0.2">
      <c r="A60" s="20"/>
      <c r="B60" s="20"/>
      <c r="C60" s="20"/>
      <c r="D60" s="20"/>
      <c r="E60" s="25"/>
      <c r="F60" s="26"/>
      <c r="G60" s="14"/>
      <c r="H60" s="14"/>
      <c r="I60" s="14"/>
    </row>
    <row r="61" spans="1:9" x14ac:dyDescent="0.2">
      <c r="A61" s="27" t="s">
        <v>30</v>
      </c>
      <c r="B61" s="27"/>
      <c r="C61" s="27"/>
      <c r="D61" s="27"/>
      <c r="E61" s="28">
        <v>177427.19826229999</v>
      </c>
      <c r="F61" s="29">
        <v>100</v>
      </c>
      <c r="G61" s="14"/>
      <c r="H61" s="14"/>
      <c r="I61" s="14"/>
    </row>
    <row r="63" spans="1:9" x14ac:dyDescent="0.2">
      <c r="A63" s="14" t="s">
        <v>34</v>
      </c>
    </row>
    <row r="64" spans="1:9" x14ac:dyDescent="0.2">
      <c r="A64" s="14" t="s">
        <v>35</v>
      </c>
    </row>
    <row r="65" spans="1:4" x14ac:dyDescent="0.2">
      <c r="A65" s="14" t="s">
        <v>36</v>
      </c>
      <c r="B65" s="14"/>
      <c r="C65" s="30" t="s">
        <v>38</v>
      </c>
      <c r="D65" s="14" t="s">
        <v>37</v>
      </c>
    </row>
    <row r="66" spans="1:4" x14ac:dyDescent="0.2">
      <c r="A66" s="7" t="s">
        <v>56</v>
      </c>
      <c r="C66" s="31">
        <v>443.05099999999999</v>
      </c>
      <c r="D66" s="31">
        <v>529.70659999999998</v>
      </c>
    </row>
    <row r="67" spans="1:4" x14ac:dyDescent="0.2">
      <c r="A67" s="7" t="s">
        <v>92</v>
      </c>
      <c r="C67" s="31">
        <v>45.414400000000001</v>
      </c>
      <c r="D67" s="31">
        <v>54.296999999999997</v>
      </c>
    </row>
    <row r="68" spans="1:4" x14ac:dyDescent="0.2">
      <c r="A68" s="7" t="s">
        <v>57</v>
      </c>
      <c r="C68" s="31">
        <v>480.47699999999998</v>
      </c>
      <c r="D68" s="31">
        <v>577.37030000000004</v>
      </c>
    </row>
    <row r="69" spans="1:4" x14ac:dyDescent="0.2">
      <c r="A69" s="7" t="s">
        <v>93</v>
      </c>
      <c r="C69" s="31">
        <v>50.039700000000003</v>
      </c>
      <c r="D69" s="31">
        <v>60.1267</v>
      </c>
    </row>
    <row r="71" spans="1:4" x14ac:dyDescent="0.2">
      <c r="A71" s="7" t="s">
        <v>43</v>
      </c>
    </row>
    <row r="73" spans="1:4" x14ac:dyDescent="0.2">
      <c r="A73" s="14" t="s">
        <v>39</v>
      </c>
      <c r="D73" s="30" t="s">
        <v>46</v>
      </c>
    </row>
    <row r="75" spans="1:4" x14ac:dyDescent="0.2">
      <c r="A75" s="14" t="s">
        <v>321</v>
      </c>
      <c r="D75" s="51">
        <v>0.18459999999999999</v>
      </c>
    </row>
    <row r="77" spans="1:4" x14ac:dyDescent="0.2">
      <c r="A77" s="81" t="s">
        <v>45</v>
      </c>
      <c r="B77" s="81"/>
      <c r="C77" s="81"/>
      <c r="D77" s="30" t="s">
        <v>46</v>
      </c>
    </row>
    <row r="79" spans="1:4" x14ac:dyDescent="0.2">
      <c r="A79" s="14" t="s">
        <v>839</v>
      </c>
    </row>
    <row r="80" spans="1:4" x14ac:dyDescent="0.2">
      <c r="A80" s="14"/>
    </row>
    <row r="81" spans="1:1" x14ac:dyDescent="0.2">
      <c r="A81" s="61" t="s">
        <v>854</v>
      </c>
    </row>
    <row r="82" spans="1:1" x14ac:dyDescent="0.2">
      <c r="A82" s="62"/>
    </row>
    <row r="83" spans="1:1" x14ac:dyDescent="0.2">
      <c r="A83" s="63"/>
    </row>
    <row r="84" spans="1:1" x14ac:dyDescent="0.2">
      <c r="A84" s="63"/>
    </row>
    <row r="85" spans="1:1" x14ac:dyDescent="0.2">
      <c r="A85" s="63"/>
    </row>
    <row r="86" spans="1:1" x14ac:dyDescent="0.2">
      <c r="A86" s="63"/>
    </row>
    <row r="87" spans="1:1" x14ac:dyDescent="0.2">
      <c r="A87" s="63"/>
    </row>
    <row r="88" spans="1:1" x14ac:dyDescent="0.2">
      <c r="A88" s="63"/>
    </row>
    <row r="89" spans="1:1" x14ac:dyDescent="0.2">
      <c r="A89" s="63"/>
    </row>
    <row r="90" spans="1:1" x14ac:dyDescent="0.2">
      <c r="A90" s="63"/>
    </row>
    <row r="91" spans="1:1" x14ac:dyDescent="0.2">
      <c r="A91" s="63"/>
    </row>
    <row r="92" spans="1:1" x14ac:dyDescent="0.2">
      <c r="A92" s="63"/>
    </row>
    <row r="93" spans="1:1" x14ac:dyDescent="0.2">
      <c r="A93" s="63"/>
    </row>
    <row r="94" spans="1:1" x14ac:dyDescent="0.2">
      <c r="A94" s="63"/>
    </row>
    <row r="95" spans="1:1" x14ac:dyDescent="0.2">
      <c r="A95" s="61" t="s">
        <v>1238</v>
      </c>
    </row>
    <row r="96" spans="1:1" x14ac:dyDescent="0.2">
      <c r="A96" s="63"/>
    </row>
    <row r="97" spans="1:1" x14ac:dyDescent="0.2">
      <c r="A97" s="61" t="s">
        <v>855</v>
      </c>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2" spans="1:1" x14ac:dyDescent="0.2">
      <c r="A112" s="7" t="s">
        <v>1236</v>
      </c>
    </row>
  </sheetData>
  <mergeCells count="2">
    <mergeCell ref="A1:F1"/>
    <mergeCell ref="A77:C77"/>
  </mergeCells>
  <conditionalFormatting sqref="F2:F3 F212:F65536">
    <cfRule type="cellIs" dxfId="51" priority="2" stopIfTrue="1" operator="between">
      <formula>0.009</formula>
      <formula>-0.009</formula>
    </cfRule>
  </conditionalFormatting>
  <conditionalFormatting sqref="F5:F111">
    <cfRule type="cellIs" dxfId="5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63"/>
  <sheetViews>
    <sheetView workbookViewId="0">
      <selection sqref="A1:F1"/>
    </sheetView>
  </sheetViews>
  <sheetFormatPr defaultColWidth="9.109375" defaultRowHeight="10.199999999999999" x14ac:dyDescent="0.2"/>
  <cols>
    <col min="1" max="1" width="38.6640625" style="7" bestFit="1" customWidth="1"/>
    <col min="2" max="2" width="42.88671875" style="7" bestFit="1" customWidth="1"/>
    <col min="3" max="3" width="25.5546875" style="7" bestFit="1" customWidth="1"/>
    <col min="4" max="4" width="14.6640625" style="7" bestFit="1" customWidth="1"/>
    <col min="5" max="5" width="31.109375" style="10" customWidth="1"/>
    <col min="6" max="6" width="13.5546875" style="11" bestFit="1" customWidth="1"/>
    <col min="7" max="16384" width="9.109375" style="7"/>
  </cols>
  <sheetData>
    <row r="1" spans="1:7" s="1" customFormat="1" ht="13.8" x14ac:dyDescent="0.2">
      <c r="A1" s="76" t="s">
        <v>14</v>
      </c>
      <c r="B1" s="77"/>
      <c r="C1" s="77"/>
      <c r="D1" s="77"/>
      <c r="E1" s="77"/>
      <c r="F1" s="77"/>
    </row>
    <row r="2" spans="1:7" s="1" customFormat="1" ht="11.4" x14ac:dyDescent="0.2">
      <c r="E2" s="5"/>
      <c r="F2" s="9"/>
    </row>
    <row r="3" spans="1:7" s="1" customFormat="1" ht="12" x14ac:dyDescent="0.2">
      <c r="A3" s="8" t="s">
        <v>7</v>
      </c>
      <c r="B3" s="2"/>
      <c r="C3" s="3"/>
      <c r="D3" s="3"/>
      <c r="E3" s="4"/>
      <c r="F3" s="9"/>
    </row>
    <row r="4" spans="1:7" s="1" customFormat="1" ht="27" customHeight="1" x14ac:dyDescent="0.2">
      <c r="A4" s="6" t="s">
        <v>2</v>
      </c>
      <c r="B4" s="6" t="s">
        <v>0</v>
      </c>
      <c r="C4" s="13" t="s">
        <v>4</v>
      </c>
      <c r="D4" s="13" t="s">
        <v>1</v>
      </c>
      <c r="E4" s="52" t="s">
        <v>6</v>
      </c>
      <c r="F4" s="12" t="s">
        <v>3</v>
      </c>
      <c r="G4" s="12" t="s">
        <v>5</v>
      </c>
    </row>
    <row r="5" spans="1:7" x14ac:dyDescent="0.2">
      <c r="A5" s="16" t="s">
        <v>95</v>
      </c>
      <c r="B5" s="17"/>
      <c r="C5" s="17"/>
      <c r="D5" s="17"/>
      <c r="E5" s="18"/>
      <c r="F5" s="19"/>
      <c r="G5" s="18"/>
    </row>
    <row r="6" spans="1:7" x14ac:dyDescent="0.2">
      <c r="A6" s="20" t="s">
        <v>52</v>
      </c>
      <c r="B6" s="21"/>
      <c r="C6" s="21"/>
      <c r="D6" s="21"/>
      <c r="E6" s="22"/>
      <c r="F6" s="23"/>
      <c r="G6" s="22"/>
    </row>
    <row r="7" spans="1:7" x14ac:dyDescent="0.2">
      <c r="A7" s="21" t="s">
        <v>490</v>
      </c>
      <c r="B7" s="21" t="s">
        <v>489</v>
      </c>
      <c r="C7" s="21" t="s">
        <v>202</v>
      </c>
      <c r="D7" s="24">
        <v>3868691</v>
      </c>
      <c r="E7" s="22">
        <v>48656.526709999998</v>
      </c>
      <c r="F7" s="23">
        <v>3.36153168218708</v>
      </c>
      <c r="G7" s="22"/>
    </row>
    <row r="8" spans="1:7" x14ac:dyDescent="0.2">
      <c r="A8" s="21" t="s">
        <v>492</v>
      </c>
      <c r="B8" s="21" t="s">
        <v>491</v>
      </c>
      <c r="C8" s="21" t="s">
        <v>216</v>
      </c>
      <c r="D8" s="24">
        <v>1387967</v>
      </c>
      <c r="E8" s="22">
        <v>42920.103539999996</v>
      </c>
      <c r="F8" s="23">
        <v>2.9652196243347499</v>
      </c>
      <c r="G8" s="22"/>
    </row>
    <row r="9" spans="1:7" x14ac:dyDescent="0.2">
      <c r="A9" s="21" t="s">
        <v>494</v>
      </c>
      <c r="B9" s="21" t="s">
        <v>493</v>
      </c>
      <c r="C9" s="21" t="s">
        <v>133</v>
      </c>
      <c r="D9" s="24">
        <v>6963469</v>
      </c>
      <c r="E9" s="22">
        <v>40346.339390000001</v>
      </c>
      <c r="F9" s="23">
        <v>2.78740607458698</v>
      </c>
      <c r="G9" s="22"/>
    </row>
    <row r="10" spans="1:7" x14ac:dyDescent="0.2">
      <c r="A10" s="21" t="s">
        <v>496</v>
      </c>
      <c r="B10" s="21" t="s">
        <v>495</v>
      </c>
      <c r="C10" s="21" t="s">
        <v>98</v>
      </c>
      <c r="D10" s="24">
        <v>48064081</v>
      </c>
      <c r="E10" s="22">
        <v>38821.358220000002</v>
      </c>
      <c r="F10" s="23">
        <v>2.6820497562404801</v>
      </c>
      <c r="G10" s="22"/>
    </row>
    <row r="11" spans="1:7" x14ac:dyDescent="0.2">
      <c r="A11" s="21" t="s">
        <v>498</v>
      </c>
      <c r="B11" s="21" t="s">
        <v>497</v>
      </c>
      <c r="C11" s="21" t="s">
        <v>98</v>
      </c>
      <c r="D11" s="24">
        <v>15398917</v>
      </c>
      <c r="E11" s="22">
        <v>35537.620649999997</v>
      </c>
      <c r="F11" s="23">
        <v>2.4551862987780599</v>
      </c>
      <c r="G11" s="22"/>
    </row>
    <row r="12" spans="1:7" x14ac:dyDescent="0.2">
      <c r="A12" s="21" t="s">
        <v>132</v>
      </c>
      <c r="B12" s="21" t="s">
        <v>131</v>
      </c>
      <c r="C12" s="21" t="s">
        <v>133</v>
      </c>
      <c r="D12" s="24">
        <v>6900000</v>
      </c>
      <c r="E12" s="22">
        <v>31146.6</v>
      </c>
      <c r="F12" s="23">
        <v>2.15182401564413</v>
      </c>
      <c r="G12" s="22"/>
    </row>
    <row r="13" spans="1:7" x14ac:dyDescent="0.2">
      <c r="A13" s="21" t="s">
        <v>181</v>
      </c>
      <c r="B13" s="21" t="s">
        <v>180</v>
      </c>
      <c r="C13" s="21" t="s">
        <v>182</v>
      </c>
      <c r="D13" s="24">
        <v>1819819</v>
      </c>
      <c r="E13" s="22">
        <v>29595.716400000001</v>
      </c>
      <c r="F13" s="23">
        <v>2.04467817706308</v>
      </c>
      <c r="G13" s="22"/>
    </row>
    <row r="14" spans="1:7" x14ac:dyDescent="0.2">
      <c r="A14" s="21" t="s">
        <v>500</v>
      </c>
      <c r="B14" s="21" t="s">
        <v>499</v>
      </c>
      <c r="C14" s="21" t="s">
        <v>142</v>
      </c>
      <c r="D14" s="24">
        <v>8473781</v>
      </c>
      <c r="E14" s="22">
        <v>29408.256959999999</v>
      </c>
      <c r="F14" s="23">
        <v>2.0317271735843301</v>
      </c>
      <c r="G14" s="22"/>
    </row>
    <row r="15" spans="1:7" x14ac:dyDescent="0.2">
      <c r="A15" s="21" t="s">
        <v>502</v>
      </c>
      <c r="B15" s="21" t="s">
        <v>501</v>
      </c>
      <c r="C15" s="21" t="s">
        <v>130</v>
      </c>
      <c r="D15" s="24">
        <v>1448723</v>
      </c>
      <c r="E15" s="22">
        <v>27882.122859999999</v>
      </c>
      <c r="F15" s="23">
        <v>1.9262912028050601</v>
      </c>
      <c r="G15" s="22"/>
    </row>
    <row r="16" spans="1:7" x14ac:dyDescent="0.2">
      <c r="A16" s="21" t="s">
        <v>382</v>
      </c>
      <c r="B16" s="21" t="s">
        <v>381</v>
      </c>
      <c r="C16" s="21" t="s">
        <v>383</v>
      </c>
      <c r="D16" s="24">
        <v>2452684</v>
      </c>
      <c r="E16" s="22">
        <v>27771.74093</v>
      </c>
      <c r="F16" s="23">
        <v>1.91866525044214</v>
      </c>
      <c r="G16" s="22"/>
    </row>
    <row r="17" spans="1:7" x14ac:dyDescent="0.2">
      <c r="A17" s="21" t="s">
        <v>504</v>
      </c>
      <c r="B17" s="21" t="s">
        <v>503</v>
      </c>
      <c r="C17" s="21" t="s">
        <v>160</v>
      </c>
      <c r="D17" s="24">
        <v>1612883</v>
      </c>
      <c r="E17" s="22">
        <v>27722.233</v>
      </c>
      <c r="F17" s="23">
        <v>1.91524489789198</v>
      </c>
      <c r="G17" s="22"/>
    </row>
    <row r="18" spans="1:7" x14ac:dyDescent="0.2">
      <c r="A18" s="21" t="s">
        <v>506</v>
      </c>
      <c r="B18" s="21" t="s">
        <v>505</v>
      </c>
      <c r="C18" s="21" t="s">
        <v>133</v>
      </c>
      <c r="D18" s="24">
        <v>1605632</v>
      </c>
      <c r="E18" s="22">
        <v>27676.278780000001</v>
      </c>
      <c r="F18" s="23">
        <v>1.9120700603746801</v>
      </c>
      <c r="G18" s="22"/>
    </row>
    <row r="19" spans="1:7" x14ac:dyDescent="0.2">
      <c r="A19" s="21" t="s">
        <v>159</v>
      </c>
      <c r="B19" s="21" t="s">
        <v>158</v>
      </c>
      <c r="C19" s="21" t="s">
        <v>160</v>
      </c>
      <c r="D19" s="24">
        <v>2108245</v>
      </c>
      <c r="E19" s="22">
        <v>26019.959790000001</v>
      </c>
      <c r="F19" s="23">
        <v>1.7976400108588599</v>
      </c>
      <c r="G19" s="22"/>
    </row>
    <row r="20" spans="1:7" x14ac:dyDescent="0.2">
      <c r="A20" s="21" t="s">
        <v>428</v>
      </c>
      <c r="B20" s="21" t="s">
        <v>427</v>
      </c>
      <c r="C20" s="21" t="s">
        <v>103</v>
      </c>
      <c r="D20" s="24">
        <v>2962700</v>
      </c>
      <c r="E20" s="22">
        <v>23504.580450000001</v>
      </c>
      <c r="F20" s="23">
        <v>1.62386009034532</v>
      </c>
      <c r="G20" s="22"/>
    </row>
    <row r="21" spans="1:7" x14ac:dyDescent="0.2">
      <c r="A21" s="21" t="s">
        <v>508</v>
      </c>
      <c r="B21" s="21" t="s">
        <v>507</v>
      </c>
      <c r="C21" s="21" t="s">
        <v>103</v>
      </c>
      <c r="D21" s="24">
        <v>1272610</v>
      </c>
      <c r="E21" s="22">
        <v>23449.111860000001</v>
      </c>
      <c r="F21" s="23">
        <v>1.62002793389563</v>
      </c>
      <c r="G21" s="22"/>
    </row>
    <row r="22" spans="1:7" x14ac:dyDescent="0.2">
      <c r="A22" s="21" t="s">
        <v>337</v>
      </c>
      <c r="B22" s="21" t="s">
        <v>336</v>
      </c>
      <c r="C22" s="21" t="s">
        <v>338</v>
      </c>
      <c r="D22" s="24">
        <v>2750000</v>
      </c>
      <c r="E22" s="22">
        <v>22466.125</v>
      </c>
      <c r="F22" s="23">
        <v>1.55211635663164</v>
      </c>
      <c r="G22" s="22"/>
    </row>
    <row r="23" spans="1:7" x14ac:dyDescent="0.2">
      <c r="A23" s="21" t="s">
        <v>510</v>
      </c>
      <c r="B23" s="21" t="s">
        <v>509</v>
      </c>
      <c r="C23" s="21" t="s">
        <v>106</v>
      </c>
      <c r="D23" s="24">
        <v>5297684</v>
      </c>
      <c r="E23" s="22">
        <v>21455.620200000001</v>
      </c>
      <c r="F23" s="23">
        <v>1.4823036484527801</v>
      </c>
      <c r="G23" s="22"/>
    </row>
    <row r="24" spans="1:7" x14ac:dyDescent="0.2">
      <c r="A24" s="21" t="s">
        <v>512</v>
      </c>
      <c r="B24" s="21" t="s">
        <v>511</v>
      </c>
      <c r="C24" s="21" t="s">
        <v>202</v>
      </c>
      <c r="D24" s="24">
        <v>1191243</v>
      </c>
      <c r="E24" s="22">
        <v>21444.75649</v>
      </c>
      <c r="F24" s="23">
        <v>1.48155310771713</v>
      </c>
      <c r="G24" s="22"/>
    </row>
    <row r="25" spans="1:7" x14ac:dyDescent="0.2">
      <c r="A25" s="21" t="s">
        <v>100</v>
      </c>
      <c r="B25" s="21" t="s">
        <v>99</v>
      </c>
      <c r="C25" s="21" t="s">
        <v>98</v>
      </c>
      <c r="D25" s="24">
        <v>1759945</v>
      </c>
      <c r="E25" s="22">
        <v>21381.571810000001</v>
      </c>
      <c r="F25" s="23">
        <v>1.4771878700396699</v>
      </c>
      <c r="G25" s="22"/>
    </row>
    <row r="26" spans="1:7" x14ac:dyDescent="0.2">
      <c r="A26" s="21" t="s">
        <v>514</v>
      </c>
      <c r="B26" s="21" t="s">
        <v>513</v>
      </c>
      <c r="C26" s="21" t="s">
        <v>160</v>
      </c>
      <c r="D26" s="24">
        <v>1393898</v>
      </c>
      <c r="E26" s="22">
        <v>21370.547190000001</v>
      </c>
      <c r="F26" s="23">
        <v>1.4764262125207299</v>
      </c>
      <c r="G26" s="22"/>
    </row>
    <row r="27" spans="1:7" x14ac:dyDescent="0.2">
      <c r="A27" s="21" t="s">
        <v>179</v>
      </c>
      <c r="B27" s="21" t="s">
        <v>178</v>
      </c>
      <c r="C27" s="21" t="s">
        <v>130</v>
      </c>
      <c r="D27" s="24">
        <v>1866828</v>
      </c>
      <c r="E27" s="22">
        <v>21146.494170000002</v>
      </c>
      <c r="F27" s="23">
        <v>1.4609470697181901</v>
      </c>
      <c r="G27" s="22"/>
    </row>
    <row r="28" spans="1:7" x14ac:dyDescent="0.2">
      <c r="A28" s="21" t="s">
        <v>516</v>
      </c>
      <c r="B28" s="21" t="s">
        <v>515</v>
      </c>
      <c r="C28" s="21" t="s">
        <v>106</v>
      </c>
      <c r="D28" s="24">
        <v>1195174</v>
      </c>
      <c r="E28" s="22">
        <v>20399.22983</v>
      </c>
      <c r="F28" s="23">
        <v>1.4093208455766599</v>
      </c>
      <c r="G28" s="22"/>
    </row>
    <row r="29" spans="1:7" x14ac:dyDescent="0.2">
      <c r="A29" s="21" t="s">
        <v>206</v>
      </c>
      <c r="B29" s="21" t="s">
        <v>205</v>
      </c>
      <c r="C29" s="21" t="s">
        <v>153</v>
      </c>
      <c r="D29" s="24">
        <v>12988074</v>
      </c>
      <c r="E29" s="22">
        <v>19556.14302</v>
      </c>
      <c r="F29" s="23">
        <v>1.35107453795301</v>
      </c>
      <c r="G29" s="22"/>
    </row>
    <row r="30" spans="1:7" x14ac:dyDescent="0.2">
      <c r="A30" s="21" t="s">
        <v>176</v>
      </c>
      <c r="B30" s="21" t="s">
        <v>175</v>
      </c>
      <c r="C30" s="21" t="s">
        <v>177</v>
      </c>
      <c r="D30" s="24">
        <v>553887</v>
      </c>
      <c r="E30" s="22">
        <v>19479.92885</v>
      </c>
      <c r="F30" s="23">
        <v>1.34580913237621</v>
      </c>
      <c r="G30" s="22"/>
    </row>
    <row r="31" spans="1:7" x14ac:dyDescent="0.2">
      <c r="A31" s="21" t="s">
        <v>518</v>
      </c>
      <c r="B31" s="21" t="s">
        <v>517</v>
      </c>
      <c r="C31" s="21" t="s">
        <v>139</v>
      </c>
      <c r="D31" s="24">
        <v>2860279</v>
      </c>
      <c r="E31" s="22">
        <v>19306.883249999999</v>
      </c>
      <c r="F31" s="23">
        <v>1.3338539373346501</v>
      </c>
      <c r="G31" s="22"/>
    </row>
    <row r="32" spans="1:7" x14ac:dyDescent="0.2">
      <c r="A32" s="21" t="s">
        <v>210</v>
      </c>
      <c r="B32" s="21" t="s">
        <v>209</v>
      </c>
      <c r="C32" s="21" t="s">
        <v>103</v>
      </c>
      <c r="D32" s="24">
        <v>1956444</v>
      </c>
      <c r="E32" s="22">
        <v>18968.702799999999</v>
      </c>
      <c r="F32" s="23">
        <v>1.3104900769476</v>
      </c>
      <c r="G32" s="22"/>
    </row>
    <row r="33" spans="1:7" x14ac:dyDescent="0.2">
      <c r="A33" s="21" t="s">
        <v>520</v>
      </c>
      <c r="B33" s="21" t="s">
        <v>519</v>
      </c>
      <c r="C33" s="21" t="s">
        <v>402</v>
      </c>
      <c r="D33" s="24">
        <v>1163808</v>
      </c>
      <c r="E33" s="22">
        <v>18968.324690000001</v>
      </c>
      <c r="F33" s="23">
        <v>1.3104639544758501</v>
      </c>
      <c r="G33" s="22"/>
    </row>
    <row r="34" spans="1:7" x14ac:dyDescent="0.2">
      <c r="A34" s="21" t="s">
        <v>522</v>
      </c>
      <c r="B34" s="21" t="s">
        <v>521</v>
      </c>
      <c r="C34" s="21" t="s">
        <v>523</v>
      </c>
      <c r="D34" s="24">
        <v>2674074</v>
      </c>
      <c r="E34" s="22">
        <v>18598.184669999999</v>
      </c>
      <c r="F34" s="23">
        <v>1.2848921044444801</v>
      </c>
      <c r="G34" s="22"/>
    </row>
    <row r="35" spans="1:7" x14ac:dyDescent="0.2">
      <c r="A35" s="21" t="s">
        <v>525</v>
      </c>
      <c r="B35" s="21" t="s">
        <v>524</v>
      </c>
      <c r="C35" s="21" t="s">
        <v>526</v>
      </c>
      <c r="D35" s="24">
        <v>3516504</v>
      </c>
      <c r="E35" s="22">
        <v>18524.943070000001</v>
      </c>
      <c r="F35" s="23">
        <v>1.27983206470261</v>
      </c>
      <c r="G35" s="22"/>
    </row>
    <row r="36" spans="1:7" x14ac:dyDescent="0.2">
      <c r="A36" s="21" t="s">
        <v>528</v>
      </c>
      <c r="B36" s="21" t="s">
        <v>527</v>
      </c>
      <c r="C36" s="21" t="s">
        <v>182</v>
      </c>
      <c r="D36" s="24">
        <v>3538766</v>
      </c>
      <c r="E36" s="22">
        <v>18518.36248</v>
      </c>
      <c r="F36" s="23">
        <v>1.27937743172183</v>
      </c>
      <c r="G36" s="22"/>
    </row>
    <row r="37" spans="1:7" x14ac:dyDescent="0.2">
      <c r="A37" s="21" t="s">
        <v>306</v>
      </c>
      <c r="B37" s="21" t="s">
        <v>305</v>
      </c>
      <c r="C37" s="21" t="s">
        <v>190</v>
      </c>
      <c r="D37" s="24">
        <v>2036808</v>
      </c>
      <c r="E37" s="22">
        <v>18066.486959999998</v>
      </c>
      <c r="F37" s="23">
        <v>1.24815872418978</v>
      </c>
      <c r="G37" s="22"/>
    </row>
    <row r="38" spans="1:7" x14ac:dyDescent="0.2">
      <c r="A38" s="21" t="s">
        <v>530</v>
      </c>
      <c r="B38" s="21" t="s">
        <v>529</v>
      </c>
      <c r="C38" s="21" t="s">
        <v>163</v>
      </c>
      <c r="D38" s="24">
        <v>2060963</v>
      </c>
      <c r="E38" s="22">
        <v>17928.317139999999</v>
      </c>
      <c r="F38" s="23">
        <v>1.23861299088621</v>
      </c>
      <c r="G38" s="22"/>
    </row>
    <row r="39" spans="1:7" x14ac:dyDescent="0.2">
      <c r="A39" s="21" t="s">
        <v>218</v>
      </c>
      <c r="B39" s="21" t="s">
        <v>217</v>
      </c>
      <c r="C39" s="21" t="s">
        <v>216</v>
      </c>
      <c r="D39" s="24">
        <v>3214678</v>
      </c>
      <c r="E39" s="22">
        <v>17661.440930000001</v>
      </c>
      <c r="F39" s="23">
        <v>1.2201753239215301</v>
      </c>
      <c r="G39" s="22"/>
    </row>
    <row r="40" spans="1:7" x14ac:dyDescent="0.2">
      <c r="A40" s="21" t="s">
        <v>184</v>
      </c>
      <c r="B40" s="21" t="s">
        <v>183</v>
      </c>
      <c r="C40" s="21" t="s">
        <v>142</v>
      </c>
      <c r="D40" s="24">
        <v>790459</v>
      </c>
      <c r="E40" s="22">
        <v>16749.035749999999</v>
      </c>
      <c r="F40" s="23">
        <v>1.1571400206036</v>
      </c>
      <c r="G40" s="22"/>
    </row>
    <row r="41" spans="1:7" x14ac:dyDescent="0.2">
      <c r="A41" s="21" t="s">
        <v>97</v>
      </c>
      <c r="B41" s="21" t="s">
        <v>96</v>
      </c>
      <c r="C41" s="21" t="s">
        <v>98</v>
      </c>
      <c r="D41" s="24">
        <v>1036125</v>
      </c>
      <c r="E41" s="22">
        <v>16741.189689999999</v>
      </c>
      <c r="F41" s="23">
        <v>1.1565979601431899</v>
      </c>
      <c r="G41" s="22"/>
    </row>
    <row r="42" spans="1:7" x14ac:dyDescent="0.2">
      <c r="A42" s="21" t="s">
        <v>389</v>
      </c>
      <c r="B42" s="21" t="s">
        <v>388</v>
      </c>
      <c r="C42" s="21" t="s">
        <v>160</v>
      </c>
      <c r="D42" s="24">
        <v>5096450</v>
      </c>
      <c r="E42" s="22">
        <v>16222.00035</v>
      </c>
      <c r="F42" s="23">
        <v>1.1207287451894401</v>
      </c>
      <c r="G42" s="22"/>
    </row>
    <row r="43" spans="1:7" x14ac:dyDescent="0.2">
      <c r="A43" s="21" t="s">
        <v>532</v>
      </c>
      <c r="B43" s="21" t="s">
        <v>531</v>
      </c>
      <c r="C43" s="21" t="s">
        <v>106</v>
      </c>
      <c r="D43" s="24">
        <v>1139035</v>
      </c>
      <c r="E43" s="22">
        <v>16112.78911</v>
      </c>
      <c r="F43" s="23">
        <v>1.11318367224375</v>
      </c>
      <c r="G43" s="22"/>
    </row>
    <row r="44" spans="1:7" x14ac:dyDescent="0.2">
      <c r="A44" s="21" t="s">
        <v>450</v>
      </c>
      <c r="B44" s="21" t="s">
        <v>449</v>
      </c>
      <c r="C44" s="21" t="s">
        <v>213</v>
      </c>
      <c r="D44" s="24">
        <v>910911</v>
      </c>
      <c r="E44" s="22">
        <v>16002.88445</v>
      </c>
      <c r="F44" s="23">
        <v>1.1055906930158701</v>
      </c>
      <c r="G44" s="22"/>
    </row>
    <row r="45" spans="1:7" x14ac:dyDescent="0.2">
      <c r="A45" s="21" t="s">
        <v>354</v>
      </c>
      <c r="B45" s="21" t="s">
        <v>353</v>
      </c>
      <c r="C45" s="21" t="s">
        <v>98</v>
      </c>
      <c r="D45" s="24">
        <v>12199095</v>
      </c>
      <c r="E45" s="22">
        <v>15424.53572</v>
      </c>
      <c r="F45" s="23">
        <v>1.06563433544774</v>
      </c>
      <c r="G45" s="22"/>
    </row>
    <row r="46" spans="1:7" x14ac:dyDescent="0.2">
      <c r="A46" s="21" t="s">
        <v>534</v>
      </c>
      <c r="B46" s="21" t="s">
        <v>533</v>
      </c>
      <c r="C46" s="21" t="s">
        <v>402</v>
      </c>
      <c r="D46" s="24">
        <v>3098613</v>
      </c>
      <c r="E46" s="22">
        <v>15322.64129</v>
      </c>
      <c r="F46" s="23">
        <v>1.0585947586870601</v>
      </c>
      <c r="G46" s="22"/>
    </row>
    <row r="47" spans="1:7" x14ac:dyDescent="0.2">
      <c r="A47" s="21" t="s">
        <v>360</v>
      </c>
      <c r="B47" s="21" t="s">
        <v>359</v>
      </c>
      <c r="C47" s="21" t="s">
        <v>361</v>
      </c>
      <c r="D47" s="24">
        <v>13793660</v>
      </c>
      <c r="E47" s="22">
        <v>15161.99107</v>
      </c>
      <c r="F47" s="23">
        <v>1.0474959228104499</v>
      </c>
      <c r="G47" s="22"/>
    </row>
    <row r="48" spans="1:7" x14ac:dyDescent="0.2">
      <c r="A48" s="21" t="s">
        <v>370</v>
      </c>
      <c r="B48" s="21" t="s">
        <v>369</v>
      </c>
      <c r="C48" s="21" t="s">
        <v>124</v>
      </c>
      <c r="D48" s="24">
        <v>8733144</v>
      </c>
      <c r="E48" s="22">
        <v>15066.420029999999</v>
      </c>
      <c r="F48" s="23">
        <v>1.0408932098635399</v>
      </c>
      <c r="G48" s="22"/>
    </row>
    <row r="49" spans="1:7" x14ac:dyDescent="0.2">
      <c r="A49" s="21" t="s">
        <v>168</v>
      </c>
      <c r="B49" s="21" t="s">
        <v>167</v>
      </c>
      <c r="C49" s="21" t="s">
        <v>169</v>
      </c>
      <c r="D49" s="24">
        <v>4500000</v>
      </c>
      <c r="E49" s="22">
        <v>15039</v>
      </c>
      <c r="F49" s="23">
        <v>1.03899884325326</v>
      </c>
      <c r="G49" s="22"/>
    </row>
    <row r="50" spans="1:7" x14ac:dyDescent="0.2">
      <c r="A50" s="21" t="s">
        <v>536</v>
      </c>
      <c r="B50" s="21" t="s">
        <v>535</v>
      </c>
      <c r="C50" s="21" t="s">
        <v>402</v>
      </c>
      <c r="D50" s="24">
        <v>2375380</v>
      </c>
      <c r="E50" s="22">
        <v>14967.26938</v>
      </c>
      <c r="F50" s="23">
        <v>1.03404319253142</v>
      </c>
      <c r="G50" s="22"/>
    </row>
    <row r="51" spans="1:7" x14ac:dyDescent="0.2">
      <c r="A51" s="21" t="s">
        <v>538</v>
      </c>
      <c r="B51" s="21" t="s">
        <v>537</v>
      </c>
      <c r="C51" s="21" t="s">
        <v>160</v>
      </c>
      <c r="D51" s="24">
        <v>1095749</v>
      </c>
      <c r="E51" s="22">
        <v>14863.83519</v>
      </c>
      <c r="F51" s="23">
        <v>1.0268972384279</v>
      </c>
      <c r="G51" s="22"/>
    </row>
    <row r="52" spans="1:7" x14ac:dyDescent="0.2">
      <c r="A52" s="21" t="s">
        <v>540</v>
      </c>
      <c r="B52" s="21" t="s">
        <v>539</v>
      </c>
      <c r="C52" s="21" t="s">
        <v>187</v>
      </c>
      <c r="D52" s="24">
        <v>952883</v>
      </c>
      <c r="E52" s="22">
        <v>14461.42885</v>
      </c>
      <c r="F52" s="23">
        <v>0.99909620632617602</v>
      </c>
      <c r="G52" s="22"/>
    </row>
    <row r="53" spans="1:7" x14ac:dyDescent="0.2">
      <c r="A53" s="21" t="s">
        <v>542</v>
      </c>
      <c r="B53" s="21" t="s">
        <v>541</v>
      </c>
      <c r="C53" s="21" t="s">
        <v>148</v>
      </c>
      <c r="D53" s="24">
        <v>423732</v>
      </c>
      <c r="E53" s="22">
        <v>13510.27109</v>
      </c>
      <c r="F53" s="23">
        <v>0.93338360493038097</v>
      </c>
      <c r="G53" s="22"/>
    </row>
    <row r="54" spans="1:7" x14ac:dyDescent="0.2">
      <c r="A54" s="21" t="s">
        <v>544</v>
      </c>
      <c r="B54" s="21" t="s">
        <v>543</v>
      </c>
      <c r="C54" s="21" t="s">
        <v>160</v>
      </c>
      <c r="D54" s="24">
        <v>2023000</v>
      </c>
      <c r="E54" s="22">
        <v>12918.878000000001</v>
      </c>
      <c r="F54" s="23">
        <v>0.89252605213977099</v>
      </c>
      <c r="G54" s="22"/>
    </row>
    <row r="55" spans="1:7" x14ac:dyDescent="0.2">
      <c r="A55" s="21" t="s">
        <v>192</v>
      </c>
      <c r="B55" s="21" t="s">
        <v>191</v>
      </c>
      <c r="C55" s="21" t="s">
        <v>182</v>
      </c>
      <c r="D55" s="24">
        <v>310000</v>
      </c>
      <c r="E55" s="22">
        <v>12829.504999999999</v>
      </c>
      <c r="F55" s="23">
        <v>0.886351542955778</v>
      </c>
      <c r="G55" s="22"/>
    </row>
    <row r="56" spans="1:7" x14ac:dyDescent="0.2">
      <c r="A56" s="21" t="s">
        <v>157</v>
      </c>
      <c r="B56" s="21" t="s">
        <v>156</v>
      </c>
      <c r="C56" s="21" t="s">
        <v>153</v>
      </c>
      <c r="D56" s="24">
        <v>775258</v>
      </c>
      <c r="E56" s="22">
        <v>12806.099270000001</v>
      </c>
      <c r="F56" s="23">
        <v>0.88473451214285903</v>
      </c>
      <c r="G56" s="22"/>
    </row>
    <row r="57" spans="1:7" x14ac:dyDescent="0.2">
      <c r="A57" s="21" t="s">
        <v>546</v>
      </c>
      <c r="B57" s="21" t="s">
        <v>545</v>
      </c>
      <c r="C57" s="21" t="s">
        <v>182</v>
      </c>
      <c r="D57" s="24">
        <v>2530642</v>
      </c>
      <c r="E57" s="22">
        <v>12654.47532</v>
      </c>
      <c r="F57" s="23">
        <v>0.87425927385178304</v>
      </c>
      <c r="G57" s="22"/>
    </row>
    <row r="58" spans="1:7" x14ac:dyDescent="0.2">
      <c r="A58" s="21" t="s">
        <v>548</v>
      </c>
      <c r="B58" s="21" t="s">
        <v>547</v>
      </c>
      <c r="C58" s="21" t="s">
        <v>402</v>
      </c>
      <c r="D58" s="24">
        <v>660776</v>
      </c>
      <c r="E58" s="22">
        <v>12617.848110000001</v>
      </c>
      <c r="F58" s="23">
        <v>0.87172881113341105</v>
      </c>
      <c r="G58" s="22"/>
    </row>
    <row r="59" spans="1:7" x14ac:dyDescent="0.2">
      <c r="A59" s="21" t="s">
        <v>550</v>
      </c>
      <c r="B59" s="21" t="s">
        <v>549</v>
      </c>
      <c r="C59" s="21" t="s">
        <v>402</v>
      </c>
      <c r="D59" s="24">
        <v>1754373</v>
      </c>
      <c r="E59" s="22">
        <v>12373.592769999999</v>
      </c>
      <c r="F59" s="23">
        <v>0.85485395138752096</v>
      </c>
      <c r="G59" s="22"/>
    </row>
    <row r="60" spans="1:7" x14ac:dyDescent="0.2">
      <c r="A60" s="21" t="s">
        <v>358</v>
      </c>
      <c r="B60" s="21" t="s">
        <v>357</v>
      </c>
      <c r="C60" s="21" t="s">
        <v>174</v>
      </c>
      <c r="D60" s="24">
        <v>3500000</v>
      </c>
      <c r="E60" s="22">
        <v>11873.75</v>
      </c>
      <c r="F60" s="23">
        <v>0.82032133220815395</v>
      </c>
      <c r="G60" s="22"/>
    </row>
    <row r="61" spans="1:7" x14ac:dyDescent="0.2">
      <c r="A61" s="21" t="s">
        <v>340</v>
      </c>
      <c r="B61" s="21" t="s">
        <v>339</v>
      </c>
      <c r="C61" s="21" t="s">
        <v>98</v>
      </c>
      <c r="D61" s="24">
        <v>6708453</v>
      </c>
      <c r="E61" s="22">
        <v>11556.651980000001</v>
      </c>
      <c r="F61" s="23">
        <v>0.79841399289185</v>
      </c>
      <c r="G61" s="22"/>
    </row>
    <row r="62" spans="1:7" x14ac:dyDescent="0.2">
      <c r="A62" s="21" t="s">
        <v>552</v>
      </c>
      <c r="B62" s="21" t="s">
        <v>551</v>
      </c>
      <c r="C62" s="21" t="s">
        <v>177</v>
      </c>
      <c r="D62" s="24">
        <v>1210753</v>
      </c>
      <c r="E62" s="22">
        <v>11240.63085</v>
      </c>
      <c r="F62" s="23">
        <v>0.77658105263560995</v>
      </c>
      <c r="G62" s="22"/>
    </row>
    <row r="63" spans="1:7" x14ac:dyDescent="0.2">
      <c r="A63" s="21" t="s">
        <v>554</v>
      </c>
      <c r="B63" s="21" t="s">
        <v>553</v>
      </c>
      <c r="C63" s="21" t="s">
        <v>555</v>
      </c>
      <c r="D63" s="24">
        <v>90597</v>
      </c>
      <c r="E63" s="22">
        <v>10515.68439</v>
      </c>
      <c r="F63" s="23">
        <v>0.72649670305381897</v>
      </c>
      <c r="G63" s="22"/>
    </row>
    <row r="64" spans="1:7" x14ac:dyDescent="0.2">
      <c r="A64" s="21" t="s">
        <v>144</v>
      </c>
      <c r="B64" s="21" t="s">
        <v>143</v>
      </c>
      <c r="C64" s="21" t="s">
        <v>145</v>
      </c>
      <c r="D64" s="24">
        <v>700000</v>
      </c>
      <c r="E64" s="22">
        <v>10171</v>
      </c>
      <c r="F64" s="23">
        <v>0.70268350520173795</v>
      </c>
      <c r="G64" s="22"/>
    </row>
    <row r="65" spans="1:7" x14ac:dyDescent="0.2">
      <c r="A65" s="21" t="s">
        <v>249</v>
      </c>
      <c r="B65" s="21" t="s">
        <v>248</v>
      </c>
      <c r="C65" s="21" t="s">
        <v>148</v>
      </c>
      <c r="D65" s="24">
        <v>200000</v>
      </c>
      <c r="E65" s="22">
        <v>9845.7000000000007</v>
      </c>
      <c r="F65" s="23">
        <v>0.68020951599299495</v>
      </c>
      <c r="G65" s="22"/>
    </row>
    <row r="66" spans="1:7" x14ac:dyDescent="0.2">
      <c r="A66" s="21" t="s">
        <v>557</v>
      </c>
      <c r="B66" s="21" t="s">
        <v>556</v>
      </c>
      <c r="C66" s="21" t="s">
        <v>182</v>
      </c>
      <c r="D66" s="24">
        <v>1098411</v>
      </c>
      <c r="E66" s="22">
        <v>9569.9058380000006</v>
      </c>
      <c r="F66" s="23">
        <v>0.66115573480448497</v>
      </c>
      <c r="G66" s="22"/>
    </row>
    <row r="67" spans="1:7" x14ac:dyDescent="0.2">
      <c r="A67" s="21" t="s">
        <v>559</v>
      </c>
      <c r="B67" s="21" t="s">
        <v>558</v>
      </c>
      <c r="C67" s="21" t="s">
        <v>399</v>
      </c>
      <c r="D67" s="24">
        <v>639219</v>
      </c>
      <c r="E67" s="22">
        <v>8964.0876470000003</v>
      </c>
      <c r="F67" s="23">
        <v>0.61930159558839404</v>
      </c>
      <c r="G67" s="22"/>
    </row>
    <row r="68" spans="1:7" x14ac:dyDescent="0.2">
      <c r="A68" s="21" t="s">
        <v>561</v>
      </c>
      <c r="B68" s="21" t="s">
        <v>560</v>
      </c>
      <c r="C68" s="21" t="s">
        <v>160</v>
      </c>
      <c r="D68" s="24">
        <v>361035</v>
      </c>
      <c r="E68" s="22">
        <v>8798.4229500000001</v>
      </c>
      <c r="F68" s="23">
        <v>0.607856324722585</v>
      </c>
      <c r="G68" s="22"/>
    </row>
    <row r="69" spans="1:7" x14ac:dyDescent="0.2">
      <c r="A69" s="21" t="s">
        <v>440</v>
      </c>
      <c r="B69" s="21" t="s">
        <v>439</v>
      </c>
      <c r="C69" s="21" t="s">
        <v>103</v>
      </c>
      <c r="D69" s="24">
        <v>1300000</v>
      </c>
      <c r="E69" s="22">
        <v>8783.4500000000007</v>
      </c>
      <c r="F69" s="23">
        <v>0.60682188907326695</v>
      </c>
      <c r="G69" s="22"/>
    </row>
    <row r="70" spans="1:7" x14ac:dyDescent="0.2">
      <c r="A70" s="21" t="s">
        <v>563</v>
      </c>
      <c r="B70" s="21" t="s">
        <v>562</v>
      </c>
      <c r="C70" s="21" t="s">
        <v>383</v>
      </c>
      <c r="D70" s="24">
        <v>218250</v>
      </c>
      <c r="E70" s="22">
        <v>8246.2488749999993</v>
      </c>
      <c r="F70" s="23">
        <v>0.56970829458764005</v>
      </c>
      <c r="G70" s="22"/>
    </row>
    <row r="71" spans="1:7" x14ac:dyDescent="0.2">
      <c r="A71" s="21" t="s">
        <v>565</v>
      </c>
      <c r="B71" s="21" t="s">
        <v>564</v>
      </c>
      <c r="C71" s="21" t="s">
        <v>216</v>
      </c>
      <c r="D71" s="24">
        <v>1449472</v>
      </c>
      <c r="E71" s="22">
        <v>8117.0432000000001</v>
      </c>
      <c r="F71" s="23">
        <v>0.56078186684199505</v>
      </c>
      <c r="G71" s="22"/>
    </row>
    <row r="72" spans="1:7" x14ac:dyDescent="0.2">
      <c r="A72" s="21" t="s">
        <v>567</v>
      </c>
      <c r="B72" s="21" t="s">
        <v>566</v>
      </c>
      <c r="C72" s="21" t="s">
        <v>383</v>
      </c>
      <c r="D72" s="24">
        <v>189140</v>
      </c>
      <c r="E72" s="22">
        <v>8113.5385800000004</v>
      </c>
      <c r="F72" s="23">
        <v>0.56053974328816503</v>
      </c>
      <c r="G72" s="22"/>
    </row>
    <row r="73" spans="1:7" x14ac:dyDescent="0.2">
      <c r="A73" s="21" t="s">
        <v>569</v>
      </c>
      <c r="B73" s="21" t="s">
        <v>568</v>
      </c>
      <c r="C73" s="21" t="s">
        <v>98</v>
      </c>
      <c r="D73" s="24">
        <v>3303964</v>
      </c>
      <c r="E73" s="22">
        <v>7852.5312389999999</v>
      </c>
      <c r="F73" s="23">
        <v>0.54250753866155399</v>
      </c>
      <c r="G73" s="22"/>
    </row>
    <row r="74" spans="1:7" x14ac:dyDescent="0.2">
      <c r="A74" s="21" t="s">
        <v>571</v>
      </c>
      <c r="B74" s="21" t="s">
        <v>570</v>
      </c>
      <c r="C74" s="21" t="s">
        <v>133</v>
      </c>
      <c r="D74" s="24">
        <v>1292189</v>
      </c>
      <c r="E74" s="22">
        <v>7848.1098920000004</v>
      </c>
      <c r="F74" s="23">
        <v>0.54220208122298597</v>
      </c>
      <c r="G74" s="22"/>
    </row>
    <row r="75" spans="1:7" x14ac:dyDescent="0.2">
      <c r="A75" s="21" t="s">
        <v>573</v>
      </c>
      <c r="B75" s="21" t="s">
        <v>572</v>
      </c>
      <c r="C75" s="21" t="s">
        <v>133</v>
      </c>
      <c r="D75" s="24">
        <v>812579</v>
      </c>
      <c r="E75" s="22">
        <v>7837.3244549999999</v>
      </c>
      <c r="F75" s="23">
        <v>0.54145694813122602</v>
      </c>
      <c r="G75" s="22"/>
    </row>
    <row r="76" spans="1:7" x14ac:dyDescent="0.2">
      <c r="A76" s="21" t="s">
        <v>575</v>
      </c>
      <c r="B76" s="21" t="s">
        <v>574</v>
      </c>
      <c r="C76" s="21" t="s">
        <v>127</v>
      </c>
      <c r="D76" s="24">
        <v>225000</v>
      </c>
      <c r="E76" s="22">
        <v>7706.1374999999998</v>
      </c>
      <c r="F76" s="23">
        <v>0.532393639766646</v>
      </c>
      <c r="G76" s="22"/>
    </row>
    <row r="77" spans="1:7" x14ac:dyDescent="0.2">
      <c r="A77" s="21" t="s">
        <v>577</v>
      </c>
      <c r="B77" s="21" t="s">
        <v>576</v>
      </c>
      <c r="C77" s="21" t="s">
        <v>127</v>
      </c>
      <c r="D77" s="24">
        <v>1071467</v>
      </c>
      <c r="E77" s="22">
        <v>7310.6193409999996</v>
      </c>
      <c r="F77" s="23">
        <v>0.50506849117387698</v>
      </c>
      <c r="G77" s="22"/>
    </row>
    <row r="78" spans="1:7" x14ac:dyDescent="0.2">
      <c r="A78" s="21" t="s">
        <v>579</v>
      </c>
      <c r="B78" s="21" t="s">
        <v>578</v>
      </c>
      <c r="C78" s="21" t="s">
        <v>187</v>
      </c>
      <c r="D78" s="24">
        <v>950000</v>
      </c>
      <c r="E78" s="22">
        <v>7138.7749999999996</v>
      </c>
      <c r="F78" s="23">
        <v>0.49319628746893501</v>
      </c>
      <c r="G78" s="22"/>
    </row>
    <row r="79" spans="1:7" x14ac:dyDescent="0.2">
      <c r="A79" s="21" t="s">
        <v>581</v>
      </c>
      <c r="B79" s="21" t="s">
        <v>580</v>
      </c>
      <c r="C79" s="21" t="s">
        <v>190</v>
      </c>
      <c r="D79" s="24">
        <v>850000</v>
      </c>
      <c r="E79" s="22">
        <v>7021.4250000000002</v>
      </c>
      <c r="F79" s="23">
        <v>0.48508893230863398</v>
      </c>
      <c r="G79" s="22"/>
    </row>
    <row r="80" spans="1:7" x14ac:dyDescent="0.2">
      <c r="A80" s="21" t="s">
        <v>583</v>
      </c>
      <c r="B80" s="21" t="s">
        <v>582</v>
      </c>
      <c r="C80" s="21" t="s">
        <v>584</v>
      </c>
      <c r="D80" s="24">
        <v>2464730</v>
      </c>
      <c r="E80" s="22">
        <v>6427.7693669999999</v>
      </c>
      <c r="F80" s="23">
        <v>0.44407506729249002</v>
      </c>
      <c r="G80" s="22"/>
    </row>
    <row r="81" spans="1:7" x14ac:dyDescent="0.2">
      <c r="A81" s="21" t="s">
        <v>586</v>
      </c>
      <c r="B81" s="21" t="s">
        <v>585</v>
      </c>
      <c r="C81" s="21" t="s">
        <v>383</v>
      </c>
      <c r="D81" s="24">
        <v>293541</v>
      </c>
      <c r="E81" s="22">
        <v>6358.538372</v>
      </c>
      <c r="F81" s="23">
        <v>0.43929210807164598</v>
      </c>
      <c r="G81" s="22"/>
    </row>
    <row r="82" spans="1:7" x14ac:dyDescent="0.2">
      <c r="A82" s="21" t="s">
        <v>588</v>
      </c>
      <c r="B82" s="21" t="s">
        <v>587</v>
      </c>
      <c r="C82" s="21" t="s">
        <v>148</v>
      </c>
      <c r="D82" s="24">
        <v>313239</v>
      </c>
      <c r="E82" s="22">
        <v>5966.1066140000003</v>
      </c>
      <c r="F82" s="23">
        <v>0.41218018955194102</v>
      </c>
      <c r="G82" s="22"/>
    </row>
    <row r="83" spans="1:7" x14ac:dyDescent="0.2">
      <c r="A83" s="21" t="s">
        <v>448</v>
      </c>
      <c r="B83" s="21" t="s">
        <v>447</v>
      </c>
      <c r="C83" s="21" t="s">
        <v>177</v>
      </c>
      <c r="D83" s="24">
        <v>2000000</v>
      </c>
      <c r="E83" s="22">
        <v>5468.8</v>
      </c>
      <c r="F83" s="23">
        <v>0.377822785689437</v>
      </c>
      <c r="G83" s="22"/>
    </row>
    <row r="84" spans="1:7" x14ac:dyDescent="0.2">
      <c r="A84" s="21" t="s">
        <v>590</v>
      </c>
      <c r="B84" s="21" t="s">
        <v>589</v>
      </c>
      <c r="C84" s="21" t="s">
        <v>216</v>
      </c>
      <c r="D84" s="24">
        <v>1159420</v>
      </c>
      <c r="E84" s="22">
        <v>5363.4769200000001</v>
      </c>
      <c r="F84" s="23">
        <v>0.37054633391153502</v>
      </c>
      <c r="G84" s="22"/>
    </row>
    <row r="85" spans="1:7" x14ac:dyDescent="0.2">
      <c r="A85" s="21" t="s">
        <v>592</v>
      </c>
      <c r="B85" s="21" t="s">
        <v>591</v>
      </c>
      <c r="C85" s="21" t="s">
        <v>163</v>
      </c>
      <c r="D85" s="24">
        <v>612600</v>
      </c>
      <c r="E85" s="22">
        <v>5350.4484000000002</v>
      </c>
      <c r="F85" s="23">
        <v>0.36964623302654898</v>
      </c>
      <c r="G85" s="22"/>
    </row>
    <row r="86" spans="1:7" x14ac:dyDescent="0.2">
      <c r="A86" s="21" t="s">
        <v>594</v>
      </c>
      <c r="B86" s="21" t="s">
        <v>593</v>
      </c>
      <c r="C86" s="21" t="s">
        <v>98</v>
      </c>
      <c r="D86" s="24">
        <v>10181469</v>
      </c>
      <c r="E86" s="22">
        <v>4565.3707000000004</v>
      </c>
      <c r="F86" s="23">
        <v>0.31540759866495999</v>
      </c>
      <c r="G86" s="22"/>
    </row>
    <row r="87" spans="1:7" x14ac:dyDescent="0.2">
      <c r="A87" s="21" t="s">
        <v>596</v>
      </c>
      <c r="B87" s="21" t="s">
        <v>595</v>
      </c>
      <c r="C87" s="21" t="s">
        <v>130</v>
      </c>
      <c r="D87" s="24">
        <v>1362700</v>
      </c>
      <c r="E87" s="22">
        <v>4530.2961500000001</v>
      </c>
      <c r="F87" s="23">
        <v>0.31298440451125098</v>
      </c>
      <c r="G87" s="22"/>
    </row>
    <row r="88" spans="1:7" x14ac:dyDescent="0.2">
      <c r="A88" s="21" t="s">
        <v>598</v>
      </c>
      <c r="B88" s="21" t="s">
        <v>597</v>
      </c>
      <c r="C88" s="21" t="s">
        <v>153</v>
      </c>
      <c r="D88" s="24">
        <v>2500000</v>
      </c>
      <c r="E88" s="22">
        <v>4483.5</v>
      </c>
      <c r="F88" s="23">
        <v>0.30975140060682199</v>
      </c>
      <c r="G88" s="22"/>
    </row>
    <row r="89" spans="1:7" x14ac:dyDescent="0.2">
      <c r="A89" s="21" t="s">
        <v>600</v>
      </c>
      <c r="B89" s="21" t="s">
        <v>599</v>
      </c>
      <c r="C89" s="21" t="s">
        <v>187</v>
      </c>
      <c r="D89" s="24">
        <v>900000</v>
      </c>
      <c r="E89" s="22">
        <v>3888.45</v>
      </c>
      <c r="F89" s="23">
        <v>0.26864120300872102</v>
      </c>
      <c r="G89" s="22"/>
    </row>
    <row r="90" spans="1:7" x14ac:dyDescent="0.2">
      <c r="A90" s="21" t="s">
        <v>602</v>
      </c>
      <c r="B90" s="21" t="s">
        <v>601</v>
      </c>
      <c r="C90" s="21" t="s">
        <v>133</v>
      </c>
      <c r="D90" s="24">
        <v>292158</v>
      </c>
      <c r="E90" s="22">
        <v>3479.60178</v>
      </c>
      <c r="F90" s="23">
        <v>0.24039512097892099</v>
      </c>
      <c r="G90" s="22"/>
    </row>
    <row r="91" spans="1:7" x14ac:dyDescent="0.2">
      <c r="A91" s="21" t="s">
        <v>604</v>
      </c>
      <c r="B91" s="21" t="s">
        <v>603</v>
      </c>
      <c r="C91" s="21" t="s">
        <v>402</v>
      </c>
      <c r="D91" s="24">
        <v>237135</v>
      </c>
      <c r="E91" s="22">
        <v>2849.177025</v>
      </c>
      <c r="F91" s="23">
        <v>0.19684098897524899</v>
      </c>
      <c r="G91" s="22"/>
    </row>
    <row r="92" spans="1:7" x14ac:dyDescent="0.2">
      <c r="A92" s="21" t="s">
        <v>462</v>
      </c>
      <c r="B92" s="21" t="s">
        <v>461</v>
      </c>
      <c r="C92" s="21" t="s">
        <v>177</v>
      </c>
      <c r="D92" s="24">
        <v>2000000</v>
      </c>
      <c r="E92" s="22">
        <v>1987.8</v>
      </c>
      <c r="F92" s="23">
        <v>0.137331065936488</v>
      </c>
      <c r="G92" s="22"/>
    </row>
    <row r="93" spans="1:7" x14ac:dyDescent="0.2">
      <c r="A93" s="21" t="s">
        <v>606</v>
      </c>
      <c r="B93" s="21" t="s">
        <v>605</v>
      </c>
      <c r="C93" s="21" t="s">
        <v>584</v>
      </c>
      <c r="D93" s="24">
        <v>1892146</v>
      </c>
      <c r="E93" s="22">
        <v>1941.3417959999999</v>
      </c>
      <c r="F93" s="23">
        <v>0.13412140969500699</v>
      </c>
      <c r="G93" s="22"/>
    </row>
    <row r="94" spans="1:7" x14ac:dyDescent="0.2">
      <c r="A94" s="21" t="s">
        <v>307</v>
      </c>
      <c r="B94" s="57" t="s">
        <v>848</v>
      </c>
      <c r="C94" s="21" t="s">
        <v>130</v>
      </c>
      <c r="D94" s="24">
        <v>240988</v>
      </c>
      <c r="E94" s="22">
        <v>1636.30852</v>
      </c>
      <c r="F94" s="23">
        <v>0.113047586906407</v>
      </c>
      <c r="G94" s="22"/>
    </row>
    <row r="95" spans="1:7" x14ac:dyDescent="0.2">
      <c r="A95" s="21" t="s">
        <v>608</v>
      </c>
      <c r="B95" s="21" t="s">
        <v>607</v>
      </c>
      <c r="C95" s="21" t="s">
        <v>133</v>
      </c>
      <c r="D95" s="24">
        <v>518764</v>
      </c>
      <c r="E95" s="22">
        <v>1628.659578</v>
      </c>
      <c r="F95" s="23">
        <v>0.112519144730058</v>
      </c>
      <c r="G95" s="22"/>
    </row>
    <row r="96" spans="1:7" x14ac:dyDescent="0.2">
      <c r="A96" s="21" t="s">
        <v>609</v>
      </c>
      <c r="B96" s="21" t="s">
        <v>847</v>
      </c>
      <c r="C96" s="21" t="s">
        <v>202</v>
      </c>
      <c r="D96" s="24">
        <v>164839</v>
      </c>
      <c r="E96" s="22">
        <v>1531.1070520000001</v>
      </c>
      <c r="F96" s="23">
        <v>0.10577953693230401</v>
      </c>
      <c r="G96" s="22"/>
    </row>
    <row r="97" spans="1:9" x14ac:dyDescent="0.2">
      <c r="A97" s="21" t="s">
        <v>432</v>
      </c>
      <c r="B97" s="21" t="s">
        <v>431</v>
      </c>
      <c r="C97" s="21" t="s">
        <v>127</v>
      </c>
      <c r="D97" s="24">
        <v>41217</v>
      </c>
      <c r="E97" s="22">
        <v>1213.7788250000001</v>
      </c>
      <c r="F97" s="23">
        <v>8.3856293313405397E-2</v>
      </c>
      <c r="G97" s="22"/>
    </row>
    <row r="98" spans="1:9" x14ac:dyDescent="0.2">
      <c r="A98" s="20" t="s">
        <v>25</v>
      </c>
      <c r="B98" s="20"/>
      <c r="C98" s="20"/>
      <c r="D98" s="20"/>
      <c r="E98" s="25">
        <f>SUM(E7:E97)</f>
        <v>1374727.8703659996</v>
      </c>
      <c r="F98" s="26">
        <f>SUM(F7:F97)</f>
        <v>94.975774127155773</v>
      </c>
      <c r="G98" s="22"/>
      <c r="H98" s="14"/>
      <c r="I98" s="14"/>
    </row>
    <row r="99" spans="1:9" x14ac:dyDescent="0.2">
      <c r="A99" s="21"/>
      <c r="B99" s="21"/>
      <c r="C99" s="21"/>
      <c r="D99" s="21"/>
      <c r="E99" s="22"/>
      <c r="F99" s="23"/>
      <c r="G99" s="22"/>
    </row>
    <row r="100" spans="1:9" x14ac:dyDescent="0.2">
      <c r="A100" s="20" t="s">
        <v>24</v>
      </c>
      <c r="B100" s="21"/>
      <c r="C100" s="21"/>
      <c r="D100" s="21"/>
      <c r="E100" s="22"/>
      <c r="F100" s="23"/>
      <c r="G100" s="22"/>
    </row>
    <row r="101" spans="1:9" x14ac:dyDescent="0.2">
      <c r="A101" s="20" t="s">
        <v>26</v>
      </c>
      <c r="B101" s="21"/>
      <c r="C101" s="21"/>
      <c r="D101" s="21"/>
      <c r="E101" s="22"/>
      <c r="F101" s="23"/>
      <c r="G101" s="22"/>
    </row>
    <row r="102" spans="1:9" x14ac:dyDescent="0.2">
      <c r="A102" s="21" t="s">
        <v>611</v>
      </c>
      <c r="B102" s="21" t="s">
        <v>610</v>
      </c>
      <c r="C102" s="21" t="s">
        <v>27</v>
      </c>
      <c r="D102" s="24">
        <v>2500000</v>
      </c>
      <c r="E102" s="22">
        <v>2468.2874999999999</v>
      </c>
      <c r="F102" s="23">
        <v>0.170526488284892</v>
      </c>
      <c r="G102" s="22">
        <f>6.6052</f>
        <v>6.6052</v>
      </c>
    </row>
    <row r="103" spans="1:9" x14ac:dyDescent="0.2">
      <c r="A103" s="20" t="s">
        <v>25</v>
      </c>
      <c r="B103" s="20"/>
      <c r="C103" s="20"/>
      <c r="D103" s="20"/>
      <c r="E103" s="25">
        <f>SUM(E101:E102)</f>
        <v>2468.2874999999999</v>
      </c>
      <c r="F103" s="26">
        <f>SUM(F101:F102)</f>
        <v>0.170526488284892</v>
      </c>
      <c r="G103" s="22"/>
      <c r="H103" s="14"/>
      <c r="I103" s="14"/>
    </row>
    <row r="104" spans="1:9" x14ac:dyDescent="0.2">
      <c r="A104" s="21"/>
      <c r="B104" s="21"/>
      <c r="C104" s="21"/>
      <c r="D104" s="21"/>
      <c r="E104" s="22"/>
      <c r="F104" s="23"/>
      <c r="G104" s="22"/>
    </row>
    <row r="105" spans="1:9" x14ac:dyDescent="0.2">
      <c r="A105" s="20" t="s">
        <v>29</v>
      </c>
      <c r="B105" s="20"/>
      <c r="C105" s="20"/>
      <c r="D105" s="20"/>
      <c r="E105" s="25">
        <f>E98+E103</f>
        <v>1377196.1578659997</v>
      </c>
      <c r="F105" s="26">
        <f>F98+F103</f>
        <v>95.146300615440666</v>
      </c>
      <c r="G105" s="22"/>
      <c r="H105" s="14"/>
      <c r="I105" s="14"/>
    </row>
    <row r="106" spans="1:9" x14ac:dyDescent="0.2">
      <c r="A106" s="20"/>
      <c r="B106" s="20"/>
      <c r="C106" s="20"/>
      <c r="D106" s="20"/>
      <c r="E106" s="25"/>
      <c r="F106" s="26"/>
      <c r="G106" s="22"/>
      <c r="H106" s="14"/>
      <c r="I106" s="14"/>
    </row>
    <row r="107" spans="1:9" x14ac:dyDescent="0.2">
      <c r="A107" s="20" t="s">
        <v>31</v>
      </c>
      <c r="B107" s="20"/>
      <c r="C107" s="20"/>
      <c r="D107" s="20"/>
      <c r="E107" s="25">
        <f>E109-(E98+E103)</f>
        <v>70254.924265200272</v>
      </c>
      <c r="F107" s="26">
        <f>F109-(F98+F103)</f>
        <v>4.8536993845593344</v>
      </c>
      <c r="G107" s="22"/>
      <c r="H107" s="14"/>
      <c r="I107" s="14"/>
    </row>
    <row r="108" spans="1:9" x14ac:dyDescent="0.2">
      <c r="A108" s="20"/>
      <c r="B108" s="20"/>
      <c r="C108" s="20"/>
      <c r="D108" s="20"/>
      <c r="E108" s="25"/>
      <c r="F108" s="26"/>
      <c r="G108" s="22"/>
      <c r="H108" s="14"/>
      <c r="I108" s="14"/>
    </row>
    <row r="109" spans="1:9" x14ac:dyDescent="0.2">
      <c r="A109" s="27" t="s">
        <v>30</v>
      </c>
      <c r="B109" s="27"/>
      <c r="C109" s="27"/>
      <c r="D109" s="27"/>
      <c r="E109" s="28">
        <v>1447451.0821312</v>
      </c>
      <c r="F109" s="29">
        <v>100</v>
      </c>
      <c r="G109" s="27"/>
      <c r="H109" s="14"/>
      <c r="I109" s="14"/>
    </row>
    <row r="111" spans="1:9" x14ac:dyDescent="0.2">
      <c r="A111" s="57" t="s">
        <v>849</v>
      </c>
    </row>
    <row r="112" spans="1:9" x14ac:dyDescent="0.2">
      <c r="A112" s="14" t="s">
        <v>34</v>
      </c>
    </row>
    <row r="113" spans="1:4" x14ac:dyDescent="0.2">
      <c r="A113" s="14" t="s">
        <v>35</v>
      </c>
    </row>
    <row r="114" spans="1:4" x14ac:dyDescent="0.2">
      <c r="A114" s="14" t="s">
        <v>36</v>
      </c>
      <c r="B114" s="14"/>
      <c r="C114" s="30" t="s">
        <v>38</v>
      </c>
      <c r="D114" s="14" t="s">
        <v>37</v>
      </c>
    </row>
    <row r="115" spans="1:4" x14ac:dyDescent="0.2">
      <c r="A115" s="7" t="s">
        <v>56</v>
      </c>
      <c r="C115" s="31">
        <v>150.75069999999999</v>
      </c>
      <c r="D115" s="31">
        <v>186.32859999999999</v>
      </c>
    </row>
    <row r="116" spans="1:4" x14ac:dyDescent="0.2">
      <c r="A116" s="7" t="s">
        <v>92</v>
      </c>
      <c r="C116" s="31">
        <v>50.630400000000002</v>
      </c>
      <c r="D116" s="31">
        <v>57.372700000000002</v>
      </c>
    </row>
    <row r="117" spans="1:4" x14ac:dyDescent="0.2">
      <c r="A117" s="7" t="s">
        <v>57</v>
      </c>
      <c r="C117" s="31">
        <v>168.5727</v>
      </c>
      <c r="D117" s="31">
        <v>209.21870000000001</v>
      </c>
    </row>
    <row r="118" spans="1:4" x14ac:dyDescent="0.2">
      <c r="A118" s="7" t="s">
        <v>93</v>
      </c>
      <c r="C118" s="31">
        <v>59.31</v>
      </c>
      <c r="D118" s="31">
        <v>67.461500000000001</v>
      </c>
    </row>
    <row r="120" spans="1:4" x14ac:dyDescent="0.2">
      <c r="A120" s="14" t="s">
        <v>39</v>
      </c>
    </row>
    <row r="121" spans="1:4" x14ac:dyDescent="0.2">
      <c r="A121" s="78" t="s">
        <v>40</v>
      </c>
      <c r="B121" s="79"/>
      <c r="C121" s="32" t="s">
        <v>41</v>
      </c>
    </row>
    <row r="122" spans="1:4" x14ac:dyDescent="0.2">
      <c r="A122" s="74" t="s">
        <v>92</v>
      </c>
      <c r="B122" s="75"/>
      <c r="C122" s="33">
        <v>4.25</v>
      </c>
    </row>
    <row r="123" spans="1:4" x14ac:dyDescent="0.2">
      <c r="A123" s="74" t="s">
        <v>93</v>
      </c>
      <c r="B123" s="75"/>
      <c r="C123" s="33">
        <v>5</v>
      </c>
    </row>
    <row r="124" spans="1:4" x14ac:dyDescent="0.2">
      <c r="A124" s="7" t="s">
        <v>42</v>
      </c>
    </row>
    <row r="125" spans="1:4" x14ac:dyDescent="0.2">
      <c r="A125" s="7" t="s">
        <v>43</v>
      </c>
    </row>
    <row r="127" spans="1:4" x14ac:dyDescent="0.2">
      <c r="A127" s="14" t="s">
        <v>321</v>
      </c>
      <c r="D127" s="51">
        <v>0.15079999999999999</v>
      </c>
    </row>
    <row r="129" spans="1:9" x14ac:dyDescent="0.2">
      <c r="A129" s="81" t="s">
        <v>45</v>
      </c>
      <c r="B129" s="81"/>
      <c r="C129" s="81"/>
      <c r="D129" s="30" t="s">
        <v>841</v>
      </c>
    </row>
    <row r="131" spans="1:9" x14ac:dyDescent="0.2">
      <c r="A131" s="14" t="s">
        <v>839</v>
      </c>
      <c r="B131" s="61"/>
      <c r="C131" s="61"/>
      <c r="D131" s="14"/>
      <c r="E131" s="14"/>
      <c r="F131" s="14"/>
      <c r="H131" s="14"/>
      <c r="I131" s="14"/>
    </row>
    <row r="132" spans="1:9" x14ac:dyDescent="0.2">
      <c r="A132" s="60"/>
      <c r="G132" s="11"/>
    </row>
    <row r="133" spans="1:9" x14ac:dyDescent="0.2">
      <c r="A133" s="61" t="s">
        <v>854</v>
      </c>
      <c r="G133" s="11"/>
    </row>
    <row r="134" spans="1:9" x14ac:dyDescent="0.2">
      <c r="A134" s="62"/>
      <c r="G134" s="11"/>
    </row>
    <row r="135" spans="1:9" x14ac:dyDescent="0.2">
      <c r="A135" s="63"/>
      <c r="G135" s="11"/>
    </row>
    <row r="136" spans="1:9" x14ac:dyDescent="0.2">
      <c r="A136" s="63"/>
      <c r="G136" s="11"/>
    </row>
    <row r="137" spans="1:9" x14ac:dyDescent="0.2">
      <c r="A137" s="63"/>
      <c r="G137" s="11"/>
    </row>
    <row r="138" spans="1:9" x14ac:dyDescent="0.2">
      <c r="A138" s="63"/>
      <c r="G138" s="11"/>
    </row>
    <row r="139" spans="1:9" x14ac:dyDescent="0.2">
      <c r="A139" s="63"/>
      <c r="G139" s="11"/>
    </row>
    <row r="140" spans="1:9" x14ac:dyDescent="0.2">
      <c r="A140" s="63"/>
      <c r="G140" s="11"/>
    </row>
    <row r="141" spans="1:9" x14ac:dyDescent="0.2">
      <c r="A141" s="63"/>
      <c r="G141" s="11"/>
    </row>
    <row r="142" spans="1:9" x14ac:dyDescent="0.2">
      <c r="A142" s="63"/>
      <c r="G142" s="11"/>
    </row>
    <row r="143" spans="1:9" x14ac:dyDescent="0.2">
      <c r="A143" s="63"/>
      <c r="G143" s="11"/>
    </row>
    <row r="144" spans="1:9" x14ac:dyDescent="0.2">
      <c r="A144" s="63"/>
      <c r="G144" s="11"/>
    </row>
    <row r="145" spans="1:7" x14ac:dyDescent="0.2">
      <c r="A145" s="63"/>
      <c r="G145" s="11"/>
    </row>
    <row r="146" spans="1:7" x14ac:dyDescent="0.2">
      <c r="A146" s="63"/>
      <c r="G146" s="11"/>
    </row>
    <row r="147" spans="1:7" x14ac:dyDescent="0.2">
      <c r="A147" s="61" t="s">
        <v>862</v>
      </c>
      <c r="G147" s="11"/>
    </row>
    <row r="148" spans="1:7" x14ac:dyDescent="0.2">
      <c r="A148" s="63"/>
      <c r="G148" s="11"/>
    </row>
    <row r="149" spans="1:7" x14ac:dyDescent="0.2">
      <c r="A149" s="61" t="s">
        <v>855</v>
      </c>
      <c r="G149" s="11"/>
    </row>
    <row r="150" spans="1:7" x14ac:dyDescent="0.2">
      <c r="A150" s="63"/>
      <c r="G150" s="11"/>
    </row>
    <row r="151" spans="1:7" x14ac:dyDescent="0.2">
      <c r="A151" s="63"/>
      <c r="G151" s="11"/>
    </row>
    <row r="152" spans="1:7" x14ac:dyDescent="0.2">
      <c r="A152" s="63"/>
      <c r="G152" s="11"/>
    </row>
    <row r="153" spans="1:7" x14ac:dyDescent="0.2">
      <c r="A153" s="63"/>
      <c r="G153" s="11"/>
    </row>
    <row r="154" spans="1:7" x14ac:dyDescent="0.2">
      <c r="A154" s="63"/>
      <c r="G154" s="11"/>
    </row>
    <row r="155" spans="1:7" x14ac:dyDescent="0.2">
      <c r="A155" s="63"/>
      <c r="G155" s="11"/>
    </row>
    <row r="156" spans="1:7" x14ac:dyDescent="0.2">
      <c r="A156" s="63"/>
      <c r="G156" s="11"/>
    </row>
    <row r="157" spans="1:7" x14ac:dyDescent="0.2">
      <c r="A157" s="63"/>
      <c r="G157" s="11"/>
    </row>
    <row r="158" spans="1:7" x14ac:dyDescent="0.2">
      <c r="A158" s="63"/>
      <c r="G158" s="11"/>
    </row>
    <row r="159" spans="1:7" x14ac:dyDescent="0.2">
      <c r="A159" s="63"/>
      <c r="G159" s="11"/>
    </row>
    <row r="160" spans="1:7" x14ac:dyDescent="0.2">
      <c r="A160" s="63"/>
      <c r="G160" s="11"/>
    </row>
    <row r="161" spans="1:7" x14ac:dyDescent="0.2">
      <c r="A161" s="63"/>
      <c r="G161" s="11"/>
    </row>
    <row r="162" spans="1:7" x14ac:dyDescent="0.2">
      <c r="G162" s="11"/>
    </row>
    <row r="163" spans="1:7" x14ac:dyDescent="0.2">
      <c r="G163" s="11"/>
    </row>
    <row r="164" spans="1:7" x14ac:dyDescent="0.2">
      <c r="A164" s="7" t="s">
        <v>1236</v>
      </c>
      <c r="G164" s="11"/>
    </row>
    <row r="165" spans="1:7" x14ac:dyDescent="0.2">
      <c r="G165" s="11"/>
    </row>
    <row r="166" spans="1:7" x14ac:dyDescent="0.2">
      <c r="G166" s="11"/>
    </row>
    <row r="167" spans="1:7" x14ac:dyDescent="0.2">
      <c r="G167" s="11"/>
    </row>
    <row r="168" spans="1:7" x14ac:dyDescent="0.2">
      <c r="G168" s="11"/>
    </row>
    <row r="169" spans="1:7" x14ac:dyDescent="0.2">
      <c r="G169" s="11"/>
    </row>
    <row r="170" spans="1:7" x14ac:dyDescent="0.2">
      <c r="G170" s="11"/>
    </row>
    <row r="171" spans="1:7" x14ac:dyDescent="0.2">
      <c r="G171" s="11"/>
    </row>
    <row r="172" spans="1:7" x14ac:dyDescent="0.2">
      <c r="G172" s="11"/>
    </row>
    <row r="173" spans="1:7" x14ac:dyDescent="0.2">
      <c r="G173" s="11"/>
    </row>
    <row r="174" spans="1:7" x14ac:dyDescent="0.2">
      <c r="G174" s="11"/>
    </row>
    <row r="175" spans="1:7" x14ac:dyDescent="0.2">
      <c r="G175" s="11"/>
    </row>
    <row r="176" spans="1: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row r="257" spans="7:7" x14ac:dyDescent="0.2">
      <c r="G257" s="11"/>
    </row>
    <row r="258" spans="7:7" x14ac:dyDescent="0.2">
      <c r="G258" s="11"/>
    </row>
    <row r="259" spans="7:7" x14ac:dyDescent="0.2">
      <c r="G259" s="11"/>
    </row>
    <row r="260" spans="7:7" x14ac:dyDescent="0.2">
      <c r="G260" s="11"/>
    </row>
    <row r="261" spans="7:7" x14ac:dyDescent="0.2">
      <c r="G261" s="11"/>
    </row>
    <row r="262" spans="7:7" x14ac:dyDescent="0.2">
      <c r="G262" s="11"/>
    </row>
    <row r="263" spans="7:7" x14ac:dyDescent="0.2">
      <c r="G263" s="11"/>
    </row>
  </sheetData>
  <mergeCells count="5">
    <mergeCell ref="A1:F1"/>
    <mergeCell ref="A121:B121"/>
    <mergeCell ref="A122:B122"/>
    <mergeCell ref="A123:B123"/>
    <mergeCell ref="A129:C129"/>
  </mergeCells>
  <conditionalFormatting sqref="F2:F3 F5:F130">
    <cfRule type="cellIs" dxfId="49" priority="3" stopIfTrue="1" operator="between">
      <formula>0.009</formula>
      <formula>-0.009</formula>
    </cfRule>
  </conditionalFormatting>
  <conditionalFormatting sqref="F264:F65534">
    <cfRule type="cellIs" dxfId="48" priority="1" stopIfTrue="1" operator="between">
      <formula>0.009</formula>
      <formula>-0.009</formula>
    </cfRule>
  </conditionalFormatting>
  <conditionalFormatting sqref="F132:G163">
    <cfRule type="cellIs" dxfId="47" priority="2" stopIfTrue="1" operator="between">
      <formula>0.009</formula>
      <formula>-0.009</formula>
    </cfRule>
  </conditionalFormatting>
  <hyperlinks>
    <hyperlink ref="A132"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6"/>
  <sheetViews>
    <sheetView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4.6640625" style="7" bestFit="1" customWidth="1"/>
    <col min="5" max="5" width="31.109375" style="10" customWidth="1"/>
    <col min="6" max="6" width="14.6640625" style="11" bestFit="1" customWidth="1"/>
    <col min="7" max="16384" width="9.109375" style="7"/>
  </cols>
  <sheetData>
    <row r="1" spans="1:6" s="1" customFormat="1" ht="13.8" x14ac:dyDescent="0.2">
      <c r="A1" s="76" t="s">
        <v>15</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613</v>
      </c>
      <c r="B7" s="21" t="s">
        <v>612</v>
      </c>
      <c r="C7" s="21" t="s">
        <v>98</v>
      </c>
      <c r="D7" s="24">
        <v>23439752</v>
      </c>
      <c r="E7" s="22">
        <v>47205.316550000003</v>
      </c>
      <c r="F7" s="23">
        <v>3.7675978705478599</v>
      </c>
    </row>
    <row r="8" spans="1:6" x14ac:dyDescent="0.2">
      <c r="A8" s="21" t="s">
        <v>492</v>
      </c>
      <c r="B8" s="21" t="s">
        <v>491</v>
      </c>
      <c r="C8" s="21" t="s">
        <v>216</v>
      </c>
      <c r="D8" s="24">
        <v>1100123</v>
      </c>
      <c r="E8" s="22">
        <v>34019.10353</v>
      </c>
      <c r="F8" s="23">
        <v>2.7151666673353798</v>
      </c>
    </row>
    <row r="9" spans="1:6" x14ac:dyDescent="0.2">
      <c r="A9" s="21" t="s">
        <v>438</v>
      </c>
      <c r="B9" s="21" t="s">
        <v>437</v>
      </c>
      <c r="C9" s="21" t="s">
        <v>103</v>
      </c>
      <c r="D9" s="24">
        <v>1076105</v>
      </c>
      <c r="E9" s="22">
        <v>31126.33713</v>
      </c>
      <c r="F9" s="23">
        <v>2.4842863062834999</v>
      </c>
    </row>
    <row r="10" spans="1:6" x14ac:dyDescent="0.2">
      <c r="A10" s="21" t="s">
        <v>615</v>
      </c>
      <c r="B10" s="21" t="s">
        <v>614</v>
      </c>
      <c r="C10" s="21" t="s">
        <v>160</v>
      </c>
      <c r="D10" s="24">
        <v>792366</v>
      </c>
      <c r="E10" s="22">
        <v>30524.711599999999</v>
      </c>
      <c r="F10" s="23">
        <v>2.4362687686128401</v>
      </c>
    </row>
    <row r="11" spans="1:6" x14ac:dyDescent="0.2">
      <c r="A11" s="21" t="s">
        <v>201</v>
      </c>
      <c r="B11" s="21" t="s">
        <v>200</v>
      </c>
      <c r="C11" s="21" t="s">
        <v>202</v>
      </c>
      <c r="D11" s="24">
        <v>1631918</v>
      </c>
      <c r="E11" s="22">
        <v>29633.998960000001</v>
      </c>
      <c r="F11" s="23">
        <v>2.36517832179464</v>
      </c>
    </row>
    <row r="12" spans="1:6" x14ac:dyDescent="0.2">
      <c r="A12" s="21" t="s">
        <v>132</v>
      </c>
      <c r="B12" s="21" t="s">
        <v>131</v>
      </c>
      <c r="C12" s="21" t="s">
        <v>133</v>
      </c>
      <c r="D12" s="24">
        <v>6391052</v>
      </c>
      <c r="E12" s="22">
        <v>28849.208729999998</v>
      </c>
      <c r="F12" s="23">
        <v>2.3025418601527998</v>
      </c>
    </row>
    <row r="13" spans="1:6" x14ac:dyDescent="0.2">
      <c r="A13" s="21" t="s">
        <v>337</v>
      </c>
      <c r="B13" s="21" t="s">
        <v>336</v>
      </c>
      <c r="C13" s="21" t="s">
        <v>338</v>
      </c>
      <c r="D13" s="24">
        <v>3526225</v>
      </c>
      <c r="E13" s="22">
        <v>28807.495139999999</v>
      </c>
      <c r="F13" s="23">
        <v>2.2992125734464999</v>
      </c>
    </row>
    <row r="14" spans="1:6" x14ac:dyDescent="0.2">
      <c r="A14" s="21" t="s">
        <v>256</v>
      </c>
      <c r="B14" s="21" t="s">
        <v>255</v>
      </c>
      <c r="C14" s="21" t="s">
        <v>127</v>
      </c>
      <c r="D14" s="24">
        <v>453937</v>
      </c>
      <c r="E14" s="22">
        <v>26505.381430000001</v>
      </c>
      <c r="F14" s="23">
        <v>2.1154739748001301</v>
      </c>
    </row>
    <row r="15" spans="1:6" x14ac:dyDescent="0.2">
      <c r="A15" s="21" t="s">
        <v>456</v>
      </c>
      <c r="B15" s="21" t="s">
        <v>455</v>
      </c>
      <c r="C15" s="21" t="s">
        <v>103</v>
      </c>
      <c r="D15" s="24">
        <v>539990</v>
      </c>
      <c r="E15" s="22">
        <v>26093.93677</v>
      </c>
      <c r="F15" s="23">
        <v>2.08263534266804</v>
      </c>
    </row>
    <row r="16" spans="1:6" x14ac:dyDescent="0.2">
      <c r="A16" s="21" t="s">
        <v>351</v>
      </c>
      <c r="B16" s="21" t="s">
        <v>350</v>
      </c>
      <c r="C16" s="21" t="s">
        <v>352</v>
      </c>
      <c r="D16" s="24">
        <v>1561228</v>
      </c>
      <c r="E16" s="22">
        <v>25947.609359999999</v>
      </c>
      <c r="F16" s="23">
        <v>2.0709565132773999</v>
      </c>
    </row>
    <row r="17" spans="1:6" x14ac:dyDescent="0.2">
      <c r="A17" s="21" t="s">
        <v>617</v>
      </c>
      <c r="B17" s="21" t="s">
        <v>616</v>
      </c>
      <c r="C17" s="21" t="s">
        <v>187</v>
      </c>
      <c r="D17" s="24">
        <v>3950000</v>
      </c>
      <c r="E17" s="22">
        <v>25447.875</v>
      </c>
      <c r="F17" s="23">
        <v>2.0310712154300399</v>
      </c>
    </row>
    <row r="18" spans="1:6" x14ac:dyDescent="0.2">
      <c r="A18" s="21" t="s">
        <v>619</v>
      </c>
      <c r="B18" s="21" t="s">
        <v>618</v>
      </c>
      <c r="C18" s="21" t="s">
        <v>555</v>
      </c>
      <c r="D18" s="24">
        <v>3195695</v>
      </c>
      <c r="E18" s="22">
        <v>23520.315200000001</v>
      </c>
      <c r="F18" s="23">
        <v>1.8772268875323199</v>
      </c>
    </row>
    <row r="19" spans="1:6" x14ac:dyDescent="0.2">
      <c r="A19" s="21" t="s">
        <v>621</v>
      </c>
      <c r="B19" s="21" t="s">
        <v>620</v>
      </c>
      <c r="C19" s="21" t="s">
        <v>133</v>
      </c>
      <c r="D19" s="24">
        <v>189000</v>
      </c>
      <c r="E19" s="22">
        <v>22881.190500000001</v>
      </c>
      <c r="F19" s="23">
        <v>1.8262164286535201</v>
      </c>
    </row>
    <row r="20" spans="1:6" x14ac:dyDescent="0.2">
      <c r="A20" s="21" t="s">
        <v>222</v>
      </c>
      <c r="B20" s="21" t="s">
        <v>221</v>
      </c>
      <c r="C20" s="21" t="s">
        <v>133</v>
      </c>
      <c r="D20" s="24">
        <v>1444026</v>
      </c>
      <c r="E20" s="22">
        <v>22203.343779999999</v>
      </c>
      <c r="F20" s="23">
        <v>1.77211544924107</v>
      </c>
    </row>
    <row r="21" spans="1:6" x14ac:dyDescent="0.2">
      <c r="A21" s="21" t="s">
        <v>220</v>
      </c>
      <c r="B21" s="21" t="s">
        <v>219</v>
      </c>
      <c r="C21" s="21" t="s">
        <v>109</v>
      </c>
      <c r="D21" s="24">
        <v>4735900</v>
      </c>
      <c r="E21" s="22">
        <v>20513.55085</v>
      </c>
      <c r="F21" s="23">
        <v>1.6372480082401899</v>
      </c>
    </row>
    <row r="22" spans="1:6" x14ac:dyDescent="0.2">
      <c r="A22" s="21" t="s">
        <v>623</v>
      </c>
      <c r="B22" s="21" t="s">
        <v>622</v>
      </c>
      <c r="C22" s="21" t="s">
        <v>202</v>
      </c>
      <c r="D22" s="24">
        <v>1098135</v>
      </c>
      <c r="E22" s="22">
        <v>20451.666239999999</v>
      </c>
      <c r="F22" s="23">
        <v>1.63230881193995</v>
      </c>
    </row>
    <row r="23" spans="1:6" x14ac:dyDescent="0.2">
      <c r="A23" s="21" t="s">
        <v>625</v>
      </c>
      <c r="B23" s="21" t="s">
        <v>624</v>
      </c>
      <c r="C23" s="21" t="s">
        <v>202</v>
      </c>
      <c r="D23" s="24">
        <v>566062</v>
      </c>
      <c r="E23" s="22">
        <v>20362.382259999998</v>
      </c>
      <c r="F23" s="23">
        <v>1.62518278975629</v>
      </c>
    </row>
    <row r="24" spans="1:6" x14ac:dyDescent="0.2">
      <c r="A24" s="21" t="s">
        <v>144</v>
      </c>
      <c r="B24" s="21" t="s">
        <v>143</v>
      </c>
      <c r="C24" s="21" t="s">
        <v>145</v>
      </c>
      <c r="D24" s="24">
        <v>1400578</v>
      </c>
      <c r="E24" s="22">
        <v>20350.39834</v>
      </c>
      <c r="F24" s="23">
        <v>1.62422631716437</v>
      </c>
    </row>
    <row r="25" spans="1:6" x14ac:dyDescent="0.2">
      <c r="A25" s="21" t="s">
        <v>627</v>
      </c>
      <c r="B25" s="21" t="s">
        <v>626</v>
      </c>
      <c r="C25" s="21" t="s">
        <v>142</v>
      </c>
      <c r="D25" s="24">
        <v>2153205</v>
      </c>
      <c r="E25" s="22">
        <v>19857.933110000002</v>
      </c>
      <c r="F25" s="23">
        <v>1.58492119038058</v>
      </c>
    </row>
    <row r="26" spans="1:6" x14ac:dyDescent="0.2">
      <c r="A26" s="21" t="s">
        <v>97</v>
      </c>
      <c r="B26" s="21" t="s">
        <v>96</v>
      </c>
      <c r="C26" s="21" t="s">
        <v>98</v>
      </c>
      <c r="D26" s="24">
        <v>1223175</v>
      </c>
      <c r="E26" s="22">
        <v>19763.450059999999</v>
      </c>
      <c r="F26" s="23">
        <v>1.5773802148295299</v>
      </c>
    </row>
    <row r="27" spans="1:6" x14ac:dyDescent="0.2">
      <c r="A27" s="21" t="s">
        <v>194</v>
      </c>
      <c r="B27" s="21" t="s">
        <v>193</v>
      </c>
      <c r="C27" s="21" t="s">
        <v>195</v>
      </c>
      <c r="D27" s="24">
        <v>11850000</v>
      </c>
      <c r="E27" s="22">
        <v>19591.605</v>
      </c>
      <c r="F27" s="23">
        <v>1.56366474527147</v>
      </c>
    </row>
    <row r="28" spans="1:6" x14ac:dyDescent="0.2">
      <c r="A28" s="21" t="s">
        <v>629</v>
      </c>
      <c r="B28" s="21" t="s">
        <v>628</v>
      </c>
      <c r="C28" s="21" t="s">
        <v>190</v>
      </c>
      <c r="D28" s="24">
        <v>442739</v>
      </c>
      <c r="E28" s="22">
        <v>19555.560259999998</v>
      </c>
      <c r="F28" s="23">
        <v>1.5607879064831001</v>
      </c>
    </row>
    <row r="29" spans="1:6" x14ac:dyDescent="0.2">
      <c r="A29" s="21" t="s">
        <v>631</v>
      </c>
      <c r="B29" s="21" t="s">
        <v>630</v>
      </c>
      <c r="C29" s="21" t="s">
        <v>130</v>
      </c>
      <c r="D29" s="24">
        <v>1491580</v>
      </c>
      <c r="E29" s="22">
        <v>19509.120610000002</v>
      </c>
      <c r="F29" s="23">
        <v>1.5570814187559401</v>
      </c>
    </row>
    <row r="30" spans="1:6" x14ac:dyDescent="0.2">
      <c r="A30" s="21" t="s">
        <v>633</v>
      </c>
      <c r="B30" s="21" t="s">
        <v>632</v>
      </c>
      <c r="C30" s="21" t="s">
        <v>166</v>
      </c>
      <c r="D30" s="24">
        <v>1717030</v>
      </c>
      <c r="E30" s="22">
        <v>19093.373599999999</v>
      </c>
      <c r="F30" s="23">
        <v>1.5238994031687101</v>
      </c>
    </row>
    <row r="31" spans="1:6" x14ac:dyDescent="0.2">
      <c r="A31" s="21" t="s">
        <v>496</v>
      </c>
      <c r="B31" s="21" t="s">
        <v>495</v>
      </c>
      <c r="C31" s="21" t="s">
        <v>98</v>
      </c>
      <c r="D31" s="24">
        <v>23580355</v>
      </c>
      <c r="E31" s="22">
        <v>19045.852729999999</v>
      </c>
      <c r="F31" s="23">
        <v>1.52010662003105</v>
      </c>
    </row>
    <row r="32" spans="1:6" x14ac:dyDescent="0.2">
      <c r="A32" s="21" t="s">
        <v>100</v>
      </c>
      <c r="B32" s="21" t="s">
        <v>99</v>
      </c>
      <c r="C32" s="21" t="s">
        <v>98</v>
      </c>
      <c r="D32" s="24">
        <v>1510566</v>
      </c>
      <c r="E32" s="22">
        <v>18351.866330000001</v>
      </c>
      <c r="F32" s="23">
        <v>1.46471748435902</v>
      </c>
    </row>
    <row r="33" spans="1:6" x14ac:dyDescent="0.2">
      <c r="A33" s="21" t="s">
        <v>192</v>
      </c>
      <c r="B33" s="21" t="s">
        <v>191</v>
      </c>
      <c r="C33" s="21" t="s">
        <v>182</v>
      </c>
      <c r="D33" s="24">
        <v>441027</v>
      </c>
      <c r="E33" s="22">
        <v>18252.122909999998</v>
      </c>
      <c r="F33" s="23">
        <v>1.45675666290377</v>
      </c>
    </row>
    <row r="34" spans="1:6" x14ac:dyDescent="0.2">
      <c r="A34" s="21" t="s">
        <v>635</v>
      </c>
      <c r="B34" s="21" t="s">
        <v>634</v>
      </c>
      <c r="C34" s="21" t="s">
        <v>182</v>
      </c>
      <c r="D34" s="24">
        <v>700000</v>
      </c>
      <c r="E34" s="22">
        <v>18206.3</v>
      </c>
      <c r="F34" s="23">
        <v>1.4530993990454599</v>
      </c>
    </row>
    <row r="35" spans="1:6" x14ac:dyDescent="0.2">
      <c r="A35" s="21" t="s">
        <v>349</v>
      </c>
      <c r="B35" s="21" t="s">
        <v>348</v>
      </c>
      <c r="C35" s="21" t="s">
        <v>187</v>
      </c>
      <c r="D35" s="24">
        <v>5981508</v>
      </c>
      <c r="E35" s="22">
        <v>18138.923009999999</v>
      </c>
      <c r="F35" s="23">
        <v>1.44772183942717</v>
      </c>
    </row>
    <row r="36" spans="1:6" x14ac:dyDescent="0.2">
      <c r="A36" s="21" t="s">
        <v>494</v>
      </c>
      <c r="B36" s="21" t="s">
        <v>493</v>
      </c>
      <c r="C36" s="21" t="s">
        <v>133</v>
      </c>
      <c r="D36" s="24">
        <v>3063102</v>
      </c>
      <c r="E36" s="22">
        <v>17747.612990000001</v>
      </c>
      <c r="F36" s="23">
        <v>1.41649021329212</v>
      </c>
    </row>
    <row r="37" spans="1:6" x14ac:dyDescent="0.2">
      <c r="A37" s="21" t="s">
        <v>442</v>
      </c>
      <c r="B37" s="21" t="s">
        <v>441</v>
      </c>
      <c r="C37" s="21" t="s">
        <v>103</v>
      </c>
      <c r="D37" s="24">
        <v>277965</v>
      </c>
      <c r="E37" s="22">
        <v>17527.08308</v>
      </c>
      <c r="F37" s="23">
        <v>1.39888905986213</v>
      </c>
    </row>
    <row r="38" spans="1:6" x14ac:dyDescent="0.2">
      <c r="A38" s="21" t="s">
        <v>637</v>
      </c>
      <c r="B38" s="21" t="s">
        <v>636</v>
      </c>
      <c r="C38" s="21" t="s">
        <v>638</v>
      </c>
      <c r="D38" s="24">
        <v>400909</v>
      </c>
      <c r="E38" s="22">
        <v>16731.536209999998</v>
      </c>
      <c r="F38" s="23">
        <v>1.3353940785254701</v>
      </c>
    </row>
    <row r="39" spans="1:6" x14ac:dyDescent="0.2">
      <c r="A39" s="21" t="s">
        <v>640</v>
      </c>
      <c r="B39" s="21" t="s">
        <v>639</v>
      </c>
      <c r="C39" s="21" t="s">
        <v>136</v>
      </c>
      <c r="D39" s="24">
        <v>828517</v>
      </c>
      <c r="E39" s="22">
        <v>16694.617549999999</v>
      </c>
      <c r="F39" s="23">
        <v>1.3324474895612399</v>
      </c>
    </row>
    <row r="40" spans="1:6" x14ac:dyDescent="0.2">
      <c r="A40" s="21" t="s">
        <v>197</v>
      </c>
      <c r="B40" s="21" t="s">
        <v>196</v>
      </c>
      <c r="C40" s="21" t="s">
        <v>109</v>
      </c>
      <c r="D40" s="24">
        <v>1444590</v>
      </c>
      <c r="E40" s="22">
        <v>16430.766660000001</v>
      </c>
      <c r="F40" s="23">
        <v>1.31138875880888</v>
      </c>
    </row>
    <row r="41" spans="1:6" x14ac:dyDescent="0.2">
      <c r="A41" s="21" t="s">
        <v>642</v>
      </c>
      <c r="B41" s="21" t="s">
        <v>641</v>
      </c>
      <c r="C41" s="21" t="s">
        <v>163</v>
      </c>
      <c r="D41" s="24">
        <v>38500</v>
      </c>
      <c r="E41" s="22">
        <v>16322.748750000001</v>
      </c>
      <c r="F41" s="23">
        <v>1.3027675254936499</v>
      </c>
    </row>
    <row r="42" spans="1:6" x14ac:dyDescent="0.2">
      <c r="A42" s="21" t="s">
        <v>644</v>
      </c>
      <c r="B42" s="21" t="s">
        <v>643</v>
      </c>
      <c r="C42" s="21" t="s">
        <v>130</v>
      </c>
      <c r="D42" s="24">
        <v>300000</v>
      </c>
      <c r="E42" s="22">
        <v>15928.5</v>
      </c>
      <c r="F42" s="23">
        <v>1.2713013505048001</v>
      </c>
    </row>
    <row r="43" spans="1:6" x14ac:dyDescent="0.2">
      <c r="A43" s="21" t="s">
        <v>646</v>
      </c>
      <c r="B43" s="21" t="s">
        <v>645</v>
      </c>
      <c r="C43" s="21" t="s">
        <v>153</v>
      </c>
      <c r="D43" s="24">
        <v>2452118</v>
      </c>
      <c r="E43" s="22">
        <v>15743.823619999999</v>
      </c>
      <c r="F43" s="23">
        <v>1.25656177481969</v>
      </c>
    </row>
    <row r="44" spans="1:6" x14ac:dyDescent="0.2">
      <c r="A44" s="21" t="s">
        <v>648</v>
      </c>
      <c r="B44" s="21" t="s">
        <v>647</v>
      </c>
      <c r="C44" s="21" t="s">
        <v>352</v>
      </c>
      <c r="D44" s="24">
        <v>354990</v>
      </c>
      <c r="E44" s="22">
        <v>15728.719429999999</v>
      </c>
      <c r="F44" s="23">
        <v>1.25535626412218</v>
      </c>
    </row>
    <row r="45" spans="1:6" x14ac:dyDescent="0.2">
      <c r="A45" s="21" t="s">
        <v>340</v>
      </c>
      <c r="B45" s="21" t="s">
        <v>339</v>
      </c>
      <c r="C45" s="21" t="s">
        <v>98</v>
      </c>
      <c r="D45" s="24">
        <v>8960416</v>
      </c>
      <c r="E45" s="22">
        <v>15436.10864</v>
      </c>
      <c r="F45" s="23">
        <v>1.2320021195072299</v>
      </c>
    </row>
    <row r="46" spans="1:6" x14ac:dyDescent="0.2">
      <c r="A46" s="21" t="s">
        <v>147</v>
      </c>
      <c r="B46" s="21" t="s">
        <v>146</v>
      </c>
      <c r="C46" s="21" t="s">
        <v>148</v>
      </c>
      <c r="D46" s="24">
        <v>4867750</v>
      </c>
      <c r="E46" s="22">
        <v>15384.523880000001</v>
      </c>
      <c r="F46" s="23">
        <v>1.2278849851221001</v>
      </c>
    </row>
    <row r="47" spans="1:6" x14ac:dyDescent="0.2">
      <c r="A47" s="21" t="s">
        <v>650</v>
      </c>
      <c r="B47" s="21" t="s">
        <v>649</v>
      </c>
      <c r="C47" s="21" t="s">
        <v>130</v>
      </c>
      <c r="D47" s="24">
        <v>52304</v>
      </c>
      <c r="E47" s="22">
        <v>14846.5427</v>
      </c>
      <c r="F47" s="23">
        <v>1.1849470938780899</v>
      </c>
    </row>
    <row r="48" spans="1:6" x14ac:dyDescent="0.2">
      <c r="A48" s="21" t="s">
        <v>286</v>
      </c>
      <c r="B48" s="21" t="s">
        <v>285</v>
      </c>
      <c r="C48" s="21" t="s">
        <v>190</v>
      </c>
      <c r="D48" s="24">
        <v>571157</v>
      </c>
      <c r="E48" s="22">
        <v>14796.678819999999</v>
      </c>
      <c r="F48" s="23">
        <v>1.1809673080862499</v>
      </c>
    </row>
    <row r="49" spans="1:6" x14ac:dyDescent="0.2">
      <c r="A49" s="21" t="s">
        <v>249</v>
      </c>
      <c r="B49" s="21" t="s">
        <v>248</v>
      </c>
      <c r="C49" s="21" t="s">
        <v>148</v>
      </c>
      <c r="D49" s="24">
        <v>297500</v>
      </c>
      <c r="E49" s="22">
        <v>14645.47875</v>
      </c>
      <c r="F49" s="23">
        <v>1.1688995770891399</v>
      </c>
    </row>
    <row r="50" spans="1:6" x14ac:dyDescent="0.2">
      <c r="A50" s="21" t="s">
        <v>652</v>
      </c>
      <c r="B50" s="21" t="s">
        <v>651</v>
      </c>
      <c r="C50" s="21" t="s">
        <v>160</v>
      </c>
      <c r="D50" s="24">
        <v>260552</v>
      </c>
      <c r="E50" s="22">
        <v>14599.770769999999</v>
      </c>
      <c r="F50" s="23">
        <v>1.1652514861387799</v>
      </c>
    </row>
    <row r="51" spans="1:6" x14ac:dyDescent="0.2">
      <c r="A51" s="21" t="s">
        <v>654</v>
      </c>
      <c r="B51" s="21" t="s">
        <v>653</v>
      </c>
      <c r="C51" s="21" t="s">
        <v>130</v>
      </c>
      <c r="D51" s="24">
        <v>522877</v>
      </c>
      <c r="E51" s="22">
        <v>14092.05803</v>
      </c>
      <c r="F51" s="23">
        <v>1.1247294098584899</v>
      </c>
    </row>
    <row r="52" spans="1:6" x14ac:dyDescent="0.2">
      <c r="A52" s="21" t="s">
        <v>656</v>
      </c>
      <c r="B52" s="21" t="s">
        <v>655</v>
      </c>
      <c r="C52" s="21" t="s">
        <v>133</v>
      </c>
      <c r="D52" s="24">
        <v>895000</v>
      </c>
      <c r="E52" s="22">
        <v>13262.11</v>
      </c>
      <c r="F52" s="23">
        <v>1.05848876878195</v>
      </c>
    </row>
    <row r="53" spans="1:6" x14ac:dyDescent="0.2">
      <c r="A53" s="21" t="s">
        <v>581</v>
      </c>
      <c r="B53" s="21" t="s">
        <v>580</v>
      </c>
      <c r="C53" s="21" t="s">
        <v>190</v>
      </c>
      <c r="D53" s="24">
        <v>1602334</v>
      </c>
      <c r="E53" s="22">
        <v>13236.08001</v>
      </c>
      <c r="F53" s="23">
        <v>1.0564112372227501</v>
      </c>
    </row>
    <row r="54" spans="1:6" x14ac:dyDescent="0.2">
      <c r="A54" s="21" t="s">
        <v>658</v>
      </c>
      <c r="B54" s="21" t="s">
        <v>657</v>
      </c>
      <c r="C54" s="21" t="s">
        <v>182</v>
      </c>
      <c r="D54" s="24">
        <v>943493</v>
      </c>
      <c r="E54" s="22">
        <v>13224.46963</v>
      </c>
      <c r="F54" s="23">
        <v>1.0554845779783899</v>
      </c>
    </row>
    <row r="55" spans="1:6" x14ac:dyDescent="0.2">
      <c r="A55" s="21" t="s">
        <v>498</v>
      </c>
      <c r="B55" s="21" t="s">
        <v>497</v>
      </c>
      <c r="C55" s="21" t="s">
        <v>98</v>
      </c>
      <c r="D55" s="24">
        <v>5630441</v>
      </c>
      <c r="E55" s="22">
        <v>12993.93174</v>
      </c>
      <c r="F55" s="23">
        <v>1.03708465765321</v>
      </c>
    </row>
    <row r="56" spans="1:6" x14ac:dyDescent="0.2">
      <c r="A56" s="21" t="s">
        <v>660</v>
      </c>
      <c r="B56" s="21" t="s">
        <v>659</v>
      </c>
      <c r="C56" s="21" t="s">
        <v>182</v>
      </c>
      <c r="D56" s="24">
        <v>17469870</v>
      </c>
      <c r="E56" s="22">
        <v>12903.24598</v>
      </c>
      <c r="F56" s="23">
        <v>1.0298467552041699</v>
      </c>
    </row>
    <row r="57" spans="1:6" x14ac:dyDescent="0.2">
      <c r="A57" s="21" t="s">
        <v>662</v>
      </c>
      <c r="B57" s="21" t="s">
        <v>661</v>
      </c>
      <c r="C57" s="21" t="s">
        <v>166</v>
      </c>
      <c r="D57" s="24">
        <v>625000</v>
      </c>
      <c r="E57" s="22">
        <v>12548.75</v>
      </c>
      <c r="F57" s="23">
        <v>1.00155336799743</v>
      </c>
    </row>
    <row r="58" spans="1:6" x14ac:dyDescent="0.2">
      <c r="A58" s="21" t="s">
        <v>138</v>
      </c>
      <c r="B58" s="21" t="s">
        <v>137</v>
      </c>
      <c r="C58" s="21" t="s">
        <v>139</v>
      </c>
      <c r="D58" s="24">
        <v>1800000</v>
      </c>
      <c r="E58" s="22">
        <v>12133.8</v>
      </c>
      <c r="F58" s="23">
        <v>0.96843496416832497</v>
      </c>
    </row>
    <row r="59" spans="1:6" x14ac:dyDescent="0.2">
      <c r="A59" s="21" t="s">
        <v>358</v>
      </c>
      <c r="B59" s="21" t="s">
        <v>357</v>
      </c>
      <c r="C59" s="21" t="s">
        <v>174</v>
      </c>
      <c r="D59" s="24">
        <v>3325151</v>
      </c>
      <c r="E59" s="22">
        <v>11280.574769999999</v>
      </c>
      <c r="F59" s="23">
        <v>0.90033649995739695</v>
      </c>
    </row>
    <row r="60" spans="1:6" x14ac:dyDescent="0.2">
      <c r="A60" s="21" t="s">
        <v>664</v>
      </c>
      <c r="B60" s="21" t="s">
        <v>663</v>
      </c>
      <c r="C60" s="21" t="s">
        <v>130</v>
      </c>
      <c r="D60" s="24">
        <v>2422358</v>
      </c>
      <c r="E60" s="22">
        <v>11237.31876</v>
      </c>
      <c r="F60" s="23">
        <v>0.89688410808556596</v>
      </c>
    </row>
    <row r="61" spans="1:6" x14ac:dyDescent="0.2">
      <c r="A61" s="21" t="s">
        <v>152</v>
      </c>
      <c r="B61" s="21" t="s">
        <v>151</v>
      </c>
      <c r="C61" s="21" t="s">
        <v>153</v>
      </c>
      <c r="D61" s="24">
        <v>1837180</v>
      </c>
      <c r="E61" s="22">
        <v>11001.03384</v>
      </c>
      <c r="F61" s="23">
        <v>0.87802550006221702</v>
      </c>
    </row>
    <row r="62" spans="1:6" x14ac:dyDescent="0.2">
      <c r="A62" s="21" t="s">
        <v>500</v>
      </c>
      <c r="B62" s="21" t="s">
        <v>499</v>
      </c>
      <c r="C62" s="21" t="s">
        <v>142</v>
      </c>
      <c r="D62" s="24">
        <v>3157002</v>
      </c>
      <c r="E62" s="22">
        <v>10956.37544</v>
      </c>
      <c r="F62" s="23">
        <v>0.87446117923907696</v>
      </c>
    </row>
    <row r="63" spans="1:6" x14ac:dyDescent="0.2">
      <c r="A63" s="21" t="s">
        <v>666</v>
      </c>
      <c r="B63" s="21" t="s">
        <v>665</v>
      </c>
      <c r="C63" s="21" t="s">
        <v>160</v>
      </c>
      <c r="D63" s="24">
        <v>250000</v>
      </c>
      <c r="E63" s="22">
        <v>10669.875</v>
      </c>
      <c r="F63" s="23">
        <v>0.851594719981004</v>
      </c>
    </row>
    <row r="64" spans="1:6" x14ac:dyDescent="0.2">
      <c r="A64" s="21" t="s">
        <v>150</v>
      </c>
      <c r="B64" s="21" t="s">
        <v>149</v>
      </c>
      <c r="C64" s="21" t="s">
        <v>98</v>
      </c>
      <c r="D64" s="24">
        <v>730366</v>
      </c>
      <c r="E64" s="22">
        <v>10428.16575</v>
      </c>
      <c r="F64" s="23">
        <v>0.83230317991417402</v>
      </c>
    </row>
    <row r="65" spans="1:9" x14ac:dyDescent="0.2">
      <c r="A65" s="21" t="s">
        <v>668</v>
      </c>
      <c r="B65" s="21" t="s">
        <v>667</v>
      </c>
      <c r="C65" s="21" t="s">
        <v>160</v>
      </c>
      <c r="D65" s="24">
        <v>665000</v>
      </c>
      <c r="E65" s="22">
        <v>9878.5750000000007</v>
      </c>
      <c r="F65" s="23">
        <v>0.78843869407432998</v>
      </c>
    </row>
    <row r="66" spans="1:9" x14ac:dyDescent="0.2">
      <c r="A66" s="21" t="s">
        <v>670</v>
      </c>
      <c r="B66" s="21" t="s">
        <v>669</v>
      </c>
      <c r="C66" s="21" t="s">
        <v>187</v>
      </c>
      <c r="D66" s="24">
        <v>5400000</v>
      </c>
      <c r="E66" s="22">
        <v>9714.06</v>
      </c>
      <c r="F66" s="23">
        <v>0.77530825858584795</v>
      </c>
    </row>
    <row r="67" spans="1:9" x14ac:dyDescent="0.2">
      <c r="A67" s="21" t="s">
        <v>598</v>
      </c>
      <c r="B67" s="21" t="s">
        <v>597</v>
      </c>
      <c r="C67" s="21" t="s">
        <v>153</v>
      </c>
      <c r="D67" s="24">
        <v>5217419</v>
      </c>
      <c r="E67" s="22">
        <v>9356.9192349999994</v>
      </c>
      <c r="F67" s="23">
        <v>0.74680378315722495</v>
      </c>
    </row>
    <row r="68" spans="1:9" x14ac:dyDescent="0.2">
      <c r="A68" s="21" t="s">
        <v>672</v>
      </c>
      <c r="B68" s="21" t="s">
        <v>671</v>
      </c>
      <c r="C68" s="21" t="s">
        <v>133</v>
      </c>
      <c r="D68" s="24">
        <v>419825</v>
      </c>
      <c r="E68" s="22">
        <v>9003.3570380000001</v>
      </c>
      <c r="F68" s="23">
        <v>0.718584923971894</v>
      </c>
    </row>
    <row r="69" spans="1:9" x14ac:dyDescent="0.2">
      <c r="A69" s="21" t="s">
        <v>258</v>
      </c>
      <c r="B69" s="21" t="s">
        <v>257</v>
      </c>
      <c r="C69" s="21" t="s">
        <v>112</v>
      </c>
      <c r="D69" s="24">
        <v>2249775</v>
      </c>
      <c r="E69" s="22">
        <v>8824.7424379999993</v>
      </c>
      <c r="F69" s="23">
        <v>0.70432915712630995</v>
      </c>
    </row>
    <row r="70" spans="1:9" x14ac:dyDescent="0.2">
      <c r="A70" s="21" t="s">
        <v>215</v>
      </c>
      <c r="B70" s="21" t="s">
        <v>214</v>
      </c>
      <c r="C70" s="21" t="s">
        <v>216</v>
      </c>
      <c r="D70" s="24">
        <v>330000</v>
      </c>
      <c r="E70" s="22">
        <v>8728.17</v>
      </c>
      <c r="F70" s="23">
        <v>0.69662142125344495</v>
      </c>
    </row>
    <row r="71" spans="1:9" x14ac:dyDescent="0.2">
      <c r="A71" s="21" t="s">
        <v>528</v>
      </c>
      <c r="B71" s="21" t="s">
        <v>527</v>
      </c>
      <c r="C71" s="21" t="s">
        <v>182</v>
      </c>
      <c r="D71" s="24">
        <v>1496474</v>
      </c>
      <c r="E71" s="22">
        <v>7831.0484420000003</v>
      </c>
      <c r="F71" s="23">
        <v>0.62501945947095605</v>
      </c>
    </row>
    <row r="72" spans="1:9" x14ac:dyDescent="0.2">
      <c r="A72" s="21" t="s">
        <v>674</v>
      </c>
      <c r="B72" s="21" t="s">
        <v>673</v>
      </c>
      <c r="C72" s="21" t="s">
        <v>182</v>
      </c>
      <c r="D72" s="24">
        <v>745117</v>
      </c>
      <c r="E72" s="22">
        <v>7756.6679700000004</v>
      </c>
      <c r="F72" s="23">
        <v>0.61908293095259004</v>
      </c>
    </row>
    <row r="73" spans="1:9" x14ac:dyDescent="0.2">
      <c r="A73" s="21" t="s">
        <v>676</v>
      </c>
      <c r="B73" s="21" t="s">
        <v>675</v>
      </c>
      <c r="C73" s="21" t="s">
        <v>174</v>
      </c>
      <c r="D73" s="24">
        <v>1318364</v>
      </c>
      <c r="E73" s="22">
        <v>7224.63472</v>
      </c>
      <c r="F73" s="23">
        <v>0.57661976183820696</v>
      </c>
    </row>
    <row r="74" spans="1:9" x14ac:dyDescent="0.2">
      <c r="A74" s="21" t="s">
        <v>678</v>
      </c>
      <c r="B74" s="21" t="s">
        <v>677</v>
      </c>
      <c r="C74" s="21" t="s">
        <v>361</v>
      </c>
      <c r="D74" s="24">
        <v>609700</v>
      </c>
      <c r="E74" s="22">
        <v>6343.6236500000005</v>
      </c>
      <c r="F74" s="23">
        <v>0.50630362641423898</v>
      </c>
    </row>
    <row r="75" spans="1:9" x14ac:dyDescent="0.2">
      <c r="A75" s="21" t="s">
        <v>680</v>
      </c>
      <c r="B75" s="21" t="s">
        <v>679</v>
      </c>
      <c r="C75" s="21" t="s">
        <v>182</v>
      </c>
      <c r="D75" s="24">
        <v>175000</v>
      </c>
      <c r="E75" s="22">
        <v>5815.7749999999996</v>
      </c>
      <c r="F75" s="23">
        <v>0.46417444277440201</v>
      </c>
    </row>
    <row r="76" spans="1:9" x14ac:dyDescent="0.2">
      <c r="A76" s="21" t="s">
        <v>682</v>
      </c>
      <c r="B76" s="21" t="s">
        <v>681</v>
      </c>
      <c r="C76" s="21" t="s">
        <v>130</v>
      </c>
      <c r="D76" s="24">
        <v>300000</v>
      </c>
      <c r="E76" s="22">
        <v>5735.55</v>
      </c>
      <c r="F76" s="23">
        <v>0.45777144495010902</v>
      </c>
    </row>
    <row r="77" spans="1:9" x14ac:dyDescent="0.2">
      <c r="A77" s="21" t="s">
        <v>550</v>
      </c>
      <c r="B77" s="21" t="s">
        <v>549</v>
      </c>
      <c r="C77" s="21" t="s">
        <v>402</v>
      </c>
      <c r="D77" s="24">
        <v>750000</v>
      </c>
      <c r="E77" s="22">
        <v>5289.75</v>
      </c>
      <c r="F77" s="23">
        <v>0.42219081010972598</v>
      </c>
    </row>
    <row r="78" spans="1:9" x14ac:dyDescent="0.2">
      <c r="A78" s="21" t="s">
        <v>530</v>
      </c>
      <c r="B78" s="21" t="s">
        <v>529</v>
      </c>
      <c r="C78" s="21" t="s">
        <v>163</v>
      </c>
      <c r="D78" s="24">
        <v>600000</v>
      </c>
      <c r="E78" s="22">
        <v>5219.3999999999996</v>
      </c>
      <c r="F78" s="23">
        <v>0.41657596564803701</v>
      </c>
    </row>
    <row r="79" spans="1:9" x14ac:dyDescent="0.2">
      <c r="A79" s="21" t="s">
        <v>586</v>
      </c>
      <c r="B79" s="21" t="s">
        <v>585</v>
      </c>
      <c r="C79" s="21" t="s">
        <v>383</v>
      </c>
      <c r="D79" s="24">
        <v>200000</v>
      </c>
      <c r="E79" s="22">
        <v>4332.3</v>
      </c>
      <c r="F79" s="23">
        <v>0.34577385446162201</v>
      </c>
    </row>
    <row r="80" spans="1:9" x14ac:dyDescent="0.2">
      <c r="A80" s="20" t="s">
        <v>25</v>
      </c>
      <c r="B80" s="20"/>
      <c r="C80" s="20"/>
      <c r="D80" s="20"/>
      <c r="E80" s="25">
        <f>SUM(E7:E79)</f>
        <v>1213396.8032829999</v>
      </c>
      <c r="F80" s="26">
        <f>SUM(F7:F79)</f>
        <v>96.84483753723751</v>
      </c>
      <c r="G80" s="14"/>
      <c r="H80" s="14"/>
      <c r="I80" s="14"/>
    </row>
    <row r="81" spans="1:9" x14ac:dyDescent="0.2">
      <c r="A81" s="21"/>
      <c r="B81" s="21"/>
      <c r="C81" s="21"/>
      <c r="D81" s="21"/>
      <c r="E81" s="22"/>
      <c r="F81" s="23"/>
    </row>
    <row r="82" spans="1:9" x14ac:dyDescent="0.2">
      <c r="A82" s="20" t="s">
        <v>308</v>
      </c>
      <c r="B82" s="21"/>
      <c r="C82" s="21"/>
      <c r="D82" s="21"/>
      <c r="E82" s="22"/>
      <c r="F82" s="23"/>
    </row>
    <row r="83" spans="1:9" x14ac:dyDescent="0.2">
      <c r="A83" s="21"/>
      <c r="B83" s="21" t="s">
        <v>309</v>
      </c>
      <c r="C83" s="21" t="s">
        <v>187</v>
      </c>
      <c r="D83" s="24">
        <v>8100</v>
      </c>
      <c r="E83" s="22">
        <v>8.0999999999999996E-4</v>
      </c>
      <c r="F83" s="23">
        <v>6.4648528983199205E-8</v>
      </c>
    </row>
    <row r="84" spans="1:9" x14ac:dyDescent="0.2">
      <c r="A84" s="20" t="s">
        <v>25</v>
      </c>
      <c r="B84" s="20"/>
      <c r="C84" s="20"/>
      <c r="D84" s="20"/>
      <c r="E84" s="25">
        <f>SUM(E82:E83)</f>
        <v>8.0999999999999996E-4</v>
      </c>
      <c r="F84" s="26">
        <f>SUM(F82:F83)</f>
        <v>6.4648528983199205E-8</v>
      </c>
      <c r="G84" s="14"/>
      <c r="H84" s="14"/>
      <c r="I84" s="14"/>
    </row>
    <row r="85" spans="1:9" x14ac:dyDescent="0.2">
      <c r="A85" s="21"/>
      <c r="B85" s="21"/>
      <c r="C85" s="21"/>
      <c r="D85" s="21"/>
      <c r="E85" s="22"/>
      <c r="F85" s="23"/>
    </row>
    <row r="86" spans="1:9" x14ac:dyDescent="0.2">
      <c r="A86" s="20" t="s">
        <v>29</v>
      </c>
      <c r="B86" s="20"/>
      <c r="C86" s="20"/>
      <c r="D86" s="20"/>
      <c r="E86" s="25">
        <f>E80+E84</f>
        <v>1213396.804093</v>
      </c>
      <c r="F86" s="26">
        <f>F80+F84</f>
        <v>96.844837601886042</v>
      </c>
      <c r="G86" s="14"/>
      <c r="H86" s="14"/>
      <c r="I86" s="14"/>
    </row>
    <row r="87" spans="1:9" x14ac:dyDescent="0.2">
      <c r="A87" s="20"/>
      <c r="B87" s="20"/>
      <c r="C87" s="20"/>
      <c r="D87" s="20"/>
      <c r="E87" s="25"/>
      <c r="F87" s="26"/>
      <c r="G87" s="14"/>
      <c r="H87" s="14"/>
      <c r="I87" s="14"/>
    </row>
    <row r="88" spans="1:9" x14ac:dyDescent="0.2">
      <c r="A88" s="20" t="s">
        <v>31</v>
      </c>
      <c r="B88" s="20"/>
      <c r="C88" s="20"/>
      <c r="D88" s="20"/>
      <c r="E88" s="25">
        <f>E90-(E80+E84)</f>
        <v>39531.93649829994</v>
      </c>
      <c r="F88" s="26">
        <f>F90-(F80+F84)</f>
        <v>3.1551623981139585</v>
      </c>
      <c r="G88" s="14"/>
      <c r="H88" s="14"/>
      <c r="I88" s="14"/>
    </row>
    <row r="89" spans="1:9" x14ac:dyDescent="0.2">
      <c r="A89" s="20"/>
      <c r="B89" s="20"/>
      <c r="C89" s="20"/>
      <c r="D89" s="20"/>
      <c r="E89" s="25"/>
      <c r="F89" s="26"/>
      <c r="G89" s="14"/>
      <c r="H89" s="14"/>
      <c r="I89" s="14"/>
    </row>
    <row r="90" spans="1:9" x14ac:dyDescent="0.2">
      <c r="A90" s="27" t="s">
        <v>30</v>
      </c>
      <c r="B90" s="27"/>
      <c r="C90" s="27"/>
      <c r="D90" s="27"/>
      <c r="E90" s="28">
        <v>1252928.7405913</v>
      </c>
      <c r="F90" s="29">
        <v>100</v>
      </c>
      <c r="G90" s="14"/>
      <c r="H90" s="14"/>
      <c r="I90" s="14"/>
    </row>
    <row r="91" spans="1:9" x14ac:dyDescent="0.2">
      <c r="F91" s="15" t="s">
        <v>683</v>
      </c>
    </row>
    <row r="92" spans="1:9" x14ac:dyDescent="0.2">
      <c r="A92" s="14" t="s">
        <v>33</v>
      </c>
    </row>
    <row r="93" spans="1:9" x14ac:dyDescent="0.2">
      <c r="A93" s="14" t="s">
        <v>320</v>
      </c>
    </row>
    <row r="95" spans="1:9" x14ac:dyDescent="0.2">
      <c r="A95" s="14" t="s">
        <v>34</v>
      </c>
    </row>
    <row r="96" spans="1:9" x14ac:dyDescent="0.2">
      <c r="A96" s="14" t="s">
        <v>35</v>
      </c>
    </row>
    <row r="97" spans="1:4" x14ac:dyDescent="0.2">
      <c r="A97" s="14" t="s">
        <v>36</v>
      </c>
      <c r="B97" s="14"/>
      <c r="C97" s="30" t="s">
        <v>38</v>
      </c>
      <c r="D97" s="14" t="s">
        <v>37</v>
      </c>
    </row>
    <row r="98" spans="1:4" x14ac:dyDescent="0.2">
      <c r="A98" s="7" t="s">
        <v>56</v>
      </c>
      <c r="C98" s="31">
        <v>2146.5882999999999</v>
      </c>
      <c r="D98" s="31">
        <v>2731.6986999999999</v>
      </c>
    </row>
    <row r="99" spans="1:4" x14ac:dyDescent="0.2">
      <c r="A99" s="7" t="s">
        <v>92</v>
      </c>
      <c r="C99" s="31">
        <v>85.9345</v>
      </c>
      <c r="D99" s="31">
        <v>100.9907</v>
      </c>
    </row>
    <row r="100" spans="1:4" x14ac:dyDescent="0.2">
      <c r="A100" s="7" t="s">
        <v>57</v>
      </c>
      <c r="C100" s="31">
        <v>2385.2491</v>
      </c>
      <c r="D100" s="31">
        <v>3047.4904000000001</v>
      </c>
    </row>
    <row r="101" spans="1:4" x14ac:dyDescent="0.2">
      <c r="A101" s="7" t="s">
        <v>93</v>
      </c>
      <c r="C101" s="31">
        <v>101.97669999999999</v>
      </c>
      <c r="D101" s="31">
        <v>120.3399</v>
      </c>
    </row>
    <row r="103" spans="1:4" x14ac:dyDescent="0.2">
      <c r="A103" s="14" t="s">
        <v>39</v>
      </c>
    </row>
    <row r="104" spans="1:4" x14ac:dyDescent="0.2">
      <c r="A104" s="78" t="s">
        <v>40</v>
      </c>
      <c r="B104" s="79"/>
      <c r="C104" s="32" t="s">
        <v>41</v>
      </c>
    </row>
    <row r="105" spans="1:4" x14ac:dyDescent="0.2">
      <c r="A105" s="74" t="s">
        <v>92</v>
      </c>
      <c r="B105" s="75"/>
      <c r="C105" s="33">
        <v>8</v>
      </c>
    </row>
    <row r="106" spans="1:4" x14ac:dyDescent="0.2">
      <c r="A106" s="74" t="s">
        <v>93</v>
      </c>
      <c r="B106" s="75"/>
      <c r="C106" s="33">
        <v>9.5</v>
      </c>
    </row>
    <row r="107" spans="1:4" x14ac:dyDescent="0.2">
      <c r="A107" s="7" t="s">
        <v>42</v>
      </c>
    </row>
    <row r="108" spans="1:4" x14ac:dyDescent="0.2">
      <c r="A108" s="7" t="s">
        <v>43</v>
      </c>
    </row>
    <row r="110" spans="1:4" x14ac:dyDescent="0.2">
      <c r="A110" s="14" t="s">
        <v>321</v>
      </c>
      <c r="D110" s="51">
        <v>0.16350000000000001</v>
      </c>
    </row>
    <row r="112" spans="1:4" x14ac:dyDescent="0.2">
      <c r="A112" s="81" t="s">
        <v>45</v>
      </c>
      <c r="B112" s="81"/>
      <c r="C112" s="81"/>
      <c r="D112" s="30" t="s">
        <v>46</v>
      </c>
    </row>
    <row r="114" spans="1:1" x14ac:dyDescent="0.2">
      <c r="A114" s="14" t="s">
        <v>863</v>
      </c>
    </row>
    <row r="115" spans="1:1" x14ac:dyDescent="0.2">
      <c r="A115" s="14"/>
    </row>
    <row r="116" spans="1:1" x14ac:dyDescent="0.2">
      <c r="A116" s="61" t="s">
        <v>854</v>
      </c>
    </row>
    <row r="117" spans="1:1" x14ac:dyDescent="0.2">
      <c r="A117" s="62"/>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29" spans="1:1" x14ac:dyDescent="0.2">
      <c r="A129" s="63"/>
    </row>
    <row r="130" spans="1:1" x14ac:dyDescent="0.2">
      <c r="A130" s="61" t="s">
        <v>864</v>
      </c>
    </row>
    <row r="131" spans="1:1" x14ac:dyDescent="0.2">
      <c r="A131" s="63"/>
    </row>
    <row r="132" spans="1:1" x14ac:dyDescent="0.2">
      <c r="A132" s="61" t="s">
        <v>855</v>
      </c>
    </row>
    <row r="133" spans="1:1" x14ac:dyDescent="0.2">
      <c r="A133" s="63"/>
    </row>
    <row r="134" spans="1:1" x14ac:dyDescent="0.2">
      <c r="A134" s="63"/>
    </row>
    <row r="135" spans="1:1" x14ac:dyDescent="0.2">
      <c r="A135" s="63"/>
    </row>
    <row r="136" spans="1:1" x14ac:dyDescent="0.2">
      <c r="A136" s="63"/>
    </row>
    <row r="137" spans="1:1" x14ac:dyDescent="0.2">
      <c r="A137" s="63"/>
    </row>
    <row r="138" spans="1:1" x14ac:dyDescent="0.2">
      <c r="A138" s="63"/>
    </row>
    <row r="139" spans="1:1" x14ac:dyDescent="0.2">
      <c r="A139" s="63"/>
    </row>
    <row r="140" spans="1:1" x14ac:dyDescent="0.2">
      <c r="A140" s="63"/>
    </row>
    <row r="141" spans="1:1" x14ac:dyDescent="0.2">
      <c r="A141" s="63"/>
    </row>
    <row r="142" spans="1:1" x14ac:dyDescent="0.2">
      <c r="A142" s="63"/>
    </row>
    <row r="143" spans="1:1" x14ac:dyDescent="0.2">
      <c r="A143" s="63"/>
    </row>
    <row r="144" spans="1:1" x14ac:dyDescent="0.2">
      <c r="A144" s="63"/>
    </row>
    <row r="146" spans="1:1" x14ac:dyDescent="0.2">
      <c r="A146" s="7" t="s">
        <v>1236</v>
      </c>
    </row>
  </sheetData>
  <mergeCells count="5">
    <mergeCell ref="A1:F1"/>
    <mergeCell ref="A104:B104"/>
    <mergeCell ref="A105:B105"/>
    <mergeCell ref="A106:B106"/>
    <mergeCell ref="A112:C112"/>
  </mergeCells>
  <conditionalFormatting sqref="F2:F3 F247:F65536">
    <cfRule type="cellIs" dxfId="46" priority="2" stopIfTrue="1" operator="between">
      <formula>0.009</formula>
      <formula>-0.009</formula>
    </cfRule>
  </conditionalFormatting>
  <conditionalFormatting sqref="F5:F145">
    <cfRule type="cellIs" dxfId="4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34"/>
  <sheetViews>
    <sheetView workbookViewId="0">
      <selection sqref="A1:F1"/>
    </sheetView>
  </sheetViews>
  <sheetFormatPr defaultColWidth="9.109375" defaultRowHeight="10.199999999999999" x14ac:dyDescent="0.2"/>
  <cols>
    <col min="1" max="1" width="38.6640625" style="7" bestFit="1" customWidth="1"/>
    <col min="2" max="2" width="37" style="7" bestFit="1" customWidth="1"/>
    <col min="3" max="3" width="35.44140625" style="7" bestFit="1" customWidth="1"/>
    <col min="4" max="4" width="14.6640625" style="7" bestFit="1" customWidth="1"/>
    <col min="5" max="5" width="31.109375" style="10" customWidth="1"/>
    <col min="6" max="6" width="13.5546875" style="11" bestFit="1" customWidth="1"/>
    <col min="7" max="16384" width="9.109375" style="7"/>
  </cols>
  <sheetData>
    <row r="1" spans="1:6" s="1" customFormat="1" ht="13.8" x14ac:dyDescent="0.2">
      <c r="A1" s="76" t="s">
        <v>16</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132</v>
      </c>
      <c r="B7" s="21" t="s">
        <v>131</v>
      </c>
      <c r="C7" s="21" t="s">
        <v>133</v>
      </c>
      <c r="D7" s="24">
        <v>4978205</v>
      </c>
      <c r="E7" s="22">
        <v>22471.61737</v>
      </c>
      <c r="F7" s="23">
        <v>4.4707521393494698</v>
      </c>
    </row>
    <row r="8" spans="1:6" x14ac:dyDescent="0.2">
      <c r="A8" s="21" t="s">
        <v>220</v>
      </c>
      <c r="B8" s="21" t="s">
        <v>219</v>
      </c>
      <c r="C8" s="21" t="s">
        <v>109</v>
      </c>
      <c r="D8" s="24">
        <v>4758158</v>
      </c>
      <c r="E8" s="22">
        <v>20609.961380000001</v>
      </c>
      <c r="F8" s="23">
        <v>4.1003737031654897</v>
      </c>
    </row>
    <row r="9" spans="1:6" x14ac:dyDescent="0.2">
      <c r="A9" s="21" t="s">
        <v>100</v>
      </c>
      <c r="B9" s="21" t="s">
        <v>99</v>
      </c>
      <c r="C9" s="21" t="s">
        <v>98</v>
      </c>
      <c r="D9" s="24">
        <v>1694988</v>
      </c>
      <c r="E9" s="22">
        <v>20592.409210000002</v>
      </c>
      <c r="F9" s="23">
        <v>4.0968816803045804</v>
      </c>
    </row>
    <row r="10" spans="1:6" x14ac:dyDescent="0.2">
      <c r="A10" s="21" t="s">
        <v>108</v>
      </c>
      <c r="B10" s="21" t="s">
        <v>107</v>
      </c>
      <c r="C10" s="21" t="s">
        <v>109</v>
      </c>
      <c r="D10" s="24">
        <v>1342233</v>
      </c>
      <c r="E10" s="22">
        <v>20020.07631</v>
      </c>
      <c r="F10" s="23">
        <v>3.9830154420643802</v>
      </c>
    </row>
    <row r="11" spans="1:6" x14ac:dyDescent="0.2">
      <c r="A11" s="21" t="s">
        <v>97</v>
      </c>
      <c r="B11" s="21" t="s">
        <v>96</v>
      </c>
      <c r="C11" s="21" t="s">
        <v>98</v>
      </c>
      <c r="D11" s="24">
        <v>1083532</v>
      </c>
      <c r="E11" s="22">
        <v>17507.168290000001</v>
      </c>
      <c r="F11" s="23">
        <v>3.4830697229190402</v>
      </c>
    </row>
    <row r="12" spans="1:6" x14ac:dyDescent="0.2">
      <c r="A12" s="21" t="s">
        <v>111</v>
      </c>
      <c r="B12" s="21" t="s">
        <v>110</v>
      </c>
      <c r="C12" s="21" t="s">
        <v>112</v>
      </c>
      <c r="D12" s="24">
        <v>558976</v>
      </c>
      <c r="E12" s="22">
        <v>16829.928899999999</v>
      </c>
      <c r="F12" s="23">
        <v>3.34833222708858</v>
      </c>
    </row>
    <row r="13" spans="1:6" x14ac:dyDescent="0.2">
      <c r="A13" s="21" t="s">
        <v>538</v>
      </c>
      <c r="B13" s="21" t="s">
        <v>537</v>
      </c>
      <c r="C13" s="21" t="s">
        <v>160</v>
      </c>
      <c r="D13" s="24">
        <v>1142106</v>
      </c>
      <c r="E13" s="22">
        <v>15492.667890000001</v>
      </c>
      <c r="F13" s="23">
        <v>3.08228272905344</v>
      </c>
    </row>
    <row r="14" spans="1:6" x14ac:dyDescent="0.2">
      <c r="A14" s="21" t="s">
        <v>428</v>
      </c>
      <c r="B14" s="21" t="s">
        <v>427</v>
      </c>
      <c r="C14" s="21" t="s">
        <v>103</v>
      </c>
      <c r="D14" s="24">
        <v>1878438</v>
      </c>
      <c r="E14" s="22">
        <v>14902.587869999999</v>
      </c>
      <c r="F14" s="23">
        <v>2.9648856824427998</v>
      </c>
    </row>
    <row r="15" spans="1:6" x14ac:dyDescent="0.2">
      <c r="A15" s="21" t="s">
        <v>685</v>
      </c>
      <c r="B15" s="21" t="s">
        <v>684</v>
      </c>
      <c r="C15" s="21" t="s">
        <v>216</v>
      </c>
      <c r="D15" s="24">
        <v>1411772</v>
      </c>
      <c r="E15" s="22">
        <v>13226.18598</v>
      </c>
      <c r="F15" s="23">
        <v>2.6313637461832098</v>
      </c>
    </row>
    <row r="16" spans="1:6" x14ac:dyDescent="0.2">
      <c r="A16" s="21" t="s">
        <v>241</v>
      </c>
      <c r="B16" s="21" t="s">
        <v>240</v>
      </c>
      <c r="C16" s="21" t="s">
        <v>121</v>
      </c>
      <c r="D16" s="24">
        <v>440764</v>
      </c>
      <c r="E16" s="22">
        <v>12816.53559</v>
      </c>
      <c r="F16" s="23">
        <v>2.5498633660671399</v>
      </c>
    </row>
    <row r="17" spans="1:6" x14ac:dyDescent="0.2">
      <c r="A17" s="21" t="s">
        <v>126</v>
      </c>
      <c r="B17" s="21" t="s">
        <v>125</v>
      </c>
      <c r="C17" s="21" t="s">
        <v>127</v>
      </c>
      <c r="D17" s="24">
        <v>5569986</v>
      </c>
      <c r="E17" s="22">
        <v>12780.33288</v>
      </c>
      <c r="F17" s="23">
        <v>2.5426607984674101</v>
      </c>
    </row>
    <row r="18" spans="1:6" x14ac:dyDescent="0.2">
      <c r="A18" s="21" t="s">
        <v>268</v>
      </c>
      <c r="B18" s="21" t="s">
        <v>267</v>
      </c>
      <c r="C18" s="21" t="s">
        <v>130</v>
      </c>
      <c r="D18" s="24">
        <v>823394</v>
      </c>
      <c r="E18" s="22">
        <v>12715.67354</v>
      </c>
      <c r="F18" s="23">
        <v>2.5297967541098498</v>
      </c>
    </row>
    <row r="19" spans="1:6" x14ac:dyDescent="0.2">
      <c r="A19" s="21" t="s">
        <v>144</v>
      </c>
      <c r="B19" s="21" t="s">
        <v>143</v>
      </c>
      <c r="C19" s="21" t="s">
        <v>145</v>
      </c>
      <c r="D19" s="24">
        <v>833638</v>
      </c>
      <c r="E19" s="22">
        <v>12112.76014</v>
      </c>
      <c r="F19" s="23">
        <v>2.40984649291988</v>
      </c>
    </row>
    <row r="20" spans="1:6" x14ac:dyDescent="0.2">
      <c r="A20" s="21" t="s">
        <v>159</v>
      </c>
      <c r="B20" s="21" t="s">
        <v>158</v>
      </c>
      <c r="C20" s="21" t="s">
        <v>160</v>
      </c>
      <c r="D20" s="24">
        <v>970183</v>
      </c>
      <c r="E20" s="22">
        <v>11973.998589999999</v>
      </c>
      <c r="F20" s="23">
        <v>2.3822397351904501</v>
      </c>
    </row>
    <row r="21" spans="1:6" x14ac:dyDescent="0.2">
      <c r="A21" s="21" t="s">
        <v>385</v>
      </c>
      <c r="B21" s="21" t="s">
        <v>384</v>
      </c>
      <c r="C21" s="21" t="s">
        <v>352</v>
      </c>
      <c r="D21" s="24">
        <v>2157677</v>
      </c>
      <c r="E21" s="22">
        <v>11176.76686</v>
      </c>
      <c r="F21" s="23">
        <v>2.2236296358918999</v>
      </c>
    </row>
    <row r="22" spans="1:6" x14ac:dyDescent="0.2">
      <c r="A22" s="21" t="s">
        <v>184</v>
      </c>
      <c r="B22" s="21" t="s">
        <v>183</v>
      </c>
      <c r="C22" s="21" t="s">
        <v>142</v>
      </c>
      <c r="D22" s="24">
        <v>525044</v>
      </c>
      <c r="E22" s="22">
        <v>11125.15732</v>
      </c>
      <c r="F22" s="23">
        <v>2.2133618631024898</v>
      </c>
    </row>
    <row r="23" spans="1:6" x14ac:dyDescent="0.2">
      <c r="A23" s="21" t="s">
        <v>123</v>
      </c>
      <c r="B23" s="21" t="s">
        <v>122</v>
      </c>
      <c r="C23" s="21" t="s">
        <v>124</v>
      </c>
      <c r="D23" s="24">
        <v>2432445</v>
      </c>
      <c r="E23" s="22">
        <v>10118.9712</v>
      </c>
      <c r="F23" s="23">
        <v>2.0131800660156798</v>
      </c>
    </row>
    <row r="24" spans="1:6" x14ac:dyDescent="0.2">
      <c r="A24" s="21" t="s">
        <v>687</v>
      </c>
      <c r="B24" s="21" t="s">
        <v>686</v>
      </c>
      <c r="C24" s="21" t="s">
        <v>130</v>
      </c>
      <c r="D24" s="24">
        <v>5624146</v>
      </c>
      <c r="E24" s="22">
        <v>9901.3090329999995</v>
      </c>
      <c r="F24" s="23">
        <v>1.9698759467461</v>
      </c>
    </row>
    <row r="25" spans="1:6" x14ac:dyDescent="0.2">
      <c r="A25" s="21" t="s">
        <v>430</v>
      </c>
      <c r="B25" s="21" t="s">
        <v>429</v>
      </c>
      <c r="C25" s="21" t="s">
        <v>127</v>
      </c>
      <c r="D25" s="24">
        <v>140022</v>
      </c>
      <c r="E25" s="22">
        <v>9839.695995</v>
      </c>
      <c r="F25" s="23">
        <v>1.95761796740644</v>
      </c>
    </row>
    <row r="26" spans="1:6" x14ac:dyDescent="0.2">
      <c r="A26" s="21" t="s">
        <v>254</v>
      </c>
      <c r="B26" s="21" t="s">
        <v>253</v>
      </c>
      <c r="C26" s="21" t="s">
        <v>252</v>
      </c>
      <c r="D26" s="24">
        <v>356915</v>
      </c>
      <c r="E26" s="22">
        <v>9656.8706980000006</v>
      </c>
      <c r="F26" s="23">
        <v>1.92124468041815</v>
      </c>
    </row>
    <row r="27" spans="1:6" x14ac:dyDescent="0.2">
      <c r="A27" s="21" t="s">
        <v>689</v>
      </c>
      <c r="B27" s="21" t="s">
        <v>688</v>
      </c>
      <c r="C27" s="21" t="s">
        <v>338</v>
      </c>
      <c r="D27" s="24">
        <v>664062</v>
      </c>
      <c r="E27" s="22">
        <v>9567.4732650000005</v>
      </c>
      <c r="F27" s="23">
        <v>1.9034589661877801</v>
      </c>
    </row>
    <row r="28" spans="1:6" x14ac:dyDescent="0.2">
      <c r="A28" s="21" t="s">
        <v>691</v>
      </c>
      <c r="B28" s="21" t="s">
        <v>690</v>
      </c>
      <c r="C28" s="21" t="s">
        <v>106</v>
      </c>
      <c r="D28" s="24">
        <v>587801</v>
      </c>
      <c r="E28" s="22">
        <v>9185.5662269999993</v>
      </c>
      <c r="F28" s="23">
        <v>1.8274781554139901</v>
      </c>
    </row>
    <row r="29" spans="1:6" x14ac:dyDescent="0.2">
      <c r="A29" s="21" t="s">
        <v>434</v>
      </c>
      <c r="B29" s="21" t="s">
        <v>433</v>
      </c>
      <c r="C29" s="21" t="s">
        <v>103</v>
      </c>
      <c r="D29" s="24">
        <v>368433</v>
      </c>
      <c r="E29" s="22">
        <v>8767.600101</v>
      </c>
      <c r="F29" s="23">
        <v>1.7443233507898801</v>
      </c>
    </row>
    <row r="30" spans="1:6" x14ac:dyDescent="0.2">
      <c r="A30" s="21" t="s">
        <v>210</v>
      </c>
      <c r="B30" s="21" t="s">
        <v>209</v>
      </c>
      <c r="C30" s="21" t="s">
        <v>103</v>
      </c>
      <c r="D30" s="24">
        <v>892930</v>
      </c>
      <c r="E30" s="22">
        <v>8657.4028149999995</v>
      </c>
      <c r="F30" s="23">
        <v>1.7223994837168799</v>
      </c>
    </row>
    <row r="31" spans="1:6" x14ac:dyDescent="0.2">
      <c r="A31" s="21" t="s">
        <v>165</v>
      </c>
      <c r="B31" s="21" t="s">
        <v>164</v>
      </c>
      <c r="C31" s="21" t="s">
        <v>166</v>
      </c>
      <c r="D31" s="24">
        <v>1143404</v>
      </c>
      <c r="E31" s="22">
        <v>8181.0556200000001</v>
      </c>
      <c r="F31" s="23">
        <v>1.62762970341783</v>
      </c>
    </row>
    <row r="32" spans="1:6" x14ac:dyDescent="0.2">
      <c r="A32" s="21" t="s">
        <v>194</v>
      </c>
      <c r="B32" s="21" t="s">
        <v>193</v>
      </c>
      <c r="C32" s="21" t="s">
        <v>195</v>
      </c>
      <c r="D32" s="24">
        <v>4772962</v>
      </c>
      <c r="E32" s="22">
        <v>7891.1380749999998</v>
      </c>
      <c r="F32" s="23">
        <v>1.56995029996403</v>
      </c>
    </row>
    <row r="33" spans="1:6" x14ac:dyDescent="0.2">
      <c r="A33" s="21" t="s">
        <v>561</v>
      </c>
      <c r="B33" s="21" t="s">
        <v>560</v>
      </c>
      <c r="C33" s="21" t="s">
        <v>160</v>
      </c>
      <c r="D33" s="24">
        <v>318961</v>
      </c>
      <c r="E33" s="22">
        <v>7773.0795699999999</v>
      </c>
      <c r="F33" s="23">
        <v>1.54646243502281</v>
      </c>
    </row>
    <row r="34" spans="1:6" x14ac:dyDescent="0.2">
      <c r="A34" s="21" t="s">
        <v>120</v>
      </c>
      <c r="B34" s="21" t="s">
        <v>119</v>
      </c>
      <c r="C34" s="21" t="s">
        <v>121</v>
      </c>
      <c r="D34" s="24">
        <v>660862</v>
      </c>
      <c r="E34" s="22">
        <v>7643.8603229999999</v>
      </c>
      <c r="F34" s="23">
        <v>1.5207541286086199</v>
      </c>
    </row>
    <row r="35" spans="1:6" x14ac:dyDescent="0.2">
      <c r="A35" s="21" t="s">
        <v>222</v>
      </c>
      <c r="B35" s="21" t="s">
        <v>221</v>
      </c>
      <c r="C35" s="21" t="s">
        <v>133</v>
      </c>
      <c r="D35" s="24">
        <v>454196</v>
      </c>
      <c r="E35" s="22">
        <v>6983.7176959999997</v>
      </c>
      <c r="F35" s="23">
        <v>1.3894180519328001</v>
      </c>
    </row>
    <row r="36" spans="1:6" x14ac:dyDescent="0.2">
      <c r="A36" s="21" t="s">
        <v>249</v>
      </c>
      <c r="B36" s="21" t="s">
        <v>248</v>
      </c>
      <c r="C36" s="21" t="s">
        <v>148</v>
      </c>
      <c r="D36" s="24">
        <v>140153</v>
      </c>
      <c r="E36" s="22">
        <v>6899.5219610000004</v>
      </c>
      <c r="F36" s="23">
        <v>1.3726672210434401</v>
      </c>
    </row>
    <row r="37" spans="1:6" x14ac:dyDescent="0.2">
      <c r="A37" s="21" t="s">
        <v>500</v>
      </c>
      <c r="B37" s="21" t="s">
        <v>499</v>
      </c>
      <c r="C37" s="21" t="s">
        <v>142</v>
      </c>
      <c r="D37" s="24">
        <v>1850136</v>
      </c>
      <c r="E37" s="22">
        <v>6420.8969880000004</v>
      </c>
      <c r="F37" s="23">
        <v>1.2774442743924099</v>
      </c>
    </row>
    <row r="38" spans="1:6" x14ac:dyDescent="0.2">
      <c r="A38" s="21" t="s">
        <v>147</v>
      </c>
      <c r="B38" s="21" t="s">
        <v>146</v>
      </c>
      <c r="C38" s="21" t="s">
        <v>148</v>
      </c>
      <c r="D38" s="24">
        <v>2027952</v>
      </c>
      <c r="E38" s="22">
        <v>6409.3422959999998</v>
      </c>
      <c r="F38" s="23">
        <v>1.27514545614858</v>
      </c>
    </row>
    <row r="39" spans="1:6" x14ac:dyDescent="0.2">
      <c r="A39" s="21" t="s">
        <v>105</v>
      </c>
      <c r="B39" s="21" t="s">
        <v>104</v>
      </c>
      <c r="C39" s="21" t="s">
        <v>106</v>
      </c>
      <c r="D39" s="24">
        <v>166745</v>
      </c>
      <c r="E39" s="22">
        <v>6361.3217500000001</v>
      </c>
      <c r="F39" s="23">
        <v>1.2655917175267699</v>
      </c>
    </row>
    <row r="40" spans="1:6" x14ac:dyDescent="0.2">
      <c r="A40" s="21" t="s">
        <v>370</v>
      </c>
      <c r="B40" s="21" t="s">
        <v>369</v>
      </c>
      <c r="C40" s="21" t="s">
        <v>124</v>
      </c>
      <c r="D40" s="24">
        <v>3557366</v>
      </c>
      <c r="E40" s="22">
        <v>6137.1678229999998</v>
      </c>
      <c r="F40" s="23">
        <v>1.22099605571132</v>
      </c>
    </row>
    <row r="41" spans="1:6" x14ac:dyDescent="0.2">
      <c r="A41" s="21" t="s">
        <v>204</v>
      </c>
      <c r="B41" s="21" t="s">
        <v>203</v>
      </c>
      <c r="C41" s="21" t="s">
        <v>153</v>
      </c>
      <c r="D41" s="24">
        <v>3227487</v>
      </c>
      <c r="E41" s="22">
        <v>6052.5063710000004</v>
      </c>
      <c r="F41" s="23">
        <v>1.20415256993024</v>
      </c>
    </row>
    <row r="42" spans="1:6" x14ac:dyDescent="0.2">
      <c r="A42" s="21" t="s">
        <v>176</v>
      </c>
      <c r="B42" s="21" t="s">
        <v>175</v>
      </c>
      <c r="C42" s="21" t="s">
        <v>177</v>
      </c>
      <c r="D42" s="24">
        <v>155473</v>
      </c>
      <c r="E42" s="22">
        <v>5467.907674</v>
      </c>
      <c r="F42" s="23">
        <v>1.08784603835131</v>
      </c>
    </row>
    <row r="43" spans="1:6" x14ac:dyDescent="0.2">
      <c r="A43" s="21" t="s">
        <v>212</v>
      </c>
      <c r="B43" s="21" t="s">
        <v>211</v>
      </c>
      <c r="C43" s="21" t="s">
        <v>213</v>
      </c>
      <c r="D43" s="24">
        <v>347809</v>
      </c>
      <c r="E43" s="22">
        <v>5252.2637089999998</v>
      </c>
      <c r="F43" s="23">
        <v>1.0449434425128501</v>
      </c>
    </row>
    <row r="44" spans="1:6" x14ac:dyDescent="0.2">
      <c r="A44" s="21" t="s">
        <v>534</v>
      </c>
      <c r="B44" s="21" t="s">
        <v>533</v>
      </c>
      <c r="C44" s="21" t="s">
        <v>402</v>
      </c>
      <c r="D44" s="24">
        <v>914440</v>
      </c>
      <c r="E44" s="22">
        <v>4521.9058000000005</v>
      </c>
      <c r="F44" s="23">
        <v>0.89963796091846504</v>
      </c>
    </row>
    <row r="45" spans="1:6" x14ac:dyDescent="0.2">
      <c r="A45" s="21" t="s">
        <v>504</v>
      </c>
      <c r="B45" s="21" t="s">
        <v>503</v>
      </c>
      <c r="C45" s="21" t="s">
        <v>160</v>
      </c>
      <c r="D45" s="24">
        <v>242187</v>
      </c>
      <c r="E45" s="22">
        <v>4162.7101560000001</v>
      </c>
      <c r="F45" s="23">
        <v>0.82817560609918695</v>
      </c>
    </row>
    <row r="46" spans="1:6" x14ac:dyDescent="0.2">
      <c r="A46" s="21" t="s">
        <v>360</v>
      </c>
      <c r="B46" s="21" t="s">
        <v>359</v>
      </c>
      <c r="C46" s="21" t="s">
        <v>361</v>
      </c>
      <c r="D46" s="24">
        <v>3720002</v>
      </c>
      <c r="E46" s="22">
        <v>4089.026198</v>
      </c>
      <c r="F46" s="23">
        <v>0.81351610440688604</v>
      </c>
    </row>
    <row r="47" spans="1:6" x14ac:dyDescent="0.2">
      <c r="A47" s="21" t="s">
        <v>546</v>
      </c>
      <c r="B47" s="21" t="s">
        <v>545</v>
      </c>
      <c r="C47" s="21" t="s">
        <v>182</v>
      </c>
      <c r="D47" s="24">
        <v>812419</v>
      </c>
      <c r="E47" s="22">
        <v>4062.5012099999999</v>
      </c>
      <c r="F47" s="23">
        <v>0.80823892987624801</v>
      </c>
    </row>
    <row r="48" spans="1:6" x14ac:dyDescent="0.2">
      <c r="A48" s="21" t="s">
        <v>693</v>
      </c>
      <c r="B48" s="21" t="s">
        <v>692</v>
      </c>
      <c r="C48" s="21" t="s">
        <v>153</v>
      </c>
      <c r="D48" s="24">
        <v>218888</v>
      </c>
      <c r="E48" s="22">
        <v>4019.3308999999999</v>
      </c>
      <c r="F48" s="23">
        <v>0.79965015085731805</v>
      </c>
    </row>
    <row r="49" spans="1:9" x14ac:dyDescent="0.2">
      <c r="A49" s="21" t="s">
        <v>516</v>
      </c>
      <c r="B49" s="21" t="s">
        <v>515</v>
      </c>
      <c r="C49" s="21" t="s">
        <v>106</v>
      </c>
      <c r="D49" s="24">
        <v>234985</v>
      </c>
      <c r="E49" s="22">
        <v>4010.7239800000002</v>
      </c>
      <c r="F49" s="23">
        <v>0.79793779498325501</v>
      </c>
    </row>
    <row r="50" spans="1:9" x14ac:dyDescent="0.2">
      <c r="A50" s="21" t="s">
        <v>208</v>
      </c>
      <c r="B50" s="21" t="s">
        <v>207</v>
      </c>
      <c r="C50" s="21" t="s">
        <v>133</v>
      </c>
      <c r="D50" s="24">
        <v>91252</v>
      </c>
      <c r="E50" s="22">
        <v>3955.3179399999999</v>
      </c>
      <c r="F50" s="23">
        <v>0.78691470448717105</v>
      </c>
    </row>
    <row r="51" spans="1:9" x14ac:dyDescent="0.2">
      <c r="A51" s="21" t="s">
        <v>695</v>
      </c>
      <c r="B51" s="21" t="s">
        <v>694</v>
      </c>
      <c r="C51" s="21" t="s">
        <v>182</v>
      </c>
      <c r="D51" s="24">
        <v>10834</v>
      </c>
      <c r="E51" s="22">
        <v>3789.5652730000002</v>
      </c>
      <c r="F51" s="23">
        <v>0.75393803536755399</v>
      </c>
    </row>
    <row r="52" spans="1:9" x14ac:dyDescent="0.2">
      <c r="A52" s="21" t="s">
        <v>697</v>
      </c>
      <c r="B52" s="21" t="s">
        <v>696</v>
      </c>
      <c r="C52" s="21" t="s">
        <v>121</v>
      </c>
      <c r="D52" s="24">
        <v>146279</v>
      </c>
      <c r="E52" s="22">
        <v>3702.3214899999998</v>
      </c>
      <c r="F52" s="23">
        <v>0.73658079209173599</v>
      </c>
    </row>
    <row r="53" spans="1:9" x14ac:dyDescent="0.2">
      <c r="A53" s="21" t="s">
        <v>567</v>
      </c>
      <c r="B53" s="21" t="s">
        <v>566</v>
      </c>
      <c r="C53" s="21" t="s">
        <v>383</v>
      </c>
      <c r="D53" s="24">
        <v>85426</v>
      </c>
      <c r="E53" s="22">
        <v>3664.5191220000002</v>
      </c>
      <c r="F53" s="23">
        <v>0.72905997083415697</v>
      </c>
    </row>
    <row r="54" spans="1:9" x14ac:dyDescent="0.2">
      <c r="A54" s="21" t="s">
        <v>699</v>
      </c>
      <c r="B54" s="21" t="s">
        <v>698</v>
      </c>
      <c r="C54" s="21" t="s">
        <v>133</v>
      </c>
      <c r="D54" s="24">
        <v>468805</v>
      </c>
      <c r="E54" s="22">
        <v>3636.2859830000002</v>
      </c>
      <c r="F54" s="23">
        <v>0.72344295784810897</v>
      </c>
    </row>
    <row r="55" spans="1:9" x14ac:dyDescent="0.2">
      <c r="A55" s="21" t="s">
        <v>571</v>
      </c>
      <c r="B55" s="21" t="s">
        <v>570</v>
      </c>
      <c r="C55" s="21" t="s">
        <v>133</v>
      </c>
      <c r="D55" s="24">
        <v>562449</v>
      </c>
      <c r="E55" s="22">
        <v>3416.0340019999999</v>
      </c>
      <c r="F55" s="23">
        <v>0.67962359233299896</v>
      </c>
    </row>
    <row r="56" spans="1:9" x14ac:dyDescent="0.2">
      <c r="A56" s="21" t="s">
        <v>701</v>
      </c>
      <c r="B56" s="21" t="s">
        <v>700</v>
      </c>
      <c r="C56" s="21" t="s">
        <v>130</v>
      </c>
      <c r="D56" s="24">
        <v>545527</v>
      </c>
      <c r="E56" s="22">
        <v>3101.320995</v>
      </c>
      <c r="F56" s="23">
        <v>0.61701110538291803</v>
      </c>
    </row>
    <row r="57" spans="1:9" x14ac:dyDescent="0.2">
      <c r="A57" s="21" t="s">
        <v>637</v>
      </c>
      <c r="B57" s="21" t="s">
        <v>636</v>
      </c>
      <c r="C57" s="21" t="s">
        <v>638</v>
      </c>
      <c r="D57" s="24">
        <v>58695</v>
      </c>
      <c r="E57" s="22">
        <v>2449.5771300000001</v>
      </c>
      <c r="F57" s="23">
        <v>0.48734597132600699</v>
      </c>
    </row>
    <row r="58" spans="1:9" x14ac:dyDescent="0.2">
      <c r="A58" s="21" t="s">
        <v>703</v>
      </c>
      <c r="B58" s="21" t="s">
        <v>702</v>
      </c>
      <c r="C58" s="21" t="s">
        <v>130</v>
      </c>
      <c r="D58" s="24">
        <v>140773</v>
      </c>
      <c r="E58" s="22">
        <v>1838.6361529999999</v>
      </c>
      <c r="F58" s="23">
        <v>0.36579861516705903</v>
      </c>
    </row>
    <row r="59" spans="1:9" x14ac:dyDescent="0.2">
      <c r="A59" s="21" t="s">
        <v>197</v>
      </c>
      <c r="B59" s="21" t="s">
        <v>196</v>
      </c>
      <c r="C59" s="21" t="s">
        <v>109</v>
      </c>
      <c r="D59" s="24">
        <v>138216</v>
      </c>
      <c r="E59" s="22">
        <v>1572.0687840000001</v>
      </c>
      <c r="F59" s="23">
        <v>0.31276475402502502</v>
      </c>
    </row>
    <row r="60" spans="1:9" x14ac:dyDescent="0.2">
      <c r="A60" s="21" t="s">
        <v>666</v>
      </c>
      <c r="B60" s="21" t="s">
        <v>665</v>
      </c>
      <c r="C60" s="21" t="s">
        <v>160</v>
      </c>
      <c r="D60" s="24">
        <v>35806</v>
      </c>
      <c r="E60" s="22">
        <v>1528.1821769999999</v>
      </c>
      <c r="F60" s="23">
        <v>0.30403346695727801</v>
      </c>
    </row>
    <row r="61" spans="1:9" x14ac:dyDescent="0.2">
      <c r="A61" s="21" t="s">
        <v>464</v>
      </c>
      <c r="B61" s="21" t="s">
        <v>463</v>
      </c>
      <c r="C61" s="21" t="s">
        <v>396</v>
      </c>
      <c r="D61" s="24">
        <v>52804</v>
      </c>
      <c r="E61" s="22">
        <v>1219.006742</v>
      </c>
      <c r="F61" s="23">
        <v>0.242522685837184</v>
      </c>
    </row>
    <row r="62" spans="1:9" x14ac:dyDescent="0.2">
      <c r="A62" s="21" t="s">
        <v>432</v>
      </c>
      <c r="B62" s="21" t="s">
        <v>431</v>
      </c>
      <c r="C62" s="21" t="s">
        <v>127</v>
      </c>
      <c r="D62" s="24">
        <v>36631</v>
      </c>
      <c r="E62" s="22">
        <v>1078.7280040000001</v>
      </c>
      <c r="F62" s="23">
        <v>0.21461408194399101</v>
      </c>
    </row>
    <row r="63" spans="1:9" x14ac:dyDescent="0.2">
      <c r="A63" s="21" t="s">
        <v>307</v>
      </c>
      <c r="B63" s="21" t="s">
        <v>848</v>
      </c>
      <c r="C63" s="21" t="s">
        <v>130</v>
      </c>
      <c r="D63" s="24">
        <v>96404</v>
      </c>
      <c r="E63" s="22">
        <v>654.58316000000002</v>
      </c>
      <c r="F63" s="23">
        <v>0.13023001481233101</v>
      </c>
    </row>
    <row r="64" spans="1:9" x14ac:dyDescent="0.2">
      <c r="A64" s="20" t="s">
        <v>25</v>
      </c>
      <c r="B64" s="20"/>
      <c r="C64" s="20"/>
      <c r="D64" s="20"/>
      <c r="E64" s="25">
        <f>SUM(E7:E63)</f>
        <v>469994.84250900004</v>
      </c>
      <c r="F64" s="26">
        <f>SUM(F7:F63)</f>
        <v>93.505973025132917</v>
      </c>
      <c r="G64" s="14"/>
      <c r="H64" s="14"/>
      <c r="I64" s="14"/>
    </row>
    <row r="65" spans="1:9" x14ac:dyDescent="0.2">
      <c r="A65" s="21"/>
      <c r="B65" s="21"/>
      <c r="C65" s="21"/>
      <c r="D65" s="21"/>
      <c r="E65" s="22"/>
      <c r="F65" s="23"/>
    </row>
    <row r="66" spans="1:9" x14ac:dyDescent="0.2">
      <c r="A66" s="20" t="s">
        <v>308</v>
      </c>
      <c r="B66" s="21"/>
      <c r="C66" s="21"/>
      <c r="D66" s="21"/>
      <c r="E66" s="22"/>
      <c r="F66" s="23"/>
    </row>
    <row r="67" spans="1:9" x14ac:dyDescent="0.2">
      <c r="A67" s="21"/>
      <c r="B67" s="21" t="s">
        <v>309</v>
      </c>
      <c r="C67" s="21" t="s">
        <v>187</v>
      </c>
      <c r="D67" s="24">
        <v>98000</v>
      </c>
      <c r="E67" s="22">
        <v>9.7999999999999997E-3</v>
      </c>
      <c r="F67" s="23">
        <v>1.9497204070462901E-6</v>
      </c>
    </row>
    <row r="68" spans="1:9" x14ac:dyDescent="0.2">
      <c r="A68" s="21"/>
      <c r="B68" s="21" t="s">
        <v>704</v>
      </c>
      <c r="C68" s="21" t="s">
        <v>213</v>
      </c>
      <c r="D68" s="24">
        <v>23815</v>
      </c>
      <c r="E68" s="22">
        <v>2.3814999999999999E-3</v>
      </c>
      <c r="F68" s="23">
        <v>4.7380195401844199E-7</v>
      </c>
    </row>
    <row r="69" spans="1:9" x14ac:dyDescent="0.2">
      <c r="A69" s="20" t="s">
        <v>25</v>
      </c>
      <c r="B69" s="20"/>
      <c r="C69" s="20"/>
      <c r="D69" s="20"/>
      <c r="E69" s="25">
        <f>SUM(E66:E68)</f>
        <v>1.21815E-2</v>
      </c>
      <c r="F69" s="26">
        <f>SUM(F66:F68)</f>
        <v>2.4235223610647322E-6</v>
      </c>
      <c r="G69" s="14"/>
      <c r="H69" s="14"/>
      <c r="I69" s="14"/>
    </row>
    <row r="70" spans="1:9" x14ac:dyDescent="0.2">
      <c r="A70" s="21"/>
      <c r="B70" s="21"/>
      <c r="C70" s="21"/>
      <c r="D70" s="21"/>
      <c r="E70" s="22"/>
      <c r="F70" s="23"/>
    </row>
    <row r="71" spans="1:9" x14ac:dyDescent="0.2">
      <c r="A71" s="20" t="s">
        <v>393</v>
      </c>
      <c r="B71" s="21"/>
      <c r="C71" s="21"/>
      <c r="D71" s="21"/>
      <c r="E71" s="22"/>
      <c r="F71" s="23"/>
    </row>
    <row r="72" spans="1:9" x14ac:dyDescent="0.2">
      <c r="A72" s="21" t="s">
        <v>706</v>
      </c>
      <c r="B72" s="21" t="s">
        <v>705</v>
      </c>
      <c r="C72" s="21" t="s">
        <v>160</v>
      </c>
      <c r="D72" s="24">
        <v>25879</v>
      </c>
      <c r="E72" s="22">
        <v>5013.5047560000003</v>
      </c>
      <c r="F72" s="23">
        <v>0.99744209526498095</v>
      </c>
    </row>
    <row r="73" spans="1:9" x14ac:dyDescent="0.2">
      <c r="A73" s="20" t="s">
        <v>25</v>
      </c>
      <c r="B73" s="20"/>
      <c r="C73" s="20"/>
      <c r="D73" s="20"/>
      <c r="E73" s="25">
        <f>SUM(E71:E72)</f>
        <v>5013.5047560000003</v>
      </c>
      <c r="F73" s="26">
        <f>SUM(F71:F72)</f>
        <v>0.99744209526498095</v>
      </c>
      <c r="G73" s="14"/>
      <c r="H73" s="14"/>
      <c r="I73" s="14"/>
    </row>
    <row r="74" spans="1:9" x14ac:dyDescent="0.2">
      <c r="A74" s="21"/>
      <c r="B74" s="21"/>
      <c r="C74" s="21"/>
      <c r="D74" s="21"/>
      <c r="E74" s="22"/>
      <c r="F74" s="23"/>
    </row>
    <row r="75" spans="1:9" x14ac:dyDescent="0.2">
      <c r="A75" s="20" t="s">
        <v>29</v>
      </c>
      <c r="B75" s="20"/>
      <c r="C75" s="20"/>
      <c r="D75" s="20"/>
      <c r="E75" s="25">
        <f>E64+E69+E73</f>
        <v>475008.35944650002</v>
      </c>
      <c r="F75" s="26">
        <f>F64+F69+F73</f>
        <v>94.503417543920264</v>
      </c>
      <c r="G75" s="14"/>
      <c r="H75" s="14"/>
      <c r="I75" s="14"/>
    </row>
    <row r="76" spans="1:9" x14ac:dyDescent="0.2">
      <c r="A76" s="20"/>
      <c r="B76" s="20"/>
      <c r="C76" s="20"/>
      <c r="D76" s="20"/>
      <c r="E76" s="25"/>
      <c r="F76" s="26"/>
      <c r="G76" s="14"/>
      <c r="H76" s="14"/>
      <c r="I76" s="14"/>
    </row>
    <row r="77" spans="1:9" x14ac:dyDescent="0.2">
      <c r="A77" s="20" t="s">
        <v>31</v>
      </c>
      <c r="B77" s="20"/>
      <c r="C77" s="20"/>
      <c r="D77" s="20"/>
      <c r="E77" s="25">
        <f>E79-(E64+E69+E73)</f>
        <v>27627.81159539998</v>
      </c>
      <c r="F77" s="26">
        <f>F79-(F64+F69+F73)</f>
        <v>5.4965824560797358</v>
      </c>
      <c r="G77" s="14"/>
      <c r="H77" s="14"/>
      <c r="I77" s="14"/>
    </row>
    <row r="78" spans="1:9" x14ac:dyDescent="0.2">
      <c r="A78" s="20"/>
      <c r="B78" s="20"/>
      <c r="C78" s="20"/>
      <c r="D78" s="20"/>
      <c r="E78" s="25"/>
      <c r="F78" s="26"/>
      <c r="G78" s="14"/>
      <c r="H78" s="14"/>
      <c r="I78" s="14"/>
    </row>
    <row r="79" spans="1:9" x14ac:dyDescent="0.2">
      <c r="A79" s="27" t="s">
        <v>30</v>
      </c>
      <c r="B79" s="27"/>
      <c r="C79" s="27"/>
      <c r="D79" s="27"/>
      <c r="E79" s="28">
        <v>502636.1710419</v>
      </c>
      <c r="F79" s="29">
        <v>100</v>
      </c>
      <c r="G79" s="14"/>
      <c r="H79" s="14"/>
      <c r="I79" s="14"/>
    </row>
    <row r="81" spans="1:4" x14ac:dyDescent="0.2">
      <c r="A81" s="14" t="s">
        <v>33</v>
      </c>
    </row>
    <row r="82" spans="1:4" x14ac:dyDescent="0.2">
      <c r="A82" s="14" t="s">
        <v>320</v>
      </c>
    </row>
    <row r="83" spans="1:4" x14ac:dyDescent="0.2">
      <c r="A83" s="14" t="s">
        <v>849</v>
      </c>
    </row>
    <row r="85" spans="1:4" x14ac:dyDescent="0.2">
      <c r="A85" s="14" t="s">
        <v>34</v>
      </c>
    </row>
    <row r="86" spans="1:4" x14ac:dyDescent="0.2">
      <c r="A86" s="14" t="s">
        <v>35</v>
      </c>
    </row>
    <row r="87" spans="1:4" x14ac:dyDescent="0.2">
      <c r="A87" s="14" t="s">
        <v>36</v>
      </c>
      <c r="B87" s="14"/>
      <c r="C87" s="30" t="s">
        <v>38</v>
      </c>
      <c r="D87" s="14" t="s">
        <v>37</v>
      </c>
    </row>
    <row r="88" spans="1:4" x14ac:dyDescent="0.2">
      <c r="A88" s="7" t="s">
        <v>56</v>
      </c>
      <c r="C88" s="31">
        <v>193.108</v>
      </c>
      <c r="D88" s="31">
        <v>251.97900000000001</v>
      </c>
    </row>
    <row r="89" spans="1:4" x14ac:dyDescent="0.2">
      <c r="A89" s="7" t="s">
        <v>92</v>
      </c>
      <c r="C89" s="31">
        <v>32.767099999999999</v>
      </c>
      <c r="D89" s="31">
        <v>42.756300000000003</v>
      </c>
    </row>
    <row r="90" spans="1:4" x14ac:dyDescent="0.2">
      <c r="A90" s="7" t="s">
        <v>57</v>
      </c>
      <c r="C90" s="31">
        <v>208.99760000000001</v>
      </c>
      <c r="D90" s="31">
        <v>274.57100000000003</v>
      </c>
    </row>
    <row r="91" spans="1:4" x14ac:dyDescent="0.2">
      <c r="A91" s="7" t="s">
        <v>93</v>
      </c>
      <c r="C91" s="31">
        <v>36.2194</v>
      </c>
      <c r="D91" s="31">
        <v>47.582299999999996</v>
      </c>
    </row>
    <row r="93" spans="1:4" x14ac:dyDescent="0.2">
      <c r="A93" s="7" t="s">
        <v>43</v>
      </c>
    </row>
    <row r="95" spans="1:4" x14ac:dyDescent="0.2">
      <c r="A95" s="14" t="s">
        <v>39</v>
      </c>
      <c r="D95" s="30" t="s">
        <v>46</v>
      </c>
    </row>
    <row r="97" spans="1:4" x14ac:dyDescent="0.2">
      <c r="A97" s="14" t="s">
        <v>321</v>
      </c>
      <c r="D97" s="51">
        <v>0.36820000000000003</v>
      </c>
    </row>
    <row r="99" spans="1:4" x14ac:dyDescent="0.2">
      <c r="A99" s="81" t="s">
        <v>45</v>
      </c>
      <c r="B99" s="81"/>
      <c r="C99" s="81"/>
      <c r="D99" s="30" t="s">
        <v>46</v>
      </c>
    </row>
    <row r="101" spans="1:4" x14ac:dyDescent="0.2">
      <c r="A101" s="14" t="s">
        <v>846</v>
      </c>
    </row>
    <row r="102" spans="1:4" x14ac:dyDescent="0.2">
      <c r="A102" s="14"/>
    </row>
    <row r="103" spans="1:4" x14ac:dyDescent="0.2">
      <c r="A103" s="61" t="s">
        <v>854</v>
      </c>
    </row>
    <row r="104" spans="1:4" x14ac:dyDescent="0.2">
      <c r="A104" s="62"/>
    </row>
    <row r="105" spans="1:4" x14ac:dyDescent="0.2">
      <c r="A105" s="63"/>
    </row>
    <row r="106" spans="1:4" x14ac:dyDescent="0.2">
      <c r="A106" s="63"/>
    </row>
    <row r="107" spans="1:4" x14ac:dyDescent="0.2">
      <c r="A107" s="63"/>
    </row>
    <row r="108" spans="1:4" x14ac:dyDescent="0.2">
      <c r="A108" s="63"/>
    </row>
    <row r="109" spans="1:4" x14ac:dyDescent="0.2">
      <c r="A109" s="63"/>
    </row>
    <row r="110" spans="1:4" x14ac:dyDescent="0.2">
      <c r="A110" s="63"/>
    </row>
    <row r="111" spans="1:4" x14ac:dyDescent="0.2">
      <c r="A111" s="63"/>
    </row>
    <row r="112" spans="1:4" x14ac:dyDescent="0.2">
      <c r="A112" s="63"/>
    </row>
    <row r="113" spans="1:1" x14ac:dyDescent="0.2">
      <c r="A113" s="63"/>
    </row>
    <row r="114" spans="1:1" x14ac:dyDescent="0.2">
      <c r="A114" s="63"/>
    </row>
    <row r="115" spans="1:1" x14ac:dyDescent="0.2">
      <c r="A115" s="63"/>
    </row>
    <row r="116" spans="1:1" x14ac:dyDescent="0.2">
      <c r="A116" s="63"/>
    </row>
    <row r="117" spans="1:1" x14ac:dyDescent="0.2">
      <c r="A117" s="61" t="s">
        <v>865</v>
      </c>
    </row>
    <row r="118" spans="1:1" x14ac:dyDescent="0.2">
      <c r="A118" s="63"/>
    </row>
    <row r="119" spans="1:1" x14ac:dyDescent="0.2">
      <c r="A119" s="61" t="s">
        <v>855</v>
      </c>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29" spans="1:1" x14ac:dyDescent="0.2">
      <c r="A129" s="63"/>
    </row>
    <row r="130" spans="1:1" x14ac:dyDescent="0.2">
      <c r="A130" s="63"/>
    </row>
    <row r="131" spans="1:1" x14ac:dyDescent="0.2">
      <c r="A131" s="63"/>
    </row>
    <row r="134" spans="1:1" x14ac:dyDescent="0.2">
      <c r="A134" s="7" t="s">
        <v>1236</v>
      </c>
    </row>
  </sheetData>
  <mergeCells count="2">
    <mergeCell ref="A1:F1"/>
    <mergeCell ref="A99:C99"/>
  </mergeCells>
  <conditionalFormatting sqref="F2:F3 F234:F65536">
    <cfRule type="cellIs" dxfId="44" priority="2" stopIfTrue="1" operator="between">
      <formula>0.009</formula>
      <formula>-0.009</formula>
    </cfRule>
  </conditionalFormatting>
  <conditionalFormatting sqref="F5:F133">
    <cfRule type="cellIs" dxfId="4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09"/>
  <sheetViews>
    <sheetView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24.33203125" style="7" bestFit="1" customWidth="1"/>
    <col min="4" max="4" width="14.6640625" style="7" bestFit="1" customWidth="1"/>
    <col min="5" max="5" width="31.109375" style="10" customWidth="1"/>
    <col min="6" max="6" width="13.5546875" style="11" bestFit="1" customWidth="1"/>
    <col min="7" max="16384" width="9.109375" style="7"/>
  </cols>
  <sheetData>
    <row r="1" spans="1:6" s="1" customFormat="1" ht="13.8" x14ac:dyDescent="0.2">
      <c r="A1" s="76" t="s">
        <v>17</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100</v>
      </c>
      <c r="B7" s="21" t="s">
        <v>99</v>
      </c>
      <c r="C7" s="21" t="s">
        <v>98</v>
      </c>
      <c r="D7" s="24">
        <v>1339800</v>
      </c>
      <c r="E7" s="22">
        <v>16277.2302</v>
      </c>
      <c r="F7" s="23">
        <v>4.0805549050721304</v>
      </c>
    </row>
    <row r="8" spans="1:6" x14ac:dyDescent="0.2">
      <c r="A8" s="21" t="s">
        <v>97</v>
      </c>
      <c r="B8" s="21" t="s">
        <v>96</v>
      </c>
      <c r="C8" s="21" t="s">
        <v>98</v>
      </c>
      <c r="D8" s="24">
        <v>812456</v>
      </c>
      <c r="E8" s="22">
        <v>13127.257820000001</v>
      </c>
      <c r="F8" s="23">
        <v>3.2908852199895402</v>
      </c>
    </row>
    <row r="9" spans="1:6" x14ac:dyDescent="0.2">
      <c r="A9" s="21" t="s">
        <v>111</v>
      </c>
      <c r="B9" s="21" t="s">
        <v>110</v>
      </c>
      <c r="C9" s="21" t="s">
        <v>112</v>
      </c>
      <c r="D9" s="24">
        <v>397993</v>
      </c>
      <c r="E9" s="22">
        <v>11982.972239999999</v>
      </c>
      <c r="F9" s="23">
        <v>3.00402313848674</v>
      </c>
    </row>
    <row r="10" spans="1:6" x14ac:dyDescent="0.2">
      <c r="A10" s="21" t="s">
        <v>105</v>
      </c>
      <c r="B10" s="21" t="s">
        <v>104</v>
      </c>
      <c r="C10" s="21" t="s">
        <v>106</v>
      </c>
      <c r="D10" s="24">
        <v>278729</v>
      </c>
      <c r="E10" s="22">
        <v>10633.511350000001</v>
      </c>
      <c r="F10" s="23">
        <v>2.6657254560043402</v>
      </c>
    </row>
    <row r="11" spans="1:6" x14ac:dyDescent="0.2">
      <c r="A11" s="21" t="s">
        <v>102</v>
      </c>
      <c r="B11" s="21" t="s">
        <v>101</v>
      </c>
      <c r="C11" s="21" t="s">
        <v>103</v>
      </c>
      <c r="D11" s="24">
        <v>536861</v>
      </c>
      <c r="E11" s="22">
        <v>10029.905629999999</v>
      </c>
      <c r="F11" s="23">
        <v>2.5144069422761501</v>
      </c>
    </row>
    <row r="12" spans="1:6" x14ac:dyDescent="0.2">
      <c r="A12" s="21" t="s">
        <v>668</v>
      </c>
      <c r="B12" s="21" t="s">
        <v>667</v>
      </c>
      <c r="C12" s="21" t="s">
        <v>160</v>
      </c>
      <c r="D12" s="24">
        <v>539511</v>
      </c>
      <c r="E12" s="22">
        <v>8014.4359050000003</v>
      </c>
      <c r="F12" s="23">
        <v>2.0091468475720098</v>
      </c>
    </row>
    <row r="13" spans="1:6" x14ac:dyDescent="0.2">
      <c r="A13" s="21" t="s">
        <v>286</v>
      </c>
      <c r="B13" s="21" t="s">
        <v>285</v>
      </c>
      <c r="C13" s="21" t="s">
        <v>190</v>
      </c>
      <c r="D13" s="24">
        <v>306324</v>
      </c>
      <c r="E13" s="22">
        <v>7935.782706</v>
      </c>
      <c r="F13" s="23">
        <v>1.98942919948105</v>
      </c>
    </row>
    <row r="14" spans="1:6" x14ac:dyDescent="0.2">
      <c r="A14" s="21" t="s">
        <v>165</v>
      </c>
      <c r="B14" s="21" t="s">
        <v>164</v>
      </c>
      <c r="C14" s="21" t="s">
        <v>166</v>
      </c>
      <c r="D14" s="24">
        <v>1020948</v>
      </c>
      <c r="E14" s="22">
        <v>7304.8829400000004</v>
      </c>
      <c r="F14" s="23">
        <v>1.8312683144208799</v>
      </c>
    </row>
    <row r="15" spans="1:6" x14ac:dyDescent="0.2">
      <c r="A15" s="21" t="s">
        <v>123</v>
      </c>
      <c r="B15" s="21" t="s">
        <v>122</v>
      </c>
      <c r="C15" s="21" t="s">
        <v>124</v>
      </c>
      <c r="D15" s="24">
        <v>1719022</v>
      </c>
      <c r="E15" s="22">
        <v>7151.1315199999999</v>
      </c>
      <c r="F15" s="23">
        <v>1.79272421918269</v>
      </c>
    </row>
    <row r="16" spans="1:6" x14ac:dyDescent="0.2">
      <c r="A16" s="21" t="s">
        <v>662</v>
      </c>
      <c r="B16" s="21" t="s">
        <v>661</v>
      </c>
      <c r="C16" s="21" t="s">
        <v>166</v>
      </c>
      <c r="D16" s="24">
        <v>349637</v>
      </c>
      <c r="E16" s="22">
        <v>7020.0116859999998</v>
      </c>
      <c r="F16" s="23">
        <v>1.7598536585770601</v>
      </c>
    </row>
    <row r="17" spans="1:6" x14ac:dyDescent="0.2">
      <c r="A17" s="21" t="s">
        <v>428</v>
      </c>
      <c r="B17" s="21" t="s">
        <v>427</v>
      </c>
      <c r="C17" s="21" t="s">
        <v>103</v>
      </c>
      <c r="D17" s="24">
        <v>866249</v>
      </c>
      <c r="E17" s="22">
        <v>6872.386442</v>
      </c>
      <c r="F17" s="23">
        <v>1.7228453404470701</v>
      </c>
    </row>
    <row r="18" spans="1:6" x14ac:dyDescent="0.2">
      <c r="A18" s="21" t="s">
        <v>430</v>
      </c>
      <c r="B18" s="21" t="s">
        <v>429</v>
      </c>
      <c r="C18" s="21" t="s">
        <v>127</v>
      </c>
      <c r="D18" s="24">
        <v>95346</v>
      </c>
      <c r="E18" s="22">
        <v>6700.2017850000002</v>
      </c>
      <c r="F18" s="23">
        <v>1.6796801988310499</v>
      </c>
    </row>
    <row r="19" spans="1:6" x14ac:dyDescent="0.2">
      <c r="A19" s="21" t="s">
        <v>220</v>
      </c>
      <c r="B19" s="21" t="s">
        <v>219</v>
      </c>
      <c r="C19" s="21" t="s">
        <v>109</v>
      </c>
      <c r="D19" s="24">
        <v>1512921</v>
      </c>
      <c r="E19" s="22">
        <v>6553.2173119999998</v>
      </c>
      <c r="F19" s="23">
        <v>1.64283251621552</v>
      </c>
    </row>
    <row r="20" spans="1:6" x14ac:dyDescent="0.2">
      <c r="A20" s="21" t="s">
        <v>120</v>
      </c>
      <c r="B20" s="21" t="s">
        <v>119</v>
      </c>
      <c r="C20" s="21" t="s">
        <v>121</v>
      </c>
      <c r="D20" s="24">
        <v>521701</v>
      </c>
      <c r="E20" s="22">
        <v>6034.2546169999996</v>
      </c>
      <c r="F20" s="23">
        <v>1.5127332459703999</v>
      </c>
    </row>
    <row r="21" spans="1:6" x14ac:dyDescent="0.2">
      <c r="A21" s="21" t="s">
        <v>241</v>
      </c>
      <c r="B21" s="21" t="s">
        <v>240</v>
      </c>
      <c r="C21" s="21" t="s">
        <v>121</v>
      </c>
      <c r="D21" s="24">
        <v>191107</v>
      </c>
      <c r="E21" s="22">
        <v>5557.0093459999998</v>
      </c>
      <c r="F21" s="23">
        <v>1.3930921579245099</v>
      </c>
    </row>
    <row r="22" spans="1:6" x14ac:dyDescent="0.2">
      <c r="A22" s="21" t="s">
        <v>708</v>
      </c>
      <c r="B22" s="21" t="s">
        <v>707</v>
      </c>
      <c r="C22" s="21" t="s">
        <v>361</v>
      </c>
      <c r="D22" s="24">
        <v>122526</v>
      </c>
      <c r="E22" s="22">
        <v>5479.6077720000003</v>
      </c>
      <c r="F22" s="23">
        <v>1.3736882809402</v>
      </c>
    </row>
    <row r="23" spans="1:6" x14ac:dyDescent="0.2">
      <c r="A23" s="21" t="s">
        <v>108</v>
      </c>
      <c r="B23" s="21" t="s">
        <v>107</v>
      </c>
      <c r="C23" s="21" t="s">
        <v>109</v>
      </c>
      <c r="D23" s="24">
        <v>350000</v>
      </c>
      <c r="E23" s="22">
        <v>5220.4250000000002</v>
      </c>
      <c r="F23" s="23">
        <v>1.30871349600445</v>
      </c>
    </row>
    <row r="24" spans="1:6" x14ac:dyDescent="0.2">
      <c r="A24" s="21" t="s">
        <v>642</v>
      </c>
      <c r="B24" s="21" t="s">
        <v>641</v>
      </c>
      <c r="C24" s="21" t="s">
        <v>163</v>
      </c>
      <c r="D24" s="24">
        <v>10507</v>
      </c>
      <c r="E24" s="22">
        <v>4454.6265229999999</v>
      </c>
      <c r="F24" s="23">
        <v>1.1167347199336199</v>
      </c>
    </row>
    <row r="25" spans="1:6" x14ac:dyDescent="0.2">
      <c r="A25" s="21" t="s">
        <v>222</v>
      </c>
      <c r="B25" s="21" t="s">
        <v>221</v>
      </c>
      <c r="C25" s="21" t="s">
        <v>133</v>
      </c>
      <c r="D25" s="24">
        <v>268669</v>
      </c>
      <c r="E25" s="22">
        <v>4131.0545439999996</v>
      </c>
      <c r="F25" s="23">
        <v>1.0356181411404799</v>
      </c>
    </row>
    <row r="26" spans="1:6" x14ac:dyDescent="0.2">
      <c r="A26" s="21" t="s">
        <v>337</v>
      </c>
      <c r="B26" s="21" t="s">
        <v>336</v>
      </c>
      <c r="C26" s="21" t="s">
        <v>338</v>
      </c>
      <c r="D26" s="24">
        <v>502306</v>
      </c>
      <c r="E26" s="22">
        <v>4103.5888670000004</v>
      </c>
      <c r="F26" s="23">
        <v>1.0287327434636999</v>
      </c>
    </row>
    <row r="27" spans="1:6" x14ac:dyDescent="0.2">
      <c r="A27" s="21" t="s">
        <v>132</v>
      </c>
      <c r="B27" s="21" t="s">
        <v>131</v>
      </c>
      <c r="C27" s="21" t="s">
        <v>133</v>
      </c>
      <c r="D27" s="24">
        <v>904681</v>
      </c>
      <c r="E27" s="22">
        <v>4083.7300340000002</v>
      </c>
      <c r="F27" s="23">
        <v>1.02375431301752</v>
      </c>
    </row>
    <row r="28" spans="1:6" x14ac:dyDescent="0.2">
      <c r="A28" s="21" t="s">
        <v>613</v>
      </c>
      <c r="B28" s="21" t="s">
        <v>612</v>
      </c>
      <c r="C28" s="21" t="s">
        <v>98</v>
      </c>
      <c r="D28" s="24">
        <v>2022164</v>
      </c>
      <c r="E28" s="22">
        <v>4072.4360799999999</v>
      </c>
      <c r="F28" s="23">
        <v>1.0209230205417099</v>
      </c>
    </row>
    <row r="29" spans="1:6" x14ac:dyDescent="0.2">
      <c r="A29" s="21" t="s">
        <v>710</v>
      </c>
      <c r="B29" s="21" t="s">
        <v>709</v>
      </c>
      <c r="C29" s="21" t="s">
        <v>338</v>
      </c>
      <c r="D29" s="24">
        <v>633075</v>
      </c>
      <c r="E29" s="22">
        <v>4024.4577749999999</v>
      </c>
      <c r="F29" s="23">
        <v>1.0088952919048799</v>
      </c>
    </row>
    <row r="30" spans="1:6" x14ac:dyDescent="0.2">
      <c r="A30" s="21" t="s">
        <v>135</v>
      </c>
      <c r="B30" s="21" t="s">
        <v>134</v>
      </c>
      <c r="C30" s="21" t="s">
        <v>136</v>
      </c>
      <c r="D30" s="24">
        <v>282880</v>
      </c>
      <c r="E30" s="22">
        <v>3997.9430400000001</v>
      </c>
      <c r="F30" s="23">
        <v>1.00224828681669</v>
      </c>
    </row>
    <row r="31" spans="1:6" x14ac:dyDescent="0.2">
      <c r="A31" s="21" t="s">
        <v>192</v>
      </c>
      <c r="B31" s="21" t="s">
        <v>191</v>
      </c>
      <c r="C31" s="21" t="s">
        <v>182</v>
      </c>
      <c r="D31" s="24">
        <v>96184</v>
      </c>
      <c r="E31" s="22">
        <v>3980.6229320000002</v>
      </c>
      <c r="F31" s="23">
        <v>0.99790629184658097</v>
      </c>
    </row>
    <row r="32" spans="1:6" x14ac:dyDescent="0.2">
      <c r="A32" s="21" t="s">
        <v>598</v>
      </c>
      <c r="B32" s="21" t="s">
        <v>597</v>
      </c>
      <c r="C32" s="21" t="s">
        <v>153</v>
      </c>
      <c r="D32" s="24">
        <v>2166300</v>
      </c>
      <c r="E32" s="22">
        <v>3885.0424200000002</v>
      </c>
      <c r="F32" s="23">
        <v>0.97394511895176605</v>
      </c>
    </row>
    <row r="33" spans="1:6" x14ac:dyDescent="0.2">
      <c r="A33" s="21" t="s">
        <v>179</v>
      </c>
      <c r="B33" s="21" t="s">
        <v>178</v>
      </c>
      <c r="C33" s="21" t="s">
        <v>130</v>
      </c>
      <c r="D33" s="24">
        <v>340836</v>
      </c>
      <c r="E33" s="22">
        <v>3860.81979</v>
      </c>
      <c r="F33" s="23">
        <v>0.96787272392842605</v>
      </c>
    </row>
    <row r="34" spans="1:6" x14ac:dyDescent="0.2">
      <c r="A34" s="21" t="s">
        <v>333</v>
      </c>
      <c r="B34" s="21" t="s">
        <v>332</v>
      </c>
      <c r="C34" s="21" t="s">
        <v>166</v>
      </c>
      <c r="D34" s="24">
        <v>514912</v>
      </c>
      <c r="E34" s="22">
        <v>3789.4948639999998</v>
      </c>
      <c r="F34" s="23">
        <v>0.94999220782911997</v>
      </c>
    </row>
    <row r="35" spans="1:6" x14ac:dyDescent="0.2">
      <c r="A35" s="21" t="s">
        <v>674</v>
      </c>
      <c r="B35" s="21" t="s">
        <v>673</v>
      </c>
      <c r="C35" s="21" t="s">
        <v>182</v>
      </c>
      <c r="D35" s="24">
        <v>349245</v>
      </c>
      <c r="E35" s="22">
        <v>3635.6404499999999</v>
      </c>
      <c r="F35" s="23">
        <v>0.91142229292340704</v>
      </c>
    </row>
    <row r="36" spans="1:6" x14ac:dyDescent="0.2">
      <c r="A36" s="21" t="s">
        <v>129</v>
      </c>
      <c r="B36" s="21" t="s">
        <v>128</v>
      </c>
      <c r="C36" s="21" t="s">
        <v>130</v>
      </c>
      <c r="D36" s="24">
        <v>205244</v>
      </c>
      <c r="E36" s="22">
        <v>3528.8627139999999</v>
      </c>
      <c r="F36" s="23">
        <v>0.88465407689195397</v>
      </c>
    </row>
    <row r="37" spans="1:6" x14ac:dyDescent="0.2">
      <c r="A37" s="21" t="s">
        <v>680</v>
      </c>
      <c r="B37" s="21" t="s">
        <v>679</v>
      </c>
      <c r="C37" s="21" t="s">
        <v>182</v>
      </c>
      <c r="D37" s="24">
        <v>103794</v>
      </c>
      <c r="E37" s="22">
        <v>3449.3860020000002</v>
      </c>
      <c r="F37" s="23">
        <v>0.864729981514191</v>
      </c>
    </row>
    <row r="38" spans="1:6" x14ac:dyDescent="0.2">
      <c r="A38" s="21" t="s">
        <v>141</v>
      </c>
      <c r="B38" s="21" t="s">
        <v>140</v>
      </c>
      <c r="C38" s="21" t="s">
        <v>142</v>
      </c>
      <c r="D38" s="24">
        <v>51333</v>
      </c>
      <c r="E38" s="22">
        <v>3395.8319489999999</v>
      </c>
      <c r="F38" s="23">
        <v>0.85130446310776997</v>
      </c>
    </row>
    <row r="39" spans="1:6" x14ac:dyDescent="0.2">
      <c r="A39" s="21" t="s">
        <v>268</v>
      </c>
      <c r="B39" s="21" t="s">
        <v>267</v>
      </c>
      <c r="C39" s="21" t="s">
        <v>130</v>
      </c>
      <c r="D39" s="24">
        <v>219453</v>
      </c>
      <c r="E39" s="22">
        <v>3389.0126789999999</v>
      </c>
      <c r="F39" s="23">
        <v>0.84959493358059601</v>
      </c>
    </row>
    <row r="40" spans="1:6" x14ac:dyDescent="0.2">
      <c r="A40" s="21" t="s">
        <v>440</v>
      </c>
      <c r="B40" s="21" t="s">
        <v>439</v>
      </c>
      <c r="C40" s="21" t="s">
        <v>103</v>
      </c>
      <c r="D40" s="24">
        <v>497820</v>
      </c>
      <c r="E40" s="22">
        <v>3363.5208299999999</v>
      </c>
      <c r="F40" s="23">
        <v>0.84320435679337902</v>
      </c>
    </row>
    <row r="41" spans="1:6" x14ac:dyDescent="0.2">
      <c r="A41" s="21" t="s">
        <v>144</v>
      </c>
      <c r="B41" s="21" t="s">
        <v>143</v>
      </c>
      <c r="C41" s="21" t="s">
        <v>145</v>
      </c>
      <c r="D41" s="24">
        <v>226656</v>
      </c>
      <c r="E41" s="22">
        <v>3293.3116799999998</v>
      </c>
      <c r="F41" s="23">
        <v>0.825603555680826</v>
      </c>
    </row>
    <row r="42" spans="1:6" x14ac:dyDescent="0.2">
      <c r="A42" s="21" t="s">
        <v>687</v>
      </c>
      <c r="B42" s="21" t="s">
        <v>686</v>
      </c>
      <c r="C42" s="21" t="s">
        <v>130</v>
      </c>
      <c r="D42" s="24">
        <v>1851021</v>
      </c>
      <c r="E42" s="22">
        <v>3258.722471</v>
      </c>
      <c r="F42" s="23">
        <v>0.81693235273577502</v>
      </c>
    </row>
    <row r="43" spans="1:6" x14ac:dyDescent="0.2">
      <c r="A43" s="21" t="s">
        <v>500</v>
      </c>
      <c r="B43" s="21" t="s">
        <v>499</v>
      </c>
      <c r="C43" s="21" t="s">
        <v>142</v>
      </c>
      <c r="D43" s="24">
        <v>849167</v>
      </c>
      <c r="E43" s="22">
        <v>2947.0340740000001</v>
      </c>
      <c r="F43" s="23">
        <v>0.738794880843756</v>
      </c>
    </row>
    <row r="44" spans="1:6" x14ac:dyDescent="0.2">
      <c r="A44" s="21" t="s">
        <v>631</v>
      </c>
      <c r="B44" s="21" t="s">
        <v>630</v>
      </c>
      <c r="C44" s="21" t="s">
        <v>130</v>
      </c>
      <c r="D44" s="24">
        <v>182999</v>
      </c>
      <c r="E44" s="22">
        <v>2393.535421</v>
      </c>
      <c r="F44" s="23">
        <v>0.60003775719934405</v>
      </c>
    </row>
    <row r="45" spans="1:6" x14ac:dyDescent="0.2">
      <c r="A45" s="21" t="s">
        <v>448</v>
      </c>
      <c r="B45" s="21" t="s">
        <v>447</v>
      </c>
      <c r="C45" s="21" t="s">
        <v>177</v>
      </c>
      <c r="D45" s="24">
        <v>867692</v>
      </c>
      <c r="E45" s="22">
        <v>2372.6170050000001</v>
      </c>
      <c r="F45" s="23">
        <v>0.59479369884504596</v>
      </c>
    </row>
    <row r="46" spans="1:6" x14ac:dyDescent="0.2">
      <c r="A46" s="21" t="s">
        <v>370</v>
      </c>
      <c r="B46" s="21" t="s">
        <v>369</v>
      </c>
      <c r="C46" s="21" t="s">
        <v>124</v>
      </c>
      <c r="D46" s="24">
        <v>1053403</v>
      </c>
      <c r="E46" s="22">
        <v>1817.330856</v>
      </c>
      <c r="F46" s="23">
        <v>0.455588466064068</v>
      </c>
    </row>
    <row r="47" spans="1:6" x14ac:dyDescent="0.2">
      <c r="A47" s="21" t="s">
        <v>340</v>
      </c>
      <c r="B47" s="21" t="s">
        <v>339</v>
      </c>
      <c r="C47" s="21" t="s">
        <v>98</v>
      </c>
      <c r="D47" s="24">
        <v>1052064</v>
      </c>
      <c r="E47" s="22">
        <v>1812.3906529999999</v>
      </c>
      <c r="F47" s="23">
        <v>0.45435000169783302</v>
      </c>
    </row>
    <row r="48" spans="1:6" x14ac:dyDescent="0.2">
      <c r="A48" s="21" t="s">
        <v>534</v>
      </c>
      <c r="B48" s="21" t="s">
        <v>533</v>
      </c>
      <c r="C48" s="21" t="s">
        <v>402</v>
      </c>
      <c r="D48" s="24">
        <v>183838</v>
      </c>
      <c r="E48" s="22">
        <v>909.07890999999995</v>
      </c>
      <c r="F48" s="23">
        <v>0.22789788924273599</v>
      </c>
    </row>
    <row r="49" spans="1:9" x14ac:dyDescent="0.2">
      <c r="A49" s="21" t="s">
        <v>206</v>
      </c>
      <c r="B49" s="21" t="s">
        <v>205</v>
      </c>
      <c r="C49" s="21" t="s">
        <v>153</v>
      </c>
      <c r="D49" s="24">
        <v>409043</v>
      </c>
      <c r="E49" s="22">
        <v>615.89604510000004</v>
      </c>
      <c r="F49" s="23">
        <v>0.15439958745851801</v>
      </c>
    </row>
    <row r="50" spans="1:9" x14ac:dyDescent="0.2">
      <c r="A50" s="21" t="s">
        <v>557</v>
      </c>
      <c r="B50" s="21" t="s">
        <v>556</v>
      </c>
      <c r="C50" s="21" t="s">
        <v>182</v>
      </c>
      <c r="D50" s="24">
        <v>11448</v>
      </c>
      <c r="E50" s="22">
        <v>99.740700000000004</v>
      </c>
      <c r="F50" s="23">
        <v>2.5004094530795998E-2</v>
      </c>
    </row>
    <row r="51" spans="1:9" x14ac:dyDescent="0.2">
      <c r="A51" s="20" t="s">
        <v>25</v>
      </c>
      <c r="B51" s="20"/>
      <c r="C51" s="20"/>
      <c r="D51" s="20"/>
      <c r="E51" s="25">
        <f>SUM(E7:E50)</f>
        <v>226559.95357910008</v>
      </c>
      <c r="F51" s="26">
        <f>SUM(F7:F50)</f>
        <v>56.796538385880275</v>
      </c>
      <c r="G51" s="14"/>
      <c r="H51" s="14"/>
      <c r="I51" s="14"/>
    </row>
    <row r="52" spans="1:9" x14ac:dyDescent="0.2">
      <c r="A52" s="21"/>
      <c r="B52" s="21"/>
      <c r="C52" s="21"/>
      <c r="D52" s="21"/>
      <c r="E52" s="22"/>
      <c r="F52" s="23"/>
    </row>
    <row r="53" spans="1:9" x14ac:dyDescent="0.2">
      <c r="A53" s="20" t="s">
        <v>29</v>
      </c>
      <c r="B53" s="20"/>
      <c r="C53" s="20"/>
      <c r="D53" s="20"/>
      <c r="E53" s="25">
        <f>E51</f>
        <v>226559.95357910008</v>
      </c>
      <c r="F53" s="26">
        <f>F51</f>
        <v>56.796538385880275</v>
      </c>
      <c r="G53" s="14"/>
      <c r="H53" s="14"/>
      <c r="I53" s="14"/>
    </row>
    <row r="54" spans="1:9" x14ac:dyDescent="0.2">
      <c r="A54" s="20"/>
      <c r="B54" s="20"/>
      <c r="C54" s="20"/>
      <c r="D54" s="20"/>
      <c r="E54" s="25"/>
      <c r="F54" s="26"/>
      <c r="G54" s="14"/>
      <c r="H54" s="14"/>
      <c r="I54" s="14"/>
    </row>
    <row r="55" spans="1:9" x14ac:dyDescent="0.2">
      <c r="A55" s="20" t="s">
        <v>31</v>
      </c>
      <c r="B55" s="20"/>
      <c r="C55" s="20"/>
      <c r="D55" s="20"/>
      <c r="E55" s="25">
        <f>E57-(E51)</f>
        <v>172337.51450219989</v>
      </c>
      <c r="F55" s="26">
        <f>F57-(F51)</f>
        <v>43.203461614119725</v>
      </c>
      <c r="G55" s="14"/>
      <c r="H55" s="14"/>
      <c r="I55" s="14"/>
    </row>
    <row r="56" spans="1:9" x14ac:dyDescent="0.2">
      <c r="A56" s="20"/>
      <c r="B56" s="20"/>
      <c r="C56" s="20"/>
      <c r="D56" s="20"/>
      <c r="E56" s="25"/>
      <c r="F56" s="26"/>
      <c r="G56" s="14"/>
      <c r="H56" s="14"/>
      <c r="I56" s="14"/>
    </row>
    <row r="57" spans="1:9" x14ac:dyDescent="0.2">
      <c r="A57" s="27" t="s">
        <v>30</v>
      </c>
      <c r="B57" s="27"/>
      <c r="C57" s="27"/>
      <c r="D57" s="27"/>
      <c r="E57" s="28">
        <v>398897.46808129997</v>
      </c>
      <c r="F57" s="29">
        <v>100</v>
      </c>
      <c r="G57" s="14"/>
      <c r="H57" s="14"/>
      <c r="I57" s="14"/>
    </row>
    <row r="59" spans="1:9" x14ac:dyDescent="0.2">
      <c r="A59" s="14" t="s">
        <v>34</v>
      </c>
    </row>
    <row r="60" spans="1:9" x14ac:dyDescent="0.2">
      <c r="A60" s="14" t="s">
        <v>35</v>
      </c>
    </row>
    <row r="61" spans="1:9" x14ac:dyDescent="0.2">
      <c r="A61" s="14" t="s">
        <v>36</v>
      </c>
      <c r="B61" s="14"/>
      <c r="C61" s="30" t="s">
        <v>1233</v>
      </c>
      <c r="D61" s="14" t="s">
        <v>37</v>
      </c>
    </row>
    <row r="62" spans="1:9" x14ac:dyDescent="0.2">
      <c r="A62" s="7" t="s">
        <v>56</v>
      </c>
      <c r="C62" s="72" t="s">
        <v>1228</v>
      </c>
      <c r="D62" s="31">
        <v>10.111599999999999</v>
      </c>
    </row>
    <row r="63" spans="1:9" x14ac:dyDescent="0.2">
      <c r="A63" s="7" t="s">
        <v>92</v>
      </c>
      <c r="C63" s="72" t="s">
        <v>1228</v>
      </c>
      <c r="D63" s="31">
        <v>10.111599999999999</v>
      </c>
    </row>
    <row r="64" spans="1:9" x14ac:dyDescent="0.2">
      <c r="A64" s="7" t="s">
        <v>57</v>
      </c>
      <c r="C64" s="72" t="s">
        <v>1228</v>
      </c>
      <c r="D64" s="31">
        <v>10.112500000000001</v>
      </c>
    </row>
    <row r="65" spans="1:4" x14ac:dyDescent="0.2">
      <c r="A65" s="7" t="s">
        <v>93</v>
      </c>
      <c r="C65" s="72" t="s">
        <v>1228</v>
      </c>
      <c r="D65" s="31">
        <v>10.112500000000001</v>
      </c>
    </row>
    <row r="67" spans="1:4" x14ac:dyDescent="0.2">
      <c r="A67" s="7" t="s">
        <v>1232</v>
      </c>
    </row>
    <row r="68" spans="1:4" x14ac:dyDescent="0.2">
      <c r="A68" s="7" t="s">
        <v>43</v>
      </c>
    </row>
    <row r="70" spans="1:4" x14ac:dyDescent="0.2">
      <c r="A70" s="14" t="s">
        <v>39</v>
      </c>
      <c r="D70" s="30" t="s">
        <v>46</v>
      </c>
    </row>
    <row r="72" spans="1:4" x14ac:dyDescent="0.2">
      <c r="A72" s="14" t="s">
        <v>321</v>
      </c>
      <c r="D72" s="51">
        <v>0</v>
      </c>
    </row>
    <row r="74" spans="1:4" x14ac:dyDescent="0.2">
      <c r="A74" s="81" t="s">
        <v>45</v>
      </c>
      <c r="B74" s="81"/>
      <c r="C74" s="81"/>
      <c r="D74" s="30" t="s">
        <v>46</v>
      </c>
    </row>
    <row r="76" spans="1:4" x14ac:dyDescent="0.2">
      <c r="A76" s="14" t="s">
        <v>839</v>
      </c>
    </row>
    <row r="78" spans="1:4" x14ac:dyDescent="0.2">
      <c r="A78" s="61" t="s">
        <v>854</v>
      </c>
    </row>
    <row r="79" spans="1:4" x14ac:dyDescent="0.2">
      <c r="A79" s="62"/>
    </row>
    <row r="80" spans="1:4" x14ac:dyDescent="0.2">
      <c r="A80" s="63"/>
    </row>
    <row r="81" spans="1:1" x14ac:dyDescent="0.2">
      <c r="A81" s="63"/>
    </row>
    <row r="82" spans="1:1" x14ac:dyDescent="0.2">
      <c r="A82" s="63"/>
    </row>
    <row r="83" spans="1:1" x14ac:dyDescent="0.2">
      <c r="A83" s="63"/>
    </row>
    <row r="84" spans="1:1" x14ac:dyDescent="0.2">
      <c r="A84" s="63"/>
    </row>
    <row r="85" spans="1:1" x14ac:dyDescent="0.2">
      <c r="A85" s="63"/>
    </row>
    <row r="86" spans="1:1" x14ac:dyDescent="0.2">
      <c r="A86" s="63"/>
    </row>
    <row r="87" spans="1:1" x14ac:dyDescent="0.2">
      <c r="A87" s="63"/>
    </row>
    <row r="88" spans="1:1" x14ac:dyDescent="0.2">
      <c r="A88" s="63"/>
    </row>
    <row r="89" spans="1:1" x14ac:dyDescent="0.2">
      <c r="A89" s="63"/>
    </row>
    <row r="90" spans="1:1" x14ac:dyDescent="0.2">
      <c r="A90" s="63"/>
    </row>
    <row r="91" spans="1:1" x14ac:dyDescent="0.2">
      <c r="A91" s="63"/>
    </row>
    <row r="92" spans="1:1" x14ac:dyDescent="0.2">
      <c r="A92" s="61" t="s">
        <v>1235</v>
      </c>
    </row>
    <row r="93" spans="1:1" x14ac:dyDescent="0.2">
      <c r="A93" s="63"/>
    </row>
    <row r="94" spans="1:1" x14ac:dyDescent="0.2">
      <c r="A94" s="61" t="s">
        <v>855</v>
      </c>
    </row>
    <row r="95" spans="1:1" x14ac:dyDescent="0.2">
      <c r="A95" s="63"/>
    </row>
    <row r="96" spans="1:1"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9" spans="1:1" x14ac:dyDescent="0.2">
      <c r="A109" s="7" t="s">
        <v>1236</v>
      </c>
    </row>
  </sheetData>
  <mergeCells count="2">
    <mergeCell ref="A1:F1"/>
    <mergeCell ref="A74:C74"/>
  </mergeCells>
  <conditionalFormatting sqref="F2:F3 F5:F65537">
    <cfRule type="cellIs" dxfId="4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0"/>
  <sheetViews>
    <sheetView workbookViewId="0">
      <selection sqref="A1:G1"/>
    </sheetView>
  </sheetViews>
  <sheetFormatPr defaultColWidth="9.109375" defaultRowHeight="10.199999999999999" x14ac:dyDescent="0.2"/>
  <cols>
    <col min="1" max="1" width="31.6640625" style="7" bestFit="1" customWidth="1"/>
    <col min="2" max="2" width="20" style="7" bestFit="1" customWidth="1"/>
    <col min="3" max="3" width="24.6640625" style="7" bestFit="1" customWidth="1"/>
    <col min="4" max="4" width="14.6640625" style="7" bestFit="1" customWidth="1"/>
    <col min="5" max="5" width="31.5546875" style="10" customWidth="1"/>
    <col min="6" max="6" width="13.5546875" style="11" bestFit="1" customWidth="1"/>
    <col min="7" max="7" width="4.5546875" style="10" bestFit="1" customWidth="1"/>
    <col min="8" max="16384" width="9.109375" style="7"/>
  </cols>
  <sheetData>
    <row r="1" spans="1:9" s="1" customFormat="1" ht="13.8" x14ac:dyDescent="0.2">
      <c r="A1" s="76" t="s">
        <v>1005</v>
      </c>
      <c r="B1" s="77"/>
      <c r="C1" s="77"/>
      <c r="D1" s="77"/>
      <c r="E1" s="77"/>
      <c r="F1" s="77"/>
      <c r="G1" s="77"/>
    </row>
    <row r="2" spans="1:9" s="1" customFormat="1" ht="11.4" x14ac:dyDescent="0.2">
      <c r="E2" s="5"/>
      <c r="F2" s="9"/>
      <c r="G2" s="10"/>
    </row>
    <row r="3" spans="1:9" s="1" customFormat="1" ht="12" x14ac:dyDescent="0.2">
      <c r="A3" s="8" t="s">
        <v>7</v>
      </c>
      <c r="B3" s="2"/>
      <c r="C3" s="3"/>
      <c r="D3" s="3"/>
      <c r="E3" s="4"/>
      <c r="F3" s="9"/>
      <c r="G3" s="10"/>
    </row>
    <row r="4" spans="1:9" s="1" customFormat="1" ht="30.75" customHeight="1" x14ac:dyDescent="0.2">
      <c r="A4" s="6" t="s">
        <v>2</v>
      </c>
      <c r="B4" s="6" t="s">
        <v>0</v>
      </c>
      <c r="C4" s="13" t="s">
        <v>32</v>
      </c>
      <c r="D4" s="13" t="s">
        <v>1</v>
      </c>
      <c r="E4" s="52" t="s">
        <v>6</v>
      </c>
      <c r="F4" s="12" t="s">
        <v>3</v>
      </c>
      <c r="G4" s="12" t="s">
        <v>5</v>
      </c>
    </row>
    <row r="5" spans="1:9" x14ac:dyDescent="0.2">
      <c r="A5" s="16" t="s">
        <v>24</v>
      </c>
      <c r="B5" s="17"/>
      <c r="C5" s="17"/>
      <c r="D5" s="17"/>
      <c r="E5" s="18"/>
      <c r="F5" s="19"/>
      <c r="G5" s="18"/>
    </row>
    <row r="6" spans="1:9" x14ac:dyDescent="0.2">
      <c r="A6" s="20" t="s">
        <v>26</v>
      </c>
      <c r="B6" s="21"/>
      <c r="C6" s="21"/>
      <c r="D6" s="21"/>
      <c r="E6" s="22"/>
      <c r="F6" s="23"/>
      <c r="G6" s="22"/>
    </row>
    <row r="7" spans="1:9" x14ac:dyDescent="0.2">
      <c r="A7" s="21" t="s">
        <v>1006</v>
      </c>
      <c r="B7" s="21" t="s">
        <v>1007</v>
      </c>
      <c r="C7" s="21" t="s">
        <v>48</v>
      </c>
      <c r="D7" s="24">
        <v>500000</v>
      </c>
      <c r="E7" s="22">
        <v>499.90899999999999</v>
      </c>
      <c r="F7" s="23">
        <v>0.93844545861178297</v>
      </c>
      <c r="G7" s="22">
        <v>6.6441999999999997</v>
      </c>
    </row>
    <row r="8" spans="1:9" x14ac:dyDescent="0.2">
      <c r="A8" s="21" t="s">
        <v>1008</v>
      </c>
      <c r="B8" s="21" t="s">
        <v>1009</v>
      </c>
      <c r="C8" s="21" t="s">
        <v>48</v>
      </c>
      <c r="D8" s="24">
        <v>500000</v>
      </c>
      <c r="E8" s="22">
        <v>498.82850000000002</v>
      </c>
      <c r="F8" s="23">
        <v>0.93641710881606</v>
      </c>
      <c r="G8" s="22">
        <v>6.1242000000000001</v>
      </c>
    </row>
    <row r="9" spans="1:9" x14ac:dyDescent="0.2">
      <c r="A9" s="21" t="s">
        <v>1010</v>
      </c>
      <c r="B9" s="21" t="s">
        <v>1011</v>
      </c>
      <c r="C9" s="21" t="s">
        <v>48</v>
      </c>
      <c r="D9" s="24">
        <v>500000</v>
      </c>
      <c r="E9" s="22">
        <v>498.12299999999999</v>
      </c>
      <c r="F9" s="23">
        <v>0.93509272123541898</v>
      </c>
      <c r="G9" s="22">
        <v>6.5494000000000003</v>
      </c>
    </row>
    <row r="10" spans="1:9" x14ac:dyDescent="0.2">
      <c r="A10" s="20" t="s">
        <v>25</v>
      </c>
      <c r="B10" s="20"/>
      <c r="C10" s="20"/>
      <c r="D10" s="20"/>
      <c r="E10" s="25">
        <f>SUM(E6:E9)</f>
        <v>1496.8605</v>
      </c>
      <c r="F10" s="26">
        <f>SUM(F6:F9)</f>
        <v>2.8099552886632617</v>
      </c>
      <c r="G10" s="25"/>
      <c r="H10" s="14"/>
      <c r="I10" s="14"/>
    </row>
    <row r="11" spans="1:9" x14ac:dyDescent="0.2">
      <c r="A11" s="21"/>
      <c r="B11" s="21"/>
      <c r="C11" s="21"/>
      <c r="D11" s="21"/>
      <c r="E11" s="22"/>
      <c r="F11" s="23"/>
      <c r="G11" s="22"/>
    </row>
    <row r="12" spans="1:9" x14ac:dyDescent="0.2">
      <c r="A12" s="20" t="s">
        <v>29</v>
      </c>
      <c r="B12" s="20"/>
      <c r="C12" s="20"/>
      <c r="D12" s="20"/>
      <c r="E12" s="25">
        <f>E10</f>
        <v>1496.8605</v>
      </c>
      <c r="F12" s="26">
        <f>F10</f>
        <v>2.8099552886632617</v>
      </c>
      <c r="G12" s="25"/>
      <c r="H12" s="14"/>
      <c r="I12" s="14"/>
    </row>
    <row r="13" spans="1:9" x14ac:dyDescent="0.2">
      <c r="A13" s="20"/>
      <c r="B13" s="20"/>
      <c r="C13" s="20"/>
      <c r="D13" s="20"/>
      <c r="E13" s="25"/>
      <c r="F13" s="26"/>
      <c r="G13" s="25"/>
      <c r="H13" s="14"/>
      <c r="I13" s="14"/>
    </row>
    <row r="14" spans="1:9" x14ac:dyDescent="0.2">
      <c r="A14" s="20" t="s">
        <v>31</v>
      </c>
      <c r="B14" s="20"/>
      <c r="C14" s="20"/>
      <c r="D14" s="20"/>
      <c r="E14" s="25">
        <f>E16-(E10)</f>
        <v>51773.044043999995</v>
      </c>
      <c r="F14" s="26">
        <f>F16-(F10)</f>
        <v>97.190044711336739</v>
      </c>
      <c r="G14" s="25"/>
      <c r="H14" s="14"/>
      <c r="I14" s="14"/>
    </row>
    <row r="15" spans="1:9" x14ac:dyDescent="0.2">
      <c r="A15" s="20"/>
      <c r="B15" s="20"/>
      <c r="C15" s="20"/>
      <c r="D15" s="20"/>
      <c r="E15" s="25"/>
      <c r="F15" s="26"/>
      <c r="G15" s="25"/>
      <c r="H15" s="14"/>
      <c r="I15" s="14"/>
    </row>
    <row r="16" spans="1:9" x14ac:dyDescent="0.2">
      <c r="A16" s="27" t="s">
        <v>30</v>
      </c>
      <c r="B16" s="27"/>
      <c r="C16" s="27"/>
      <c r="D16" s="27"/>
      <c r="E16" s="28">
        <v>53269.904543999997</v>
      </c>
      <c r="F16" s="29">
        <v>100</v>
      </c>
      <c r="G16" s="28"/>
      <c r="H16" s="14"/>
      <c r="I16" s="14"/>
    </row>
    <row r="18" spans="1:4" x14ac:dyDescent="0.2">
      <c r="A18" s="14" t="s">
        <v>34</v>
      </c>
    </row>
    <row r="19" spans="1:4" x14ac:dyDescent="0.2">
      <c r="A19" s="14" t="s">
        <v>35</v>
      </c>
    </row>
    <row r="20" spans="1:4" x14ac:dyDescent="0.2">
      <c r="A20" s="14" t="s">
        <v>36</v>
      </c>
      <c r="B20" s="14"/>
      <c r="C20" s="30" t="s">
        <v>38</v>
      </c>
      <c r="D20" s="14" t="s">
        <v>37</v>
      </c>
    </row>
    <row r="21" spans="1:4" x14ac:dyDescent="0.2">
      <c r="A21" s="7" t="s">
        <v>56</v>
      </c>
      <c r="C21" s="31">
        <v>1232.701</v>
      </c>
      <c r="D21" s="31">
        <v>1272.7253000000001</v>
      </c>
    </row>
    <row r="22" spans="1:4" x14ac:dyDescent="0.2">
      <c r="A22" s="7" t="s">
        <v>1012</v>
      </c>
      <c r="C22" s="31">
        <v>1000</v>
      </c>
      <c r="D22" s="31">
        <v>1000</v>
      </c>
    </row>
    <row r="23" spans="1:4" x14ac:dyDescent="0.2">
      <c r="A23" s="7" t="s">
        <v>1013</v>
      </c>
      <c r="C23" s="31">
        <v>1000.5505000000001</v>
      </c>
      <c r="D23" s="31">
        <v>1000.5199</v>
      </c>
    </row>
    <row r="24" spans="1:4" x14ac:dyDescent="0.2">
      <c r="A24" s="7" t="s">
        <v>57</v>
      </c>
      <c r="C24" s="31">
        <v>1235.8009</v>
      </c>
      <c r="D24" s="31">
        <v>1276.1865</v>
      </c>
    </row>
    <row r="25" spans="1:4" x14ac:dyDescent="0.2">
      <c r="A25" s="7" t="s">
        <v>1014</v>
      </c>
      <c r="C25" s="31">
        <v>1000.0008</v>
      </c>
      <c r="D25" s="31">
        <v>1000.0008</v>
      </c>
    </row>
    <row r="26" spans="1:4" x14ac:dyDescent="0.2">
      <c r="A26" s="7" t="s">
        <v>1015</v>
      </c>
      <c r="C26" s="31">
        <v>1000.5466</v>
      </c>
      <c r="D26" s="31">
        <v>1000.5164</v>
      </c>
    </row>
    <row r="27" spans="1:4" x14ac:dyDescent="0.2">
      <c r="A27" s="7" t="s">
        <v>1016</v>
      </c>
      <c r="C27" s="31">
        <v>11.2163</v>
      </c>
      <c r="D27" s="31">
        <v>11.5829</v>
      </c>
    </row>
    <row r="28" spans="1:4" x14ac:dyDescent="0.2">
      <c r="A28" s="7" t="s">
        <v>1017</v>
      </c>
      <c r="C28" s="31">
        <v>11.2163</v>
      </c>
      <c r="D28" s="31">
        <v>11.5829</v>
      </c>
    </row>
    <row r="29" spans="1:4" x14ac:dyDescent="0.2">
      <c r="A29" s="7" t="s">
        <v>1018</v>
      </c>
      <c r="C29" s="31">
        <v>10</v>
      </c>
      <c r="D29" s="31">
        <v>10</v>
      </c>
    </row>
    <row r="30" spans="1:4" x14ac:dyDescent="0.2">
      <c r="A30" s="7" t="s">
        <v>1019</v>
      </c>
      <c r="C30" s="31">
        <v>10</v>
      </c>
      <c r="D30" s="31">
        <v>10</v>
      </c>
    </row>
    <row r="32" spans="1:4" x14ac:dyDescent="0.2">
      <c r="A32" s="14" t="s">
        <v>39</v>
      </c>
    </row>
    <row r="33" spans="1:5" x14ac:dyDescent="0.2">
      <c r="A33" s="78" t="s">
        <v>40</v>
      </c>
      <c r="B33" s="79"/>
      <c r="C33" s="32" t="s">
        <v>41</v>
      </c>
    </row>
    <row r="34" spans="1:5" x14ac:dyDescent="0.2">
      <c r="A34" s="74" t="s">
        <v>1012</v>
      </c>
      <c r="B34" s="75"/>
      <c r="C34" s="33">
        <v>31.937697490000001</v>
      </c>
    </row>
    <row r="35" spans="1:5" x14ac:dyDescent="0.2">
      <c r="A35" s="74" t="s">
        <v>1013</v>
      </c>
      <c r="B35" s="75"/>
      <c r="C35" s="33">
        <v>32.120768499999997</v>
      </c>
    </row>
    <row r="36" spans="1:5" x14ac:dyDescent="0.2">
      <c r="A36" s="74" t="s">
        <v>1014</v>
      </c>
      <c r="B36" s="75"/>
      <c r="C36" s="33">
        <v>32.250509880000003</v>
      </c>
    </row>
    <row r="37" spans="1:5" x14ac:dyDescent="0.2">
      <c r="A37" s="74" t="s">
        <v>1015</v>
      </c>
      <c r="B37" s="75"/>
      <c r="C37" s="33">
        <v>32.228631010000001</v>
      </c>
    </row>
    <row r="38" spans="1:5" x14ac:dyDescent="0.2">
      <c r="A38" s="7" t="s">
        <v>42</v>
      </c>
    </row>
    <row r="39" spans="1:5" x14ac:dyDescent="0.2">
      <c r="A39" s="7" t="s">
        <v>43</v>
      </c>
    </row>
    <row r="41" spans="1:5" x14ac:dyDescent="0.2">
      <c r="A41" s="14" t="s">
        <v>1002</v>
      </c>
      <c r="D41" s="64">
        <v>9.9986814840119704E-4</v>
      </c>
      <c r="E41" s="10" t="s">
        <v>44</v>
      </c>
    </row>
    <row r="43" spans="1:5" x14ac:dyDescent="0.2">
      <c r="A43" s="14" t="s">
        <v>45</v>
      </c>
      <c r="D43" s="30" t="s">
        <v>46</v>
      </c>
    </row>
    <row r="45" spans="1:5" x14ac:dyDescent="0.2">
      <c r="A45" s="14" t="s">
        <v>1003</v>
      </c>
    </row>
    <row r="47" spans="1:5" x14ac:dyDescent="0.2">
      <c r="A47" s="61" t="s">
        <v>854</v>
      </c>
    </row>
    <row r="48" spans="1:5" x14ac:dyDescent="0.2">
      <c r="A48" s="62"/>
    </row>
    <row r="49" spans="1:1" x14ac:dyDescent="0.2">
      <c r="A49" s="63"/>
    </row>
    <row r="50" spans="1:1" x14ac:dyDescent="0.2">
      <c r="A50" s="63"/>
    </row>
    <row r="51" spans="1:1" x14ac:dyDescent="0.2">
      <c r="A51" s="63"/>
    </row>
    <row r="52" spans="1:1" x14ac:dyDescent="0.2">
      <c r="A52" s="63"/>
    </row>
    <row r="53" spans="1:1" x14ac:dyDescent="0.2">
      <c r="A53" s="63"/>
    </row>
    <row r="54" spans="1:1" x14ac:dyDescent="0.2">
      <c r="A54" s="63"/>
    </row>
    <row r="55" spans="1:1" x14ac:dyDescent="0.2">
      <c r="A55" s="63"/>
    </row>
    <row r="56" spans="1:1" x14ac:dyDescent="0.2">
      <c r="A56" s="63"/>
    </row>
    <row r="57" spans="1:1" x14ac:dyDescent="0.2">
      <c r="A57" s="63"/>
    </row>
    <row r="58" spans="1:1" x14ac:dyDescent="0.2">
      <c r="A58" s="63"/>
    </row>
    <row r="59" spans="1:1" x14ac:dyDescent="0.2">
      <c r="A59" s="63"/>
    </row>
    <row r="60" spans="1:1" x14ac:dyDescent="0.2">
      <c r="A60" s="63"/>
    </row>
    <row r="61" spans="1:1" x14ac:dyDescent="0.2">
      <c r="A61" s="61" t="s">
        <v>1020</v>
      </c>
    </row>
    <row r="62" spans="1:1" x14ac:dyDescent="0.2">
      <c r="A62" s="63"/>
    </row>
    <row r="63" spans="1:1" x14ac:dyDescent="0.2">
      <c r="A63" s="61" t="s">
        <v>855</v>
      </c>
    </row>
    <row r="64" spans="1:1" x14ac:dyDescent="0.2">
      <c r="A64" s="63"/>
    </row>
    <row r="65" spans="1:1" x14ac:dyDescent="0.2">
      <c r="A65" s="63"/>
    </row>
    <row r="66" spans="1:1" x14ac:dyDescent="0.2">
      <c r="A66" s="63"/>
    </row>
    <row r="67" spans="1:1" x14ac:dyDescent="0.2">
      <c r="A67" s="63"/>
    </row>
    <row r="68" spans="1:1" x14ac:dyDescent="0.2">
      <c r="A68" s="63"/>
    </row>
    <row r="69" spans="1:1" x14ac:dyDescent="0.2">
      <c r="A69" s="63"/>
    </row>
    <row r="70" spans="1:1" x14ac:dyDescent="0.2">
      <c r="A70" s="63"/>
    </row>
    <row r="71" spans="1:1" x14ac:dyDescent="0.2">
      <c r="A71" s="63"/>
    </row>
    <row r="72" spans="1:1" x14ac:dyDescent="0.2">
      <c r="A72" s="63"/>
    </row>
    <row r="73" spans="1:1" x14ac:dyDescent="0.2">
      <c r="A73" s="63"/>
    </row>
    <row r="74" spans="1:1" x14ac:dyDescent="0.2">
      <c r="A74" s="63"/>
    </row>
    <row r="75" spans="1:1" x14ac:dyDescent="0.2">
      <c r="A75" s="63"/>
    </row>
    <row r="76" spans="1:1" x14ac:dyDescent="0.2">
      <c r="A76" s="63"/>
    </row>
    <row r="77" spans="1:1" x14ac:dyDescent="0.2">
      <c r="A77" s="7" t="s">
        <v>1236</v>
      </c>
    </row>
    <row r="78" spans="1:1" x14ac:dyDescent="0.2">
      <c r="A78" s="62"/>
    </row>
    <row r="79" spans="1:1" x14ac:dyDescent="0.2">
      <c r="A79" s="62"/>
    </row>
    <row r="80" spans="1:1" x14ac:dyDescent="0.2">
      <c r="A80" s="62"/>
    </row>
  </sheetData>
  <mergeCells count="6">
    <mergeCell ref="A37:B37"/>
    <mergeCell ref="A1:G1"/>
    <mergeCell ref="A33:B33"/>
    <mergeCell ref="A34:B34"/>
    <mergeCell ref="A35:B35"/>
    <mergeCell ref="A36:B36"/>
  </mergeCells>
  <conditionalFormatting sqref="F2:F3">
    <cfRule type="cellIs" dxfId="78" priority="2" stopIfTrue="1" operator="between">
      <formula>0.009</formula>
      <formula>-0.009</formula>
    </cfRule>
  </conditionalFormatting>
  <conditionalFormatting sqref="F5:F65536">
    <cfRule type="cellIs" dxfId="7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10"/>
  <sheetViews>
    <sheetView workbookViewId="0">
      <selection sqref="A1:F1"/>
    </sheetView>
  </sheetViews>
  <sheetFormatPr defaultColWidth="9.109375" defaultRowHeight="10.199999999999999" x14ac:dyDescent="0.2"/>
  <cols>
    <col min="1" max="1" width="38.6640625" style="7" bestFit="1" customWidth="1"/>
    <col min="2" max="2" width="30.33203125" style="7" bestFit="1" customWidth="1"/>
    <col min="3" max="3" width="24.33203125" style="7" bestFit="1" customWidth="1"/>
    <col min="4" max="4" width="14.6640625" style="7" bestFit="1" customWidth="1"/>
    <col min="5" max="5" width="31.109375" style="10" customWidth="1"/>
    <col min="6" max="6" width="13.5546875" style="11" bestFit="1" customWidth="1"/>
    <col min="7" max="16384" width="9.109375" style="7"/>
  </cols>
  <sheetData>
    <row r="1" spans="1:6" s="1" customFormat="1" ht="13.8" x14ac:dyDescent="0.2">
      <c r="A1" s="76" t="s">
        <v>18</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97</v>
      </c>
      <c r="B7" s="21" t="s">
        <v>96</v>
      </c>
      <c r="C7" s="21" t="s">
        <v>98</v>
      </c>
      <c r="D7" s="24">
        <v>6800000</v>
      </c>
      <c r="E7" s="22">
        <v>109871</v>
      </c>
      <c r="F7" s="23">
        <v>8.7575405122379806</v>
      </c>
    </row>
    <row r="8" spans="1:6" x14ac:dyDescent="0.2">
      <c r="A8" s="21" t="s">
        <v>100</v>
      </c>
      <c r="B8" s="21" t="s">
        <v>99</v>
      </c>
      <c r="C8" s="21" t="s">
        <v>98</v>
      </c>
      <c r="D8" s="24">
        <v>8300000</v>
      </c>
      <c r="E8" s="22">
        <v>100836.7</v>
      </c>
      <c r="F8" s="23">
        <v>8.0374392275522002</v>
      </c>
    </row>
    <row r="9" spans="1:6" x14ac:dyDescent="0.2">
      <c r="A9" s="21" t="s">
        <v>102</v>
      </c>
      <c r="B9" s="21" t="s">
        <v>101</v>
      </c>
      <c r="C9" s="21" t="s">
        <v>103</v>
      </c>
      <c r="D9" s="24">
        <v>4500000</v>
      </c>
      <c r="E9" s="22">
        <v>84071.25</v>
      </c>
      <c r="F9" s="23">
        <v>6.70110746047171</v>
      </c>
    </row>
    <row r="10" spans="1:6" x14ac:dyDescent="0.2">
      <c r="A10" s="21" t="s">
        <v>111</v>
      </c>
      <c r="B10" s="21" t="s">
        <v>110</v>
      </c>
      <c r="C10" s="21" t="s">
        <v>112</v>
      </c>
      <c r="D10" s="24">
        <v>2100000</v>
      </c>
      <c r="E10" s="22">
        <v>63227.85</v>
      </c>
      <c r="F10" s="23">
        <v>5.0397325761730203</v>
      </c>
    </row>
    <row r="11" spans="1:6" x14ac:dyDescent="0.2">
      <c r="A11" s="21" t="s">
        <v>108</v>
      </c>
      <c r="B11" s="21" t="s">
        <v>107</v>
      </c>
      <c r="C11" s="21" t="s">
        <v>109</v>
      </c>
      <c r="D11" s="24">
        <v>4200000</v>
      </c>
      <c r="E11" s="22">
        <v>62645.1</v>
      </c>
      <c r="F11" s="23">
        <v>4.9932830423241796</v>
      </c>
    </row>
    <row r="12" spans="1:6" x14ac:dyDescent="0.2">
      <c r="A12" s="21" t="s">
        <v>129</v>
      </c>
      <c r="B12" s="21" t="s">
        <v>128</v>
      </c>
      <c r="C12" s="21" t="s">
        <v>130</v>
      </c>
      <c r="D12" s="24">
        <v>3400000</v>
      </c>
      <c r="E12" s="22">
        <v>58457.9</v>
      </c>
      <c r="F12" s="23">
        <v>4.6595318829386896</v>
      </c>
    </row>
    <row r="13" spans="1:6" x14ac:dyDescent="0.2">
      <c r="A13" s="21" t="s">
        <v>118</v>
      </c>
      <c r="B13" s="21" t="s">
        <v>117</v>
      </c>
      <c r="C13" s="21" t="s">
        <v>98</v>
      </c>
      <c r="D13" s="24">
        <v>4800000</v>
      </c>
      <c r="E13" s="22">
        <v>55972.800000000003</v>
      </c>
      <c r="F13" s="23">
        <v>4.4614508249073399</v>
      </c>
    </row>
    <row r="14" spans="1:6" x14ac:dyDescent="0.2">
      <c r="A14" s="21" t="s">
        <v>126</v>
      </c>
      <c r="B14" s="21" t="s">
        <v>125</v>
      </c>
      <c r="C14" s="21" t="s">
        <v>127</v>
      </c>
      <c r="D14" s="24">
        <v>23500000</v>
      </c>
      <c r="E14" s="22">
        <v>53920.75</v>
      </c>
      <c r="F14" s="23">
        <v>4.2978870909999598</v>
      </c>
    </row>
    <row r="15" spans="1:6" x14ac:dyDescent="0.2">
      <c r="A15" s="21" t="s">
        <v>268</v>
      </c>
      <c r="B15" s="21" t="s">
        <v>267</v>
      </c>
      <c r="C15" s="21" t="s">
        <v>130</v>
      </c>
      <c r="D15" s="24">
        <v>3200000</v>
      </c>
      <c r="E15" s="22">
        <v>49417.599999999999</v>
      </c>
      <c r="F15" s="23">
        <v>3.9389523533741602</v>
      </c>
    </row>
    <row r="16" spans="1:6" x14ac:dyDescent="0.2">
      <c r="A16" s="21" t="s">
        <v>512</v>
      </c>
      <c r="B16" s="21" t="s">
        <v>511</v>
      </c>
      <c r="C16" s="21" t="s">
        <v>202</v>
      </c>
      <c r="D16" s="24">
        <v>2613105</v>
      </c>
      <c r="E16" s="22">
        <v>47041.11621</v>
      </c>
      <c r="F16" s="23">
        <v>3.74952881970647</v>
      </c>
    </row>
    <row r="17" spans="1:6" x14ac:dyDescent="0.2">
      <c r="A17" s="21" t="s">
        <v>712</v>
      </c>
      <c r="B17" s="21" t="s">
        <v>711</v>
      </c>
      <c r="C17" s="21" t="s">
        <v>160</v>
      </c>
      <c r="D17" s="24">
        <v>1008918</v>
      </c>
      <c r="E17" s="22">
        <v>43684.636019999998</v>
      </c>
      <c r="F17" s="23">
        <v>3.4819922427894601</v>
      </c>
    </row>
    <row r="18" spans="1:6" x14ac:dyDescent="0.2">
      <c r="A18" s="21" t="s">
        <v>155</v>
      </c>
      <c r="B18" s="21" t="s">
        <v>154</v>
      </c>
      <c r="C18" s="21" t="s">
        <v>121</v>
      </c>
      <c r="D18" s="24">
        <v>320000</v>
      </c>
      <c r="E18" s="22">
        <v>41970.559999999998</v>
      </c>
      <c r="F18" s="23">
        <v>3.3453675630631801</v>
      </c>
    </row>
    <row r="19" spans="1:6" x14ac:dyDescent="0.2">
      <c r="A19" s="21" t="s">
        <v>194</v>
      </c>
      <c r="B19" s="21" t="s">
        <v>193</v>
      </c>
      <c r="C19" s="21" t="s">
        <v>195</v>
      </c>
      <c r="D19" s="24">
        <v>25000000</v>
      </c>
      <c r="E19" s="22">
        <v>41332.5</v>
      </c>
      <c r="F19" s="23">
        <v>3.2945094085070399</v>
      </c>
    </row>
    <row r="20" spans="1:6" x14ac:dyDescent="0.2">
      <c r="A20" s="21" t="s">
        <v>105</v>
      </c>
      <c r="B20" s="21" t="s">
        <v>104</v>
      </c>
      <c r="C20" s="21" t="s">
        <v>106</v>
      </c>
      <c r="D20" s="24">
        <v>1075000</v>
      </c>
      <c r="E20" s="22">
        <v>41011.25</v>
      </c>
      <c r="F20" s="23">
        <v>3.2689033806238199</v>
      </c>
    </row>
    <row r="21" spans="1:6" x14ac:dyDescent="0.2">
      <c r="A21" s="21" t="s">
        <v>714</v>
      </c>
      <c r="B21" s="21" t="s">
        <v>713</v>
      </c>
      <c r="C21" s="21" t="s">
        <v>182</v>
      </c>
      <c r="D21" s="24">
        <v>20000000</v>
      </c>
      <c r="E21" s="22">
        <v>39314</v>
      </c>
      <c r="F21" s="23">
        <v>3.1336198605466801</v>
      </c>
    </row>
    <row r="22" spans="1:6" x14ac:dyDescent="0.2">
      <c r="A22" s="21" t="s">
        <v>114</v>
      </c>
      <c r="B22" s="21" t="s">
        <v>113</v>
      </c>
      <c r="C22" s="21" t="s">
        <v>98</v>
      </c>
      <c r="D22" s="24">
        <v>4500000</v>
      </c>
      <c r="E22" s="22">
        <v>39258</v>
      </c>
      <c r="F22" s="23">
        <v>3.1291562416783201</v>
      </c>
    </row>
    <row r="23" spans="1:6" x14ac:dyDescent="0.2">
      <c r="A23" s="21" t="s">
        <v>150</v>
      </c>
      <c r="B23" s="21" t="s">
        <v>149</v>
      </c>
      <c r="C23" s="21" t="s">
        <v>98</v>
      </c>
      <c r="D23" s="24">
        <v>2650000</v>
      </c>
      <c r="E23" s="22">
        <v>37836.699999999997</v>
      </c>
      <c r="F23" s="23">
        <v>3.0158680006498102</v>
      </c>
    </row>
    <row r="24" spans="1:6" x14ac:dyDescent="0.2">
      <c r="A24" s="21" t="s">
        <v>144</v>
      </c>
      <c r="B24" s="21" t="s">
        <v>143</v>
      </c>
      <c r="C24" s="21" t="s">
        <v>145</v>
      </c>
      <c r="D24" s="24">
        <v>2300000</v>
      </c>
      <c r="E24" s="22">
        <v>33419</v>
      </c>
      <c r="F24" s="23">
        <v>2.6637442671722402</v>
      </c>
    </row>
    <row r="25" spans="1:6" x14ac:dyDescent="0.2">
      <c r="A25" s="21" t="s">
        <v>254</v>
      </c>
      <c r="B25" s="21" t="s">
        <v>253</v>
      </c>
      <c r="C25" s="21" t="s">
        <v>252</v>
      </c>
      <c r="D25" s="24">
        <v>1125000</v>
      </c>
      <c r="E25" s="22">
        <v>30438.5625</v>
      </c>
      <c r="F25" s="23">
        <v>2.4261811053693698</v>
      </c>
    </row>
    <row r="26" spans="1:6" x14ac:dyDescent="0.2">
      <c r="A26" s="21" t="s">
        <v>708</v>
      </c>
      <c r="B26" s="21" t="s">
        <v>707</v>
      </c>
      <c r="C26" s="21" t="s">
        <v>361</v>
      </c>
      <c r="D26" s="24">
        <v>550000</v>
      </c>
      <c r="E26" s="22">
        <v>24597.1</v>
      </c>
      <c r="F26" s="23">
        <v>1.9605728511942999</v>
      </c>
    </row>
    <row r="27" spans="1:6" x14ac:dyDescent="0.2">
      <c r="A27" s="21" t="s">
        <v>152</v>
      </c>
      <c r="B27" s="21" t="s">
        <v>151</v>
      </c>
      <c r="C27" s="21" t="s">
        <v>153</v>
      </c>
      <c r="D27" s="24">
        <v>4000000</v>
      </c>
      <c r="E27" s="22">
        <v>23952</v>
      </c>
      <c r="F27" s="23">
        <v>1.90915355598042</v>
      </c>
    </row>
    <row r="28" spans="1:6" x14ac:dyDescent="0.2">
      <c r="A28" s="21" t="s">
        <v>492</v>
      </c>
      <c r="B28" s="21" t="s">
        <v>491</v>
      </c>
      <c r="C28" s="21" t="s">
        <v>216</v>
      </c>
      <c r="D28" s="24">
        <v>767769</v>
      </c>
      <c r="E28" s="22">
        <v>23741.720789999999</v>
      </c>
      <c r="F28" s="23">
        <v>1.8923927300986401</v>
      </c>
    </row>
    <row r="29" spans="1:6" x14ac:dyDescent="0.2">
      <c r="A29" s="21" t="s">
        <v>165</v>
      </c>
      <c r="B29" s="21" t="s">
        <v>164</v>
      </c>
      <c r="C29" s="21" t="s">
        <v>166</v>
      </c>
      <c r="D29" s="24">
        <v>3200000</v>
      </c>
      <c r="E29" s="22">
        <v>22896</v>
      </c>
      <c r="F29" s="23">
        <v>1.82498245731996</v>
      </c>
    </row>
    <row r="30" spans="1:6" x14ac:dyDescent="0.2">
      <c r="A30" s="21" t="s">
        <v>615</v>
      </c>
      <c r="B30" s="21" t="s">
        <v>614</v>
      </c>
      <c r="C30" s="21" t="s">
        <v>160</v>
      </c>
      <c r="D30" s="24">
        <v>575000</v>
      </c>
      <c r="E30" s="22">
        <v>22151.012500000001</v>
      </c>
      <c r="F30" s="23">
        <v>1.76560138121834</v>
      </c>
    </row>
    <row r="31" spans="1:6" x14ac:dyDescent="0.2">
      <c r="A31" s="21" t="s">
        <v>199</v>
      </c>
      <c r="B31" s="21" t="s">
        <v>198</v>
      </c>
      <c r="C31" s="21" t="s">
        <v>190</v>
      </c>
      <c r="D31" s="24">
        <v>1039009</v>
      </c>
      <c r="E31" s="22">
        <v>19227.38105</v>
      </c>
      <c r="F31" s="23">
        <v>1.53256608649791</v>
      </c>
    </row>
    <row r="32" spans="1:6" x14ac:dyDescent="0.2">
      <c r="A32" s="21" t="s">
        <v>438</v>
      </c>
      <c r="B32" s="21" t="s">
        <v>437</v>
      </c>
      <c r="C32" s="21" t="s">
        <v>103</v>
      </c>
      <c r="D32" s="24">
        <v>600000</v>
      </c>
      <c r="E32" s="22">
        <v>17355</v>
      </c>
      <c r="F32" s="23">
        <v>1.3833233117919199</v>
      </c>
    </row>
    <row r="33" spans="1:9" x14ac:dyDescent="0.2">
      <c r="A33" s="21" t="s">
        <v>442</v>
      </c>
      <c r="B33" s="21" t="s">
        <v>441</v>
      </c>
      <c r="C33" s="21" t="s">
        <v>103</v>
      </c>
      <c r="D33" s="24">
        <v>220086</v>
      </c>
      <c r="E33" s="22">
        <v>13877.522730000001</v>
      </c>
      <c r="F33" s="23">
        <v>1.1061423625658999</v>
      </c>
    </row>
    <row r="34" spans="1:9" x14ac:dyDescent="0.2">
      <c r="A34" s="21" t="s">
        <v>710</v>
      </c>
      <c r="B34" s="21" t="s">
        <v>709</v>
      </c>
      <c r="C34" s="21" t="s">
        <v>338</v>
      </c>
      <c r="D34" s="24">
        <v>1763285</v>
      </c>
      <c r="E34" s="22">
        <v>11209.20275</v>
      </c>
      <c r="F34" s="23">
        <v>0.89345730168119397</v>
      </c>
    </row>
    <row r="35" spans="1:9" x14ac:dyDescent="0.2">
      <c r="A35" s="21" t="s">
        <v>699</v>
      </c>
      <c r="B35" s="21" t="s">
        <v>698</v>
      </c>
      <c r="C35" s="21" t="s">
        <v>133</v>
      </c>
      <c r="D35" s="24">
        <v>1368783</v>
      </c>
      <c r="E35" s="22">
        <v>10616.965340000001</v>
      </c>
      <c r="F35" s="23">
        <v>0.84625155029149202</v>
      </c>
    </row>
    <row r="36" spans="1:9" x14ac:dyDescent="0.2">
      <c r="A36" s="21" t="s">
        <v>609</v>
      </c>
      <c r="B36" s="57" t="s">
        <v>847</v>
      </c>
      <c r="C36" s="21" t="s">
        <v>202</v>
      </c>
      <c r="D36" s="24">
        <v>343087</v>
      </c>
      <c r="E36" s="22">
        <v>3186.7636000000002</v>
      </c>
      <c r="F36" s="23">
        <v>0.254008895249205</v>
      </c>
    </row>
    <row r="37" spans="1:9" x14ac:dyDescent="0.2">
      <c r="A37" s="20" t="s">
        <v>25</v>
      </c>
      <c r="B37" s="20"/>
      <c r="C37" s="20"/>
      <c r="D37" s="20"/>
      <c r="E37" s="25">
        <f>SUM(E7:E36)</f>
        <v>1226537.94349</v>
      </c>
      <c r="F37" s="26">
        <f>SUM(F7:F36)</f>
        <v>97.764248344974902</v>
      </c>
      <c r="G37" s="14"/>
      <c r="H37" s="14"/>
      <c r="I37" s="14"/>
    </row>
    <row r="38" spans="1:9" x14ac:dyDescent="0.2">
      <c r="A38" s="21"/>
      <c r="B38" s="21"/>
      <c r="C38" s="21"/>
      <c r="D38" s="21"/>
      <c r="E38" s="22"/>
      <c r="F38" s="23"/>
    </row>
    <row r="39" spans="1:9" x14ac:dyDescent="0.2">
      <c r="A39" s="20" t="s">
        <v>29</v>
      </c>
      <c r="B39" s="20"/>
      <c r="C39" s="20"/>
      <c r="D39" s="20"/>
      <c r="E39" s="25">
        <f>E37</f>
        <v>1226537.94349</v>
      </c>
      <c r="F39" s="26">
        <f>F37</f>
        <v>97.764248344974902</v>
      </c>
      <c r="G39" s="14"/>
      <c r="H39" s="14"/>
      <c r="I39" s="14"/>
    </row>
    <row r="40" spans="1:9" x14ac:dyDescent="0.2">
      <c r="A40" s="20"/>
      <c r="B40" s="20"/>
      <c r="C40" s="20"/>
      <c r="D40" s="20"/>
      <c r="E40" s="25"/>
      <c r="F40" s="26"/>
      <c r="G40" s="14"/>
      <c r="H40" s="14"/>
      <c r="I40" s="14"/>
    </row>
    <row r="41" spans="1:9" x14ac:dyDescent="0.2">
      <c r="A41" s="20" t="s">
        <v>31</v>
      </c>
      <c r="B41" s="20"/>
      <c r="C41" s="20"/>
      <c r="D41" s="20"/>
      <c r="E41" s="25">
        <f>E43-(E37)</f>
        <v>28049.458606099943</v>
      </c>
      <c r="F41" s="26">
        <f>F43-(F37)</f>
        <v>2.2357516550250978</v>
      </c>
      <c r="G41" s="14"/>
      <c r="H41" s="14"/>
      <c r="I41" s="14"/>
    </row>
    <row r="42" spans="1:9" x14ac:dyDescent="0.2">
      <c r="A42" s="20"/>
      <c r="B42" s="20"/>
      <c r="C42" s="20"/>
      <c r="D42" s="20"/>
      <c r="E42" s="25"/>
      <c r="F42" s="26"/>
      <c r="G42" s="14"/>
      <c r="H42" s="14"/>
      <c r="I42" s="14"/>
    </row>
    <row r="43" spans="1:9" x14ac:dyDescent="0.2">
      <c r="A43" s="27" t="s">
        <v>30</v>
      </c>
      <c r="B43" s="27"/>
      <c r="C43" s="27"/>
      <c r="D43" s="27"/>
      <c r="E43" s="28">
        <v>1254587.4020960999</v>
      </c>
      <c r="F43" s="29">
        <v>100</v>
      </c>
      <c r="G43" s="14"/>
      <c r="H43" s="14"/>
      <c r="I43" s="14"/>
    </row>
    <row r="45" spans="1:9" x14ac:dyDescent="0.2">
      <c r="A45" s="14" t="s">
        <v>34</v>
      </c>
    </row>
    <row r="46" spans="1:9" x14ac:dyDescent="0.2">
      <c r="A46" s="14" t="s">
        <v>35</v>
      </c>
    </row>
    <row r="47" spans="1:9" x14ac:dyDescent="0.2">
      <c r="A47" s="14" t="s">
        <v>36</v>
      </c>
      <c r="B47" s="14"/>
      <c r="C47" s="30" t="s">
        <v>38</v>
      </c>
      <c r="D47" s="14" t="s">
        <v>37</v>
      </c>
    </row>
    <row r="48" spans="1:9" x14ac:dyDescent="0.2">
      <c r="A48" s="7" t="s">
        <v>56</v>
      </c>
      <c r="C48" s="31">
        <v>89.784300000000002</v>
      </c>
      <c r="D48" s="31">
        <v>108.37990000000001</v>
      </c>
    </row>
    <row r="49" spans="1:7" x14ac:dyDescent="0.2">
      <c r="A49" s="7" t="s">
        <v>92</v>
      </c>
      <c r="C49" s="31">
        <v>35.150399999999998</v>
      </c>
      <c r="D49" s="31">
        <v>42.430599999999998</v>
      </c>
    </row>
    <row r="50" spans="1:7" x14ac:dyDescent="0.2">
      <c r="A50" s="7" t="s">
        <v>57</v>
      </c>
      <c r="C50" s="31">
        <v>99.960400000000007</v>
      </c>
      <c r="D50" s="31">
        <v>121.1408</v>
      </c>
    </row>
    <row r="51" spans="1:7" x14ac:dyDescent="0.2">
      <c r="A51" s="7" t="s">
        <v>93</v>
      </c>
      <c r="C51" s="31">
        <v>41.235399999999998</v>
      </c>
      <c r="D51" s="31">
        <v>49.970999999999997</v>
      </c>
    </row>
    <row r="53" spans="1:7" x14ac:dyDescent="0.2">
      <c r="A53" s="7" t="s">
        <v>43</v>
      </c>
    </row>
    <row r="55" spans="1:7" x14ac:dyDescent="0.2">
      <c r="A55" s="14" t="s">
        <v>39</v>
      </c>
      <c r="D55" s="30" t="s">
        <v>46</v>
      </c>
    </row>
    <row r="57" spans="1:7" x14ac:dyDescent="0.2">
      <c r="A57" s="14" t="s">
        <v>321</v>
      </c>
      <c r="D57" s="51">
        <v>8.3799999999999999E-2</v>
      </c>
    </row>
    <row r="59" spans="1:7" x14ac:dyDescent="0.2">
      <c r="A59" s="81" t="s">
        <v>45</v>
      </c>
      <c r="B59" s="81"/>
      <c r="C59" s="81"/>
      <c r="D59" s="30" t="s">
        <v>46</v>
      </c>
    </row>
    <row r="61" spans="1:7" x14ac:dyDescent="0.2">
      <c r="A61" s="14" t="s">
        <v>839</v>
      </c>
      <c r="G61" s="11"/>
    </row>
    <row r="62" spans="1:7" x14ac:dyDescent="0.2">
      <c r="A62" s="60"/>
      <c r="G62" s="11"/>
    </row>
    <row r="63" spans="1:7" x14ac:dyDescent="0.2">
      <c r="A63" s="61" t="s">
        <v>854</v>
      </c>
      <c r="G63" s="11"/>
    </row>
    <row r="64" spans="1:7" x14ac:dyDescent="0.2">
      <c r="A64" s="62"/>
      <c r="G64" s="11"/>
    </row>
    <row r="65" spans="1:7" x14ac:dyDescent="0.2">
      <c r="A65" s="63"/>
      <c r="G65" s="11"/>
    </row>
    <row r="66" spans="1:7" x14ac:dyDescent="0.2">
      <c r="A66" s="63"/>
      <c r="G66" s="11"/>
    </row>
    <row r="67" spans="1:7" x14ac:dyDescent="0.2">
      <c r="A67" s="63"/>
      <c r="G67" s="11"/>
    </row>
    <row r="68" spans="1:7" x14ac:dyDescent="0.2">
      <c r="A68" s="63"/>
      <c r="G68" s="11"/>
    </row>
    <row r="69" spans="1:7" x14ac:dyDescent="0.2">
      <c r="A69" s="63"/>
      <c r="G69" s="11"/>
    </row>
    <row r="70" spans="1:7" x14ac:dyDescent="0.2">
      <c r="A70" s="63"/>
      <c r="G70" s="11"/>
    </row>
    <row r="71" spans="1:7" x14ac:dyDescent="0.2">
      <c r="A71" s="63"/>
      <c r="G71" s="11"/>
    </row>
    <row r="72" spans="1:7" x14ac:dyDescent="0.2">
      <c r="A72" s="63"/>
      <c r="G72" s="11"/>
    </row>
    <row r="73" spans="1:7" x14ac:dyDescent="0.2">
      <c r="A73" s="63"/>
      <c r="G73" s="11"/>
    </row>
    <row r="74" spans="1:7" x14ac:dyDescent="0.2">
      <c r="A74" s="63"/>
      <c r="G74" s="11"/>
    </row>
    <row r="75" spans="1:7" x14ac:dyDescent="0.2">
      <c r="A75" s="63"/>
      <c r="G75" s="11"/>
    </row>
    <row r="76" spans="1:7" x14ac:dyDescent="0.2">
      <c r="A76" s="63"/>
      <c r="G76" s="11"/>
    </row>
    <row r="77" spans="1:7" x14ac:dyDescent="0.2">
      <c r="A77" s="61" t="s">
        <v>865</v>
      </c>
      <c r="G77" s="11"/>
    </row>
    <row r="78" spans="1:7" x14ac:dyDescent="0.2">
      <c r="A78" s="63"/>
      <c r="G78" s="11"/>
    </row>
    <row r="79" spans="1:7" x14ac:dyDescent="0.2">
      <c r="A79" s="61" t="s">
        <v>855</v>
      </c>
      <c r="G79" s="11"/>
    </row>
    <row r="80" spans="1:7" x14ac:dyDescent="0.2">
      <c r="A80" s="63"/>
      <c r="G80" s="11"/>
    </row>
    <row r="81" spans="1:7" x14ac:dyDescent="0.2">
      <c r="A81" s="63"/>
      <c r="G81" s="11"/>
    </row>
    <row r="82" spans="1:7" x14ac:dyDescent="0.2">
      <c r="A82" s="63"/>
      <c r="G82" s="11"/>
    </row>
    <row r="83" spans="1:7" x14ac:dyDescent="0.2">
      <c r="A83" s="63"/>
      <c r="G83" s="11"/>
    </row>
    <row r="84" spans="1:7" x14ac:dyDescent="0.2">
      <c r="A84" s="63"/>
      <c r="G84" s="11"/>
    </row>
    <row r="85" spans="1:7" x14ac:dyDescent="0.2">
      <c r="A85" s="63"/>
      <c r="G85" s="11"/>
    </row>
    <row r="86" spans="1:7" x14ac:dyDescent="0.2">
      <c r="A86" s="63"/>
      <c r="G86" s="11"/>
    </row>
    <row r="87" spans="1:7" x14ac:dyDescent="0.2">
      <c r="A87" s="63"/>
      <c r="G87" s="11"/>
    </row>
    <row r="88" spans="1:7" x14ac:dyDescent="0.2">
      <c r="A88" s="63"/>
      <c r="G88" s="11"/>
    </row>
    <row r="89" spans="1:7" x14ac:dyDescent="0.2">
      <c r="A89" s="63"/>
      <c r="G89" s="11"/>
    </row>
    <row r="90" spans="1:7" x14ac:dyDescent="0.2">
      <c r="A90" s="63"/>
      <c r="G90" s="11"/>
    </row>
    <row r="91" spans="1:7" x14ac:dyDescent="0.2">
      <c r="A91" s="63"/>
      <c r="G91" s="11"/>
    </row>
    <row r="92" spans="1:7" x14ac:dyDescent="0.2">
      <c r="G92" s="11"/>
    </row>
    <row r="93" spans="1:7" x14ac:dyDescent="0.2">
      <c r="G93" s="11"/>
    </row>
    <row r="94" spans="1:7" x14ac:dyDescent="0.2">
      <c r="A94" s="7" t="s">
        <v>1236</v>
      </c>
      <c r="G94" s="11"/>
    </row>
    <row r="95" spans="1:7" x14ac:dyDescent="0.2">
      <c r="G95" s="11"/>
    </row>
    <row r="96" spans="1:7" x14ac:dyDescent="0.2">
      <c r="G96" s="11"/>
    </row>
    <row r="97" spans="7:7" x14ac:dyDescent="0.2">
      <c r="G97" s="11"/>
    </row>
    <row r="98" spans="7:7" x14ac:dyDescent="0.2">
      <c r="G98" s="11"/>
    </row>
    <row r="99" spans="7:7" x14ac:dyDescent="0.2">
      <c r="G99" s="11"/>
    </row>
    <row r="100" spans="7:7" x14ac:dyDescent="0.2">
      <c r="G100" s="11"/>
    </row>
    <row r="101" spans="7:7" x14ac:dyDescent="0.2">
      <c r="G101" s="11"/>
    </row>
    <row r="102" spans="7:7" x14ac:dyDescent="0.2">
      <c r="G102" s="11"/>
    </row>
    <row r="103" spans="7:7" x14ac:dyDescent="0.2">
      <c r="G103" s="11"/>
    </row>
    <row r="104" spans="7:7" x14ac:dyDescent="0.2">
      <c r="G104" s="11"/>
    </row>
    <row r="105" spans="7:7" x14ac:dyDescent="0.2">
      <c r="G105" s="11"/>
    </row>
    <row r="106" spans="7:7" x14ac:dyDescent="0.2">
      <c r="G106" s="11"/>
    </row>
    <row r="107" spans="7:7" x14ac:dyDescent="0.2">
      <c r="G107" s="11"/>
    </row>
    <row r="108" spans="7:7" x14ac:dyDescent="0.2">
      <c r="G108" s="11"/>
    </row>
    <row r="109" spans="7:7" x14ac:dyDescent="0.2">
      <c r="G109" s="11"/>
    </row>
    <row r="110" spans="7:7" x14ac:dyDescent="0.2">
      <c r="G110" s="11"/>
    </row>
  </sheetData>
  <mergeCells count="2">
    <mergeCell ref="A1:F1"/>
    <mergeCell ref="A59:C59"/>
  </mergeCells>
  <conditionalFormatting sqref="F2:F3">
    <cfRule type="cellIs" dxfId="41" priority="4" stopIfTrue="1" operator="between">
      <formula>0.009</formula>
      <formula>-0.009</formula>
    </cfRule>
  </conditionalFormatting>
  <conditionalFormatting sqref="F5:F93">
    <cfRule type="cellIs" dxfId="40" priority="2" stopIfTrue="1" operator="between">
      <formula>0.009</formula>
      <formula>-0.009</formula>
    </cfRule>
  </conditionalFormatting>
  <conditionalFormatting sqref="F194:F65536">
    <cfRule type="cellIs" dxfId="39" priority="3" stopIfTrue="1" operator="between">
      <formula>0.009</formula>
      <formula>-0.009</formula>
    </cfRule>
  </conditionalFormatting>
  <conditionalFormatting sqref="G61:G93">
    <cfRule type="cellIs" dxfId="38" priority="1" stopIfTrue="1" operator="between">
      <formula>0.009</formula>
      <formula>-0.009</formula>
    </cfRule>
  </conditionalFormatting>
  <hyperlinks>
    <hyperlink ref="A64" r:id="rId1" tooltip="https://www.franklintempletonindia.com/downloadsServlet/pdf/product-labels-jg9o5k7l" display="https://www.franklintempletonindia.com/downloadsServlet/pdf/product-labels-jg9o5k7l"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34"/>
  <sheetViews>
    <sheetView workbookViewId="0">
      <selection sqref="A1:G1"/>
    </sheetView>
  </sheetViews>
  <sheetFormatPr defaultColWidth="9.109375" defaultRowHeight="10.199999999999999" x14ac:dyDescent="0.2"/>
  <cols>
    <col min="1" max="1" width="38.6640625" style="7" bestFit="1" customWidth="1"/>
    <col min="2" max="2" width="26.109375" style="7" bestFit="1" customWidth="1"/>
    <col min="3" max="3" width="25.5546875" style="7" bestFit="1" customWidth="1"/>
    <col min="4" max="4" width="14.6640625" style="7" bestFit="1" customWidth="1"/>
    <col min="5" max="5" width="31.109375" style="10" customWidth="1"/>
    <col min="6" max="6" width="13.5546875" style="11" bestFit="1" customWidth="1"/>
    <col min="7" max="16384" width="9.109375" style="7"/>
  </cols>
  <sheetData>
    <row r="1" spans="1:7" s="1" customFormat="1" ht="15" customHeight="1" x14ac:dyDescent="0.2">
      <c r="A1" s="76" t="s">
        <v>840</v>
      </c>
      <c r="B1" s="77"/>
      <c r="C1" s="77"/>
      <c r="D1" s="77"/>
      <c r="E1" s="77"/>
      <c r="F1" s="77"/>
      <c r="G1" s="77"/>
    </row>
    <row r="2" spans="1:7" s="1" customFormat="1" ht="11.4" x14ac:dyDescent="0.2">
      <c r="E2" s="5"/>
      <c r="F2" s="9"/>
    </row>
    <row r="3" spans="1:7" s="1" customFormat="1" ht="12" x14ac:dyDescent="0.2">
      <c r="A3" s="8" t="s">
        <v>7</v>
      </c>
      <c r="B3" s="2"/>
      <c r="C3" s="3"/>
      <c r="D3" s="3"/>
      <c r="E3" s="4"/>
      <c r="F3" s="9"/>
    </row>
    <row r="4" spans="1:7" s="1" customFormat="1" ht="27" customHeight="1" x14ac:dyDescent="0.2">
      <c r="A4" s="6" t="s">
        <v>2</v>
      </c>
      <c r="B4" s="6" t="s">
        <v>0</v>
      </c>
      <c r="C4" s="13" t="s">
        <v>4</v>
      </c>
      <c r="D4" s="13" t="s">
        <v>1</v>
      </c>
      <c r="E4" s="52" t="s">
        <v>6</v>
      </c>
      <c r="F4" s="12" t="s">
        <v>3</v>
      </c>
      <c r="G4" s="12" t="s">
        <v>5</v>
      </c>
    </row>
    <row r="5" spans="1:7" x14ac:dyDescent="0.2">
      <c r="A5" s="16" t="s">
        <v>95</v>
      </c>
      <c r="B5" s="17"/>
      <c r="C5" s="17"/>
      <c r="D5" s="17"/>
      <c r="E5" s="18"/>
      <c r="F5" s="19"/>
      <c r="G5" s="18"/>
    </row>
    <row r="6" spans="1:7" x14ac:dyDescent="0.2">
      <c r="A6" s="20" t="s">
        <v>52</v>
      </c>
      <c r="B6" s="21"/>
      <c r="C6" s="21"/>
      <c r="D6" s="21"/>
      <c r="E6" s="22"/>
      <c r="F6" s="23"/>
      <c r="G6" s="22"/>
    </row>
    <row r="7" spans="1:7" x14ac:dyDescent="0.2">
      <c r="A7" s="21" t="s">
        <v>100</v>
      </c>
      <c r="B7" s="21" t="s">
        <v>99</v>
      </c>
      <c r="C7" s="21" t="s">
        <v>98</v>
      </c>
      <c r="D7" s="24">
        <v>10908206</v>
      </c>
      <c r="E7" s="22">
        <v>132523.79469000001</v>
      </c>
      <c r="F7" s="23">
        <v>7.6087595881510603</v>
      </c>
      <c r="G7" s="22"/>
    </row>
    <row r="8" spans="1:7" x14ac:dyDescent="0.2">
      <c r="A8" s="21" t="s">
        <v>97</v>
      </c>
      <c r="B8" s="21" t="s">
        <v>96</v>
      </c>
      <c r="C8" s="21" t="s">
        <v>98</v>
      </c>
      <c r="D8" s="24">
        <v>7306062</v>
      </c>
      <c r="E8" s="22">
        <v>118047.69677</v>
      </c>
      <c r="F8" s="23">
        <v>6.77762470323876</v>
      </c>
      <c r="G8" s="22"/>
    </row>
    <row r="9" spans="1:7" x14ac:dyDescent="0.2">
      <c r="A9" s="21" t="s">
        <v>102</v>
      </c>
      <c r="B9" s="21" t="s">
        <v>101</v>
      </c>
      <c r="C9" s="21" t="s">
        <v>103</v>
      </c>
      <c r="D9" s="24">
        <v>4627000</v>
      </c>
      <c r="E9" s="22">
        <v>86443.927500000005</v>
      </c>
      <c r="F9" s="23">
        <v>4.9631167273894201</v>
      </c>
      <c r="G9" s="22"/>
    </row>
    <row r="10" spans="1:7" x14ac:dyDescent="0.2">
      <c r="A10" s="21" t="s">
        <v>108</v>
      </c>
      <c r="B10" s="21" t="s">
        <v>107</v>
      </c>
      <c r="C10" s="21" t="s">
        <v>109</v>
      </c>
      <c r="D10" s="24">
        <v>5658607</v>
      </c>
      <c r="E10" s="22">
        <v>84400.952709999998</v>
      </c>
      <c r="F10" s="23">
        <v>4.8458207802115902</v>
      </c>
      <c r="G10" s="22"/>
    </row>
    <row r="11" spans="1:7" x14ac:dyDescent="0.2">
      <c r="A11" s="21" t="s">
        <v>105</v>
      </c>
      <c r="B11" s="21" t="s">
        <v>104</v>
      </c>
      <c r="C11" s="21" t="s">
        <v>106</v>
      </c>
      <c r="D11" s="24">
        <v>2131779</v>
      </c>
      <c r="E11" s="22">
        <v>81327.368849999999</v>
      </c>
      <c r="F11" s="23">
        <v>4.6693531449505699</v>
      </c>
      <c r="G11" s="22"/>
    </row>
    <row r="12" spans="1:7" x14ac:dyDescent="0.2">
      <c r="A12" s="21" t="s">
        <v>118</v>
      </c>
      <c r="B12" s="21" t="s">
        <v>117</v>
      </c>
      <c r="C12" s="21" t="s">
        <v>98</v>
      </c>
      <c r="D12" s="24">
        <v>5311448</v>
      </c>
      <c r="E12" s="22">
        <v>61936.795129999999</v>
      </c>
      <c r="F12" s="23">
        <v>3.5560571209654301</v>
      </c>
      <c r="G12" s="22"/>
    </row>
    <row r="13" spans="1:7" x14ac:dyDescent="0.2">
      <c r="A13" s="21" t="s">
        <v>114</v>
      </c>
      <c r="B13" s="21" t="s">
        <v>113</v>
      </c>
      <c r="C13" s="21" t="s">
        <v>98</v>
      </c>
      <c r="D13" s="24">
        <v>7005389</v>
      </c>
      <c r="E13" s="22">
        <v>61115.013639999997</v>
      </c>
      <c r="F13" s="23">
        <v>3.5088751201328301</v>
      </c>
      <c r="G13" s="22"/>
    </row>
    <row r="14" spans="1:7" x14ac:dyDescent="0.2">
      <c r="A14" s="21" t="s">
        <v>116</v>
      </c>
      <c r="B14" s="21" t="s">
        <v>115</v>
      </c>
      <c r="C14" s="21" t="s">
        <v>103</v>
      </c>
      <c r="D14" s="24">
        <v>3555589</v>
      </c>
      <c r="E14" s="22">
        <v>58404.104910000002</v>
      </c>
      <c r="F14" s="23">
        <v>3.3532302199830899</v>
      </c>
      <c r="G14" s="22"/>
    </row>
    <row r="15" spans="1:7" x14ac:dyDescent="0.2">
      <c r="A15" s="21" t="s">
        <v>111</v>
      </c>
      <c r="B15" s="21" t="s">
        <v>110</v>
      </c>
      <c r="C15" s="21" t="s">
        <v>112</v>
      </c>
      <c r="D15" s="24">
        <v>1767013</v>
      </c>
      <c r="E15" s="22">
        <v>53202.110910000003</v>
      </c>
      <c r="F15" s="23">
        <v>3.05456142757799</v>
      </c>
      <c r="G15" s="22"/>
    </row>
    <row r="16" spans="1:7" x14ac:dyDescent="0.2">
      <c r="A16" s="21" t="s">
        <v>123</v>
      </c>
      <c r="B16" s="21" t="s">
        <v>122</v>
      </c>
      <c r="C16" s="21" t="s">
        <v>124</v>
      </c>
      <c r="D16" s="24">
        <v>12306402</v>
      </c>
      <c r="E16" s="22">
        <v>51194.632319999997</v>
      </c>
      <c r="F16" s="23">
        <v>2.9393034695229798</v>
      </c>
      <c r="G16" s="22"/>
    </row>
    <row r="17" spans="1:7" x14ac:dyDescent="0.2">
      <c r="A17" s="21" t="s">
        <v>135</v>
      </c>
      <c r="B17" s="21" t="s">
        <v>134</v>
      </c>
      <c r="C17" s="21" t="s">
        <v>136</v>
      </c>
      <c r="D17" s="24">
        <v>3600000</v>
      </c>
      <c r="E17" s="22">
        <v>50878.8</v>
      </c>
      <c r="F17" s="23">
        <v>2.9211701810922501</v>
      </c>
      <c r="G17" s="22"/>
    </row>
    <row r="18" spans="1:7" x14ac:dyDescent="0.2">
      <c r="A18" s="21" t="s">
        <v>331</v>
      </c>
      <c r="B18" s="21" t="s">
        <v>330</v>
      </c>
      <c r="C18" s="21" t="s">
        <v>190</v>
      </c>
      <c r="D18" s="24">
        <v>1592108</v>
      </c>
      <c r="E18" s="22">
        <v>44208.858890000003</v>
      </c>
      <c r="F18" s="23">
        <v>2.5382202475212301</v>
      </c>
      <c r="G18" s="22"/>
    </row>
    <row r="19" spans="1:7" x14ac:dyDescent="0.2">
      <c r="A19" s="21" t="s">
        <v>126</v>
      </c>
      <c r="B19" s="21" t="s">
        <v>125</v>
      </c>
      <c r="C19" s="21" t="s">
        <v>127</v>
      </c>
      <c r="D19" s="24">
        <v>17000000</v>
      </c>
      <c r="E19" s="22">
        <v>39006.5</v>
      </c>
      <c r="F19" s="23">
        <v>2.2395305052158299</v>
      </c>
      <c r="G19" s="22"/>
    </row>
    <row r="20" spans="1:7" x14ac:dyDescent="0.2">
      <c r="A20" s="21" t="s">
        <v>159</v>
      </c>
      <c r="B20" s="21" t="s">
        <v>158</v>
      </c>
      <c r="C20" s="21" t="s">
        <v>160</v>
      </c>
      <c r="D20" s="24">
        <v>3136941</v>
      </c>
      <c r="E20" s="22">
        <v>38716.125820000001</v>
      </c>
      <c r="F20" s="23">
        <v>2.2228588778194398</v>
      </c>
      <c r="G20" s="22"/>
    </row>
    <row r="21" spans="1:7" x14ac:dyDescent="0.2">
      <c r="A21" s="21" t="s">
        <v>270</v>
      </c>
      <c r="B21" s="21" t="s">
        <v>269</v>
      </c>
      <c r="C21" s="21" t="s">
        <v>98</v>
      </c>
      <c r="D21" s="24">
        <v>2023658</v>
      </c>
      <c r="E21" s="22">
        <v>36585.712979999997</v>
      </c>
      <c r="F21" s="23">
        <v>2.1005427370766601</v>
      </c>
      <c r="G21" s="22"/>
    </row>
    <row r="22" spans="1:7" x14ac:dyDescent="0.2">
      <c r="A22" s="21" t="s">
        <v>494</v>
      </c>
      <c r="B22" s="21" t="s">
        <v>493</v>
      </c>
      <c r="C22" s="21" t="s">
        <v>133</v>
      </c>
      <c r="D22" s="24">
        <v>6064451</v>
      </c>
      <c r="E22" s="22">
        <v>35137.429089999998</v>
      </c>
      <c r="F22" s="23">
        <v>2.0173905457273298</v>
      </c>
      <c r="G22" s="22"/>
    </row>
    <row r="23" spans="1:7" x14ac:dyDescent="0.2">
      <c r="A23" s="21" t="s">
        <v>141</v>
      </c>
      <c r="B23" s="21" t="s">
        <v>140</v>
      </c>
      <c r="C23" s="21" t="s">
        <v>142</v>
      </c>
      <c r="D23" s="24">
        <v>509433</v>
      </c>
      <c r="E23" s="22">
        <v>33700.521249999998</v>
      </c>
      <c r="F23" s="23">
        <v>1.93489150221243</v>
      </c>
      <c r="G23" s="22"/>
    </row>
    <row r="24" spans="1:7" x14ac:dyDescent="0.2">
      <c r="A24" s="21" t="s">
        <v>335</v>
      </c>
      <c r="B24" s="21" t="s">
        <v>334</v>
      </c>
      <c r="C24" s="21" t="s">
        <v>121</v>
      </c>
      <c r="D24" s="24">
        <v>3907811</v>
      </c>
      <c r="E24" s="22">
        <v>30988.94123</v>
      </c>
      <c r="F24" s="23">
        <v>1.77920806042392</v>
      </c>
      <c r="G24" s="22"/>
    </row>
    <row r="25" spans="1:7" x14ac:dyDescent="0.2">
      <c r="A25" s="21" t="s">
        <v>147</v>
      </c>
      <c r="B25" s="21" t="s">
        <v>146</v>
      </c>
      <c r="C25" s="21" t="s">
        <v>148</v>
      </c>
      <c r="D25" s="24">
        <v>9365082</v>
      </c>
      <c r="E25" s="22">
        <v>29598.341659999998</v>
      </c>
      <c r="F25" s="23">
        <v>1.6993677733549699</v>
      </c>
      <c r="G25" s="22"/>
    </row>
    <row r="26" spans="1:7" x14ac:dyDescent="0.2">
      <c r="A26" s="21" t="s">
        <v>138</v>
      </c>
      <c r="B26" s="21" t="s">
        <v>137</v>
      </c>
      <c r="C26" s="21" t="s">
        <v>139</v>
      </c>
      <c r="D26" s="24">
        <v>4100000</v>
      </c>
      <c r="E26" s="22">
        <v>27638.1</v>
      </c>
      <c r="F26" s="23">
        <v>1.58682189010051</v>
      </c>
      <c r="G26" s="22"/>
    </row>
    <row r="27" spans="1:7" x14ac:dyDescent="0.2">
      <c r="A27" s="21" t="s">
        <v>150</v>
      </c>
      <c r="B27" s="21" t="s">
        <v>149</v>
      </c>
      <c r="C27" s="21" t="s">
        <v>98</v>
      </c>
      <c r="D27" s="24">
        <v>1929201</v>
      </c>
      <c r="E27" s="22">
        <v>27545.131880000001</v>
      </c>
      <c r="F27" s="23">
        <v>1.58148419149252</v>
      </c>
      <c r="G27" s="22"/>
    </row>
    <row r="28" spans="1:7" x14ac:dyDescent="0.2">
      <c r="A28" s="21" t="s">
        <v>642</v>
      </c>
      <c r="B28" s="21" t="s">
        <v>641</v>
      </c>
      <c r="C28" s="21" t="s">
        <v>163</v>
      </c>
      <c r="D28" s="24">
        <v>63253</v>
      </c>
      <c r="E28" s="22">
        <v>26817.216280000001</v>
      </c>
      <c r="F28" s="23">
        <v>1.5396914340951</v>
      </c>
      <c r="G28" s="22"/>
    </row>
    <row r="29" spans="1:7" x14ac:dyDescent="0.2">
      <c r="A29" s="21" t="s">
        <v>120</v>
      </c>
      <c r="B29" s="21" t="s">
        <v>119</v>
      </c>
      <c r="C29" s="21" t="s">
        <v>121</v>
      </c>
      <c r="D29" s="24">
        <v>2279753</v>
      </c>
      <c r="E29" s="22">
        <v>26368.763070000001</v>
      </c>
      <c r="F29" s="23">
        <v>1.51394381141793</v>
      </c>
      <c r="G29" s="22"/>
    </row>
    <row r="30" spans="1:7" x14ac:dyDescent="0.2">
      <c r="A30" s="21" t="s">
        <v>171</v>
      </c>
      <c r="B30" s="21" t="s">
        <v>170</v>
      </c>
      <c r="C30" s="21" t="s">
        <v>103</v>
      </c>
      <c r="D30" s="24">
        <v>1670000</v>
      </c>
      <c r="E30" s="22">
        <v>25958.48</v>
      </c>
      <c r="F30" s="23">
        <v>1.4903877002303401</v>
      </c>
      <c r="G30" s="22"/>
    </row>
    <row r="31" spans="1:7" x14ac:dyDescent="0.2">
      <c r="A31" s="21" t="s">
        <v>222</v>
      </c>
      <c r="B31" s="21" t="s">
        <v>221</v>
      </c>
      <c r="C31" s="21" t="s">
        <v>133</v>
      </c>
      <c r="D31" s="24">
        <v>1516614</v>
      </c>
      <c r="E31" s="22">
        <v>23319.456859999998</v>
      </c>
      <c r="F31" s="23">
        <v>1.33887006019598</v>
      </c>
      <c r="G31" s="22"/>
    </row>
    <row r="32" spans="1:7" x14ac:dyDescent="0.2">
      <c r="A32" s="21" t="s">
        <v>525</v>
      </c>
      <c r="B32" s="21" t="s">
        <v>524</v>
      </c>
      <c r="C32" s="21" t="s">
        <v>526</v>
      </c>
      <c r="D32" s="24">
        <v>4183012</v>
      </c>
      <c r="E32" s="22">
        <v>22036.107220000002</v>
      </c>
      <c r="F32" s="23">
        <v>1.2651874517169399</v>
      </c>
      <c r="G32" s="22"/>
    </row>
    <row r="33" spans="1:7" x14ac:dyDescent="0.2">
      <c r="A33" s="21" t="s">
        <v>274</v>
      </c>
      <c r="B33" s="21" t="s">
        <v>273</v>
      </c>
      <c r="C33" s="21" t="s">
        <v>112</v>
      </c>
      <c r="D33" s="24">
        <v>12000000</v>
      </c>
      <c r="E33" s="22">
        <v>21800.400000000001</v>
      </c>
      <c r="F33" s="23">
        <v>1.25165448901868</v>
      </c>
      <c r="G33" s="22"/>
    </row>
    <row r="34" spans="1:7" x14ac:dyDescent="0.2">
      <c r="A34" s="21" t="s">
        <v>682</v>
      </c>
      <c r="B34" s="21" t="s">
        <v>681</v>
      </c>
      <c r="C34" s="21" t="s">
        <v>130</v>
      </c>
      <c r="D34" s="24">
        <v>1106179</v>
      </c>
      <c r="E34" s="22">
        <v>21148.483209999999</v>
      </c>
      <c r="F34" s="23">
        <v>1.2142251493428</v>
      </c>
      <c r="G34" s="22"/>
    </row>
    <row r="35" spans="1:7" x14ac:dyDescent="0.2">
      <c r="A35" s="21" t="s">
        <v>201</v>
      </c>
      <c r="B35" s="21" t="s">
        <v>200</v>
      </c>
      <c r="C35" s="21" t="s">
        <v>202</v>
      </c>
      <c r="D35" s="24">
        <v>1144894</v>
      </c>
      <c r="E35" s="22">
        <v>20790.130150000001</v>
      </c>
      <c r="F35" s="23">
        <v>1.1936505628121501</v>
      </c>
      <c r="G35" s="22"/>
    </row>
    <row r="36" spans="1:7" x14ac:dyDescent="0.2">
      <c r="A36" s="21" t="s">
        <v>173</v>
      </c>
      <c r="B36" s="21" t="s">
        <v>172</v>
      </c>
      <c r="C36" s="21" t="s">
        <v>174</v>
      </c>
      <c r="D36" s="24">
        <v>8502303</v>
      </c>
      <c r="E36" s="22">
        <v>20487.999540000001</v>
      </c>
      <c r="F36" s="23">
        <v>1.1763039483336799</v>
      </c>
      <c r="G36" s="22"/>
    </row>
    <row r="37" spans="1:7" x14ac:dyDescent="0.2">
      <c r="A37" s="21" t="s">
        <v>241</v>
      </c>
      <c r="B37" s="21" t="s">
        <v>240</v>
      </c>
      <c r="C37" s="21" t="s">
        <v>121</v>
      </c>
      <c r="D37" s="24">
        <v>664326</v>
      </c>
      <c r="E37" s="22">
        <v>19317.271430000001</v>
      </c>
      <c r="F37" s="23">
        <v>1.10908742504504</v>
      </c>
      <c r="G37" s="22"/>
    </row>
    <row r="38" spans="1:7" x14ac:dyDescent="0.2">
      <c r="A38" s="21" t="s">
        <v>144</v>
      </c>
      <c r="B38" s="21" t="s">
        <v>143</v>
      </c>
      <c r="C38" s="21" t="s">
        <v>145</v>
      </c>
      <c r="D38" s="24">
        <v>1325781</v>
      </c>
      <c r="E38" s="22">
        <v>19263.59793</v>
      </c>
      <c r="F38" s="23">
        <v>1.1060057991475101</v>
      </c>
      <c r="G38" s="22"/>
    </row>
    <row r="39" spans="1:7" x14ac:dyDescent="0.2">
      <c r="A39" s="21" t="s">
        <v>129</v>
      </c>
      <c r="B39" s="21" t="s">
        <v>128</v>
      </c>
      <c r="C39" s="21" t="s">
        <v>130</v>
      </c>
      <c r="D39" s="24">
        <v>1071222</v>
      </c>
      <c r="E39" s="22">
        <v>18418.05546</v>
      </c>
      <c r="F39" s="23">
        <v>1.0574595785170899</v>
      </c>
      <c r="G39" s="22"/>
    </row>
    <row r="40" spans="1:7" x14ac:dyDescent="0.2">
      <c r="A40" s="21" t="s">
        <v>192</v>
      </c>
      <c r="B40" s="21" t="s">
        <v>191</v>
      </c>
      <c r="C40" s="21" t="s">
        <v>182</v>
      </c>
      <c r="D40" s="24">
        <v>441402</v>
      </c>
      <c r="E40" s="22">
        <v>18267.642469999999</v>
      </c>
      <c r="F40" s="23">
        <v>1.04882372348048</v>
      </c>
      <c r="G40" s="22"/>
    </row>
    <row r="41" spans="1:7" x14ac:dyDescent="0.2">
      <c r="A41" s="21" t="s">
        <v>286</v>
      </c>
      <c r="B41" s="21" t="s">
        <v>285</v>
      </c>
      <c r="C41" s="21" t="s">
        <v>190</v>
      </c>
      <c r="D41" s="24">
        <v>700000</v>
      </c>
      <c r="E41" s="22">
        <v>18134.55</v>
      </c>
      <c r="F41" s="23">
        <v>1.04118231380313</v>
      </c>
      <c r="G41" s="22"/>
    </row>
    <row r="42" spans="1:7" x14ac:dyDescent="0.2">
      <c r="A42" s="21" t="s">
        <v>598</v>
      </c>
      <c r="B42" s="21" t="s">
        <v>597</v>
      </c>
      <c r="C42" s="21" t="s">
        <v>153</v>
      </c>
      <c r="D42" s="24">
        <v>10084354</v>
      </c>
      <c r="E42" s="22">
        <v>18085.280460000002</v>
      </c>
      <c r="F42" s="23">
        <v>1.03835353814246</v>
      </c>
      <c r="G42" s="22"/>
    </row>
    <row r="43" spans="1:7" x14ac:dyDescent="0.2">
      <c r="A43" s="21" t="s">
        <v>152</v>
      </c>
      <c r="B43" s="21" t="s">
        <v>151</v>
      </c>
      <c r="C43" s="21" t="s">
        <v>153</v>
      </c>
      <c r="D43" s="24">
        <v>3000000</v>
      </c>
      <c r="E43" s="22">
        <v>17964</v>
      </c>
      <c r="F43" s="23">
        <v>1.03139030663344</v>
      </c>
      <c r="G43" s="22"/>
    </row>
    <row r="44" spans="1:7" x14ac:dyDescent="0.2">
      <c r="A44" s="21" t="s">
        <v>220</v>
      </c>
      <c r="B44" s="21" t="s">
        <v>219</v>
      </c>
      <c r="C44" s="21" t="s">
        <v>109</v>
      </c>
      <c r="D44" s="24">
        <v>4126846</v>
      </c>
      <c r="E44" s="22">
        <v>17875.43345</v>
      </c>
      <c r="F44" s="23">
        <v>1.02630532104214</v>
      </c>
      <c r="G44" s="22"/>
    </row>
    <row r="45" spans="1:7" x14ac:dyDescent="0.2">
      <c r="A45" s="21" t="s">
        <v>652</v>
      </c>
      <c r="B45" s="21" t="s">
        <v>651</v>
      </c>
      <c r="C45" s="21" t="s">
        <v>160</v>
      </c>
      <c r="D45" s="24">
        <v>250418</v>
      </c>
      <c r="E45" s="22">
        <v>14031.922210000001</v>
      </c>
      <c r="F45" s="23">
        <v>0.80563285186085598</v>
      </c>
      <c r="G45" s="22"/>
    </row>
    <row r="46" spans="1:7" x14ac:dyDescent="0.2">
      <c r="A46" s="21" t="s">
        <v>306</v>
      </c>
      <c r="B46" s="21" t="s">
        <v>305</v>
      </c>
      <c r="C46" s="21" t="s">
        <v>190</v>
      </c>
      <c r="D46" s="24">
        <v>1443896</v>
      </c>
      <c r="E46" s="22">
        <v>12807.35752</v>
      </c>
      <c r="F46" s="23">
        <v>0.73532533955226198</v>
      </c>
      <c r="G46" s="22"/>
    </row>
    <row r="47" spans="1:7" x14ac:dyDescent="0.2">
      <c r="A47" s="21" t="s">
        <v>179</v>
      </c>
      <c r="B47" s="21" t="s">
        <v>178</v>
      </c>
      <c r="C47" s="21" t="s">
        <v>130</v>
      </c>
      <c r="D47" s="24">
        <v>1097261</v>
      </c>
      <c r="E47" s="22">
        <v>12429.223980000001</v>
      </c>
      <c r="F47" s="23">
        <v>0.713615070805381</v>
      </c>
      <c r="G47" s="22"/>
    </row>
    <row r="48" spans="1:7" x14ac:dyDescent="0.2">
      <c r="A48" s="21" t="s">
        <v>215</v>
      </c>
      <c r="B48" s="21" t="s">
        <v>214</v>
      </c>
      <c r="C48" s="21" t="s">
        <v>216</v>
      </c>
      <c r="D48" s="24">
        <v>452808</v>
      </c>
      <c r="E48" s="22">
        <v>11976.318789999999</v>
      </c>
      <c r="F48" s="23">
        <v>0.68761184085715199</v>
      </c>
      <c r="G48" s="22"/>
    </row>
    <row r="49" spans="1:9" x14ac:dyDescent="0.2">
      <c r="A49" s="21" t="s">
        <v>210</v>
      </c>
      <c r="B49" s="21" t="s">
        <v>209</v>
      </c>
      <c r="C49" s="21" t="s">
        <v>103</v>
      </c>
      <c r="D49" s="24">
        <v>1228420</v>
      </c>
      <c r="E49" s="22">
        <v>11910.14611</v>
      </c>
      <c r="F49" s="23">
        <v>0.68381258341360096</v>
      </c>
      <c r="G49" s="22"/>
    </row>
    <row r="50" spans="1:9" x14ac:dyDescent="0.2">
      <c r="A50" s="21" t="s">
        <v>370</v>
      </c>
      <c r="B50" s="21" t="s">
        <v>369</v>
      </c>
      <c r="C50" s="21" t="s">
        <v>124</v>
      </c>
      <c r="D50" s="24">
        <v>6218795</v>
      </c>
      <c r="E50" s="22">
        <v>10728.665129999999</v>
      </c>
      <c r="F50" s="23">
        <v>0.61597869172779696</v>
      </c>
      <c r="G50" s="22"/>
    </row>
    <row r="51" spans="1:9" x14ac:dyDescent="0.2">
      <c r="A51" s="21" t="s">
        <v>176</v>
      </c>
      <c r="B51" s="21" t="s">
        <v>175</v>
      </c>
      <c r="C51" s="21" t="s">
        <v>177</v>
      </c>
      <c r="D51" s="24">
        <v>300000</v>
      </c>
      <c r="E51" s="22">
        <v>10550.85</v>
      </c>
      <c r="F51" s="23">
        <v>0.60576956227696399</v>
      </c>
      <c r="G51" s="22"/>
    </row>
    <row r="52" spans="1:9" x14ac:dyDescent="0.2">
      <c r="A52" s="21" t="s">
        <v>716</v>
      </c>
      <c r="B52" s="21" t="s">
        <v>715</v>
      </c>
      <c r="C52" s="21" t="s">
        <v>133</v>
      </c>
      <c r="D52" s="24">
        <v>3315539</v>
      </c>
      <c r="E52" s="22">
        <v>10185.33581</v>
      </c>
      <c r="F52" s="23">
        <v>0.58478382455134803</v>
      </c>
      <c r="G52" s="22"/>
    </row>
    <row r="53" spans="1:9" x14ac:dyDescent="0.2">
      <c r="A53" s="21" t="s">
        <v>640</v>
      </c>
      <c r="B53" s="21" t="s">
        <v>639</v>
      </c>
      <c r="C53" s="21" t="s">
        <v>136</v>
      </c>
      <c r="D53" s="24">
        <v>491322</v>
      </c>
      <c r="E53" s="22">
        <v>9900.1383000000005</v>
      </c>
      <c r="F53" s="23">
        <v>0.56840941198788797</v>
      </c>
      <c r="G53" s="22"/>
    </row>
    <row r="54" spans="1:9" x14ac:dyDescent="0.2">
      <c r="A54" s="21" t="s">
        <v>249</v>
      </c>
      <c r="B54" s="21" t="s">
        <v>248</v>
      </c>
      <c r="C54" s="21" t="s">
        <v>148</v>
      </c>
      <c r="D54" s="24">
        <v>131857</v>
      </c>
      <c r="E54" s="22">
        <v>6491.1223250000003</v>
      </c>
      <c r="F54" s="23">
        <v>0.3726831799809</v>
      </c>
      <c r="G54" s="22"/>
    </row>
    <row r="55" spans="1:9" x14ac:dyDescent="0.2">
      <c r="A55" s="21" t="s">
        <v>382</v>
      </c>
      <c r="B55" s="21" t="s">
        <v>381</v>
      </c>
      <c r="C55" s="21" t="s">
        <v>383</v>
      </c>
      <c r="D55" s="24">
        <v>475057</v>
      </c>
      <c r="E55" s="22">
        <v>5379.0704109999997</v>
      </c>
      <c r="F55" s="23">
        <v>0.30883550882899902</v>
      </c>
      <c r="G55" s="22"/>
    </row>
    <row r="56" spans="1:9" x14ac:dyDescent="0.2">
      <c r="A56" s="21" t="s">
        <v>181</v>
      </c>
      <c r="B56" s="21" t="s">
        <v>180</v>
      </c>
      <c r="C56" s="21" t="s">
        <v>182</v>
      </c>
      <c r="D56" s="24">
        <v>304677</v>
      </c>
      <c r="E56" s="22">
        <v>4954.9620510000004</v>
      </c>
      <c r="F56" s="23">
        <v>0.28448562843119202</v>
      </c>
      <c r="G56" s="22"/>
    </row>
    <row r="57" spans="1:9" x14ac:dyDescent="0.2">
      <c r="A57" s="21" t="s">
        <v>718</v>
      </c>
      <c r="B57" s="21" t="s">
        <v>717</v>
      </c>
      <c r="C57" s="21" t="s">
        <v>361</v>
      </c>
      <c r="D57" s="24">
        <v>1200000</v>
      </c>
      <c r="E57" s="22">
        <v>2342.88</v>
      </c>
      <c r="F57" s="23">
        <v>0.13451479189519799</v>
      </c>
      <c r="G57" s="22"/>
    </row>
    <row r="58" spans="1:9" x14ac:dyDescent="0.2">
      <c r="A58" s="21" t="s">
        <v>581</v>
      </c>
      <c r="B58" s="21" t="s">
        <v>580</v>
      </c>
      <c r="C58" s="21" t="s">
        <v>190</v>
      </c>
      <c r="D58" s="24">
        <v>121283</v>
      </c>
      <c r="E58" s="22">
        <v>1001.858222</v>
      </c>
      <c r="F58" s="23">
        <v>5.7520978556658303E-2</v>
      </c>
      <c r="G58" s="22"/>
    </row>
    <row r="59" spans="1:9" x14ac:dyDescent="0.2">
      <c r="A59" s="21" t="s">
        <v>390</v>
      </c>
      <c r="B59" s="21" t="s">
        <v>1231</v>
      </c>
      <c r="C59" s="21" t="s">
        <v>190</v>
      </c>
      <c r="D59" s="24">
        <v>57653</v>
      </c>
      <c r="E59" s="22">
        <v>912.24341900000002</v>
      </c>
      <c r="F59" s="23">
        <v>5.2375808263568503E-2</v>
      </c>
      <c r="G59" s="22"/>
    </row>
    <row r="60" spans="1:9" x14ac:dyDescent="0.2">
      <c r="A60" s="20" t="s">
        <v>25</v>
      </c>
      <c r="B60" s="20"/>
      <c r="C60" s="20"/>
      <c r="D60" s="20"/>
      <c r="E60" s="25">
        <f>SUM(E7:E59)</f>
        <v>1664255.822038</v>
      </c>
      <c r="F60" s="26">
        <f>SUM(F7:F59)</f>
        <v>95.552066500125463</v>
      </c>
      <c r="G60" s="22"/>
      <c r="H60" s="14"/>
      <c r="I60" s="14"/>
    </row>
    <row r="61" spans="1:9" x14ac:dyDescent="0.2">
      <c r="A61" s="21"/>
      <c r="B61" s="21"/>
      <c r="C61" s="21"/>
      <c r="D61" s="21"/>
      <c r="E61" s="22"/>
      <c r="F61" s="23"/>
      <c r="G61" s="22"/>
    </row>
    <row r="62" spans="1:9" x14ac:dyDescent="0.2">
      <c r="A62" s="20" t="s">
        <v>308</v>
      </c>
      <c r="B62" s="21"/>
      <c r="C62" s="21"/>
      <c r="D62" s="21"/>
      <c r="E62" s="22"/>
      <c r="F62" s="23"/>
      <c r="G62" s="22"/>
    </row>
    <row r="63" spans="1:9" x14ac:dyDescent="0.2">
      <c r="A63" s="21"/>
      <c r="B63" s="21" t="s">
        <v>309</v>
      </c>
      <c r="C63" s="21" t="s">
        <v>187</v>
      </c>
      <c r="D63" s="24">
        <v>73500</v>
      </c>
      <c r="E63" s="22">
        <v>7.3499999999999998E-3</v>
      </c>
      <c r="F63" s="23">
        <v>4.2199503193919799E-7</v>
      </c>
      <c r="G63" s="22"/>
    </row>
    <row r="64" spans="1:9" x14ac:dyDescent="0.2">
      <c r="A64" s="21"/>
      <c r="B64" s="21" t="s">
        <v>719</v>
      </c>
      <c r="C64" s="21" t="s">
        <v>177</v>
      </c>
      <c r="D64" s="24">
        <v>45000</v>
      </c>
      <c r="E64" s="22">
        <v>4.4999999999999997E-3</v>
      </c>
      <c r="F64" s="23">
        <v>2.5836430526889701E-7</v>
      </c>
      <c r="G64" s="22"/>
    </row>
    <row r="65" spans="1:9" x14ac:dyDescent="0.2">
      <c r="A65" s="20" t="s">
        <v>25</v>
      </c>
      <c r="B65" s="20"/>
      <c r="C65" s="20"/>
      <c r="D65" s="20"/>
      <c r="E65" s="25">
        <f>SUM(E62:E64)</f>
        <v>1.1849999999999999E-2</v>
      </c>
      <c r="F65" s="26">
        <f>SUM(F62:F64)</f>
        <v>6.8035933720809499E-7</v>
      </c>
      <c r="G65" s="22"/>
      <c r="H65" s="14"/>
      <c r="I65" s="14"/>
    </row>
    <row r="66" spans="1:9" x14ac:dyDescent="0.2">
      <c r="A66" s="21"/>
      <c r="B66" s="21"/>
      <c r="C66" s="21"/>
      <c r="D66" s="21"/>
      <c r="E66" s="22"/>
      <c r="F66" s="23"/>
      <c r="G66" s="22"/>
    </row>
    <row r="67" spans="1:9" x14ac:dyDescent="0.2">
      <c r="A67" s="20" t="s">
        <v>24</v>
      </c>
      <c r="B67" s="21"/>
      <c r="C67" s="21"/>
      <c r="D67" s="21"/>
      <c r="E67" s="22"/>
      <c r="F67" s="23"/>
      <c r="G67" s="22"/>
    </row>
    <row r="68" spans="1:9" x14ac:dyDescent="0.2">
      <c r="A68" s="20" t="s">
        <v>26</v>
      </c>
      <c r="B68" s="21"/>
      <c r="C68" s="21"/>
      <c r="D68" s="21"/>
      <c r="E68" s="22"/>
      <c r="F68" s="23"/>
      <c r="G68" s="22"/>
    </row>
    <row r="69" spans="1:9" x14ac:dyDescent="0.2">
      <c r="A69" s="21" t="s">
        <v>611</v>
      </c>
      <c r="B69" s="21" t="s">
        <v>610</v>
      </c>
      <c r="C69" s="21" t="s">
        <v>27</v>
      </c>
      <c r="D69" s="24">
        <v>2500000</v>
      </c>
      <c r="E69" s="22">
        <v>2468.2874999999999</v>
      </c>
      <c r="F69" s="23">
        <v>0.14171497447586701</v>
      </c>
      <c r="G69" s="22">
        <v>6.6052</v>
      </c>
    </row>
    <row r="70" spans="1:9" x14ac:dyDescent="0.2">
      <c r="A70" s="20" t="s">
        <v>25</v>
      </c>
      <c r="B70" s="20"/>
      <c r="C70" s="20"/>
      <c r="D70" s="20"/>
      <c r="E70" s="25">
        <f>SUM(E68:E69)</f>
        <v>2468.2874999999999</v>
      </c>
      <c r="F70" s="26">
        <f>SUM(F68:F69)</f>
        <v>0.14171497447586701</v>
      </c>
      <c r="G70" s="22"/>
      <c r="H70" s="14"/>
      <c r="I70" s="14"/>
    </row>
    <row r="71" spans="1:9" x14ac:dyDescent="0.2">
      <c r="A71" s="21"/>
      <c r="B71" s="21"/>
      <c r="C71" s="21"/>
      <c r="D71" s="21"/>
      <c r="E71" s="22"/>
      <c r="F71" s="23"/>
      <c r="G71" s="22"/>
    </row>
    <row r="72" spans="1:9" x14ac:dyDescent="0.2">
      <c r="A72" s="20" t="s">
        <v>29</v>
      </c>
      <c r="B72" s="20"/>
      <c r="C72" s="20"/>
      <c r="D72" s="20"/>
      <c r="E72" s="25">
        <f>E60+E65+E70</f>
        <v>1666724.121388</v>
      </c>
      <c r="F72" s="26">
        <f>F60+F65+F70</f>
        <v>95.693782154960658</v>
      </c>
      <c r="G72" s="22"/>
      <c r="H72" s="14"/>
      <c r="I72" s="14"/>
    </row>
    <row r="73" spans="1:9" x14ac:dyDescent="0.2">
      <c r="A73" s="20"/>
      <c r="B73" s="20"/>
      <c r="C73" s="20"/>
      <c r="D73" s="20"/>
      <c r="E73" s="25"/>
      <c r="F73" s="26"/>
      <c r="G73" s="22"/>
      <c r="H73" s="14"/>
      <c r="I73" s="14"/>
    </row>
    <row r="74" spans="1:9" x14ac:dyDescent="0.2">
      <c r="A74" s="20" t="s">
        <v>31</v>
      </c>
      <c r="B74" s="20"/>
      <c r="C74" s="20"/>
      <c r="D74" s="20"/>
      <c r="E74" s="25">
        <f>E76-(E60+E65+E70)</f>
        <v>75002.544498200063</v>
      </c>
      <c r="F74" s="26">
        <f>F76-(F60+F65+F70)</f>
        <v>4.3062178450393418</v>
      </c>
      <c r="G74" s="22"/>
      <c r="H74" s="14"/>
      <c r="I74" s="14"/>
    </row>
    <row r="75" spans="1:9" x14ac:dyDescent="0.2">
      <c r="A75" s="20"/>
      <c r="B75" s="20"/>
      <c r="C75" s="20"/>
      <c r="D75" s="20"/>
      <c r="E75" s="25"/>
      <c r="F75" s="26"/>
      <c r="G75" s="22"/>
      <c r="H75" s="14"/>
      <c r="I75" s="14"/>
    </row>
    <row r="76" spans="1:9" x14ac:dyDescent="0.2">
      <c r="A76" s="27" t="s">
        <v>30</v>
      </c>
      <c r="B76" s="27"/>
      <c r="C76" s="27"/>
      <c r="D76" s="27"/>
      <c r="E76" s="28">
        <v>1741726.6658862</v>
      </c>
      <c r="F76" s="29">
        <v>100</v>
      </c>
      <c r="G76" s="73"/>
      <c r="H76" s="14"/>
      <c r="I76" s="14"/>
    </row>
    <row r="77" spans="1:9" x14ac:dyDescent="0.2">
      <c r="G77" s="14"/>
    </row>
    <row r="78" spans="1:9" x14ac:dyDescent="0.2">
      <c r="A78" s="14" t="s">
        <v>33</v>
      </c>
      <c r="G78" s="14"/>
    </row>
    <row r="79" spans="1:9" x14ac:dyDescent="0.2">
      <c r="A79" s="14" t="s">
        <v>320</v>
      </c>
      <c r="G79" s="14"/>
    </row>
    <row r="80" spans="1:9" x14ac:dyDescent="0.2">
      <c r="G80" s="14"/>
    </row>
    <row r="81" spans="1:7" x14ac:dyDescent="0.2">
      <c r="A81" s="14" t="s">
        <v>34</v>
      </c>
      <c r="G81" s="14"/>
    </row>
    <row r="82" spans="1:7" x14ac:dyDescent="0.2">
      <c r="A82" s="14" t="s">
        <v>35</v>
      </c>
      <c r="G82" s="14"/>
    </row>
    <row r="83" spans="1:7" x14ac:dyDescent="0.2">
      <c r="A83" s="14" t="s">
        <v>36</v>
      </c>
      <c r="B83" s="14"/>
      <c r="C83" s="30" t="s">
        <v>38</v>
      </c>
      <c r="D83" s="14" t="s">
        <v>37</v>
      </c>
      <c r="G83" s="14"/>
    </row>
    <row r="84" spans="1:7" x14ac:dyDescent="0.2">
      <c r="A84" s="7" t="s">
        <v>56</v>
      </c>
      <c r="C84" s="31">
        <v>1354.3484000000001</v>
      </c>
      <c r="D84" s="31">
        <v>1633.4421</v>
      </c>
      <c r="G84" s="14"/>
    </row>
    <row r="85" spans="1:7" x14ac:dyDescent="0.2">
      <c r="A85" s="7" t="s">
        <v>92</v>
      </c>
      <c r="C85" s="31">
        <v>62.469900000000003</v>
      </c>
      <c r="D85" s="31">
        <v>71.818799999999996</v>
      </c>
      <c r="G85" s="14"/>
    </row>
    <row r="86" spans="1:7" x14ac:dyDescent="0.2">
      <c r="A86" s="7" t="s">
        <v>57</v>
      </c>
      <c r="C86" s="31">
        <v>1490.818</v>
      </c>
      <c r="D86" s="31">
        <v>1804.7573</v>
      </c>
      <c r="G86" s="14"/>
    </row>
    <row r="87" spans="1:7" x14ac:dyDescent="0.2">
      <c r="A87" s="7" t="s">
        <v>93</v>
      </c>
      <c r="C87" s="31">
        <v>70.572900000000004</v>
      </c>
      <c r="D87" s="31">
        <v>80.716999999999999</v>
      </c>
      <c r="G87" s="14"/>
    </row>
    <row r="88" spans="1:7" x14ac:dyDescent="0.2">
      <c r="G88" s="14"/>
    </row>
    <row r="89" spans="1:7" x14ac:dyDescent="0.2">
      <c r="A89" s="14" t="s">
        <v>39</v>
      </c>
      <c r="G89" s="14"/>
    </row>
    <row r="90" spans="1:7" x14ac:dyDescent="0.2">
      <c r="A90" s="78" t="s">
        <v>40</v>
      </c>
      <c r="B90" s="79"/>
      <c r="C90" s="32" t="s">
        <v>41</v>
      </c>
      <c r="G90" s="14"/>
    </row>
    <row r="91" spans="1:7" x14ac:dyDescent="0.2">
      <c r="A91" s="74" t="s">
        <v>92</v>
      </c>
      <c r="B91" s="75"/>
      <c r="C91" s="33">
        <v>3</v>
      </c>
      <c r="G91" s="14"/>
    </row>
    <row r="92" spans="1:7" x14ac:dyDescent="0.2">
      <c r="A92" s="74" t="s">
        <v>93</v>
      </c>
      <c r="B92" s="75"/>
      <c r="C92" s="33">
        <v>4</v>
      </c>
      <c r="G92" s="14"/>
    </row>
    <row r="93" spans="1:7" x14ac:dyDescent="0.2">
      <c r="A93" s="7" t="s">
        <v>42</v>
      </c>
      <c r="G93" s="14"/>
    </row>
    <row r="94" spans="1:7" x14ac:dyDescent="0.2">
      <c r="A94" s="7" t="s">
        <v>43</v>
      </c>
      <c r="G94" s="14"/>
    </row>
    <row r="95" spans="1:7" x14ac:dyDescent="0.2">
      <c r="G95" s="14"/>
    </row>
    <row r="96" spans="1:7" x14ac:dyDescent="0.2">
      <c r="A96" s="14" t="s">
        <v>321</v>
      </c>
      <c r="D96" s="51">
        <v>0.18090000000000001</v>
      </c>
      <c r="G96" s="14"/>
    </row>
    <row r="97" spans="1:7" x14ac:dyDescent="0.2">
      <c r="G97" s="14"/>
    </row>
    <row r="98" spans="1:7" x14ac:dyDescent="0.2">
      <c r="A98" s="81" t="s">
        <v>45</v>
      </c>
      <c r="B98" s="81"/>
      <c r="C98" s="81"/>
      <c r="D98" s="30" t="s">
        <v>841</v>
      </c>
      <c r="G98" s="14"/>
    </row>
    <row r="99" spans="1:7" x14ac:dyDescent="0.2">
      <c r="G99" s="14"/>
    </row>
    <row r="100" spans="1:7" x14ac:dyDescent="0.2">
      <c r="A100" s="14" t="s">
        <v>839</v>
      </c>
      <c r="G100" s="14"/>
    </row>
    <row r="101" spans="1:7" x14ac:dyDescent="0.2">
      <c r="A101" s="14"/>
      <c r="G101" s="14"/>
    </row>
    <row r="102" spans="1:7" x14ac:dyDescent="0.2">
      <c r="A102" s="61" t="s">
        <v>854</v>
      </c>
      <c r="G102" s="14"/>
    </row>
    <row r="103" spans="1:7" x14ac:dyDescent="0.2">
      <c r="A103" s="62"/>
      <c r="G103" s="14"/>
    </row>
    <row r="104" spans="1:7" x14ac:dyDescent="0.2">
      <c r="A104" s="63"/>
      <c r="G104" s="14"/>
    </row>
    <row r="105" spans="1:7" x14ac:dyDescent="0.2">
      <c r="A105" s="63"/>
      <c r="G105" s="14"/>
    </row>
    <row r="106" spans="1:7" x14ac:dyDescent="0.2">
      <c r="A106" s="63"/>
      <c r="G106" s="14"/>
    </row>
    <row r="107" spans="1:7" x14ac:dyDescent="0.2">
      <c r="A107" s="63"/>
      <c r="G107" s="14"/>
    </row>
    <row r="108" spans="1:7" x14ac:dyDescent="0.2">
      <c r="A108" s="63"/>
    </row>
    <row r="109" spans="1:7" x14ac:dyDescent="0.2">
      <c r="A109" s="63"/>
    </row>
    <row r="110" spans="1:7" x14ac:dyDescent="0.2">
      <c r="A110" s="63"/>
    </row>
    <row r="111" spans="1:7" x14ac:dyDescent="0.2">
      <c r="A111" s="63"/>
    </row>
    <row r="112" spans="1:7" x14ac:dyDescent="0.2">
      <c r="A112" s="63"/>
    </row>
    <row r="113" spans="1:1" x14ac:dyDescent="0.2">
      <c r="A113" s="63"/>
    </row>
    <row r="114" spans="1:1" x14ac:dyDescent="0.2">
      <c r="A114" s="63"/>
    </row>
    <row r="115" spans="1:1" x14ac:dyDescent="0.2">
      <c r="A115" s="63"/>
    </row>
    <row r="116" spans="1:1" x14ac:dyDescent="0.2">
      <c r="A116" s="61" t="s">
        <v>865</v>
      </c>
    </row>
    <row r="117" spans="1:1" x14ac:dyDescent="0.2">
      <c r="A117" s="63"/>
    </row>
    <row r="118" spans="1:1" x14ac:dyDescent="0.2">
      <c r="A118" s="61" t="s">
        <v>855</v>
      </c>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29" spans="1:1" x14ac:dyDescent="0.2">
      <c r="A129" s="63"/>
    </row>
    <row r="130" spans="1:1" x14ac:dyDescent="0.2">
      <c r="A130" s="63"/>
    </row>
    <row r="132" spans="1:1" x14ac:dyDescent="0.2">
      <c r="A132" s="14" t="s">
        <v>866</v>
      </c>
    </row>
    <row r="134" spans="1:1" x14ac:dyDescent="0.2">
      <c r="A134" s="7" t="s">
        <v>1236</v>
      </c>
    </row>
  </sheetData>
  <mergeCells count="5">
    <mergeCell ref="A90:B90"/>
    <mergeCell ref="A91:B91"/>
    <mergeCell ref="A92:B92"/>
    <mergeCell ref="A1:G1"/>
    <mergeCell ref="A98:C98"/>
  </mergeCells>
  <conditionalFormatting sqref="F2:F3 F235:F65534">
    <cfRule type="cellIs" dxfId="37" priority="2" stopIfTrue="1" operator="between">
      <formula>0.009</formula>
      <formula>-0.009</formula>
    </cfRule>
  </conditionalFormatting>
  <conditionalFormatting sqref="F5:F133">
    <cfRule type="cellIs" dxfId="3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24"/>
  <sheetViews>
    <sheetView workbookViewId="0">
      <selection sqref="A1:F1"/>
    </sheetView>
  </sheetViews>
  <sheetFormatPr defaultColWidth="9.109375" defaultRowHeight="10.199999999999999" x14ac:dyDescent="0.2"/>
  <cols>
    <col min="1" max="1" width="38.6640625" style="7" bestFit="1" customWidth="1"/>
    <col min="2" max="2" width="34.109375" style="7" bestFit="1" customWidth="1"/>
    <col min="3" max="3" width="35.44140625" style="7" bestFit="1" customWidth="1"/>
    <col min="4" max="4" width="14.6640625" style="7" bestFit="1" customWidth="1"/>
    <col min="5" max="5" width="31.109375" style="10" customWidth="1"/>
    <col min="6" max="6" width="13.5546875" style="11" bestFit="1" customWidth="1"/>
    <col min="7" max="16384" width="9.109375" style="7"/>
  </cols>
  <sheetData>
    <row r="1" spans="1:6" s="1" customFormat="1" ht="13.8" x14ac:dyDescent="0.2">
      <c r="A1" s="76" t="s">
        <v>19</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126</v>
      </c>
      <c r="B7" s="21" t="s">
        <v>125</v>
      </c>
      <c r="C7" s="21" t="s">
        <v>127</v>
      </c>
      <c r="D7" s="24">
        <v>6347262</v>
      </c>
      <c r="E7" s="22">
        <v>14563.792659999999</v>
      </c>
      <c r="F7" s="23">
        <v>4.0061585612908202</v>
      </c>
    </row>
    <row r="8" spans="1:6" x14ac:dyDescent="0.2">
      <c r="A8" s="21" t="s">
        <v>241</v>
      </c>
      <c r="B8" s="21" t="s">
        <v>240</v>
      </c>
      <c r="C8" s="21" t="s">
        <v>121</v>
      </c>
      <c r="D8" s="24">
        <v>496545</v>
      </c>
      <c r="E8" s="22">
        <v>14438.53551</v>
      </c>
      <c r="F8" s="23">
        <v>3.9717032504009899</v>
      </c>
    </row>
    <row r="9" spans="1:6" x14ac:dyDescent="0.2">
      <c r="A9" s="21" t="s">
        <v>635</v>
      </c>
      <c r="B9" s="21" t="s">
        <v>634</v>
      </c>
      <c r="C9" s="21" t="s">
        <v>182</v>
      </c>
      <c r="D9" s="24">
        <v>531443</v>
      </c>
      <c r="E9" s="22">
        <v>13822.30099</v>
      </c>
      <c r="F9" s="23">
        <v>3.8021915541213902</v>
      </c>
    </row>
    <row r="10" spans="1:6" x14ac:dyDescent="0.2">
      <c r="A10" s="21" t="s">
        <v>150</v>
      </c>
      <c r="B10" s="21" t="s">
        <v>149</v>
      </c>
      <c r="C10" s="21" t="s">
        <v>98</v>
      </c>
      <c r="D10" s="24">
        <v>914160</v>
      </c>
      <c r="E10" s="22">
        <v>13052.376480000001</v>
      </c>
      <c r="F10" s="23">
        <v>3.5904033380095499</v>
      </c>
    </row>
    <row r="11" spans="1:6" x14ac:dyDescent="0.2">
      <c r="A11" s="21" t="s">
        <v>118</v>
      </c>
      <c r="B11" s="21" t="s">
        <v>117</v>
      </c>
      <c r="C11" s="21" t="s">
        <v>98</v>
      </c>
      <c r="D11" s="24">
        <v>1096857</v>
      </c>
      <c r="E11" s="22">
        <v>12790.449479999999</v>
      </c>
      <c r="F11" s="23">
        <v>3.51835334952233</v>
      </c>
    </row>
    <row r="12" spans="1:6" x14ac:dyDescent="0.2">
      <c r="A12" s="21" t="s">
        <v>442</v>
      </c>
      <c r="B12" s="21" t="s">
        <v>441</v>
      </c>
      <c r="C12" s="21" t="s">
        <v>103</v>
      </c>
      <c r="D12" s="24">
        <v>197059</v>
      </c>
      <c r="E12" s="22">
        <v>12425.555249999999</v>
      </c>
      <c r="F12" s="23">
        <v>3.41797948554286</v>
      </c>
    </row>
    <row r="13" spans="1:6" x14ac:dyDescent="0.2">
      <c r="A13" s="21" t="s">
        <v>116</v>
      </c>
      <c r="B13" s="21" t="s">
        <v>115</v>
      </c>
      <c r="C13" s="21" t="s">
        <v>103</v>
      </c>
      <c r="D13" s="24">
        <v>669715</v>
      </c>
      <c r="E13" s="22">
        <v>11000.738590000001</v>
      </c>
      <c r="F13" s="23">
        <v>3.0260457637448099</v>
      </c>
    </row>
    <row r="14" spans="1:6" x14ac:dyDescent="0.2">
      <c r="A14" s="21" t="s">
        <v>105</v>
      </c>
      <c r="B14" s="21" t="s">
        <v>104</v>
      </c>
      <c r="C14" s="21" t="s">
        <v>106</v>
      </c>
      <c r="D14" s="24">
        <v>287069</v>
      </c>
      <c r="E14" s="22">
        <v>10951.682349999999</v>
      </c>
      <c r="F14" s="23">
        <v>3.0125515400594902</v>
      </c>
    </row>
    <row r="15" spans="1:6" x14ac:dyDescent="0.2">
      <c r="A15" s="21" t="s">
        <v>97</v>
      </c>
      <c r="B15" s="21" t="s">
        <v>96</v>
      </c>
      <c r="C15" s="21" t="s">
        <v>98</v>
      </c>
      <c r="D15" s="24">
        <v>676833</v>
      </c>
      <c r="E15" s="22">
        <v>10935.9292</v>
      </c>
      <c r="F15" s="23">
        <v>3.0082182171254801</v>
      </c>
    </row>
    <row r="16" spans="1:6" x14ac:dyDescent="0.2">
      <c r="A16" s="21" t="s">
        <v>689</v>
      </c>
      <c r="B16" s="21" t="s">
        <v>688</v>
      </c>
      <c r="C16" s="21" t="s">
        <v>338</v>
      </c>
      <c r="D16" s="24">
        <v>725000</v>
      </c>
      <c r="E16" s="22">
        <v>10445.4375</v>
      </c>
      <c r="F16" s="23">
        <v>2.8732954281878098</v>
      </c>
    </row>
    <row r="17" spans="1:6" x14ac:dyDescent="0.2">
      <c r="A17" s="21" t="s">
        <v>633</v>
      </c>
      <c r="B17" s="21" t="s">
        <v>632</v>
      </c>
      <c r="C17" s="21" t="s">
        <v>166</v>
      </c>
      <c r="D17" s="24">
        <v>794408</v>
      </c>
      <c r="E17" s="22">
        <v>8833.8169600000001</v>
      </c>
      <c r="F17" s="23">
        <v>2.42997633029885</v>
      </c>
    </row>
    <row r="18" spans="1:6" x14ac:dyDescent="0.2">
      <c r="A18" s="21" t="s">
        <v>721</v>
      </c>
      <c r="B18" s="21" t="s">
        <v>720</v>
      </c>
      <c r="C18" s="21" t="s">
        <v>638</v>
      </c>
      <c r="D18" s="24">
        <v>3200918</v>
      </c>
      <c r="E18" s="22">
        <v>8229.2400859999998</v>
      </c>
      <c r="F18" s="23">
        <v>2.26367137963955</v>
      </c>
    </row>
    <row r="19" spans="1:6" x14ac:dyDescent="0.2">
      <c r="A19" s="21" t="s">
        <v>456</v>
      </c>
      <c r="B19" s="21" t="s">
        <v>455</v>
      </c>
      <c r="C19" s="21" t="s">
        <v>103</v>
      </c>
      <c r="D19" s="24">
        <v>166452</v>
      </c>
      <c r="E19" s="22">
        <v>8043.4599959999996</v>
      </c>
      <c r="F19" s="23">
        <v>2.2125676242204602</v>
      </c>
    </row>
    <row r="20" spans="1:6" x14ac:dyDescent="0.2">
      <c r="A20" s="21" t="s">
        <v>642</v>
      </c>
      <c r="B20" s="21" t="s">
        <v>641</v>
      </c>
      <c r="C20" s="21" t="s">
        <v>163</v>
      </c>
      <c r="D20" s="24">
        <v>18248</v>
      </c>
      <c r="E20" s="22">
        <v>7736.5589399999999</v>
      </c>
      <c r="F20" s="23">
        <v>2.12814632534133</v>
      </c>
    </row>
    <row r="21" spans="1:6" x14ac:dyDescent="0.2">
      <c r="A21" s="21" t="s">
        <v>723</v>
      </c>
      <c r="B21" s="21" t="s">
        <v>722</v>
      </c>
      <c r="C21" s="21" t="s">
        <v>361</v>
      </c>
      <c r="D21" s="24">
        <v>1880778</v>
      </c>
      <c r="E21" s="22">
        <v>7598.3431200000005</v>
      </c>
      <c r="F21" s="23">
        <v>2.0901263875733598</v>
      </c>
    </row>
    <row r="22" spans="1:6" x14ac:dyDescent="0.2">
      <c r="A22" s="21" t="s">
        <v>492</v>
      </c>
      <c r="B22" s="21" t="s">
        <v>491</v>
      </c>
      <c r="C22" s="21" t="s">
        <v>216</v>
      </c>
      <c r="D22" s="24">
        <v>245000</v>
      </c>
      <c r="E22" s="22">
        <v>7576.1350000000002</v>
      </c>
      <c r="F22" s="23">
        <v>2.0840174534416298</v>
      </c>
    </row>
    <row r="23" spans="1:6" x14ac:dyDescent="0.2">
      <c r="A23" s="21" t="s">
        <v>100</v>
      </c>
      <c r="B23" s="21" t="s">
        <v>99</v>
      </c>
      <c r="C23" s="21" t="s">
        <v>98</v>
      </c>
      <c r="D23" s="24">
        <v>604825</v>
      </c>
      <c r="E23" s="22">
        <v>7348.0189250000003</v>
      </c>
      <c r="F23" s="23">
        <v>2.0212680592306498</v>
      </c>
    </row>
    <row r="24" spans="1:6" x14ac:dyDescent="0.2">
      <c r="A24" s="21" t="s">
        <v>102</v>
      </c>
      <c r="B24" s="21" t="s">
        <v>101</v>
      </c>
      <c r="C24" s="21" t="s">
        <v>103</v>
      </c>
      <c r="D24" s="24">
        <v>391999</v>
      </c>
      <c r="E24" s="22">
        <v>7323.5213180000001</v>
      </c>
      <c r="F24" s="23">
        <v>2.01452934080026</v>
      </c>
    </row>
    <row r="25" spans="1:6" x14ac:dyDescent="0.2">
      <c r="A25" s="21" t="s">
        <v>111</v>
      </c>
      <c r="B25" s="21" t="s">
        <v>110</v>
      </c>
      <c r="C25" s="21" t="s">
        <v>112</v>
      </c>
      <c r="D25" s="24">
        <v>239522</v>
      </c>
      <c r="E25" s="22">
        <v>7211.6481370000001</v>
      </c>
      <c r="F25" s="23">
        <v>1.98375564659127</v>
      </c>
    </row>
    <row r="26" spans="1:6" x14ac:dyDescent="0.2">
      <c r="A26" s="21" t="s">
        <v>725</v>
      </c>
      <c r="B26" s="21" t="s">
        <v>724</v>
      </c>
      <c r="C26" s="21" t="s">
        <v>289</v>
      </c>
      <c r="D26" s="24">
        <v>2100798</v>
      </c>
      <c r="E26" s="22">
        <v>7120.6548210000001</v>
      </c>
      <c r="F26" s="23">
        <v>1.9587255146453</v>
      </c>
    </row>
    <row r="27" spans="1:6" x14ac:dyDescent="0.2">
      <c r="A27" s="21" t="s">
        <v>727</v>
      </c>
      <c r="B27" s="21" t="s">
        <v>726</v>
      </c>
      <c r="C27" s="21" t="s">
        <v>187</v>
      </c>
      <c r="D27" s="24">
        <v>919987</v>
      </c>
      <c r="E27" s="22">
        <v>7058.6002580000004</v>
      </c>
      <c r="F27" s="23">
        <v>1.9416557564694299</v>
      </c>
    </row>
    <row r="28" spans="1:6" x14ac:dyDescent="0.2">
      <c r="A28" s="21" t="s">
        <v>120</v>
      </c>
      <c r="B28" s="21" t="s">
        <v>119</v>
      </c>
      <c r="C28" s="21" t="s">
        <v>121</v>
      </c>
      <c r="D28" s="24">
        <v>610082</v>
      </c>
      <c r="E28" s="22">
        <v>7056.5134529999996</v>
      </c>
      <c r="F28" s="23">
        <v>1.9410817252461401</v>
      </c>
    </row>
    <row r="29" spans="1:6" x14ac:dyDescent="0.2">
      <c r="A29" s="21" t="s">
        <v>494</v>
      </c>
      <c r="B29" s="21" t="s">
        <v>493</v>
      </c>
      <c r="C29" s="21" t="s">
        <v>133</v>
      </c>
      <c r="D29" s="24">
        <v>1214592</v>
      </c>
      <c r="E29" s="22">
        <v>7037.3460480000003</v>
      </c>
      <c r="F29" s="23">
        <v>1.9358092206567701</v>
      </c>
    </row>
    <row r="30" spans="1:6" x14ac:dyDescent="0.2">
      <c r="A30" s="21" t="s">
        <v>382</v>
      </c>
      <c r="B30" s="21" t="s">
        <v>381</v>
      </c>
      <c r="C30" s="21" t="s">
        <v>383</v>
      </c>
      <c r="D30" s="24">
        <v>619657</v>
      </c>
      <c r="E30" s="22">
        <v>7016.3762109999998</v>
      </c>
      <c r="F30" s="23">
        <v>1.9300409092019399</v>
      </c>
    </row>
    <row r="31" spans="1:6" x14ac:dyDescent="0.2">
      <c r="A31" s="21" t="s">
        <v>627</v>
      </c>
      <c r="B31" s="21" t="s">
        <v>626</v>
      </c>
      <c r="C31" s="21" t="s">
        <v>142</v>
      </c>
      <c r="D31" s="24">
        <v>744376</v>
      </c>
      <c r="E31" s="22">
        <v>6865.0076600000002</v>
      </c>
      <c r="F31" s="23">
        <v>1.8884029629158501</v>
      </c>
    </row>
    <row r="32" spans="1:6" x14ac:dyDescent="0.2">
      <c r="A32" s="21" t="s">
        <v>729</v>
      </c>
      <c r="B32" s="21" t="s">
        <v>728</v>
      </c>
      <c r="C32" s="21" t="s">
        <v>130</v>
      </c>
      <c r="D32" s="24">
        <v>337395</v>
      </c>
      <c r="E32" s="22">
        <v>6842.7079949999998</v>
      </c>
      <c r="F32" s="23">
        <v>1.8822688468968101</v>
      </c>
    </row>
    <row r="33" spans="1:6" x14ac:dyDescent="0.2">
      <c r="A33" s="21" t="s">
        <v>660</v>
      </c>
      <c r="B33" s="21" t="s">
        <v>659</v>
      </c>
      <c r="C33" s="21" t="s">
        <v>182</v>
      </c>
      <c r="D33" s="24">
        <v>8998604</v>
      </c>
      <c r="E33" s="22">
        <v>6646.3689139999997</v>
      </c>
      <c r="F33" s="23">
        <v>1.8282605601388899</v>
      </c>
    </row>
    <row r="34" spans="1:6" x14ac:dyDescent="0.2">
      <c r="A34" s="21" t="s">
        <v>141</v>
      </c>
      <c r="B34" s="21" t="s">
        <v>140</v>
      </c>
      <c r="C34" s="21" t="s">
        <v>142</v>
      </c>
      <c r="D34" s="24">
        <v>100000</v>
      </c>
      <c r="E34" s="22">
        <v>6615.3</v>
      </c>
      <c r="F34" s="23">
        <v>1.8197142289244299</v>
      </c>
    </row>
    <row r="35" spans="1:6" x14ac:dyDescent="0.2">
      <c r="A35" s="21" t="s">
        <v>152</v>
      </c>
      <c r="B35" s="21" t="s">
        <v>151</v>
      </c>
      <c r="C35" s="21" t="s">
        <v>153</v>
      </c>
      <c r="D35" s="24">
        <v>1073329</v>
      </c>
      <c r="E35" s="22">
        <v>6427.0940520000004</v>
      </c>
      <c r="F35" s="23">
        <v>1.7679431767357401</v>
      </c>
    </row>
    <row r="36" spans="1:6" x14ac:dyDescent="0.2">
      <c r="A36" s="21" t="s">
        <v>490</v>
      </c>
      <c r="B36" s="21" t="s">
        <v>489</v>
      </c>
      <c r="C36" s="21" t="s">
        <v>202</v>
      </c>
      <c r="D36" s="24">
        <v>503507</v>
      </c>
      <c r="E36" s="22">
        <v>6332.6075389999996</v>
      </c>
      <c r="F36" s="23">
        <v>1.74195214803749</v>
      </c>
    </row>
    <row r="37" spans="1:6" x14ac:dyDescent="0.2">
      <c r="A37" s="21" t="s">
        <v>579</v>
      </c>
      <c r="B37" s="21" t="s">
        <v>578</v>
      </c>
      <c r="C37" s="21" t="s">
        <v>187</v>
      </c>
      <c r="D37" s="24">
        <v>752270</v>
      </c>
      <c r="E37" s="22">
        <v>5652.9329150000003</v>
      </c>
      <c r="F37" s="23">
        <v>1.55498956367523</v>
      </c>
    </row>
    <row r="38" spans="1:6" x14ac:dyDescent="0.2">
      <c r="A38" s="21" t="s">
        <v>708</v>
      </c>
      <c r="B38" s="21" t="s">
        <v>707</v>
      </c>
      <c r="C38" s="21" t="s">
        <v>361</v>
      </c>
      <c r="D38" s="24">
        <v>123025</v>
      </c>
      <c r="E38" s="22">
        <v>5501.9240499999996</v>
      </c>
      <c r="F38" s="23">
        <v>1.5134505585909199</v>
      </c>
    </row>
    <row r="39" spans="1:6" x14ac:dyDescent="0.2">
      <c r="A39" s="21" t="s">
        <v>731</v>
      </c>
      <c r="B39" s="21" t="s">
        <v>730</v>
      </c>
      <c r="C39" s="21" t="s">
        <v>187</v>
      </c>
      <c r="D39" s="24">
        <v>380101</v>
      </c>
      <c r="E39" s="22">
        <v>5384.5107660000003</v>
      </c>
      <c r="F39" s="23">
        <v>1.4811529116876001</v>
      </c>
    </row>
    <row r="40" spans="1:6" x14ac:dyDescent="0.2">
      <c r="A40" s="21" t="s">
        <v>648</v>
      </c>
      <c r="B40" s="21" t="s">
        <v>647</v>
      </c>
      <c r="C40" s="21" t="s">
        <v>352</v>
      </c>
      <c r="D40" s="24">
        <v>92149</v>
      </c>
      <c r="E40" s="22">
        <v>4082.8918180000001</v>
      </c>
      <c r="F40" s="23">
        <v>1.1231079975773901</v>
      </c>
    </row>
    <row r="41" spans="1:6" x14ac:dyDescent="0.2">
      <c r="A41" s="21" t="s">
        <v>129</v>
      </c>
      <c r="B41" s="21" t="s">
        <v>128</v>
      </c>
      <c r="C41" s="21" t="s">
        <v>130</v>
      </c>
      <c r="D41" s="24">
        <v>235539</v>
      </c>
      <c r="E41" s="22">
        <v>4049.7397970000002</v>
      </c>
      <c r="F41" s="23">
        <v>1.1139886523728999</v>
      </c>
    </row>
    <row r="42" spans="1:6" x14ac:dyDescent="0.2">
      <c r="A42" s="21" t="s">
        <v>243</v>
      </c>
      <c r="B42" s="21" t="s">
        <v>242</v>
      </c>
      <c r="C42" s="21" t="s">
        <v>124</v>
      </c>
      <c r="D42" s="24">
        <v>823286</v>
      </c>
      <c r="E42" s="22">
        <v>3734.4252959999999</v>
      </c>
      <c r="F42" s="23">
        <v>1.0272530116527601</v>
      </c>
    </row>
    <row r="43" spans="1:6" x14ac:dyDescent="0.2">
      <c r="A43" s="21" t="s">
        <v>644</v>
      </c>
      <c r="B43" s="21" t="s">
        <v>643</v>
      </c>
      <c r="C43" s="21" t="s">
        <v>130</v>
      </c>
      <c r="D43" s="24">
        <v>70153</v>
      </c>
      <c r="E43" s="22">
        <v>3724.7735349999998</v>
      </c>
      <c r="F43" s="23">
        <v>1.0245980380573301</v>
      </c>
    </row>
    <row r="44" spans="1:6" x14ac:dyDescent="0.2">
      <c r="A44" s="21" t="s">
        <v>680</v>
      </c>
      <c r="B44" s="21" t="s">
        <v>679</v>
      </c>
      <c r="C44" s="21" t="s">
        <v>182</v>
      </c>
      <c r="D44" s="24">
        <v>111941</v>
      </c>
      <c r="E44" s="22">
        <v>3720.1352529999999</v>
      </c>
      <c r="F44" s="23">
        <v>1.0233221552170699</v>
      </c>
    </row>
    <row r="45" spans="1:6" x14ac:dyDescent="0.2">
      <c r="A45" s="21" t="s">
        <v>349</v>
      </c>
      <c r="B45" s="21" t="s">
        <v>348</v>
      </c>
      <c r="C45" s="21" t="s">
        <v>187</v>
      </c>
      <c r="D45" s="24">
        <v>1220391</v>
      </c>
      <c r="E45" s="22">
        <v>3700.8357080000001</v>
      </c>
      <c r="F45" s="23">
        <v>1.0180133020058399</v>
      </c>
    </row>
    <row r="46" spans="1:6" x14ac:dyDescent="0.2">
      <c r="A46" s="21" t="s">
        <v>270</v>
      </c>
      <c r="B46" s="21" t="s">
        <v>269</v>
      </c>
      <c r="C46" s="21" t="s">
        <v>98</v>
      </c>
      <c r="D46" s="24">
        <v>202964</v>
      </c>
      <c r="E46" s="22">
        <v>3669.386156</v>
      </c>
      <c r="F46" s="23">
        <v>1.0093622661846799</v>
      </c>
    </row>
    <row r="47" spans="1:6" x14ac:dyDescent="0.2">
      <c r="A47" s="21" t="s">
        <v>363</v>
      </c>
      <c r="B47" s="21" t="s">
        <v>362</v>
      </c>
      <c r="C47" s="21" t="s">
        <v>364</v>
      </c>
      <c r="D47" s="24">
        <v>547321</v>
      </c>
      <c r="E47" s="22">
        <v>3664.8614160000002</v>
      </c>
      <c r="F47" s="23">
        <v>1.00811761609169</v>
      </c>
    </row>
    <row r="48" spans="1:6" x14ac:dyDescent="0.2">
      <c r="A48" s="21" t="s">
        <v>430</v>
      </c>
      <c r="B48" s="21" t="s">
        <v>429</v>
      </c>
      <c r="C48" s="21" t="s">
        <v>127</v>
      </c>
      <c r="D48" s="24">
        <v>51968</v>
      </c>
      <c r="E48" s="22">
        <v>3651.92128</v>
      </c>
      <c r="F48" s="23">
        <v>1.00455808748325</v>
      </c>
    </row>
    <row r="49" spans="1:9" x14ac:dyDescent="0.2">
      <c r="A49" s="21" t="s">
        <v>598</v>
      </c>
      <c r="B49" s="21" t="s">
        <v>597</v>
      </c>
      <c r="C49" s="21" t="s">
        <v>153</v>
      </c>
      <c r="D49" s="24">
        <v>2032598</v>
      </c>
      <c r="E49" s="22">
        <v>3645.2612530000001</v>
      </c>
      <c r="F49" s="23">
        <v>1.0027260699032501</v>
      </c>
    </row>
    <row r="50" spans="1:9" x14ac:dyDescent="0.2">
      <c r="A50" s="21" t="s">
        <v>331</v>
      </c>
      <c r="B50" s="21" t="s">
        <v>330</v>
      </c>
      <c r="C50" s="21" t="s">
        <v>190</v>
      </c>
      <c r="D50" s="24">
        <v>131116</v>
      </c>
      <c r="E50" s="22">
        <v>3640.7635300000002</v>
      </c>
      <c r="F50" s="23">
        <v>1.00148885155475</v>
      </c>
    </row>
    <row r="51" spans="1:9" x14ac:dyDescent="0.2">
      <c r="A51" s="21" t="s">
        <v>733</v>
      </c>
      <c r="B51" s="21" t="s">
        <v>732</v>
      </c>
      <c r="C51" s="21" t="s">
        <v>139</v>
      </c>
      <c r="D51" s="24">
        <v>304777</v>
      </c>
      <c r="E51" s="22">
        <v>3623.6461420000001</v>
      </c>
      <c r="F51" s="23">
        <v>0.99678025867073505</v>
      </c>
    </row>
    <row r="52" spans="1:9" x14ac:dyDescent="0.2">
      <c r="A52" s="21" t="s">
        <v>199</v>
      </c>
      <c r="B52" s="21" t="s">
        <v>198</v>
      </c>
      <c r="C52" s="21" t="s">
        <v>190</v>
      </c>
      <c r="D52" s="24">
        <v>193246</v>
      </c>
      <c r="E52" s="22">
        <v>3576.1138529999998</v>
      </c>
      <c r="F52" s="23">
        <v>0.98370523824435296</v>
      </c>
    </row>
    <row r="53" spans="1:9" x14ac:dyDescent="0.2">
      <c r="A53" s="21" t="s">
        <v>186</v>
      </c>
      <c r="B53" s="21" t="s">
        <v>185</v>
      </c>
      <c r="C53" s="21" t="s">
        <v>187</v>
      </c>
      <c r="D53" s="24">
        <v>483242</v>
      </c>
      <c r="E53" s="22">
        <v>3512.444477</v>
      </c>
      <c r="F53" s="23">
        <v>0.96619128279956001</v>
      </c>
    </row>
    <row r="54" spans="1:9" x14ac:dyDescent="0.2">
      <c r="A54" s="21" t="s">
        <v>735</v>
      </c>
      <c r="B54" s="21" t="s">
        <v>734</v>
      </c>
      <c r="C54" s="21" t="s">
        <v>202</v>
      </c>
      <c r="D54" s="24">
        <v>97620</v>
      </c>
      <c r="E54" s="22">
        <v>3142.9247099999998</v>
      </c>
      <c r="F54" s="23">
        <v>0.86454504183108705</v>
      </c>
    </row>
    <row r="55" spans="1:9" x14ac:dyDescent="0.2">
      <c r="A55" s="21" t="s">
        <v>737</v>
      </c>
      <c r="B55" s="21" t="s">
        <v>736</v>
      </c>
      <c r="C55" s="21" t="s">
        <v>121</v>
      </c>
      <c r="D55" s="24">
        <v>59943</v>
      </c>
      <c r="E55" s="22">
        <v>2974.7912609999998</v>
      </c>
      <c r="F55" s="23">
        <v>0.81829546441155299</v>
      </c>
    </row>
    <row r="56" spans="1:9" x14ac:dyDescent="0.2">
      <c r="A56" s="21" t="s">
        <v>615</v>
      </c>
      <c r="B56" s="21" t="s">
        <v>614</v>
      </c>
      <c r="C56" s="21" t="s">
        <v>160</v>
      </c>
      <c r="D56" s="24">
        <v>75912</v>
      </c>
      <c r="E56" s="22">
        <v>2924.3959319999999</v>
      </c>
      <c r="F56" s="23">
        <v>0.80443288867762897</v>
      </c>
    </row>
    <row r="57" spans="1:9" x14ac:dyDescent="0.2">
      <c r="A57" s="21" t="s">
        <v>215</v>
      </c>
      <c r="B57" s="21" t="s">
        <v>214</v>
      </c>
      <c r="C57" s="21" t="s">
        <v>216</v>
      </c>
      <c r="D57" s="24">
        <v>79242</v>
      </c>
      <c r="E57" s="22">
        <v>2095.871658</v>
      </c>
      <c r="F57" s="23">
        <v>0.57652524875093103</v>
      </c>
    </row>
    <row r="58" spans="1:9" x14ac:dyDescent="0.2">
      <c r="A58" s="21" t="s">
        <v>335</v>
      </c>
      <c r="B58" s="21" t="s">
        <v>334</v>
      </c>
      <c r="C58" s="21" t="s">
        <v>121</v>
      </c>
      <c r="D58" s="24">
        <v>100000</v>
      </c>
      <c r="E58" s="22">
        <v>793</v>
      </c>
      <c r="F58" s="23">
        <v>0.218135743433718</v>
      </c>
    </row>
    <row r="59" spans="1:9" x14ac:dyDescent="0.2">
      <c r="A59" s="21" t="s">
        <v>738</v>
      </c>
      <c r="B59" s="21" t="s">
        <v>850</v>
      </c>
      <c r="C59" s="21" t="s">
        <v>139</v>
      </c>
      <c r="D59" s="24">
        <v>11722</v>
      </c>
      <c r="E59" s="22">
        <v>43.482759000000001</v>
      </c>
      <c r="F59" s="23">
        <v>1.1961089484255E-2</v>
      </c>
    </row>
    <row r="60" spans="1:9" x14ac:dyDescent="0.2">
      <c r="A60" s="20" t="s">
        <v>25</v>
      </c>
      <c r="B60" s="20"/>
      <c r="C60" s="20"/>
      <c r="D60" s="20"/>
      <c r="E60" s="25">
        <f>SUM(E7:E59)</f>
        <v>349857.1510079999</v>
      </c>
      <c r="F60" s="26">
        <f>SUM(F7:F59)</f>
        <v>96.237515423370169</v>
      </c>
      <c r="G60" s="14"/>
      <c r="H60" s="14"/>
      <c r="I60" s="14"/>
    </row>
    <row r="61" spans="1:9" x14ac:dyDescent="0.2">
      <c r="A61" s="21"/>
      <c r="B61" s="21"/>
      <c r="C61" s="21"/>
      <c r="D61" s="21"/>
      <c r="E61" s="22"/>
      <c r="F61" s="23"/>
    </row>
    <row r="62" spans="1:9" x14ac:dyDescent="0.2">
      <c r="A62" s="20" t="s">
        <v>393</v>
      </c>
      <c r="B62" s="21"/>
      <c r="C62" s="21"/>
      <c r="D62" s="21"/>
      <c r="E62" s="22"/>
      <c r="F62" s="23"/>
    </row>
    <row r="63" spans="1:9" x14ac:dyDescent="0.2">
      <c r="A63" s="21" t="s">
        <v>480</v>
      </c>
      <c r="B63" s="21" t="s">
        <v>479</v>
      </c>
      <c r="C63" s="21" t="s">
        <v>213</v>
      </c>
      <c r="D63" s="24">
        <v>385256</v>
      </c>
      <c r="E63" s="22">
        <v>4032.0652180000002</v>
      </c>
      <c r="F63" s="23">
        <v>1.1091267892833101</v>
      </c>
    </row>
    <row r="64" spans="1:9" x14ac:dyDescent="0.2">
      <c r="A64" s="20" t="s">
        <v>25</v>
      </c>
      <c r="B64" s="20"/>
      <c r="C64" s="20"/>
      <c r="D64" s="20"/>
      <c r="E64" s="25">
        <f>SUM(E62:E63)</f>
        <v>4032.0652180000002</v>
      </c>
      <c r="F64" s="26">
        <f>SUM(F62:F63)</f>
        <v>1.1091267892833101</v>
      </c>
      <c r="G64" s="14"/>
      <c r="H64" s="14"/>
      <c r="I64" s="14"/>
    </row>
    <row r="65" spans="1:9" x14ac:dyDescent="0.2">
      <c r="A65" s="21"/>
      <c r="B65" s="21"/>
      <c r="C65" s="21"/>
      <c r="D65" s="21"/>
      <c r="E65" s="22"/>
      <c r="F65" s="23"/>
    </row>
    <row r="66" spans="1:9" x14ac:dyDescent="0.2">
      <c r="A66" s="20" t="s">
        <v>29</v>
      </c>
      <c r="B66" s="20"/>
      <c r="C66" s="20"/>
      <c r="D66" s="20"/>
      <c r="E66" s="25">
        <f>E60+E64</f>
        <v>353889.21622599987</v>
      </c>
      <c r="F66" s="26">
        <f>F60+F64</f>
        <v>97.346642212653478</v>
      </c>
      <c r="G66" s="14"/>
      <c r="H66" s="14"/>
      <c r="I66" s="14"/>
    </row>
    <row r="67" spans="1:9" x14ac:dyDescent="0.2">
      <c r="A67" s="20"/>
      <c r="B67" s="20"/>
      <c r="C67" s="20"/>
      <c r="D67" s="20"/>
      <c r="E67" s="25"/>
      <c r="F67" s="26"/>
      <c r="G67" s="14"/>
      <c r="H67" s="14"/>
      <c r="I67" s="14"/>
    </row>
    <row r="68" spans="1:9" x14ac:dyDescent="0.2">
      <c r="A68" s="20" t="s">
        <v>31</v>
      </c>
      <c r="B68" s="20"/>
      <c r="C68" s="20"/>
      <c r="D68" s="20"/>
      <c r="E68" s="25">
        <f>E70-(E60+E64)</f>
        <v>9645.8869704001117</v>
      </c>
      <c r="F68" s="26">
        <f>F70-(F60+F64)</f>
        <v>2.6533577873465219</v>
      </c>
      <c r="G68" s="14"/>
      <c r="H68" s="14"/>
      <c r="I68" s="14"/>
    </row>
    <row r="69" spans="1:9" x14ac:dyDescent="0.2">
      <c r="A69" s="20"/>
      <c r="B69" s="20"/>
      <c r="C69" s="20"/>
      <c r="D69" s="20"/>
      <c r="E69" s="25"/>
      <c r="F69" s="26"/>
      <c r="G69" s="14"/>
      <c r="H69" s="14"/>
      <c r="I69" s="14"/>
    </row>
    <row r="70" spans="1:9" x14ac:dyDescent="0.2">
      <c r="A70" s="27" t="s">
        <v>30</v>
      </c>
      <c r="B70" s="27"/>
      <c r="C70" s="27"/>
      <c r="D70" s="27"/>
      <c r="E70" s="28">
        <v>363535.10319639998</v>
      </c>
      <c r="F70" s="29">
        <v>100</v>
      </c>
      <c r="G70" s="14"/>
      <c r="H70" s="14"/>
      <c r="I70" s="14"/>
    </row>
    <row r="71" spans="1:9" x14ac:dyDescent="0.2">
      <c r="A71" s="14"/>
      <c r="B71" s="14"/>
      <c r="C71" s="14"/>
      <c r="D71" s="14"/>
      <c r="E71" s="59"/>
      <c r="F71" s="15"/>
      <c r="G71" s="14"/>
      <c r="H71" s="14"/>
      <c r="I71" s="14"/>
    </row>
    <row r="72" spans="1:9" x14ac:dyDescent="0.2">
      <c r="A72" s="7" t="s">
        <v>851</v>
      </c>
    </row>
    <row r="73" spans="1:9" x14ac:dyDescent="0.2">
      <c r="A73" s="14" t="s">
        <v>34</v>
      </c>
    </row>
    <row r="74" spans="1:9" x14ac:dyDescent="0.2">
      <c r="A74" s="14" t="s">
        <v>35</v>
      </c>
    </row>
    <row r="75" spans="1:9" x14ac:dyDescent="0.2">
      <c r="A75" s="14" t="s">
        <v>36</v>
      </c>
      <c r="B75" s="14"/>
      <c r="C75" s="30" t="s">
        <v>38</v>
      </c>
      <c r="D75" s="14" t="s">
        <v>37</v>
      </c>
    </row>
    <row r="76" spans="1:9" x14ac:dyDescent="0.2">
      <c r="A76" s="7" t="s">
        <v>56</v>
      </c>
      <c r="C76" s="31">
        <v>154.64869999999999</v>
      </c>
      <c r="D76" s="31">
        <v>186.55539999999999</v>
      </c>
    </row>
    <row r="77" spans="1:9" x14ac:dyDescent="0.2">
      <c r="A77" s="7" t="s">
        <v>92</v>
      </c>
      <c r="C77" s="31">
        <v>20.927700000000002</v>
      </c>
      <c r="D77" s="31">
        <v>23.1035</v>
      </c>
    </row>
    <row r="78" spans="1:9" x14ac:dyDescent="0.2">
      <c r="A78" s="7" t="s">
        <v>57</v>
      </c>
      <c r="C78" s="31">
        <v>168.14169999999999</v>
      </c>
      <c r="D78" s="31">
        <v>203.53720000000001</v>
      </c>
    </row>
    <row r="79" spans="1:9" x14ac:dyDescent="0.2">
      <c r="A79" s="7" t="s">
        <v>93</v>
      </c>
      <c r="C79" s="31">
        <v>23.658300000000001</v>
      </c>
      <c r="D79" s="31">
        <v>26.180499999999999</v>
      </c>
    </row>
    <row r="81" spans="1:4" x14ac:dyDescent="0.2">
      <c r="A81" s="14" t="s">
        <v>39</v>
      </c>
    </row>
    <row r="82" spans="1:4" x14ac:dyDescent="0.2">
      <c r="A82" s="78" t="s">
        <v>40</v>
      </c>
      <c r="B82" s="79"/>
      <c r="C82" s="32" t="s">
        <v>41</v>
      </c>
    </row>
    <row r="83" spans="1:4" x14ac:dyDescent="0.2">
      <c r="A83" s="74" t="s">
        <v>92</v>
      </c>
      <c r="B83" s="75"/>
      <c r="C83" s="33">
        <v>1.75</v>
      </c>
    </row>
    <row r="84" spans="1:4" x14ac:dyDescent="0.2">
      <c r="A84" s="74" t="s">
        <v>93</v>
      </c>
      <c r="B84" s="75"/>
      <c r="C84" s="33">
        <v>2</v>
      </c>
    </row>
    <row r="85" spans="1:4" x14ac:dyDescent="0.2">
      <c r="A85" s="7" t="s">
        <v>42</v>
      </c>
    </row>
    <row r="86" spans="1:4" x14ac:dyDescent="0.2">
      <c r="A86" s="7" t="s">
        <v>43</v>
      </c>
    </row>
    <row r="88" spans="1:4" x14ac:dyDescent="0.2">
      <c r="A88" s="14" t="s">
        <v>321</v>
      </c>
      <c r="D88" s="51">
        <v>0.47089999999999999</v>
      </c>
    </row>
    <row r="90" spans="1:4" x14ac:dyDescent="0.2">
      <c r="A90" s="81" t="s">
        <v>45</v>
      </c>
      <c r="B90" s="81"/>
      <c r="C90" s="81"/>
      <c r="D90" s="30" t="s">
        <v>841</v>
      </c>
    </row>
    <row r="92" spans="1:4" x14ac:dyDescent="0.2">
      <c r="A92" s="14" t="s">
        <v>839</v>
      </c>
    </row>
    <row r="93" spans="1:4" x14ac:dyDescent="0.2">
      <c r="A93" s="60"/>
    </row>
    <row r="94" spans="1:4" x14ac:dyDescent="0.2">
      <c r="A94" s="61" t="s">
        <v>854</v>
      </c>
    </row>
    <row r="95" spans="1:4" x14ac:dyDescent="0.2">
      <c r="A95" s="62"/>
    </row>
    <row r="96" spans="1:4"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1" t="s">
        <v>867</v>
      </c>
    </row>
    <row r="109" spans="1:1" x14ac:dyDescent="0.2">
      <c r="A109" s="63"/>
    </row>
    <row r="110" spans="1:1" x14ac:dyDescent="0.2">
      <c r="A110" s="61" t="s">
        <v>855</v>
      </c>
    </row>
    <row r="111" spans="1:1" x14ac:dyDescent="0.2">
      <c r="A111" s="63"/>
    </row>
    <row r="112" spans="1:1"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4" spans="1:1" x14ac:dyDescent="0.2">
      <c r="A124" s="7" t="s">
        <v>1236</v>
      </c>
    </row>
  </sheetData>
  <mergeCells count="5">
    <mergeCell ref="A1:F1"/>
    <mergeCell ref="A82:B82"/>
    <mergeCell ref="A83:B83"/>
    <mergeCell ref="A84:B84"/>
    <mergeCell ref="A90:C90"/>
  </mergeCells>
  <conditionalFormatting sqref="F2:F3 F225:F65536">
    <cfRule type="cellIs" dxfId="35" priority="2" stopIfTrue="1" operator="between">
      <formula>0.009</formula>
      <formula>-0.009</formula>
    </cfRule>
  </conditionalFormatting>
  <conditionalFormatting sqref="F5:F124">
    <cfRule type="cellIs" dxfId="34" priority="1" stopIfTrue="1" operator="between">
      <formula>0.009</formula>
      <formula>-0.009</formula>
    </cfRule>
  </conditionalFormatting>
  <hyperlinks>
    <hyperlink ref="A93"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16"/>
  <sheetViews>
    <sheetView workbookViewId="0">
      <selection sqref="A1:F1"/>
    </sheetView>
  </sheetViews>
  <sheetFormatPr defaultColWidth="9.109375" defaultRowHeight="10.199999999999999" x14ac:dyDescent="0.2"/>
  <cols>
    <col min="1" max="1" width="38.6640625" style="7" bestFit="1" customWidth="1"/>
    <col min="2" max="2" width="34.109375" style="7" bestFit="1" customWidth="1"/>
    <col min="3" max="3" width="25.5546875" style="7" bestFit="1" customWidth="1"/>
    <col min="4" max="4" width="14.6640625" style="7" bestFit="1" customWidth="1"/>
    <col min="5" max="5" width="31.109375" style="10" customWidth="1"/>
    <col min="6" max="6" width="13.5546875" style="11" bestFit="1" customWidth="1"/>
    <col min="7" max="16384" width="9.109375" style="7"/>
  </cols>
  <sheetData>
    <row r="1" spans="1:6" s="1" customFormat="1" ht="13.8" x14ac:dyDescent="0.2">
      <c r="A1" s="76" t="s">
        <v>20</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97</v>
      </c>
      <c r="B7" s="21" t="s">
        <v>96</v>
      </c>
      <c r="C7" s="21" t="s">
        <v>98</v>
      </c>
      <c r="D7" s="24">
        <v>4010140</v>
      </c>
      <c r="E7" s="22">
        <v>64793.837050000002</v>
      </c>
      <c r="F7" s="23">
        <v>7.8472711995621101</v>
      </c>
    </row>
    <row r="8" spans="1:6" x14ac:dyDescent="0.2">
      <c r="A8" s="21" t="s">
        <v>118</v>
      </c>
      <c r="B8" s="21" t="s">
        <v>117</v>
      </c>
      <c r="C8" s="21" t="s">
        <v>98</v>
      </c>
      <c r="D8" s="24">
        <v>4183153</v>
      </c>
      <c r="E8" s="22">
        <v>48779.747130000003</v>
      </c>
      <c r="F8" s="23">
        <v>5.9077826256806301</v>
      </c>
    </row>
    <row r="9" spans="1:6" x14ac:dyDescent="0.2">
      <c r="A9" s="21" t="s">
        <v>100</v>
      </c>
      <c r="B9" s="21" t="s">
        <v>99</v>
      </c>
      <c r="C9" s="21" t="s">
        <v>98</v>
      </c>
      <c r="D9" s="24">
        <v>4007030</v>
      </c>
      <c r="E9" s="22">
        <v>48681.407469999998</v>
      </c>
      <c r="F9" s="23">
        <v>5.8958725734777104</v>
      </c>
    </row>
    <row r="10" spans="1:6" x14ac:dyDescent="0.2">
      <c r="A10" s="21" t="s">
        <v>241</v>
      </c>
      <c r="B10" s="21" t="s">
        <v>240</v>
      </c>
      <c r="C10" s="21" t="s">
        <v>121</v>
      </c>
      <c r="D10" s="24">
        <v>1460546</v>
      </c>
      <c r="E10" s="22">
        <v>42469.756589999997</v>
      </c>
      <c r="F10" s="23">
        <v>5.1435709461679497</v>
      </c>
    </row>
    <row r="11" spans="1:6" x14ac:dyDescent="0.2">
      <c r="A11" s="21" t="s">
        <v>116</v>
      </c>
      <c r="B11" s="21" t="s">
        <v>115</v>
      </c>
      <c r="C11" s="21" t="s">
        <v>103</v>
      </c>
      <c r="D11" s="24">
        <v>2451393</v>
      </c>
      <c r="E11" s="22">
        <v>40266.581420000002</v>
      </c>
      <c r="F11" s="23">
        <v>4.8767413548629897</v>
      </c>
    </row>
    <row r="12" spans="1:6" x14ac:dyDescent="0.2">
      <c r="A12" s="21" t="s">
        <v>102</v>
      </c>
      <c r="B12" s="21" t="s">
        <v>101</v>
      </c>
      <c r="C12" s="21" t="s">
        <v>103</v>
      </c>
      <c r="D12" s="24">
        <v>1902451</v>
      </c>
      <c r="E12" s="22">
        <v>35542.540809999999</v>
      </c>
      <c r="F12" s="23">
        <v>4.3046062643634402</v>
      </c>
    </row>
    <row r="13" spans="1:6" x14ac:dyDescent="0.2">
      <c r="A13" s="21" t="s">
        <v>105</v>
      </c>
      <c r="B13" s="21" t="s">
        <v>104</v>
      </c>
      <c r="C13" s="21" t="s">
        <v>106</v>
      </c>
      <c r="D13" s="24">
        <v>928294</v>
      </c>
      <c r="E13" s="22">
        <v>35414.416100000002</v>
      </c>
      <c r="F13" s="23">
        <v>4.2890889035694002</v>
      </c>
    </row>
    <row r="14" spans="1:6" x14ac:dyDescent="0.2">
      <c r="A14" s="21" t="s">
        <v>126</v>
      </c>
      <c r="B14" s="21" t="s">
        <v>125</v>
      </c>
      <c r="C14" s="21" t="s">
        <v>127</v>
      </c>
      <c r="D14" s="24">
        <v>14449509</v>
      </c>
      <c r="E14" s="22">
        <v>33154.398399999998</v>
      </c>
      <c r="F14" s="23">
        <v>4.0153750348564703</v>
      </c>
    </row>
    <row r="15" spans="1:6" x14ac:dyDescent="0.2">
      <c r="A15" s="21" t="s">
        <v>111</v>
      </c>
      <c r="B15" s="21" t="s">
        <v>110</v>
      </c>
      <c r="C15" s="21" t="s">
        <v>112</v>
      </c>
      <c r="D15" s="24">
        <v>1078801</v>
      </c>
      <c r="E15" s="22">
        <v>32481.07991</v>
      </c>
      <c r="F15" s="23">
        <v>3.9338285014935499</v>
      </c>
    </row>
    <row r="16" spans="1:6" x14ac:dyDescent="0.2">
      <c r="A16" s="21" t="s">
        <v>150</v>
      </c>
      <c r="B16" s="21" t="s">
        <v>149</v>
      </c>
      <c r="C16" s="21" t="s">
        <v>98</v>
      </c>
      <c r="D16" s="24">
        <v>2100142</v>
      </c>
      <c r="E16" s="22">
        <v>29985.82748</v>
      </c>
      <c r="F16" s="23">
        <v>3.6316250293567398</v>
      </c>
    </row>
    <row r="17" spans="1:6" x14ac:dyDescent="0.2">
      <c r="A17" s="21" t="s">
        <v>689</v>
      </c>
      <c r="B17" s="21" t="s">
        <v>688</v>
      </c>
      <c r="C17" s="21" t="s">
        <v>338</v>
      </c>
      <c r="D17" s="24">
        <v>2000000</v>
      </c>
      <c r="E17" s="22">
        <v>28815</v>
      </c>
      <c r="F17" s="23">
        <v>3.4898244942785399</v>
      </c>
    </row>
    <row r="18" spans="1:6" x14ac:dyDescent="0.2">
      <c r="A18" s="21" t="s">
        <v>120</v>
      </c>
      <c r="B18" s="21" t="s">
        <v>119</v>
      </c>
      <c r="C18" s="21" t="s">
        <v>121</v>
      </c>
      <c r="D18" s="24">
        <v>2286747</v>
      </c>
      <c r="E18" s="22">
        <v>26449.659179999999</v>
      </c>
      <c r="F18" s="23">
        <v>3.20335479686563</v>
      </c>
    </row>
    <row r="19" spans="1:6" x14ac:dyDescent="0.2">
      <c r="A19" s="21" t="s">
        <v>141</v>
      </c>
      <c r="B19" s="21" t="s">
        <v>140</v>
      </c>
      <c r="C19" s="21" t="s">
        <v>142</v>
      </c>
      <c r="D19" s="24">
        <v>252757</v>
      </c>
      <c r="E19" s="22">
        <v>16720.633819999999</v>
      </c>
      <c r="F19" s="23">
        <v>2.02505908259233</v>
      </c>
    </row>
    <row r="20" spans="1:6" x14ac:dyDescent="0.2">
      <c r="A20" s="21" t="s">
        <v>270</v>
      </c>
      <c r="B20" s="21" t="s">
        <v>269</v>
      </c>
      <c r="C20" s="21" t="s">
        <v>98</v>
      </c>
      <c r="D20" s="24">
        <v>918144</v>
      </c>
      <c r="E20" s="22">
        <v>16599.125380000001</v>
      </c>
      <c r="F20" s="23">
        <v>2.0103430274067202</v>
      </c>
    </row>
    <row r="21" spans="1:6" x14ac:dyDescent="0.2">
      <c r="A21" s="21" t="s">
        <v>165</v>
      </c>
      <c r="B21" s="21" t="s">
        <v>164</v>
      </c>
      <c r="C21" s="21" t="s">
        <v>166</v>
      </c>
      <c r="D21" s="24">
        <v>2284256</v>
      </c>
      <c r="E21" s="22">
        <v>16343.85168</v>
      </c>
      <c r="F21" s="23">
        <v>1.97942647661702</v>
      </c>
    </row>
    <row r="22" spans="1:6" x14ac:dyDescent="0.2">
      <c r="A22" s="21" t="s">
        <v>733</v>
      </c>
      <c r="B22" s="21" t="s">
        <v>732</v>
      </c>
      <c r="C22" s="21" t="s">
        <v>139</v>
      </c>
      <c r="D22" s="24">
        <v>1357735</v>
      </c>
      <c r="E22" s="22">
        <v>16142.790279999999</v>
      </c>
      <c r="F22" s="23">
        <v>1.95507565244302</v>
      </c>
    </row>
    <row r="23" spans="1:6" x14ac:dyDescent="0.2">
      <c r="A23" s="21" t="s">
        <v>729</v>
      </c>
      <c r="B23" s="21" t="s">
        <v>728</v>
      </c>
      <c r="C23" s="21" t="s">
        <v>130</v>
      </c>
      <c r="D23" s="24">
        <v>738955</v>
      </c>
      <c r="E23" s="22">
        <v>14986.746359999999</v>
      </c>
      <c r="F23" s="23">
        <v>1.81506557475855</v>
      </c>
    </row>
    <row r="24" spans="1:6" x14ac:dyDescent="0.2">
      <c r="A24" s="21" t="s">
        <v>442</v>
      </c>
      <c r="B24" s="21" t="s">
        <v>441</v>
      </c>
      <c r="C24" s="21" t="s">
        <v>103</v>
      </c>
      <c r="D24" s="24">
        <v>232236</v>
      </c>
      <c r="E24" s="22">
        <v>14643.64098</v>
      </c>
      <c r="F24" s="23">
        <v>1.77351160775377</v>
      </c>
    </row>
    <row r="25" spans="1:6" x14ac:dyDescent="0.2">
      <c r="A25" s="21" t="s">
        <v>633</v>
      </c>
      <c r="B25" s="21" t="s">
        <v>632</v>
      </c>
      <c r="C25" s="21" t="s">
        <v>166</v>
      </c>
      <c r="D25" s="24">
        <v>1194498</v>
      </c>
      <c r="E25" s="22">
        <v>13282.81776</v>
      </c>
      <c r="F25" s="23">
        <v>1.6087004258853399</v>
      </c>
    </row>
    <row r="26" spans="1:6" x14ac:dyDescent="0.2">
      <c r="A26" s="21" t="s">
        <v>708</v>
      </c>
      <c r="B26" s="21" t="s">
        <v>707</v>
      </c>
      <c r="C26" s="21" t="s">
        <v>361</v>
      </c>
      <c r="D26" s="24">
        <v>285208</v>
      </c>
      <c r="E26" s="22">
        <v>12755.072179999999</v>
      </c>
      <c r="F26" s="23">
        <v>1.54478442894516</v>
      </c>
    </row>
    <row r="27" spans="1:6" x14ac:dyDescent="0.2">
      <c r="A27" s="21" t="s">
        <v>129</v>
      </c>
      <c r="B27" s="21" t="s">
        <v>128</v>
      </c>
      <c r="C27" s="21" t="s">
        <v>130</v>
      </c>
      <c r="D27" s="24">
        <v>732917</v>
      </c>
      <c r="E27" s="22">
        <v>12601.408439999999</v>
      </c>
      <c r="F27" s="23">
        <v>1.5261740009134199</v>
      </c>
    </row>
    <row r="28" spans="1:6" x14ac:dyDescent="0.2">
      <c r="A28" s="21" t="s">
        <v>331</v>
      </c>
      <c r="B28" s="21" t="s">
        <v>330</v>
      </c>
      <c r="C28" s="21" t="s">
        <v>190</v>
      </c>
      <c r="D28" s="24">
        <v>445687</v>
      </c>
      <c r="E28" s="22">
        <v>12375.61377</v>
      </c>
      <c r="F28" s="23">
        <v>1.4988276962095</v>
      </c>
    </row>
    <row r="29" spans="1:6" x14ac:dyDescent="0.2">
      <c r="A29" s="21" t="s">
        <v>710</v>
      </c>
      <c r="B29" s="21" t="s">
        <v>709</v>
      </c>
      <c r="C29" s="21" t="s">
        <v>338</v>
      </c>
      <c r="D29" s="24">
        <v>1931968</v>
      </c>
      <c r="E29" s="22">
        <v>12281.52058</v>
      </c>
      <c r="F29" s="23">
        <v>1.4874319398601401</v>
      </c>
    </row>
    <row r="30" spans="1:6" x14ac:dyDescent="0.2">
      <c r="A30" s="21" t="s">
        <v>635</v>
      </c>
      <c r="B30" s="21" t="s">
        <v>634</v>
      </c>
      <c r="C30" s="21" t="s">
        <v>182</v>
      </c>
      <c r="D30" s="24">
        <v>469712</v>
      </c>
      <c r="E30" s="22">
        <v>12216.73941</v>
      </c>
      <c r="F30" s="23">
        <v>1.4795862027845199</v>
      </c>
    </row>
    <row r="31" spans="1:6" x14ac:dyDescent="0.2">
      <c r="A31" s="21" t="s">
        <v>363</v>
      </c>
      <c r="B31" s="21" t="s">
        <v>362</v>
      </c>
      <c r="C31" s="21" t="s">
        <v>364</v>
      </c>
      <c r="D31" s="24">
        <v>1543674</v>
      </c>
      <c r="E31" s="22">
        <v>10336.4411</v>
      </c>
      <c r="F31" s="23">
        <v>1.25186067445592</v>
      </c>
    </row>
    <row r="32" spans="1:6" x14ac:dyDescent="0.2">
      <c r="A32" s="21" t="s">
        <v>642</v>
      </c>
      <c r="B32" s="21" t="s">
        <v>641</v>
      </c>
      <c r="C32" s="21" t="s">
        <v>163</v>
      </c>
      <c r="D32" s="24">
        <v>22673</v>
      </c>
      <c r="E32" s="22">
        <v>9612.6151279999995</v>
      </c>
      <c r="F32" s="23">
        <v>1.1641971101081701</v>
      </c>
    </row>
    <row r="33" spans="1:6" x14ac:dyDescent="0.2">
      <c r="A33" s="21" t="s">
        <v>648</v>
      </c>
      <c r="B33" s="21" t="s">
        <v>647</v>
      </c>
      <c r="C33" s="21" t="s">
        <v>352</v>
      </c>
      <c r="D33" s="24">
        <v>211920</v>
      </c>
      <c r="E33" s="22">
        <v>9389.6453999999994</v>
      </c>
      <c r="F33" s="23">
        <v>1.1371929380360899</v>
      </c>
    </row>
    <row r="34" spans="1:6" x14ac:dyDescent="0.2">
      <c r="A34" s="21" t="s">
        <v>382</v>
      </c>
      <c r="B34" s="21" t="s">
        <v>381</v>
      </c>
      <c r="C34" s="21" t="s">
        <v>383</v>
      </c>
      <c r="D34" s="24">
        <v>824065</v>
      </c>
      <c r="E34" s="22">
        <v>9330.8879949999991</v>
      </c>
      <c r="F34" s="23">
        <v>1.1300767474690501</v>
      </c>
    </row>
    <row r="35" spans="1:6" x14ac:dyDescent="0.2">
      <c r="A35" s="21" t="s">
        <v>740</v>
      </c>
      <c r="B35" s="21" t="s">
        <v>739</v>
      </c>
      <c r="C35" s="21" t="s">
        <v>130</v>
      </c>
      <c r="D35" s="24">
        <v>286368</v>
      </c>
      <c r="E35" s="22">
        <v>9082.8770399999994</v>
      </c>
      <c r="F35" s="23">
        <v>1.10003979776895</v>
      </c>
    </row>
    <row r="36" spans="1:6" x14ac:dyDescent="0.2">
      <c r="A36" s="21" t="s">
        <v>135</v>
      </c>
      <c r="B36" s="21" t="s">
        <v>134</v>
      </c>
      <c r="C36" s="21" t="s">
        <v>136</v>
      </c>
      <c r="D36" s="24">
        <v>634041</v>
      </c>
      <c r="E36" s="22">
        <v>8960.9014530000004</v>
      </c>
      <c r="F36" s="23">
        <v>1.0852671657641999</v>
      </c>
    </row>
    <row r="37" spans="1:6" x14ac:dyDescent="0.2">
      <c r="A37" s="21" t="s">
        <v>152</v>
      </c>
      <c r="B37" s="21" t="s">
        <v>151</v>
      </c>
      <c r="C37" s="21" t="s">
        <v>153</v>
      </c>
      <c r="D37" s="24">
        <v>1458296</v>
      </c>
      <c r="E37" s="22">
        <v>8732.2764480000005</v>
      </c>
      <c r="F37" s="23">
        <v>1.0575780752747499</v>
      </c>
    </row>
    <row r="38" spans="1:6" x14ac:dyDescent="0.2">
      <c r="A38" s="21" t="s">
        <v>189</v>
      </c>
      <c r="B38" s="21" t="s">
        <v>188</v>
      </c>
      <c r="C38" s="21" t="s">
        <v>190</v>
      </c>
      <c r="D38" s="24">
        <v>70621</v>
      </c>
      <c r="E38" s="22">
        <v>8394.8595120000009</v>
      </c>
      <c r="F38" s="23">
        <v>1.0167130435885701</v>
      </c>
    </row>
    <row r="39" spans="1:6" x14ac:dyDescent="0.2">
      <c r="A39" s="21" t="s">
        <v>456</v>
      </c>
      <c r="B39" s="21" t="s">
        <v>455</v>
      </c>
      <c r="C39" s="21" t="s">
        <v>103</v>
      </c>
      <c r="D39" s="24">
        <v>170697</v>
      </c>
      <c r="E39" s="22">
        <v>8248.5911309999992</v>
      </c>
      <c r="F39" s="23">
        <v>0.99899827771134897</v>
      </c>
    </row>
    <row r="40" spans="1:6" x14ac:dyDescent="0.2">
      <c r="A40" s="21" t="s">
        <v>627</v>
      </c>
      <c r="B40" s="21" t="s">
        <v>626</v>
      </c>
      <c r="C40" s="21" t="s">
        <v>142</v>
      </c>
      <c r="D40" s="24">
        <v>885451</v>
      </c>
      <c r="E40" s="22">
        <v>8166.0718479999996</v>
      </c>
      <c r="F40" s="23">
        <v>0.98900425324271402</v>
      </c>
    </row>
    <row r="41" spans="1:6" x14ac:dyDescent="0.2">
      <c r="A41" s="21" t="s">
        <v>660</v>
      </c>
      <c r="B41" s="21" t="s">
        <v>659</v>
      </c>
      <c r="C41" s="21" t="s">
        <v>182</v>
      </c>
      <c r="D41" s="24">
        <v>10830984</v>
      </c>
      <c r="E41" s="22">
        <v>7999.7647820000002</v>
      </c>
      <c r="F41" s="23">
        <v>0.968862574516412</v>
      </c>
    </row>
    <row r="42" spans="1:6" x14ac:dyDescent="0.2">
      <c r="A42" s="21" t="s">
        <v>731</v>
      </c>
      <c r="B42" s="21" t="s">
        <v>730</v>
      </c>
      <c r="C42" s="21" t="s">
        <v>187</v>
      </c>
      <c r="D42" s="24">
        <v>554666</v>
      </c>
      <c r="E42" s="22">
        <v>7857.3985560000001</v>
      </c>
      <c r="F42" s="23">
        <v>0.951620404026987</v>
      </c>
    </row>
    <row r="43" spans="1:6" x14ac:dyDescent="0.2">
      <c r="A43" s="21" t="s">
        <v>243</v>
      </c>
      <c r="B43" s="21" t="s">
        <v>242</v>
      </c>
      <c r="C43" s="21" t="s">
        <v>124</v>
      </c>
      <c r="D43" s="24">
        <v>1675922</v>
      </c>
      <c r="E43" s="22">
        <v>7601.9821920000004</v>
      </c>
      <c r="F43" s="23">
        <v>0.92068657500298001</v>
      </c>
    </row>
    <row r="44" spans="1:6" x14ac:dyDescent="0.2">
      <c r="A44" s="21" t="s">
        <v>490</v>
      </c>
      <c r="B44" s="21" t="s">
        <v>489</v>
      </c>
      <c r="C44" s="21" t="s">
        <v>202</v>
      </c>
      <c r="D44" s="24">
        <v>601831</v>
      </c>
      <c r="E44" s="22">
        <v>7569.2284870000003</v>
      </c>
      <c r="F44" s="23">
        <v>0.91671972849986105</v>
      </c>
    </row>
    <row r="45" spans="1:6" x14ac:dyDescent="0.2">
      <c r="A45" s="21" t="s">
        <v>264</v>
      </c>
      <c r="B45" s="21" t="s">
        <v>263</v>
      </c>
      <c r="C45" s="21" t="s">
        <v>124</v>
      </c>
      <c r="D45" s="24">
        <v>2034115</v>
      </c>
      <c r="E45" s="22">
        <v>7082.7884299999996</v>
      </c>
      <c r="F45" s="23">
        <v>0.85780630056590801</v>
      </c>
    </row>
    <row r="46" spans="1:6" x14ac:dyDescent="0.2">
      <c r="A46" s="21" t="s">
        <v>615</v>
      </c>
      <c r="B46" s="21" t="s">
        <v>614</v>
      </c>
      <c r="C46" s="21" t="s">
        <v>160</v>
      </c>
      <c r="D46" s="24">
        <v>172978</v>
      </c>
      <c r="E46" s="22">
        <v>6663.7179829999995</v>
      </c>
      <c r="F46" s="23">
        <v>0.80705209925517196</v>
      </c>
    </row>
    <row r="47" spans="1:6" x14ac:dyDescent="0.2">
      <c r="A47" s="21" t="s">
        <v>598</v>
      </c>
      <c r="B47" s="21" t="s">
        <v>597</v>
      </c>
      <c r="C47" s="21" t="s">
        <v>153</v>
      </c>
      <c r="D47" s="24">
        <v>3650315</v>
      </c>
      <c r="E47" s="22">
        <v>6546.474921</v>
      </c>
      <c r="F47" s="23">
        <v>0.79285262989713601</v>
      </c>
    </row>
    <row r="48" spans="1:6" x14ac:dyDescent="0.2">
      <c r="A48" s="21" t="s">
        <v>155</v>
      </c>
      <c r="B48" s="21" t="s">
        <v>154</v>
      </c>
      <c r="C48" s="21" t="s">
        <v>121</v>
      </c>
      <c r="D48" s="24">
        <v>49711</v>
      </c>
      <c r="E48" s="22">
        <v>6519.9953379999997</v>
      </c>
      <c r="F48" s="23">
        <v>0.78964565098505202</v>
      </c>
    </row>
    <row r="49" spans="1:9" x14ac:dyDescent="0.2">
      <c r="A49" s="21" t="s">
        <v>737</v>
      </c>
      <c r="B49" s="21" t="s">
        <v>736</v>
      </c>
      <c r="C49" s="21" t="s">
        <v>121</v>
      </c>
      <c r="D49" s="24">
        <v>112779</v>
      </c>
      <c r="E49" s="22">
        <v>5596.883433</v>
      </c>
      <c r="F49" s="23">
        <v>0.67784629172670996</v>
      </c>
    </row>
    <row r="50" spans="1:9" x14ac:dyDescent="0.2">
      <c r="A50" s="21" t="s">
        <v>735</v>
      </c>
      <c r="B50" s="21" t="s">
        <v>734</v>
      </c>
      <c r="C50" s="21" t="s">
        <v>202</v>
      </c>
      <c r="D50" s="24">
        <v>145606</v>
      </c>
      <c r="E50" s="22">
        <v>4687.8579730000001</v>
      </c>
      <c r="F50" s="23">
        <v>0.567752961300515</v>
      </c>
    </row>
    <row r="51" spans="1:9" x14ac:dyDescent="0.2">
      <c r="A51" s="21" t="s">
        <v>494</v>
      </c>
      <c r="B51" s="21" t="s">
        <v>493</v>
      </c>
      <c r="C51" s="21" t="s">
        <v>133</v>
      </c>
      <c r="D51" s="24">
        <v>784973</v>
      </c>
      <c r="E51" s="22">
        <v>4548.133562</v>
      </c>
      <c r="F51" s="23">
        <v>0.55083074467874005</v>
      </c>
    </row>
    <row r="52" spans="1:9" x14ac:dyDescent="0.2">
      <c r="A52" s="21" t="s">
        <v>256</v>
      </c>
      <c r="B52" s="21" t="s">
        <v>255</v>
      </c>
      <c r="C52" s="21" t="s">
        <v>127</v>
      </c>
      <c r="D52" s="24">
        <v>66925</v>
      </c>
      <c r="E52" s="22">
        <v>3907.7507500000002</v>
      </c>
      <c r="F52" s="23">
        <v>0.47327309682059099</v>
      </c>
    </row>
    <row r="53" spans="1:9" x14ac:dyDescent="0.2">
      <c r="A53" s="21" t="s">
        <v>738</v>
      </c>
      <c r="B53" s="21" t="s">
        <v>850</v>
      </c>
      <c r="C53" s="21" t="s">
        <v>139</v>
      </c>
      <c r="D53" s="24">
        <v>52220</v>
      </c>
      <c r="E53" s="22">
        <v>193.71009000000001</v>
      </c>
      <c r="F53" s="23">
        <v>2.3460496854794399E-2</v>
      </c>
    </row>
    <row r="54" spans="1:9" x14ac:dyDescent="0.2">
      <c r="A54" s="20" t="s">
        <v>25</v>
      </c>
      <c r="B54" s="20"/>
      <c r="C54" s="20"/>
      <c r="D54" s="20"/>
      <c r="E54" s="25">
        <f>SUM(E7:E53)</f>
        <v>804815.06573200016</v>
      </c>
      <c r="F54" s="26">
        <f>SUM(F7:F53)</f>
        <v>97.472265478255252</v>
      </c>
      <c r="G54" s="14"/>
      <c r="H54" s="14"/>
      <c r="I54" s="14"/>
    </row>
    <row r="55" spans="1:9" x14ac:dyDescent="0.2">
      <c r="A55" s="21"/>
      <c r="B55" s="21"/>
      <c r="C55" s="21"/>
      <c r="D55" s="21"/>
      <c r="E55" s="22"/>
      <c r="F55" s="23"/>
    </row>
    <row r="56" spans="1:9" x14ac:dyDescent="0.2">
      <c r="A56" s="20" t="s">
        <v>393</v>
      </c>
      <c r="B56" s="21"/>
      <c r="C56" s="21"/>
      <c r="D56" s="21"/>
      <c r="E56" s="22"/>
      <c r="F56" s="23"/>
    </row>
    <row r="57" spans="1:9" x14ac:dyDescent="0.2">
      <c r="A57" s="21" t="s">
        <v>412</v>
      </c>
      <c r="B57" s="21" t="s">
        <v>411</v>
      </c>
      <c r="C57" s="21" t="s">
        <v>213</v>
      </c>
      <c r="D57" s="24">
        <v>137769</v>
      </c>
      <c r="E57" s="22">
        <v>8729.7288279999993</v>
      </c>
      <c r="F57" s="23">
        <v>1.0572695294937999</v>
      </c>
    </row>
    <row r="58" spans="1:9" x14ac:dyDescent="0.2">
      <c r="A58" s="20" t="s">
        <v>25</v>
      </c>
      <c r="B58" s="20"/>
      <c r="C58" s="20"/>
      <c r="D58" s="20"/>
      <c r="E58" s="25">
        <f>SUM(E56:E57)</f>
        <v>8729.7288279999993</v>
      </c>
      <c r="F58" s="26">
        <f>SUM(F56:F57)</f>
        <v>1.0572695294937999</v>
      </c>
      <c r="G58" s="14"/>
      <c r="H58" s="14"/>
      <c r="I58" s="14"/>
    </row>
    <row r="59" spans="1:9" x14ac:dyDescent="0.2">
      <c r="A59" s="21"/>
      <c r="B59" s="21"/>
      <c r="C59" s="21"/>
      <c r="D59" s="21"/>
      <c r="E59" s="22"/>
      <c r="F59" s="23"/>
    </row>
    <row r="60" spans="1:9" x14ac:dyDescent="0.2">
      <c r="A60" s="20" t="s">
        <v>29</v>
      </c>
      <c r="B60" s="20"/>
      <c r="C60" s="20"/>
      <c r="D60" s="20"/>
      <c r="E60" s="25">
        <f>E54+E58</f>
        <v>813544.79456000018</v>
      </c>
      <c r="F60" s="26">
        <f>F54+F58</f>
        <v>98.529535007749047</v>
      </c>
      <c r="G60" s="14"/>
      <c r="H60" s="14"/>
      <c r="I60" s="14"/>
    </row>
    <row r="61" spans="1:9" x14ac:dyDescent="0.2">
      <c r="A61" s="20"/>
      <c r="B61" s="20"/>
      <c r="C61" s="20"/>
      <c r="D61" s="20"/>
      <c r="E61" s="25"/>
      <c r="F61" s="26"/>
      <c r="G61" s="14"/>
      <c r="H61" s="14"/>
      <c r="I61" s="14"/>
    </row>
    <row r="62" spans="1:9" x14ac:dyDescent="0.2">
      <c r="A62" s="20" t="s">
        <v>31</v>
      </c>
      <c r="B62" s="20"/>
      <c r="C62" s="20"/>
      <c r="D62" s="20"/>
      <c r="E62" s="25">
        <f>E64-(E54+E58)</f>
        <v>12141.426831399789</v>
      </c>
      <c r="F62" s="26">
        <f>F64-(F54+F58)</f>
        <v>1.4704649922509532</v>
      </c>
      <c r="G62" s="14"/>
      <c r="H62" s="14"/>
      <c r="I62" s="14"/>
    </row>
    <row r="63" spans="1:9" x14ac:dyDescent="0.2">
      <c r="A63" s="20"/>
      <c r="B63" s="20"/>
      <c r="C63" s="20"/>
      <c r="D63" s="20"/>
      <c r="E63" s="25"/>
      <c r="F63" s="26"/>
      <c r="G63" s="14"/>
      <c r="H63" s="14"/>
      <c r="I63" s="14"/>
    </row>
    <row r="64" spans="1:9" x14ac:dyDescent="0.2">
      <c r="A64" s="27" t="s">
        <v>30</v>
      </c>
      <c r="B64" s="27"/>
      <c r="C64" s="27"/>
      <c r="D64" s="27"/>
      <c r="E64" s="28">
        <v>825686.22139139997</v>
      </c>
      <c r="F64" s="29">
        <v>100</v>
      </c>
      <c r="G64" s="14"/>
      <c r="H64" s="14"/>
      <c r="I64" s="14"/>
    </row>
    <row r="66" spans="1:4" x14ac:dyDescent="0.2">
      <c r="A66" s="7" t="s">
        <v>851</v>
      </c>
    </row>
    <row r="67" spans="1:4" x14ac:dyDescent="0.2">
      <c r="A67" s="14" t="s">
        <v>34</v>
      </c>
    </row>
    <row r="68" spans="1:4" x14ac:dyDescent="0.2">
      <c r="A68" s="14" t="s">
        <v>35</v>
      </c>
    </row>
    <row r="69" spans="1:4" x14ac:dyDescent="0.2">
      <c r="A69" s="14" t="s">
        <v>36</v>
      </c>
      <c r="B69" s="14"/>
      <c r="C69" s="30" t="s">
        <v>38</v>
      </c>
      <c r="D69" s="14" t="s">
        <v>37</v>
      </c>
    </row>
    <row r="70" spans="1:4" x14ac:dyDescent="0.2">
      <c r="A70" s="7" t="s">
        <v>56</v>
      </c>
      <c r="C70" s="31">
        <v>851.81949999999995</v>
      </c>
      <c r="D70" s="31">
        <v>1007.6341</v>
      </c>
    </row>
    <row r="71" spans="1:4" x14ac:dyDescent="0.2">
      <c r="A71" s="7" t="s">
        <v>92</v>
      </c>
      <c r="C71" s="31">
        <v>43.183</v>
      </c>
      <c r="D71" s="31">
        <v>51.082099999999997</v>
      </c>
    </row>
    <row r="72" spans="1:4" x14ac:dyDescent="0.2">
      <c r="A72" s="7" t="s">
        <v>57</v>
      </c>
      <c r="C72" s="31">
        <v>932.46010000000001</v>
      </c>
      <c r="D72" s="31">
        <v>1107.4699000000001</v>
      </c>
    </row>
    <row r="73" spans="1:4" x14ac:dyDescent="0.2">
      <c r="A73" s="7" t="s">
        <v>93</v>
      </c>
      <c r="C73" s="31">
        <v>49.633400000000002</v>
      </c>
      <c r="D73" s="31">
        <v>58.945300000000003</v>
      </c>
    </row>
    <row r="75" spans="1:4" x14ac:dyDescent="0.2">
      <c r="A75" s="7" t="s">
        <v>43</v>
      </c>
    </row>
    <row r="77" spans="1:4" x14ac:dyDescent="0.2">
      <c r="A77" s="14" t="s">
        <v>39</v>
      </c>
      <c r="D77" s="30" t="s">
        <v>46</v>
      </c>
    </row>
    <row r="79" spans="1:4" x14ac:dyDescent="0.2">
      <c r="A79" s="14" t="s">
        <v>321</v>
      </c>
      <c r="D79" s="51">
        <v>0.3906</v>
      </c>
    </row>
    <row r="81" spans="1:4" x14ac:dyDescent="0.2">
      <c r="A81" s="81" t="s">
        <v>45</v>
      </c>
      <c r="B81" s="81"/>
      <c r="C81" s="81"/>
      <c r="D81" s="30" t="s">
        <v>841</v>
      </c>
    </row>
    <row r="83" spans="1:4" x14ac:dyDescent="0.2">
      <c r="A83" s="14" t="s">
        <v>839</v>
      </c>
    </row>
    <row r="84" spans="1:4" x14ac:dyDescent="0.2">
      <c r="A84" s="60"/>
    </row>
    <row r="85" spans="1:4" x14ac:dyDescent="0.2">
      <c r="A85" s="61" t="s">
        <v>854</v>
      </c>
    </row>
    <row r="86" spans="1:4" x14ac:dyDescent="0.2">
      <c r="A86" s="62"/>
    </row>
    <row r="87" spans="1:4" x14ac:dyDescent="0.2">
      <c r="A87" s="63"/>
    </row>
    <row r="88" spans="1:4" x14ac:dyDescent="0.2">
      <c r="A88" s="63"/>
    </row>
    <row r="89" spans="1:4" x14ac:dyDescent="0.2">
      <c r="A89" s="63"/>
    </row>
    <row r="90" spans="1:4" x14ac:dyDescent="0.2">
      <c r="A90" s="63"/>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1" t="s">
        <v>868</v>
      </c>
    </row>
    <row r="100" spans="1:1" x14ac:dyDescent="0.2">
      <c r="A100" s="63"/>
    </row>
    <row r="101" spans="1:1" x14ac:dyDescent="0.2">
      <c r="A101" s="61" t="s">
        <v>855</v>
      </c>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6" spans="1:1" x14ac:dyDescent="0.2">
      <c r="A116" s="7" t="s">
        <v>1236</v>
      </c>
    </row>
  </sheetData>
  <mergeCells count="2">
    <mergeCell ref="A1:F1"/>
    <mergeCell ref="A81:C81"/>
  </mergeCells>
  <conditionalFormatting sqref="F2:F3 F216:F65536">
    <cfRule type="cellIs" dxfId="33" priority="2" stopIfTrue="1" operator="between">
      <formula>0.009</formula>
      <formula>-0.009</formula>
    </cfRule>
  </conditionalFormatting>
  <conditionalFormatting sqref="F5:F115">
    <cfRule type="cellIs" dxfId="32"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07"/>
  <sheetViews>
    <sheetView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20" style="7" bestFit="1" customWidth="1"/>
    <col min="4" max="4" width="14.6640625" style="7" bestFit="1" customWidth="1"/>
    <col min="5" max="5" width="31.109375" style="10" customWidth="1"/>
    <col min="6" max="6" width="13.5546875" style="11" bestFit="1" customWidth="1"/>
    <col min="7" max="16384" width="9.109375" style="7"/>
  </cols>
  <sheetData>
    <row r="1" spans="1:6" s="1" customFormat="1" ht="13.8" x14ac:dyDescent="0.2">
      <c r="A1" s="76" t="s">
        <v>21</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105</v>
      </c>
      <c r="B7" s="21" t="s">
        <v>104</v>
      </c>
      <c r="C7" s="21" t="s">
        <v>106</v>
      </c>
      <c r="D7" s="24">
        <v>720000</v>
      </c>
      <c r="E7" s="22">
        <v>27468</v>
      </c>
      <c r="F7" s="23">
        <v>9.5352855584501306</v>
      </c>
    </row>
    <row r="8" spans="1:6" x14ac:dyDescent="0.2">
      <c r="A8" s="21" t="s">
        <v>123</v>
      </c>
      <c r="B8" s="21" t="s">
        <v>122</v>
      </c>
      <c r="C8" s="21" t="s">
        <v>124</v>
      </c>
      <c r="D8" s="24">
        <v>3930000</v>
      </c>
      <c r="E8" s="22">
        <v>16348.8</v>
      </c>
      <c r="F8" s="23">
        <v>5.6753486434392597</v>
      </c>
    </row>
    <row r="9" spans="1:6" x14ac:dyDescent="0.2">
      <c r="A9" s="21" t="s">
        <v>168</v>
      </c>
      <c r="B9" s="21" t="s">
        <v>167</v>
      </c>
      <c r="C9" s="21" t="s">
        <v>169</v>
      </c>
      <c r="D9" s="24">
        <v>4500000</v>
      </c>
      <c r="E9" s="22">
        <v>15039</v>
      </c>
      <c r="F9" s="23">
        <v>5.22066257148433</v>
      </c>
    </row>
    <row r="10" spans="1:6" x14ac:dyDescent="0.2">
      <c r="A10" s="21" t="s">
        <v>100</v>
      </c>
      <c r="B10" s="21" t="s">
        <v>99</v>
      </c>
      <c r="C10" s="21" t="s">
        <v>98</v>
      </c>
      <c r="D10" s="24">
        <v>1125000</v>
      </c>
      <c r="E10" s="22">
        <v>13667.625</v>
      </c>
      <c r="F10" s="23">
        <v>4.7446012553084298</v>
      </c>
    </row>
    <row r="11" spans="1:6" x14ac:dyDescent="0.2">
      <c r="A11" s="21" t="s">
        <v>111</v>
      </c>
      <c r="B11" s="21" t="s">
        <v>110</v>
      </c>
      <c r="C11" s="21" t="s">
        <v>112</v>
      </c>
      <c r="D11" s="24">
        <v>440000</v>
      </c>
      <c r="E11" s="22">
        <v>13247.74</v>
      </c>
      <c r="F11" s="23">
        <v>4.5988417032220097</v>
      </c>
    </row>
    <row r="12" spans="1:6" x14ac:dyDescent="0.2">
      <c r="A12" s="21" t="s">
        <v>264</v>
      </c>
      <c r="B12" s="21" t="s">
        <v>263</v>
      </c>
      <c r="C12" s="21" t="s">
        <v>124</v>
      </c>
      <c r="D12" s="24">
        <v>3365000</v>
      </c>
      <c r="E12" s="22">
        <v>11716.93</v>
      </c>
      <c r="F12" s="23">
        <v>4.0674338655297504</v>
      </c>
    </row>
    <row r="13" spans="1:6" x14ac:dyDescent="0.2">
      <c r="A13" s="21" t="s">
        <v>538</v>
      </c>
      <c r="B13" s="21" t="s">
        <v>537</v>
      </c>
      <c r="C13" s="21" t="s">
        <v>160</v>
      </c>
      <c r="D13" s="24">
        <v>807847</v>
      </c>
      <c r="E13" s="22">
        <v>10958.44456</v>
      </c>
      <c r="F13" s="23">
        <v>3.8041320138359001</v>
      </c>
    </row>
    <row r="14" spans="1:6" x14ac:dyDescent="0.2">
      <c r="A14" s="21" t="s">
        <v>159</v>
      </c>
      <c r="B14" s="21" t="s">
        <v>158</v>
      </c>
      <c r="C14" s="21" t="s">
        <v>160</v>
      </c>
      <c r="D14" s="24">
        <v>875000</v>
      </c>
      <c r="E14" s="22">
        <v>10799.25</v>
      </c>
      <c r="F14" s="23">
        <v>3.7488689590466202</v>
      </c>
    </row>
    <row r="15" spans="1:6" x14ac:dyDescent="0.2">
      <c r="A15" s="21" t="s">
        <v>108</v>
      </c>
      <c r="B15" s="21" t="s">
        <v>107</v>
      </c>
      <c r="C15" s="21" t="s">
        <v>109</v>
      </c>
      <c r="D15" s="24">
        <v>710000</v>
      </c>
      <c r="E15" s="22">
        <v>10590.004999999999</v>
      </c>
      <c r="F15" s="23">
        <v>3.67623131427169</v>
      </c>
    </row>
    <row r="16" spans="1:6" x14ac:dyDescent="0.2">
      <c r="A16" s="21" t="s">
        <v>712</v>
      </c>
      <c r="B16" s="21" t="s">
        <v>711</v>
      </c>
      <c r="C16" s="21" t="s">
        <v>160</v>
      </c>
      <c r="D16" s="24">
        <v>215000</v>
      </c>
      <c r="E16" s="22">
        <v>9309.1774999999998</v>
      </c>
      <c r="F16" s="23">
        <v>3.2316028024173198</v>
      </c>
    </row>
    <row r="17" spans="1:6" x14ac:dyDescent="0.2">
      <c r="A17" s="21" t="s">
        <v>742</v>
      </c>
      <c r="B17" s="21" t="s">
        <v>741</v>
      </c>
      <c r="C17" s="21" t="s">
        <v>106</v>
      </c>
      <c r="D17" s="24">
        <v>2500000</v>
      </c>
      <c r="E17" s="22">
        <v>8948.75</v>
      </c>
      <c r="F17" s="23">
        <v>3.1064834222069502</v>
      </c>
    </row>
    <row r="18" spans="1:6" x14ac:dyDescent="0.2">
      <c r="A18" s="21" t="s">
        <v>512</v>
      </c>
      <c r="B18" s="21" t="s">
        <v>511</v>
      </c>
      <c r="C18" s="21" t="s">
        <v>202</v>
      </c>
      <c r="D18" s="24">
        <v>485000</v>
      </c>
      <c r="E18" s="22">
        <v>8730.9699999999993</v>
      </c>
      <c r="F18" s="23">
        <v>3.0308829238481598</v>
      </c>
    </row>
    <row r="19" spans="1:6" x14ac:dyDescent="0.2">
      <c r="A19" s="21" t="s">
        <v>118</v>
      </c>
      <c r="B19" s="21" t="s">
        <v>117</v>
      </c>
      <c r="C19" s="21" t="s">
        <v>98</v>
      </c>
      <c r="D19" s="24">
        <v>690000</v>
      </c>
      <c r="E19" s="22">
        <v>8046.09</v>
      </c>
      <c r="F19" s="23">
        <v>2.7931325826048501</v>
      </c>
    </row>
    <row r="20" spans="1:6" x14ac:dyDescent="0.2">
      <c r="A20" s="21" t="s">
        <v>567</v>
      </c>
      <c r="B20" s="21" t="s">
        <v>566</v>
      </c>
      <c r="C20" s="21" t="s">
        <v>383</v>
      </c>
      <c r="D20" s="24">
        <v>180000</v>
      </c>
      <c r="E20" s="22">
        <v>7721.46</v>
      </c>
      <c r="F20" s="23">
        <v>2.6804400039373202</v>
      </c>
    </row>
    <row r="21" spans="1:6" x14ac:dyDescent="0.2">
      <c r="A21" s="21" t="s">
        <v>522</v>
      </c>
      <c r="B21" s="21" t="s">
        <v>521</v>
      </c>
      <c r="C21" s="21" t="s">
        <v>523</v>
      </c>
      <c r="D21" s="24">
        <v>950000</v>
      </c>
      <c r="E21" s="22">
        <v>6607.25</v>
      </c>
      <c r="F21" s="23">
        <v>2.2936513581647602</v>
      </c>
    </row>
    <row r="22" spans="1:6" x14ac:dyDescent="0.2">
      <c r="A22" s="21" t="s">
        <v>194</v>
      </c>
      <c r="B22" s="21" t="s">
        <v>193</v>
      </c>
      <c r="C22" s="21" t="s">
        <v>195</v>
      </c>
      <c r="D22" s="24">
        <v>3950000</v>
      </c>
      <c r="E22" s="22">
        <v>6530.5349999999999</v>
      </c>
      <c r="F22" s="23">
        <v>2.26702039007038</v>
      </c>
    </row>
    <row r="23" spans="1:6" x14ac:dyDescent="0.2">
      <c r="A23" s="21" t="s">
        <v>550</v>
      </c>
      <c r="B23" s="21" t="s">
        <v>549</v>
      </c>
      <c r="C23" s="21" t="s">
        <v>402</v>
      </c>
      <c r="D23" s="24">
        <v>762057</v>
      </c>
      <c r="E23" s="22">
        <v>5374.7880210000003</v>
      </c>
      <c r="F23" s="23">
        <v>1.86581253081302</v>
      </c>
    </row>
    <row r="24" spans="1:6" x14ac:dyDescent="0.2">
      <c r="A24" s="21" t="s">
        <v>678</v>
      </c>
      <c r="B24" s="21" t="s">
        <v>677</v>
      </c>
      <c r="C24" s="21" t="s">
        <v>361</v>
      </c>
      <c r="D24" s="24">
        <v>485000</v>
      </c>
      <c r="E24" s="22">
        <v>5046.1824999999999</v>
      </c>
      <c r="F24" s="23">
        <v>1.7517398834117399</v>
      </c>
    </row>
    <row r="25" spans="1:6" x14ac:dyDescent="0.2">
      <c r="A25" s="21" t="s">
        <v>114</v>
      </c>
      <c r="B25" s="21" t="s">
        <v>113</v>
      </c>
      <c r="C25" s="21" t="s">
        <v>98</v>
      </c>
      <c r="D25" s="24">
        <v>575000</v>
      </c>
      <c r="E25" s="22">
        <v>5016.3</v>
      </c>
      <c r="F25" s="23">
        <v>1.74136642445221</v>
      </c>
    </row>
    <row r="26" spans="1:6" x14ac:dyDescent="0.2">
      <c r="A26" s="21" t="s">
        <v>668</v>
      </c>
      <c r="B26" s="21" t="s">
        <v>667</v>
      </c>
      <c r="C26" s="21" t="s">
        <v>160</v>
      </c>
      <c r="D26" s="24">
        <v>335000</v>
      </c>
      <c r="E26" s="22">
        <v>4976.4250000000002</v>
      </c>
      <c r="F26" s="23">
        <v>1.72752415302207</v>
      </c>
    </row>
    <row r="27" spans="1:6" x14ac:dyDescent="0.2">
      <c r="A27" s="21" t="s">
        <v>199</v>
      </c>
      <c r="B27" s="21" t="s">
        <v>198</v>
      </c>
      <c r="C27" s="21" t="s">
        <v>190</v>
      </c>
      <c r="D27" s="24">
        <v>266526</v>
      </c>
      <c r="E27" s="22">
        <v>4932.1968930000003</v>
      </c>
      <c r="F27" s="23">
        <v>1.71217073704877</v>
      </c>
    </row>
    <row r="28" spans="1:6" x14ac:dyDescent="0.2">
      <c r="A28" s="21" t="s">
        <v>708</v>
      </c>
      <c r="B28" s="21" t="s">
        <v>707</v>
      </c>
      <c r="C28" s="21" t="s">
        <v>361</v>
      </c>
      <c r="D28" s="24">
        <v>110000</v>
      </c>
      <c r="E28" s="22">
        <v>4919.42</v>
      </c>
      <c r="F28" s="23">
        <v>1.70773534592802</v>
      </c>
    </row>
    <row r="29" spans="1:6" x14ac:dyDescent="0.2">
      <c r="A29" s="21" t="s">
        <v>132</v>
      </c>
      <c r="B29" s="21" t="s">
        <v>131</v>
      </c>
      <c r="C29" s="21" t="s">
        <v>133</v>
      </c>
      <c r="D29" s="24">
        <v>1067161</v>
      </c>
      <c r="E29" s="22">
        <v>4817.1647540000004</v>
      </c>
      <c r="F29" s="23">
        <v>1.67223829588944</v>
      </c>
    </row>
    <row r="30" spans="1:6" x14ac:dyDescent="0.2">
      <c r="A30" s="21" t="s">
        <v>615</v>
      </c>
      <c r="B30" s="21" t="s">
        <v>614</v>
      </c>
      <c r="C30" s="21" t="s">
        <v>160</v>
      </c>
      <c r="D30" s="24">
        <v>124000</v>
      </c>
      <c r="E30" s="22">
        <v>4776.9139999999998</v>
      </c>
      <c r="F30" s="23">
        <v>1.6582655846133001</v>
      </c>
    </row>
    <row r="31" spans="1:6" x14ac:dyDescent="0.2">
      <c r="A31" s="21" t="s">
        <v>516</v>
      </c>
      <c r="B31" s="21" t="s">
        <v>515</v>
      </c>
      <c r="C31" s="21" t="s">
        <v>106</v>
      </c>
      <c r="D31" s="24">
        <v>275000</v>
      </c>
      <c r="E31" s="22">
        <v>4693.7</v>
      </c>
      <c r="F31" s="23">
        <v>1.62937854323931</v>
      </c>
    </row>
    <row r="32" spans="1:6" x14ac:dyDescent="0.2">
      <c r="A32" s="21" t="s">
        <v>534</v>
      </c>
      <c r="B32" s="21" t="s">
        <v>533</v>
      </c>
      <c r="C32" s="21" t="s">
        <v>402</v>
      </c>
      <c r="D32" s="24">
        <v>900000</v>
      </c>
      <c r="E32" s="22">
        <v>4450.5</v>
      </c>
      <c r="F32" s="23">
        <v>1.54495370532555</v>
      </c>
    </row>
    <row r="33" spans="1:6" x14ac:dyDescent="0.2">
      <c r="A33" s="21" t="s">
        <v>723</v>
      </c>
      <c r="B33" s="21" t="s">
        <v>722</v>
      </c>
      <c r="C33" s="21" t="s">
        <v>361</v>
      </c>
      <c r="D33" s="24">
        <v>1100000</v>
      </c>
      <c r="E33" s="22">
        <v>4444</v>
      </c>
      <c r="F33" s="23">
        <v>1.5426972849043401</v>
      </c>
    </row>
    <row r="34" spans="1:6" x14ac:dyDescent="0.2">
      <c r="A34" s="21" t="s">
        <v>432</v>
      </c>
      <c r="B34" s="21" t="s">
        <v>431</v>
      </c>
      <c r="C34" s="21" t="s">
        <v>127</v>
      </c>
      <c r="D34" s="24">
        <v>150000</v>
      </c>
      <c r="E34" s="22">
        <v>4417.2749999999996</v>
      </c>
      <c r="F34" s="23">
        <v>1.5334199255571099</v>
      </c>
    </row>
    <row r="35" spans="1:6" x14ac:dyDescent="0.2">
      <c r="A35" s="21" t="s">
        <v>208</v>
      </c>
      <c r="B35" s="21" t="s">
        <v>207</v>
      </c>
      <c r="C35" s="21" t="s">
        <v>133</v>
      </c>
      <c r="D35" s="24">
        <v>90000</v>
      </c>
      <c r="E35" s="22">
        <v>3901.05</v>
      </c>
      <c r="F35" s="23">
        <v>1.3542167514122601</v>
      </c>
    </row>
    <row r="36" spans="1:6" x14ac:dyDescent="0.2">
      <c r="A36" s="21" t="s">
        <v>360</v>
      </c>
      <c r="B36" s="21" t="s">
        <v>359</v>
      </c>
      <c r="C36" s="21" t="s">
        <v>361</v>
      </c>
      <c r="D36" s="24">
        <v>3500000</v>
      </c>
      <c r="E36" s="22">
        <v>3847.2</v>
      </c>
      <c r="F36" s="23">
        <v>1.3355231760765001</v>
      </c>
    </row>
    <row r="37" spans="1:6" x14ac:dyDescent="0.2">
      <c r="A37" s="21" t="s">
        <v>306</v>
      </c>
      <c r="B37" s="21" t="s">
        <v>305</v>
      </c>
      <c r="C37" s="21" t="s">
        <v>190</v>
      </c>
      <c r="D37" s="24">
        <v>419853</v>
      </c>
      <c r="E37" s="22">
        <v>3724.09611</v>
      </c>
      <c r="F37" s="23">
        <v>1.29278869433389</v>
      </c>
    </row>
    <row r="38" spans="1:6" x14ac:dyDescent="0.2">
      <c r="A38" s="21" t="s">
        <v>147</v>
      </c>
      <c r="B38" s="21" t="s">
        <v>146</v>
      </c>
      <c r="C38" s="21" t="s">
        <v>148</v>
      </c>
      <c r="D38" s="24">
        <v>1100000</v>
      </c>
      <c r="E38" s="22">
        <v>3476.55</v>
      </c>
      <c r="F38" s="23">
        <v>1.20685514082677</v>
      </c>
    </row>
    <row r="39" spans="1:6" x14ac:dyDescent="0.2">
      <c r="A39" s="21" t="s">
        <v>220</v>
      </c>
      <c r="B39" s="21" t="s">
        <v>219</v>
      </c>
      <c r="C39" s="21" t="s">
        <v>109</v>
      </c>
      <c r="D39" s="24">
        <v>800000</v>
      </c>
      <c r="E39" s="22">
        <v>3465.2</v>
      </c>
      <c r="F39" s="23">
        <v>1.20291508362973</v>
      </c>
    </row>
    <row r="40" spans="1:6" x14ac:dyDescent="0.2">
      <c r="A40" s="21" t="s">
        <v>155</v>
      </c>
      <c r="B40" s="21" t="s">
        <v>154</v>
      </c>
      <c r="C40" s="21" t="s">
        <v>121</v>
      </c>
      <c r="D40" s="24">
        <v>20000</v>
      </c>
      <c r="E40" s="22">
        <v>2623.16</v>
      </c>
      <c r="F40" s="23">
        <v>0.91060796801747701</v>
      </c>
    </row>
    <row r="41" spans="1:6" x14ac:dyDescent="0.2">
      <c r="A41" s="21" t="s">
        <v>699</v>
      </c>
      <c r="B41" s="21" t="s">
        <v>698</v>
      </c>
      <c r="C41" s="21" t="s">
        <v>133</v>
      </c>
      <c r="D41" s="24">
        <v>317957</v>
      </c>
      <c r="E41" s="22">
        <v>2466.233471</v>
      </c>
      <c r="F41" s="23">
        <v>0.856132241145793</v>
      </c>
    </row>
    <row r="42" spans="1:6" x14ac:dyDescent="0.2">
      <c r="A42" s="21" t="s">
        <v>376</v>
      </c>
      <c r="B42" s="21" t="s">
        <v>375</v>
      </c>
      <c r="C42" s="21" t="s">
        <v>124</v>
      </c>
      <c r="D42" s="24">
        <v>1650000</v>
      </c>
      <c r="E42" s="22">
        <v>1733.16</v>
      </c>
      <c r="F42" s="23">
        <v>0.60165194111269205</v>
      </c>
    </row>
    <row r="43" spans="1:6" x14ac:dyDescent="0.2">
      <c r="A43" s="21" t="s">
        <v>249</v>
      </c>
      <c r="B43" s="21" t="s">
        <v>248</v>
      </c>
      <c r="C43" s="21" t="s">
        <v>148</v>
      </c>
      <c r="D43" s="24">
        <v>35000</v>
      </c>
      <c r="E43" s="22">
        <v>1722.9974999999999</v>
      </c>
      <c r="F43" s="23">
        <v>0.59812411456952397</v>
      </c>
    </row>
    <row r="44" spans="1:6" x14ac:dyDescent="0.2">
      <c r="A44" s="21" t="s">
        <v>201</v>
      </c>
      <c r="B44" s="21" t="s">
        <v>200</v>
      </c>
      <c r="C44" s="21" t="s">
        <v>202</v>
      </c>
      <c r="D44" s="24">
        <v>70012</v>
      </c>
      <c r="E44" s="22">
        <v>1271.347908</v>
      </c>
      <c r="F44" s="23">
        <v>0.44133775108920098</v>
      </c>
    </row>
    <row r="45" spans="1:6" x14ac:dyDescent="0.2">
      <c r="A45" s="21" t="s">
        <v>691</v>
      </c>
      <c r="B45" s="21" t="s">
        <v>690</v>
      </c>
      <c r="C45" s="21" t="s">
        <v>106</v>
      </c>
      <c r="D45" s="24">
        <v>63500</v>
      </c>
      <c r="E45" s="22">
        <v>992.31449999999995</v>
      </c>
      <c r="F45" s="23">
        <v>0.34447364647191903</v>
      </c>
    </row>
    <row r="46" spans="1:6" x14ac:dyDescent="0.2">
      <c r="A46" s="21" t="s">
        <v>744</v>
      </c>
      <c r="B46" s="21" t="s">
        <v>743</v>
      </c>
      <c r="C46" s="21" t="s">
        <v>555</v>
      </c>
      <c r="D46" s="24">
        <v>188356</v>
      </c>
      <c r="E46" s="22">
        <v>983.12414200000001</v>
      </c>
      <c r="F46" s="23">
        <v>0.34128329086122999</v>
      </c>
    </row>
    <row r="47" spans="1:6" x14ac:dyDescent="0.2">
      <c r="A47" s="21" t="s">
        <v>197</v>
      </c>
      <c r="B47" s="21" t="s">
        <v>196</v>
      </c>
      <c r="C47" s="21" t="s">
        <v>109</v>
      </c>
      <c r="D47" s="24">
        <v>65000</v>
      </c>
      <c r="E47" s="22">
        <v>739.31</v>
      </c>
      <c r="F47" s="23">
        <v>0.25664525870896199</v>
      </c>
    </row>
    <row r="48" spans="1:6" x14ac:dyDescent="0.2">
      <c r="A48" s="21" t="s">
        <v>370</v>
      </c>
      <c r="B48" s="21" t="s">
        <v>369</v>
      </c>
      <c r="C48" s="21" t="s">
        <v>124</v>
      </c>
      <c r="D48" s="24">
        <v>369056</v>
      </c>
      <c r="E48" s="22">
        <v>636.69541119999997</v>
      </c>
      <c r="F48" s="23">
        <v>0.221023465834674</v>
      </c>
    </row>
    <row r="49" spans="1:9" x14ac:dyDescent="0.2">
      <c r="A49" s="21" t="s">
        <v>609</v>
      </c>
      <c r="B49" s="21" t="s">
        <v>847</v>
      </c>
      <c r="C49" s="21" t="s">
        <v>202</v>
      </c>
      <c r="D49" s="24">
        <v>62553</v>
      </c>
      <c r="E49" s="22">
        <v>581.02354049999997</v>
      </c>
      <c r="F49" s="23">
        <v>0.20169744338318099</v>
      </c>
    </row>
    <row r="50" spans="1:9" x14ac:dyDescent="0.2">
      <c r="A50" s="20" t="s">
        <v>25</v>
      </c>
      <c r="B50" s="20"/>
      <c r="C50" s="20"/>
      <c r="D50" s="20"/>
      <c r="E50" s="25">
        <f>SUM(E7:E49)</f>
        <v>275758.35581069987</v>
      </c>
      <c r="F50" s="26">
        <f>SUM(F7:F49)</f>
        <v>95.727197749516577</v>
      </c>
      <c r="G50" s="14"/>
      <c r="H50" s="14"/>
      <c r="I50" s="14"/>
    </row>
    <row r="51" spans="1:9" x14ac:dyDescent="0.2">
      <c r="A51" s="21"/>
      <c r="B51" s="21"/>
      <c r="C51" s="21"/>
      <c r="D51" s="21"/>
      <c r="E51" s="22"/>
      <c r="F51" s="23"/>
    </row>
    <row r="52" spans="1:9" x14ac:dyDescent="0.2">
      <c r="A52" s="20" t="s">
        <v>29</v>
      </c>
      <c r="B52" s="20"/>
      <c r="C52" s="20"/>
      <c r="D52" s="20"/>
      <c r="E52" s="25">
        <f>E50</f>
        <v>275758.35581069987</v>
      </c>
      <c r="F52" s="26">
        <f>F50</f>
        <v>95.727197749516577</v>
      </c>
      <c r="G52" s="14"/>
      <c r="H52" s="14"/>
      <c r="I52" s="14"/>
    </row>
    <row r="53" spans="1:9" x14ac:dyDescent="0.2">
      <c r="A53" s="20"/>
      <c r="B53" s="20"/>
      <c r="C53" s="20"/>
      <c r="D53" s="20"/>
      <c r="E53" s="25"/>
      <c r="F53" s="26"/>
      <c r="G53" s="14"/>
      <c r="H53" s="14"/>
      <c r="I53" s="14"/>
    </row>
    <row r="54" spans="1:9" x14ac:dyDescent="0.2">
      <c r="A54" s="20" t="s">
        <v>31</v>
      </c>
      <c r="B54" s="20"/>
      <c r="C54" s="20"/>
      <c r="D54" s="20"/>
      <c r="E54" s="25">
        <f>E56-(E50)</f>
        <v>12308.528307500121</v>
      </c>
      <c r="F54" s="26">
        <f>F56-(F50)</f>
        <v>4.2728022504834229</v>
      </c>
      <c r="G54" s="14"/>
      <c r="H54" s="14"/>
      <c r="I54" s="14"/>
    </row>
    <row r="55" spans="1:9" x14ac:dyDescent="0.2">
      <c r="A55" s="20"/>
      <c r="B55" s="20"/>
      <c r="C55" s="20"/>
      <c r="D55" s="20"/>
      <c r="E55" s="25"/>
      <c r="F55" s="26"/>
      <c r="G55" s="14"/>
      <c r="H55" s="14"/>
      <c r="I55" s="14"/>
    </row>
    <row r="56" spans="1:9" x14ac:dyDescent="0.2">
      <c r="A56" s="27" t="s">
        <v>30</v>
      </c>
      <c r="B56" s="27"/>
      <c r="C56" s="27"/>
      <c r="D56" s="27"/>
      <c r="E56" s="28">
        <v>288066.88411819999</v>
      </c>
      <c r="F56" s="29">
        <v>100</v>
      </c>
      <c r="G56" s="14"/>
      <c r="H56" s="14"/>
      <c r="I56" s="14"/>
    </row>
    <row r="58" spans="1:9" x14ac:dyDescent="0.2">
      <c r="A58" s="14" t="s">
        <v>34</v>
      </c>
    </row>
    <row r="59" spans="1:9" x14ac:dyDescent="0.2">
      <c r="A59" s="14" t="s">
        <v>35</v>
      </c>
    </row>
    <row r="60" spans="1:9" x14ac:dyDescent="0.2">
      <c r="A60" s="14" t="s">
        <v>36</v>
      </c>
      <c r="B60" s="14"/>
      <c r="C60" s="30" t="s">
        <v>38</v>
      </c>
      <c r="D60" s="14" t="s">
        <v>37</v>
      </c>
    </row>
    <row r="61" spans="1:9" x14ac:dyDescent="0.2">
      <c r="A61" s="7" t="s">
        <v>56</v>
      </c>
      <c r="C61" s="31">
        <v>115.6951</v>
      </c>
      <c r="D61" s="31">
        <v>147.20689999999999</v>
      </c>
    </row>
    <row r="62" spans="1:9" x14ac:dyDescent="0.2">
      <c r="A62" s="7" t="s">
        <v>92</v>
      </c>
      <c r="C62" s="31">
        <v>39.508699999999997</v>
      </c>
      <c r="D62" s="31">
        <v>50.269599999999997</v>
      </c>
    </row>
    <row r="63" spans="1:9" x14ac:dyDescent="0.2">
      <c r="A63" s="7" t="s">
        <v>57</v>
      </c>
      <c r="C63" s="31">
        <v>131.04499999999999</v>
      </c>
      <c r="D63" s="31">
        <v>167.57679999999999</v>
      </c>
    </row>
    <row r="64" spans="1:9" x14ac:dyDescent="0.2">
      <c r="A64" s="7" t="s">
        <v>93</v>
      </c>
      <c r="C64" s="31">
        <v>47.036200000000001</v>
      </c>
      <c r="D64" s="31">
        <v>60.146599999999999</v>
      </c>
    </row>
    <row r="66" spans="1:4" x14ac:dyDescent="0.2">
      <c r="A66" s="7" t="s">
        <v>43</v>
      </c>
    </row>
    <row r="68" spans="1:4" x14ac:dyDescent="0.2">
      <c r="A68" s="14" t="s">
        <v>39</v>
      </c>
      <c r="D68" s="30" t="s">
        <v>46</v>
      </c>
    </row>
    <row r="70" spans="1:4" x14ac:dyDescent="0.2">
      <c r="A70" s="14" t="s">
        <v>321</v>
      </c>
      <c r="D70" s="51">
        <v>0.12429999999999999</v>
      </c>
    </row>
    <row r="72" spans="1:4" x14ac:dyDescent="0.2">
      <c r="A72" s="81" t="s">
        <v>45</v>
      </c>
      <c r="B72" s="81"/>
      <c r="C72" s="81"/>
      <c r="D72" s="30" t="s">
        <v>841</v>
      </c>
    </row>
    <row r="74" spans="1:4" x14ac:dyDescent="0.2">
      <c r="A74" s="14" t="s">
        <v>839</v>
      </c>
    </row>
    <row r="75" spans="1:4" x14ac:dyDescent="0.2">
      <c r="A75" s="60"/>
    </row>
    <row r="76" spans="1:4" x14ac:dyDescent="0.2">
      <c r="A76" s="61" t="s">
        <v>854</v>
      </c>
    </row>
    <row r="77" spans="1:4" x14ac:dyDescent="0.2">
      <c r="A77" s="62"/>
    </row>
    <row r="78" spans="1:4" x14ac:dyDescent="0.2">
      <c r="A78" s="63"/>
    </row>
    <row r="79" spans="1:4" x14ac:dyDescent="0.2">
      <c r="A79" s="63"/>
    </row>
    <row r="80" spans="1:4" x14ac:dyDescent="0.2">
      <c r="A80" s="63"/>
    </row>
    <row r="81" spans="1:1" x14ac:dyDescent="0.2">
      <c r="A81" s="63"/>
    </row>
    <row r="82" spans="1:1" x14ac:dyDescent="0.2">
      <c r="A82" s="63"/>
    </row>
    <row r="83" spans="1:1" x14ac:dyDescent="0.2">
      <c r="A83" s="63"/>
    </row>
    <row r="84" spans="1:1" x14ac:dyDescent="0.2">
      <c r="A84" s="63"/>
    </row>
    <row r="85" spans="1:1" x14ac:dyDescent="0.2">
      <c r="A85" s="63"/>
    </row>
    <row r="86" spans="1:1" x14ac:dyDescent="0.2">
      <c r="A86" s="63"/>
    </row>
    <row r="87" spans="1:1" x14ac:dyDescent="0.2">
      <c r="A87" s="63"/>
    </row>
    <row r="88" spans="1:1" x14ac:dyDescent="0.2">
      <c r="A88" s="63"/>
    </row>
    <row r="89" spans="1:1" x14ac:dyDescent="0.2">
      <c r="A89" s="63"/>
    </row>
    <row r="90" spans="1:1" x14ac:dyDescent="0.2">
      <c r="A90" s="61" t="s">
        <v>1237</v>
      </c>
    </row>
    <row r="91" spans="1:1" x14ac:dyDescent="0.2">
      <c r="A91" s="63"/>
    </row>
    <row r="92" spans="1:1" x14ac:dyDescent="0.2">
      <c r="A92" s="61" t="s">
        <v>855</v>
      </c>
    </row>
    <row r="93" spans="1:1" x14ac:dyDescent="0.2">
      <c r="A93" s="63"/>
    </row>
    <row r="94" spans="1:1" x14ac:dyDescent="0.2">
      <c r="A94" s="63"/>
    </row>
    <row r="95" spans="1:1" x14ac:dyDescent="0.2">
      <c r="A95" s="63"/>
    </row>
    <row r="96" spans="1:1"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7" spans="1:1" x14ac:dyDescent="0.2">
      <c r="A107" s="7" t="s">
        <v>1236</v>
      </c>
    </row>
  </sheetData>
  <mergeCells count="2">
    <mergeCell ref="A1:F1"/>
    <mergeCell ref="A72:C72"/>
  </mergeCells>
  <conditionalFormatting sqref="F2:F3 F207:F65536">
    <cfRule type="cellIs" dxfId="31" priority="2" stopIfTrue="1" operator="between">
      <formula>0.009</formula>
      <formula>-0.009</formula>
    </cfRule>
  </conditionalFormatting>
  <conditionalFormatting sqref="F5:F106">
    <cfRule type="cellIs" dxfId="30" priority="1"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7"/>
  <sheetViews>
    <sheetView workbookViewId="0">
      <selection sqref="A1:F1"/>
    </sheetView>
  </sheetViews>
  <sheetFormatPr defaultColWidth="9.109375" defaultRowHeight="10.199999999999999" x14ac:dyDescent="0.2"/>
  <cols>
    <col min="1" max="1" width="38.6640625" style="7" bestFit="1" customWidth="1"/>
    <col min="2" max="2" width="33.109375" style="7" bestFit="1" customWidth="1"/>
    <col min="3" max="3" width="25.5546875" style="7" bestFit="1" customWidth="1"/>
    <col min="4" max="4" width="14.6640625" style="7" bestFit="1" customWidth="1"/>
    <col min="5" max="5" width="31.109375" style="10" customWidth="1"/>
    <col min="6" max="6" width="13.5546875" style="11" bestFit="1" customWidth="1"/>
    <col min="7" max="16384" width="9.109375" style="7"/>
  </cols>
  <sheetData>
    <row r="1" spans="1:6" s="1" customFormat="1" ht="13.8" x14ac:dyDescent="0.2">
      <c r="A1" s="76" t="s">
        <v>22</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100</v>
      </c>
      <c r="B7" s="21" t="s">
        <v>99</v>
      </c>
      <c r="C7" s="21" t="s">
        <v>98</v>
      </c>
      <c r="D7" s="24">
        <v>118055</v>
      </c>
      <c r="E7" s="22">
        <v>1434.2501950000001</v>
      </c>
      <c r="F7" s="23">
        <v>5.8776135098675999</v>
      </c>
    </row>
    <row r="8" spans="1:6" x14ac:dyDescent="0.2">
      <c r="A8" s="21" t="s">
        <v>97</v>
      </c>
      <c r="B8" s="21" t="s">
        <v>96</v>
      </c>
      <c r="C8" s="21" t="s">
        <v>98</v>
      </c>
      <c r="D8" s="24">
        <v>61202</v>
      </c>
      <c r="E8" s="22">
        <v>988.87131499999998</v>
      </c>
      <c r="F8" s="23">
        <v>4.0524334044553099</v>
      </c>
    </row>
    <row r="9" spans="1:6" x14ac:dyDescent="0.2">
      <c r="A9" s="21" t="s">
        <v>105</v>
      </c>
      <c r="B9" s="21" t="s">
        <v>104</v>
      </c>
      <c r="C9" s="21" t="s">
        <v>106</v>
      </c>
      <c r="D9" s="24">
        <v>22217</v>
      </c>
      <c r="E9" s="22">
        <v>847.57854999999995</v>
      </c>
      <c r="F9" s="23">
        <v>3.4734101159763102</v>
      </c>
    </row>
    <row r="10" spans="1:6" x14ac:dyDescent="0.2">
      <c r="A10" s="21" t="s">
        <v>111</v>
      </c>
      <c r="B10" s="21" t="s">
        <v>110</v>
      </c>
      <c r="C10" s="21" t="s">
        <v>112</v>
      </c>
      <c r="D10" s="24">
        <v>25515</v>
      </c>
      <c r="E10" s="22">
        <v>768.21837749999997</v>
      </c>
      <c r="F10" s="23">
        <v>3.1481890188082402</v>
      </c>
    </row>
    <row r="11" spans="1:6" x14ac:dyDescent="0.2">
      <c r="A11" s="21" t="s">
        <v>126</v>
      </c>
      <c r="B11" s="21" t="s">
        <v>125</v>
      </c>
      <c r="C11" s="21" t="s">
        <v>127</v>
      </c>
      <c r="D11" s="24">
        <v>304845</v>
      </c>
      <c r="E11" s="22">
        <v>699.46685249999996</v>
      </c>
      <c r="F11" s="23">
        <v>2.8664425748664901</v>
      </c>
    </row>
    <row r="12" spans="1:6" x14ac:dyDescent="0.2">
      <c r="A12" s="21" t="s">
        <v>135</v>
      </c>
      <c r="B12" s="21" t="s">
        <v>134</v>
      </c>
      <c r="C12" s="21" t="s">
        <v>136</v>
      </c>
      <c r="D12" s="24">
        <v>43899</v>
      </c>
      <c r="E12" s="22">
        <v>620.42456700000002</v>
      </c>
      <c r="F12" s="23">
        <v>2.5425241910829599</v>
      </c>
    </row>
    <row r="13" spans="1:6" x14ac:dyDescent="0.2">
      <c r="A13" s="21" t="s">
        <v>165</v>
      </c>
      <c r="B13" s="21" t="s">
        <v>164</v>
      </c>
      <c r="C13" s="21" t="s">
        <v>166</v>
      </c>
      <c r="D13" s="24">
        <v>85485</v>
      </c>
      <c r="E13" s="22">
        <v>611.64517499999999</v>
      </c>
      <c r="F13" s="23">
        <v>2.5065458985873299</v>
      </c>
    </row>
    <row r="14" spans="1:6" x14ac:dyDescent="0.2">
      <c r="A14" s="21" t="s">
        <v>733</v>
      </c>
      <c r="B14" s="21" t="s">
        <v>732</v>
      </c>
      <c r="C14" s="21" t="s">
        <v>139</v>
      </c>
      <c r="D14" s="24">
        <v>49353</v>
      </c>
      <c r="E14" s="22">
        <v>586.78249349999999</v>
      </c>
      <c r="F14" s="23">
        <v>2.4046576553886401</v>
      </c>
    </row>
    <row r="15" spans="1:6" x14ac:dyDescent="0.2">
      <c r="A15" s="21" t="s">
        <v>623</v>
      </c>
      <c r="B15" s="21" t="s">
        <v>622</v>
      </c>
      <c r="C15" s="21" t="s">
        <v>202</v>
      </c>
      <c r="D15" s="24">
        <v>31199</v>
      </c>
      <c r="E15" s="22">
        <v>581.05017599999996</v>
      </c>
      <c r="F15" s="23">
        <v>2.3811663936141598</v>
      </c>
    </row>
    <row r="16" spans="1:6" x14ac:dyDescent="0.2">
      <c r="A16" s="21" t="s">
        <v>646</v>
      </c>
      <c r="B16" s="21" t="s">
        <v>645</v>
      </c>
      <c r="C16" s="21" t="s">
        <v>153</v>
      </c>
      <c r="D16" s="24">
        <v>89727</v>
      </c>
      <c r="E16" s="22">
        <v>576.09220349999998</v>
      </c>
      <c r="F16" s="23">
        <v>2.3608484279975999</v>
      </c>
    </row>
    <row r="17" spans="1:9" x14ac:dyDescent="0.2">
      <c r="A17" s="21" t="s">
        <v>120</v>
      </c>
      <c r="B17" s="21" t="s">
        <v>119</v>
      </c>
      <c r="C17" s="21" t="s">
        <v>121</v>
      </c>
      <c r="D17" s="24">
        <v>47881</v>
      </c>
      <c r="E17" s="22">
        <v>553.81558649999999</v>
      </c>
      <c r="F17" s="23">
        <v>2.2695579784722599</v>
      </c>
    </row>
    <row r="18" spans="1:9" x14ac:dyDescent="0.2">
      <c r="A18" s="21" t="s">
        <v>102</v>
      </c>
      <c r="B18" s="21" t="s">
        <v>101</v>
      </c>
      <c r="C18" s="21" t="s">
        <v>103</v>
      </c>
      <c r="D18" s="24">
        <v>27920</v>
      </c>
      <c r="E18" s="22">
        <v>521.61540000000002</v>
      </c>
      <c r="F18" s="23">
        <v>2.1376003522140001</v>
      </c>
    </row>
    <row r="19" spans="1:9" x14ac:dyDescent="0.2">
      <c r="A19" s="21" t="s">
        <v>635</v>
      </c>
      <c r="B19" s="21" t="s">
        <v>634</v>
      </c>
      <c r="C19" s="21" t="s">
        <v>182</v>
      </c>
      <c r="D19" s="24">
        <v>12937</v>
      </c>
      <c r="E19" s="22">
        <v>336.478433</v>
      </c>
      <c r="F19" s="23">
        <v>1.37890180560853</v>
      </c>
    </row>
    <row r="20" spans="1:9" x14ac:dyDescent="0.2">
      <c r="A20" s="21" t="s">
        <v>740</v>
      </c>
      <c r="B20" s="21" t="s">
        <v>739</v>
      </c>
      <c r="C20" s="21" t="s">
        <v>130</v>
      </c>
      <c r="D20" s="24">
        <v>9805</v>
      </c>
      <c r="E20" s="22">
        <v>310.99008750000002</v>
      </c>
      <c r="F20" s="23">
        <v>1.27444956681697</v>
      </c>
    </row>
    <row r="21" spans="1:9" x14ac:dyDescent="0.2">
      <c r="A21" s="21" t="s">
        <v>141</v>
      </c>
      <c r="B21" s="21" t="s">
        <v>140</v>
      </c>
      <c r="C21" s="21" t="s">
        <v>142</v>
      </c>
      <c r="D21" s="24">
        <v>3737</v>
      </c>
      <c r="E21" s="22">
        <v>247.21376100000001</v>
      </c>
      <c r="F21" s="23">
        <v>1.01309168131491</v>
      </c>
    </row>
    <row r="22" spans="1:9" x14ac:dyDescent="0.2">
      <c r="A22" s="21" t="s">
        <v>192</v>
      </c>
      <c r="B22" s="21" t="s">
        <v>191</v>
      </c>
      <c r="C22" s="21" t="s">
        <v>182</v>
      </c>
      <c r="D22" s="24">
        <v>5805</v>
      </c>
      <c r="E22" s="22">
        <v>240.2428275</v>
      </c>
      <c r="F22" s="23">
        <v>0.984524522628907</v>
      </c>
    </row>
    <row r="23" spans="1:9" x14ac:dyDescent="0.2">
      <c r="A23" s="21" t="s">
        <v>382</v>
      </c>
      <c r="B23" s="21" t="s">
        <v>381</v>
      </c>
      <c r="C23" s="21" t="s">
        <v>383</v>
      </c>
      <c r="D23" s="24">
        <v>19510</v>
      </c>
      <c r="E23" s="22">
        <v>220.91173000000001</v>
      </c>
      <c r="F23" s="23">
        <v>0.905304927454603</v>
      </c>
    </row>
    <row r="24" spans="1:9" x14ac:dyDescent="0.2">
      <c r="A24" s="21" t="s">
        <v>363</v>
      </c>
      <c r="B24" s="21" t="s">
        <v>362</v>
      </c>
      <c r="C24" s="21" t="s">
        <v>364</v>
      </c>
      <c r="D24" s="24">
        <v>28035</v>
      </c>
      <c r="E24" s="22">
        <v>187.72236000000001</v>
      </c>
      <c r="F24" s="23">
        <v>0.76929358844551499</v>
      </c>
    </row>
    <row r="25" spans="1:9" x14ac:dyDescent="0.2">
      <c r="A25" s="21" t="s">
        <v>627</v>
      </c>
      <c r="B25" s="21" t="s">
        <v>626</v>
      </c>
      <c r="C25" s="21" t="s">
        <v>142</v>
      </c>
      <c r="D25" s="24">
        <v>17543</v>
      </c>
      <c r="E25" s="22">
        <v>161.79031749999999</v>
      </c>
      <c r="F25" s="23">
        <v>0.66302306195870497</v>
      </c>
    </row>
    <row r="26" spans="1:9" x14ac:dyDescent="0.2">
      <c r="A26" s="21" t="s">
        <v>270</v>
      </c>
      <c r="B26" s="21" t="s">
        <v>269</v>
      </c>
      <c r="C26" s="21" t="s">
        <v>98</v>
      </c>
      <c r="D26" s="24">
        <v>2761</v>
      </c>
      <c r="E26" s="22">
        <v>49.916119000000002</v>
      </c>
      <c r="F26" s="23">
        <v>0.20455821196144899</v>
      </c>
    </row>
    <row r="27" spans="1:9" x14ac:dyDescent="0.2">
      <c r="A27" s="21" t="s">
        <v>738</v>
      </c>
      <c r="B27" s="21" t="s">
        <v>850</v>
      </c>
      <c r="C27" s="21" t="s">
        <v>139</v>
      </c>
      <c r="D27" s="24">
        <v>1898</v>
      </c>
      <c r="E27" s="22">
        <v>7.0406310000000003</v>
      </c>
      <c r="F27" s="23">
        <v>2.8852781772564201E-2</v>
      </c>
    </row>
    <row r="28" spans="1:9" x14ac:dyDescent="0.2">
      <c r="A28" s="20" t="s">
        <v>25</v>
      </c>
      <c r="B28" s="20"/>
      <c r="C28" s="20"/>
      <c r="D28" s="20"/>
      <c r="E28" s="25">
        <f>SUM(E7:E27)</f>
        <v>10552.117158000001</v>
      </c>
      <c r="F28" s="26">
        <f>SUM(F7:F27)</f>
        <v>43.242989669293046</v>
      </c>
      <c r="G28" s="14"/>
      <c r="H28" s="14"/>
      <c r="I28" s="14"/>
    </row>
    <row r="29" spans="1:9" x14ac:dyDescent="0.2">
      <c r="A29" s="21"/>
      <c r="B29" s="21"/>
      <c r="C29" s="21"/>
      <c r="D29" s="21"/>
      <c r="E29" s="22"/>
      <c r="F29" s="23"/>
    </row>
    <row r="30" spans="1:9" x14ac:dyDescent="0.2">
      <c r="A30" s="20" t="s">
        <v>393</v>
      </c>
      <c r="B30" s="21"/>
      <c r="C30" s="21"/>
      <c r="D30" s="21"/>
      <c r="E30" s="22"/>
      <c r="F30" s="23"/>
    </row>
    <row r="31" spans="1:9" x14ac:dyDescent="0.2">
      <c r="A31" s="21" t="s">
        <v>746</v>
      </c>
      <c r="B31" s="21" t="s">
        <v>745</v>
      </c>
      <c r="C31" s="21" t="s">
        <v>396</v>
      </c>
      <c r="D31" s="24">
        <v>122000</v>
      </c>
      <c r="E31" s="22">
        <v>2915.5582220000001</v>
      </c>
      <c r="F31" s="23">
        <v>11.948071859549399</v>
      </c>
    </row>
    <row r="32" spans="1:9" x14ac:dyDescent="0.2">
      <c r="A32" s="21" t="s">
        <v>748</v>
      </c>
      <c r="B32" s="21" t="s">
        <v>747</v>
      </c>
      <c r="C32" s="21" t="s">
        <v>396</v>
      </c>
      <c r="D32" s="24">
        <v>35120</v>
      </c>
      <c r="E32" s="22">
        <v>1796.8395989999999</v>
      </c>
      <c r="F32" s="23">
        <v>7.3635190979684602</v>
      </c>
    </row>
    <row r="33" spans="1:6" x14ac:dyDescent="0.2">
      <c r="A33" s="21" t="s">
        <v>482</v>
      </c>
      <c r="B33" s="21" t="s">
        <v>481</v>
      </c>
      <c r="C33" s="21" t="s">
        <v>103</v>
      </c>
      <c r="D33" s="24">
        <v>27900</v>
      </c>
      <c r="E33" s="22">
        <v>1083.088882</v>
      </c>
      <c r="F33" s="23">
        <v>4.43854068657149</v>
      </c>
    </row>
    <row r="34" spans="1:6" x14ac:dyDescent="0.2">
      <c r="A34" s="21" t="s">
        <v>750</v>
      </c>
      <c r="B34" s="21" t="s">
        <v>749</v>
      </c>
      <c r="C34" s="21" t="s">
        <v>166</v>
      </c>
      <c r="D34" s="24">
        <v>111800</v>
      </c>
      <c r="E34" s="22">
        <v>629.08967250000001</v>
      </c>
      <c r="F34" s="23">
        <v>2.5780341330225101</v>
      </c>
    </row>
    <row r="35" spans="1:6" x14ac:dyDescent="0.2">
      <c r="A35" s="21" t="s">
        <v>752</v>
      </c>
      <c r="B35" s="21" t="s">
        <v>751</v>
      </c>
      <c r="C35" s="21" t="s">
        <v>396</v>
      </c>
      <c r="D35" s="24">
        <v>5196</v>
      </c>
      <c r="E35" s="22">
        <v>616.60184570000001</v>
      </c>
      <c r="F35" s="23">
        <v>2.52685852937647</v>
      </c>
    </row>
    <row r="36" spans="1:6" x14ac:dyDescent="0.2">
      <c r="A36" s="21" t="s">
        <v>408</v>
      </c>
      <c r="B36" s="21" t="s">
        <v>407</v>
      </c>
      <c r="C36" s="21" t="s">
        <v>121</v>
      </c>
      <c r="D36" s="24">
        <v>3611</v>
      </c>
      <c r="E36" s="22">
        <v>548.3018075</v>
      </c>
      <c r="F36" s="23">
        <v>2.2469622960356799</v>
      </c>
    </row>
    <row r="37" spans="1:6" x14ac:dyDescent="0.2">
      <c r="A37" s="21" t="s">
        <v>484</v>
      </c>
      <c r="B37" s="21" t="s">
        <v>483</v>
      </c>
      <c r="C37" s="21" t="s">
        <v>127</v>
      </c>
      <c r="D37" s="24">
        <v>65104</v>
      </c>
      <c r="E37" s="22">
        <v>539.38468990000001</v>
      </c>
      <c r="F37" s="23">
        <v>2.2104195986335502</v>
      </c>
    </row>
    <row r="38" spans="1:6" x14ac:dyDescent="0.2">
      <c r="A38" s="21" t="s">
        <v>754</v>
      </c>
      <c r="B38" s="21" t="s">
        <v>753</v>
      </c>
      <c r="C38" s="21" t="s">
        <v>98</v>
      </c>
      <c r="D38" s="24">
        <v>885100</v>
      </c>
      <c r="E38" s="22">
        <v>468.2974079</v>
      </c>
      <c r="F38" s="23">
        <v>1.91910113096343</v>
      </c>
    </row>
    <row r="39" spans="1:6" x14ac:dyDescent="0.2">
      <c r="A39" s="21" t="s">
        <v>395</v>
      </c>
      <c r="B39" s="21" t="s">
        <v>394</v>
      </c>
      <c r="C39" s="21" t="s">
        <v>396</v>
      </c>
      <c r="D39" s="24">
        <v>14000</v>
      </c>
      <c r="E39" s="22">
        <v>437.02157499999998</v>
      </c>
      <c r="F39" s="23">
        <v>1.79093154198499</v>
      </c>
    </row>
    <row r="40" spans="1:6" x14ac:dyDescent="0.2">
      <c r="A40" s="21" t="s">
        <v>756</v>
      </c>
      <c r="B40" s="21" t="s">
        <v>755</v>
      </c>
      <c r="C40" s="21" t="s">
        <v>127</v>
      </c>
      <c r="D40" s="24">
        <v>2649000</v>
      </c>
      <c r="E40" s="22">
        <v>387.38953190000001</v>
      </c>
      <c r="F40" s="23">
        <v>1.5875374841951699</v>
      </c>
    </row>
    <row r="41" spans="1:6" x14ac:dyDescent="0.2">
      <c r="A41" s="21" t="s">
        <v>758</v>
      </c>
      <c r="B41" s="21" t="s">
        <v>757</v>
      </c>
      <c r="C41" s="21" t="s">
        <v>136</v>
      </c>
      <c r="D41" s="24">
        <v>317900</v>
      </c>
      <c r="E41" s="22">
        <v>324.02796519999998</v>
      </c>
      <c r="F41" s="23">
        <v>1.32787930060866</v>
      </c>
    </row>
    <row r="42" spans="1:6" x14ac:dyDescent="0.2">
      <c r="A42" s="21" t="s">
        <v>760</v>
      </c>
      <c r="B42" s="21" t="s">
        <v>759</v>
      </c>
      <c r="C42" s="21" t="s">
        <v>182</v>
      </c>
      <c r="D42" s="24">
        <v>14500</v>
      </c>
      <c r="E42" s="22">
        <v>313.15163039999999</v>
      </c>
      <c r="F42" s="23">
        <v>1.2833076543358</v>
      </c>
    </row>
    <row r="43" spans="1:6" x14ac:dyDescent="0.2">
      <c r="A43" s="21" t="s">
        <v>762</v>
      </c>
      <c r="B43" s="21" t="s">
        <v>761</v>
      </c>
      <c r="C43" s="21" t="s">
        <v>153</v>
      </c>
      <c r="D43" s="24">
        <v>3778</v>
      </c>
      <c r="E43" s="22">
        <v>296.04622310000002</v>
      </c>
      <c r="F43" s="23">
        <v>1.21320902482976</v>
      </c>
    </row>
    <row r="44" spans="1:6" x14ac:dyDescent="0.2">
      <c r="A44" s="21" t="s">
        <v>764</v>
      </c>
      <c r="B44" s="21" t="s">
        <v>763</v>
      </c>
      <c r="C44" s="21" t="s">
        <v>399</v>
      </c>
      <c r="D44" s="24">
        <v>11587</v>
      </c>
      <c r="E44" s="22">
        <v>293.3735241</v>
      </c>
      <c r="F44" s="23">
        <v>1.20225619958004</v>
      </c>
    </row>
    <row r="45" spans="1:6" x14ac:dyDescent="0.2">
      <c r="A45" s="21" t="s">
        <v>766</v>
      </c>
      <c r="B45" s="21" t="s">
        <v>765</v>
      </c>
      <c r="C45" s="21" t="s">
        <v>98</v>
      </c>
      <c r="D45" s="24">
        <v>12540</v>
      </c>
      <c r="E45" s="22">
        <v>286.97549029999999</v>
      </c>
      <c r="F45" s="23">
        <v>1.1760368063175799</v>
      </c>
    </row>
    <row r="46" spans="1:6" x14ac:dyDescent="0.2">
      <c r="A46" s="21" t="s">
        <v>768</v>
      </c>
      <c r="B46" s="21" t="s">
        <v>767</v>
      </c>
      <c r="C46" s="21" t="s">
        <v>127</v>
      </c>
      <c r="D46" s="24">
        <v>24190</v>
      </c>
      <c r="E46" s="22">
        <v>283.3788796</v>
      </c>
      <c r="F46" s="23">
        <v>1.1612977547115499</v>
      </c>
    </row>
    <row r="47" spans="1:6" x14ac:dyDescent="0.2">
      <c r="A47" s="21" t="s">
        <v>770</v>
      </c>
      <c r="B47" s="21" t="s">
        <v>769</v>
      </c>
      <c r="C47" s="21" t="s">
        <v>98</v>
      </c>
      <c r="D47" s="24">
        <v>76000</v>
      </c>
      <c r="E47" s="22">
        <v>264.73319550000002</v>
      </c>
      <c r="F47" s="23">
        <v>1.08488701051299</v>
      </c>
    </row>
    <row r="48" spans="1:6" x14ac:dyDescent="0.2">
      <c r="A48" s="21" t="s">
        <v>772</v>
      </c>
      <c r="B48" s="21" t="s">
        <v>771</v>
      </c>
      <c r="C48" s="21" t="s">
        <v>153</v>
      </c>
      <c r="D48" s="24">
        <v>387687</v>
      </c>
      <c r="E48" s="22">
        <v>264.05100570000002</v>
      </c>
      <c r="F48" s="23">
        <v>1.0820913699763901</v>
      </c>
    </row>
    <row r="49" spans="1:9" x14ac:dyDescent="0.2">
      <c r="A49" s="21" t="s">
        <v>401</v>
      </c>
      <c r="B49" s="21" t="s">
        <v>400</v>
      </c>
      <c r="C49" s="21" t="s">
        <v>402</v>
      </c>
      <c r="D49" s="24">
        <v>46000</v>
      </c>
      <c r="E49" s="22">
        <v>233.0440577</v>
      </c>
      <c r="F49" s="23">
        <v>0.95502368185620901</v>
      </c>
    </row>
    <row r="50" spans="1:9" x14ac:dyDescent="0.2">
      <c r="A50" s="21" t="s">
        <v>774</v>
      </c>
      <c r="B50" s="21" t="s">
        <v>773</v>
      </c>
      <c r="C50" s="21" t="s">
        <v>133</v>
      </c>
      <c r="D50" s="24">
        <v>31300</v>
      </c>
      <c r="E50" s="22">
        <v>231.3359643</v>
      </c>
      <c r="F50" s="23">
        <v>0.94802384815985996</v>
      </c>
    </row>
    <row r="51" spans="1:9" x14ac:dyDescent="0.2">
      <c r="A51" s="21" t="s">
        <v>776</v>
      </c>
      <c r="B51" s="21" t="s">
        <v>775</v>
      </c>
      <c r="C51" s="21" t="s">
        <v>396</v>
      </c>
      <c r="D51" s="24">
        <v>1159</v>
      </c>
      <c r="E51" s="22">
        <v>225.81206409999999</v>
      </c>
      <c r="F51" s="23">
        <v>0.92538668864901197</v>
      </c>
    </row>
    <row r="52" spans="1:9" x14ac:dyDescent="0.2">
      <c r="A52" s="21" t="s">
        <v>778</v>
      </c>
      <c r="B52" s="21" t="s">
        <v>777</v>
      </c>
      <c r="C52" s="21" t="s">
        <v>187</v>
      </c>
      <c r="D52" s="24">
        <v>16895</v>
      </c>
      <c r="E52" s="22">
        <v>219.91492489999999</v>
      </c>
      <c r="F52" s="23">
        <v>0.90121998108827805</v>
      </c>
    </row>
    <row r="53" spans="1:9" x14ac:dyDescent="0.2">
      <c r="A53" s="21" t="s">
        <v>780</v>
      </c>
      <c r="B53" s="21" t="s">
        <v>779</v>
      </c>
      <c r="C53" s="21" t="s">
        <v>142</v>
      </c>
      <c r="D53" s="24">
        <v>351800</v>
      </c>
      <c r="E53" s="22">
        <v>216.8871054</v>
      </c>
      <c r="F53" s="23">
        <v>0.88881185811176999</v>
      </c>
    </row>
    <row r="54" spans="1:9" x14ac:dyDescent="0.2">
      <c r="A54" s="21" t="s">
        <v>782</v>
      </c>
      <c r="B54" s="21" t="s">
        <v>781</v>
      </c>
      <c r="C54" s="21" t="s">
        <v>98</v>
      </c>
      <c r="D54" s="24">
        <v>853200</v>
      </c>
      <c r="E54" s="22">
        <v>205.17068570000001</v>
      </c>
      <c r="F54" s="23">
        <v>0.84079751099432098</v>
      </c>
    </row>
    <row r="55" spans="1:9" x14ac:dyDescent="0.2">
      <c r="A55" s="21" t="s">
        <v>784</v>
      </c>
      <c r="B55" s="21" t="s">
        <v>783</v>
      </c>
      <c r="C55" s="21" t="s">
        <v>785</v>
      </c>
      <c r="D55" s="24">
        <v>109000</v>
      </c>
      <c r="E55" s="22">
        <v>153.04151010000001</v>
      </c>
      <c r="F55" s="23">
        <v>0.627170106352539</v>
      </c>
    </row>
    <row r="56" spans="1:9" x14ac:dyDescent="0.2">
      <c r="A56" s="21" t="s">
        <v>787</v>
      </c>
      <c r="B56" s="21" t="s">
        <v>786</v>
      </c>
      <c r="C56" s="21" t="s">
        <v>202</v>
      </c>
      <c r="D56" s="24">
        <v>147400</v>
      </c>
      <c r="E56" s="22">
        <v>62.334741000000001</v>
      </c>
      <c r="F56" s="23">
        <v>0.25545021162482601</v>
      </c>
    </row>
    <row r="57" spans="1:9" x14ac:dyDescent="0.2">
      <c r="A57" s="21" t="s">
        <v>789</v>
      </c>
      <c r="B57" s="21" t="s">
        <v>788</v>
      </c>
      <c r="C57" s="21" t="s">
        <v>153</v>
      </c>
      <c r="D57" s="24">
        <v>1350</v>
      </c>
      <c r="E57" s="22">
        <v>48.877036099999998</v>
      </c>
      <c r="F57" s="23">
        <v>0.20030000951378399</v>
      </c>
    </row>
    <row r="58" spans="1:9" x14ac:dyDescent="0.2">
      <c r="A58" s="21" t="s">
        <v>791</v>
      </c>
      <c r="B58" s="21" t="s">
        <v>790</v>
      </c>
      <c r="C58" s="21" t="s">
        <v>127</v>
      </c>
      <c r="D58" s="24">
        <v>4500</v>
      </c>
      <c r="E58" s="22">
        <v>48.278974900000001</v>
      </c>
      <c r="F58" s="23">
        <v>0.197849131277126</v>
      </c>
    </row>
    <row r="59" spans="1:9" x14ac:dyDescent="0.2">
      <c r="A59" s="20" t="s">
        <v>25</v>
      </c>
      <c r="B59" s="20"/>
      <c r="C59" s="20"/>
      <c r="D59" s="20"/>
      <c r="E59" s="25">
        <f>SUM(E30:E58)</f>
        <v>13392.008211500006</v>
      </c>
      <c r="F59" s="26">
        <f>SUM(F30:F58)</f>
        <v>54.880974506801643</v>
      </c>
      <c r="G59" s="14"/>
      <c r="H59" s="14"/>
      <c r="I59" s="14"/>
    </row>
    <row r="60" spans="1:9" x14ac:dyDescent="0.2">
      <c r="A60" s="21"/>
      <c r="B60" s="21"/>
      <c r="C60" s="21"/>
      <c r="D60" s="21"/>
      <c r="E60" s="22"/>
      <c r="F60" s="23"/>
    </row>
    <row r="61" spans="1:9" x14ac:dyDescent="0.2">
      <c r="A61" s="20" t="s">
        <v>29</v>
      </c>
      <c r="B61" s="20"/>
      <c r="C61" s="20"/>
      <c r="D61" s="20"/>
      <c r="E61" s="25">
        <f>E28+E59</f>
        <v>23944.125369500005</v>
      </c>
      <c r="F61" s="26">
        <f>F28+F59</f>
        <v>98.123964176094688</v>
      </c>
      <c r="G61" s="14"/>
      <c r="H61" s="14"/>
      <c r="I61" s="14"/>
    </row>
    <row r="62" spans="1:9" x14ac:dyDescent="0.2">
      <c r="A62" s="20"/>
      <c r="B62" s="20"/>
      <c r="C62" s="20"/>
      <c r="D62" s="20"/>
      <c r="E62" s="25"/>
      <c r="F62" s="26"/>
      <c r="G62" s="14"/>
      <c r="H62" s="14"/>
      <c r="I62" s="14"/>
    </row>
    <row r="63" spans="1:9" x14ac:dyDescent="0.2">
      <c r="A63" s="20" t="s">
        <v>31</v>
      </c>
      <c r="B63" s="20"/>
      <c r="C63" s="20"/>
      <c r="D63" s="20"/>
      <c r="E63" s="25">
        <f>E65-(E28+E59)</f>
        <v>457.78864869999597</v>
      </c>
      <c r="F63" s="26">
        <f>F65-(F28+F59)</f>
        <v>1.8760358239053119</v>
      </c>
      <c r="G63" s="14"/>
      <c r="H63" s="14"/>
      <c r="I63" s="14"/>
    </row>
    <row r="64" spans="1:9" x14ac:dyDescent="0.2">
      <c r="A64" s="20"/>
      <c r="B64" s="20"/>
      <c r="C64" s="20"/>
      <c r="D64" s="20"/>
      <c r="E64" s="25"/>
      <c r="F64" s="26"/>
      <c r="G64" s="14"/>
      <c r="H64" s="14"/>
      <c r="I64" s="14"/>
    </row>
    <row r="65" spans="1:9" x14ac:dyDescent="0.2">
      <c r="A65" s="27" t="s">
        <v>30</v>
      </c>
      <c r="B65" s="27"/>
      <c r="C65" s="27"/>
      <c r="D65" s="27"/>
      <c r="E65" s="28">
        <v>24401.914018200001</v>
      </c>
      <c r="F65" s="29">
        <v>100</v>
      </c>
      <c r="G65" s="14"/>
      <c r="H65" s="14"/>
      <c r="I65" s="14"/>
    </row>
    <row r="67" spans="1:9" x14ac:dyDescent="0.2">
      <c r="A67" s="58" t="s">
        <v>851</v>
      </c>
    </row>
    <row r="68" spans="1:9" x14ac:dyDescent="0.2">
      <c r="A68" s="14" t="s">
        <v>34</v>
      </c>
    </row>
    <row r="69" spans="1:9" x14ac:dyDescent="0.2">
      <c r="A69" s="14" t="s">
        <v>35</v>
      </c>
    </row>
    <row r="70" spans="1:9" x14ac:dyDescent="0.2">
      <c r="A70" s="14" t="s">
        <v>36</v>
      </c>
      <c r="B70" s="14"/>
      <c r="C70" s="30" t="s">
        <v>38</v>
      </c>
      <c r="D70" s="14" t="s">
        <v>37</v>
      </c>
    </row>
    <row r="71" spans="1:9" x14ac:dyDescent="0.2">
      <c r="A71" s="7" t="s">
        <v>56</v>
      </c>
      <c r="C71" s="31">
        <v>23.590599999999998</v>
      </c>
      <c r="D71" s="31">
        <v>27.968499999999999</v>
      </c>
    </row>
    <row r="72" spans="1:9" x14ac:dyDescent="0.2">
      <c r="A72" s="7" t="s">
        <v>92</v>
      </c>
      <c r="C72" s="31">
        <v>11.135199999999999</v>
      </c>
      <c r="D72" s="31">
        <v>13.201700000000001</v>
      </c>
    </row>
    <row r="73" spans="1:9" x14ac:dyDescent="0.2">
      <c r="A73" s="7" t="s">
        <v>57</v>
      </c>
      <c r="C73" s="31">
        <v>25.476400000000002</v>
      </c>
      <c r="D73" s="31">
        <v>30.330100000000002</v>
      </c>
    </row>
    <row r="74" spans="1:9" x14ac:dyDescent="0.2">
      <c r="A74" s="7" t="s">
        <v>93</v>
      </c>
      <c r="C74" s="31">
        <v>11.6684</v>
      </c>
      <c r="D74" s="31">
        <v>13.890599999999999</v>
      </c>
    </row>
    <row r="76" spans="1:9" x14ac:dyDescent="0.2">
      <c r="A76" s="7" t="s">
        <v>43</v>
      </c>
    </row>
    <row r="78" spans="1:9" x14ac:dyDescent="0.2">
      <c r="A78" s="14" t="s">
        <v>39</v>
      </c>
      <c r="D78" s="30" t="s">
        <v>46</v>
      </c>
    </row>
    <row r="80" spans="1:9" x14ac:dyDescent="0.2">
      <c r="A80" s="14" t="s">
        <v>321</v>
      </c>
      <c r="D80" s="51">
        <v>0.34949999999999998</v>
      </c>
    </row>
    <row r="82" spans="1:4" x14ac:dyDescent="0.2">
      <c r="A82" s="81" t="s">
        <v>45</v>
      </c>
      <c r="B82" s="81"/>
      <c r="C82" s="81"/>
      <c r="D82" s="30" t="s">
        <v>841</v>
      </c>
    </row>
    <row r="84" spans="1:4" x14ac:dyDescent="0.2">
      <c r="A84" s="14" t="s">
        <v>839</v>
      </c>
    </row>
    <row r="85" spans="1:4" x14ac:dyDescent="0.2">
      <c r="A85" s="60"/>
    </row>
    <row r="86" spans="1:4" x14ac:dyDescent="0.2">
      <c r="A86" s="61" t="s">
        <v>854</v>
      </c>
    </row>
    <row r="87" spans="1:4" x14ac:dyDescent="0.2">
      <c r="A87" s="62"/>
    </row>
    <row r="88" spans="1:4" x14ac:dyDescent="0.2">
      <c r="A88" s="63"/>
    </row>
    <row r="89" spans="1:4" x14ac:dyDescent="0.2">
      <c r="A89" s="63"/>
    </row>
    <row r="90" spans="1:4" x14ac:dyDescent="0.2">
      <c r="A90" s="63"/>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3"/>
    </row>
    <row r="100" spans="1:1" x14ac:dyDescent="0.2">
      <c r="A100" s="61" t="s">
        <v>869</v>
      </c>
    </row>
    <row r="101" spans="1:1" x14ac:dyDescent="0.2">
      <c r="A101" s="63"/>
    </row>
    <row r="102" spans="1:1" x14ac:dyDescent="0.2">
      <c r="A102" s="61" t="s">
        <v>855</v>
      </c>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7" spans="1:1" x14ac:dyDescent="0.2">
      <c r="A117" s="7" t="s">
        <v>1236</v>
      </c>
    </row>
  </sheetData>
  <mergeCells count="2">
    <mergeCell ref="A1:F1"/>
    <mergeCell ref="A82:C82"/>
  </mergeCells>
  <conditionalFormatting sqref="F2:F3 F217:F65536">
    <cfRule type="cellIs" dxfId="29" priority="2" stopIfTrue="1" operator="between">
      <formula>0.009</formula>
      <formula>-0.009</formula>
    </cfRule>
  </conditionalFormatting>
  <conditionalFormatting sqref="F5:F116">
    <cfRule type="cellIs" dxfId="28" priority="1"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1"/>
  <sheetViews>
    <sheetView workbookViewId="0">
      <selection sqref="A1:F1"/>
    </sheetView>
  </sheetViews>
  <sheetFormatPr defaultColWidth="9.109375" defaultRowHeight="10.199999999999999" x14ac:dyDescent="0.2"/>
  <cols>
    <col min="1" max="1" width="38.6640625" style="7" bestFit="1" customWidth="1"/>
    <col min="2" max="2" width="31.6640625" style="7" bestFit="1" customWidth="1"/>
    <col min="3" max="3" width="25.5546875" style="7" bestFit="1" customWidth="1"/>
    <col min="4" max="4" width="14.6640625" style="7" bestFit="1" customWidth="1"/>
    <col min="5" max="5" width="31.109375" style="10" customWidth="1"/>
    <col min="6" max="6" width="13.5546875" style="11" bestFit="1" customWidth="1"/>
    <col min="7" max="16384" width="9.109375" style="7"/>
  </cols>
  <sheetData>
    <row r="1" spans="1:6" s="1" customFormat="1" ht="15" customHeight="1" x14ac:dyDescent="0.2">
      <c r="A1" s="76" t="s">
        <v>842</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97</v>
      </c>
      <c r="B7" s="21" t="s">
        <v>96</v>
      </c>
      <c r="C7" s="21" t="s">
        <v>98</v>
      </c>
      <c r="D7" s="24">
        <v>489818</v>
      </c>
      <c r="E7" s="22">
        <v>7914.2343350000001</v>
      </c>
      <c r="F7" s="23">
        <v>11.009023391448</v>
      </c>
    </row>
    <row r="8" spans="1:6" x14ac:dyDescent="0.2">
      <c r="A8" s="21" t="s">
        <v>111</v>
      </c>
      <c r="B8" s="21" t="s">
        <v>110</v>
      </c>
      <c r="C8" s="21" t="s">
        <v>112</v>
      </c>
      <c r="D8" s="24">
        <v>220094</v>
      </c>
      <c r="E8" s="22">
        <v>6626.7001989999999</v>
      </c>
      <c r="F8" s="23">
        <v>9.2180107905415092</v>
      </c>
    </row>
    <row r="9" spans="1:6" x14ac:dyDescent="0.2">
      <c r="A9" s="21" t="s">
        <v>100</v>
      </c>
      <c r="B9" s="21" t="s">
        <v>99</v>
      </c>
      <c r="C9" s="21" t="s">
        <v>98</v>
      </c>
      <c r="D9" s="24">
        <v>458310</v>
      </c>
      <c r="E9" s="22">
        <v>5568.0081899999996</v>
      </c>
      <c r="F9" s="23">
        <v>7.7453269403961897</v>
      </c>
    </row>
    <row r="10" spans="1:6" x14ac:dyDescent="0.2">
      <c r="A10" s="21" t="s">
        <v>102</v>
      </c>
      <c r="B10" s="21" t="s">
        <v>101</v>
      </c>
      <c r="C10" s="21" t="s">
        <v>103</v>
      </c>
      <c r="D10" s="24">
        <v>233839</v>
      </c>
      <c r="E10" s="22">
        <v>4368.697118</v>
      </c>
      <c r="F10" s="23">
        <v>6.0770362269306597</v>
      </c>
    </row>
    <row r="11" spans="1:6" x14ac:dyDescent="0.2">
      <c r="A11" s="21" t="s">
        <v>251</v>
      </c>
      <c r="B11" s="21" t="s">
        <v>250</v>
      </c>
      <c r="C11" s="21" t="s">
        <v>252</v>
      </c>
      <c r="D11" s="24">
        <v>586607</v>
      </c>
      <c r="E11" s="22">
        <v>2905.757775</v>
      </c>
      <c r="F11" s="23">
        <v>4.0420278147926396</v>
      </c>
    </row>
    <row r="12" spans="1:6" x14ac:dyDescent="0.2">
      <c r="A12" s="21" t="s">
        <v>105</v>
      </c>
      <c r="B12" s="21" t="s">
        <v>104</v>
      </c>
      <c r="C12" s="21" t="s">
        <v>106</v>
      </c>
      <c r="D12" s="24">
        <v>76093</v>
      </c>
      <c r="E12" s="22">
        <v>2902.9479500000002</v>
      </c>
      <c r="F12" s="23">
        <v>4.0381192333883602</v>
      </c>
    </row>
    <row r="13" spans="1:6" x14ac:dyDescent="0.2">
      <c r="A13" s="21" t="s">
        <v>272</v>
      </c>
      <c r="B13" s="21" t="s">
        <v>271</v>
      </c>
      <c r="C13" s="21" t="s">
        <v>103</v>
      </c>
      <c r="D13" s="24">
        <v>65834</v>
      </c>
      <c r="E13" s="22">
        <v>2887.0513190000001</v>
      </c>
      <c r="F13" s="23">
        <v>4.0160063700188404</v>
      </c>
    </row>
    <row r="14" spans="1:6" x14ac:dyDescent="0.2">
      <c r="A14" s="21" t="s">
        <v>108</v>
      </c>
      <c r="B14" s="21" t="s">
        <v>107</v>
      </c>
      <c r="C14" s="21" t="s">
        <v>109</v>
      </c>
      <c r="D14" s="24">
        <v>172998</v>
      </c>
      <c r="E14" s="22">
        <v>2580.3516690000001</v>
      </c>
      <c r="F14" s="23">
        <v>3.5893746229568602</v>
      </c>
    </row>
    <row r="15" spans="1:6" x14ac:dyDescent="0.2">
      <c r="A15" s="21" t="s">
        <v>114</v>
      </c>
      <c r="B15" s="21" t="s">
        <v>113</v>
      </c>
      <c r="C15" s="21" t="s">
        <v>98</v>
      </c>
      <c r="D15" s="24">
        <v>249522</v>
      </c>
      <c r="E15" s="22">
        <v>2176.8299280000001</v>
      </c>
      <c r="F15" s="23">
        <v>3.0280593904800099</v>
      </c>
    </row>
    <row r="16" spans="1:6" x14ac:dyDescent="0.2">
      <c r="A16" s="21" t="s">
        <v>118</v>
      </c>
      <c r="B16" s="21" t="s">
        <v>117</v>
      </c>
      <c r="C16" s="21" t="s">
        <v>98</v>
      </c>
      <c r="D16" s="24">
        <v>185007</v>
      </c>
      <c r="E16" s="22">
        <v>2157.3666269999999</v>
      </c>
      <c r="F16" s="23">
        <v>3.0009851433811798</v>
      </c>
    </row>
    <row r="17" spans="1:6" x14ac:dyDescent="0.2">
      <c r="A17" s="21" t="s">
        <v>241</v>
      </c>
      <c r="B17" s="21" t="s">
        <v>240</v>
      </c>
      <c r="C17" s="21" t="s">
        <v>121</v>
      </c>
      <c r="D17" s="24">
        <v>63158</v>
      </c>
      <c r="E17" s="22">
        <v>1836.5083239999999</v>
      </c>
      <c r="F17" s="23">
        <v>2.5546581313737402</v>
      </c>
    </row>
    <row r="18" spans="1:6" x14ac:dyDescent="0.2">
      <c r="A18" s="21" t="s">
        <v>270</v>
      </c>
      <c r="B18" s="21" t="s">
        <v>269</v>
      </c>
      <c r="C18" s="21" t="s">
        <v>98</v>
      </c>
      <c r="D18" s="24">
        <v>95770</v>
      </c>
      <c r="E18" s="22">
        <v>1731.4258299999999</v>
      </c>
      <c r="F18" s="23">
        <v>2.4084840878075</v>
      </c>
    </row>
    <row r="19" spans="1:6" x14ac:dyDescent="0.2">
      <c r="A19" s="21" t="s">
        <v>254</v>
      </c>
      <c r="B19" s="21" t="s">
        <v>253</v>
      </c>
      <c r="C19" s="21" t="s">
        <v>252</v>
      </c>
      <c r="D19" s="24">
        <v>58130</v>
      </c>
      <c r="E19" s="22">
        <v>1572.794345</v>
      </c>
      <c r="F19" s="23">
        <v>2.1878212093706102</v>
      </c>
    </row>
    <row r="20" spans="1:6" x14ac:dyDescent="0.2">
      <c r="A20" s="21" t="s">
        <v>120</v>
      </c>
      <c r="B20" s="21" t="s">
        <v>119</v>
      </c>
      <c r="C20" s="21" t="s">
        <v>121</v>
      </c>
      <c r="D20" s="24">
        <v>114675</v>
      </c>
      <c r="E20" s="22">
        <v>1326.3883880000001</v>
      </c>
      <c r="F20" s="23">
        <v>1.84506045329741</v>
      </c>
    </row>
    <row r="21" spans="1:6" x14ac:dyDescent="0.2">
      <c r="A21" s="21" t="s">
        <v>123</v>
      </c>
      <c r="B21" s="21" t="s">
        <v>122</v>
      </c>
      <c r="C21" s="21" t="s">
        <v>124</v>
      </c>
      <c r="D21" s="24">
        <v>308563</v>
      </c>
      <c r="E21" s="22">
        <v>1283.6220800000001</v>
      </c>
      <c r="F21" s="23">
        <v>1.78557077113628</v>
      </c>
    </row>
    <row r="22" spans="1:6" x14ac:dyDescent="0.2">
      <c r="A22" s="21" t="s">
        <v>247</v>
      </c>
      <c r="B22" s="21" t="s">
        <v>246</v>
      </c>
      <c r="C22" s="21" t="s">
        <v>187</v>
      </c>
      <c r="D22" s="24">
        <v>18042</v>
      </c>
      <c r="E22" s="22">
        <v>1228.109919</v>
      </c>
      <c r="F22" s="23">
        <v>1.70835108656665</v>
      </c>
    </row>
    <row r="23" spans="1:6" x14ac:dyDescent="0.2">
      <c r="A23" s="21" t="s">
        <v>129</v>
      </c>
      <c r="B23" s="21" t="s">
        <v>128</v>
      </c>
      <c r="C23" s="21" t="s">
        <v>130</v>
      </c>
      <c r="D23" s="24">
        <v>70247</v>
      </c>
      <c r="E23" s="22">
        <v>1207.7917950000001</v>
      </c>
      <c r="F23" s="23">
        <v>1.68008774574072</v>
      </c>
    </row>
    <row r="24" spans="1:6" x14ac:dyDescent="0.2">
      <c r="A24" s="21" t="s">
        <v>116</v>
      </c>
      <c r="B24" s="21" t="s">
        <v>115</v>
      </c>
      <c r="C24" s="21" t="s">
        <v>103</v>
      </c>
      <c r="D24" s="24">
        <v>68775</v>
      </c>
      <c r="E24" s="22">
        <v>1129.6981499999999</v>
      </c>
      <c r="F24" s="23">
        <v>1.5714562940883099</v>
      </c>
    </row>
    <row r="25" spans="1:6" x14ac:dyDescent="0.2">
      <c r="A25" s="21" t="s">
        <v>155</v>
      </c>
      <c r="B25" s="21" t="s">
        <v>154</v>
      </c>
      <c r="C25" s="21" t="s">
        <v>121</v>
      </c>
      <c r="D25" s="24">
        <v>8575</v>
      </c>
      <c r="E25" s="22">
        <v>1124.67985</v>
      </c>
      <c r="F25" s="23">
        <v>1.56447563370516</v>
      </c>
    </row>
    <row r="26" spans="1:6" x14ac:dyDescent="0.2">
      <c r="A26" s="21" t="s">
        <v>264</v>
      </c>
      <c r="B26" s="21" t="s">
        <v>263</v>
      </c>
      <c r="C26" s="21" t="s">
        <v>124</v>
      </c>
      <c r="D26" s="24">
        <v>296805</v>
      </c>
      <c r="E26" s="22">
        <v>1033.4750100000001</v>
      </c>
      <c r="F26" s="23">
        <v>1.4376059739917899</v>
      </c>
    </row>
    <row r="27" spans="1:6" x14ac:dyDescent="0.2">
      <c r="A27" s="21" t="s">
        <v>278</v>
      </c>
      <c r="B27" s="21" t="s">
        <v>277</v>
      </c>
      <c r="C27" s="21" t="s">
        <v>133</v>
      </c>
      <c r="D27" s="24">
        <v>27107</v>
      </c>
      <c r="E27" s="22">
        <v>937.61757650000004</v>
      </c>
      <c r="F27" s="23">
        <v>1.3042643665821301</v>
      </c>
    </row>
    <row r="28" spans="1:6" x14ac:dyDescent="0.2">
      <c r="A28" s="21" t="s">
        <v>793</v>
      </c>
      <c r="B28" s="21" t="s">
        <v>792</v>
      </c>
      <c r="C28" s="21" t="s">
        <v>133</v>
      </c>
      <c r="D28" s="24">
        <v>29342</v>
      </c>
      <c r="E28" s="22">
        <v>905.03931899999998</v>
      </c>
      <c r="F28" s="23">
        <v>1.25894667902213</v>
      </c>
    </row>
    <row r="29" spans="1:6" x14ac:dyDescent="0.2">
      <c r="A29" s="21" t="s">
        <v>189</v>
      </c>
      <c r="B29" s="21" t="s">
        <v>188</v>
      </c>
      <c r="C29" s="21" t="s">
        <v>190</v>
      </c>
      <c r="D29" s="24">
        <v>7513</v>
      </c>
      <c r="E29" s="22">
        <v>893.08533599999998</v>
      </c>
      <c r="F29" s="23">
        <v>1.2423182001450299</v>
      </c>
    </row>
    <row r="30" spans="1:6" x14ac:dyDescent="0.2">
      <c r="A30" s="21" t="s">
        <v>194</v>
      </c>
      <c r="B30" s="21" t="s">
        <v>193</v>
      </c>
      <c r="C30" s="21" t="s">
        <v>195</v>
      </c>
      <c r="D30" s="24">
        <v>535737</v>
      </c>
      <c r="E30" s="22">
        <v>885.73398210000005</v>
      </c>
      <c r="F30" s="23">
        <v>1.23209216644193</v>
      </c>
    </row>
    <row r="31" spans="1:6" x14ac:dyDescent="0.2">
      <c r="A31" s="21" t="s">
        <v>168</v>
      </c>
      <c r="B31" s="21" t="s">
        <v>167</v>
      </c>
      <c r="C31" s="21" t="s">
        <v>169</v>
      </c>
      <c r="D31" s="24">
        <v>253875</v>
      </c>
      <c r="E31" s="22">
        <v>848.45024999999998</v>
      </c>
      <c r="F31" s="23">
        <v>1.1802289714144401</v>
      </c>
    </row>
    <row r="32" spans="1:6" x14ac:dyDescent="0.2">
      <c r="A32" s="21" t="s">
        <v>342</v>
      </c>
      <c r="B32" s="21" t="s">
        <v>341</v>
      </c>
      <c r="C32" s="21" t="s">
        <v>343</v>
      </c>
      <c r="D32" s="24">
        <v>148419</v>
      </c>
      <c r="E32" s="22">
        <v>775.04401800000005</v>
      </c>
      <c r="F32" s="23">
        <v>1.0781179028058001</v>
      </c>
    </row>
    <row r="33" spans="1:6" x14ac:dyDescent="0.2">
      <c r="A33" s="21" t="s">
        <v>288</v>
      </c>
      <c r="B33" s="21" t="s">
        <v>287</v>
      </c>
      <c r="C33" s="21" t="s">
        <v>289</v>
      </c>
      <c r="D33" s="24">
        <v>47808</v>
      </c>
      <c r="E33" s="22">
        <v>750.53779199999997</v>
      </c>
      <c r="F33" s="23">
        <v>1.04402874094247</v>
      </c>
    </row>
    <row r="34" spans="1:6" x14ac:dyDescent="0.2">
      <c r="A34" s="21" t="s">
        <v>795</v>
      </c>
      <c r="B34" s="21" t="s">
        <v>794</v>
      </c>
      <c r="C34" s="21" t="s">
        <v>121</v>
      </c>
      <c r="D34" s="24">
        <v>7260</v>
      </c>
      <c r="E34" s="22">
        <v>701.62091999999996</v>
      </c>
      <c r="F34" s="23">
        <v>0.97598337290189197</v>
      </c>
    </row>
    <row r="35" spans="1:6" x14ac:dyDescent="0.2">
      <c r="A35" s="21" t="s">
        <v>331</v>
      </c>
      <c r="B35" s="21" t="s">
        <v>330</v>
      </c>
      <c r="C35" s="21" t="s">
        <v>190</v>
      </c>
      <c r="D35" s="24">
        <v>23997</v>
      </c>
      <c r="E35" s="22">
        <v>666.33669750000001</v>
      </c>
      <c r="F35" s="23">
        <v>0.92690157744207202</v>
      </c>
    </row>
    <row r="36" spans="1:6" x14ac:dyDescent="0.2">
      <c r="A36" s="21" t="s">
        <v>171</v>
      </c>
      <c r="B36" s="21" t="s">
        <v>170</v>
      </c>
      <c r="C36" s="21" t="s">
        <v>103</v>
      </c>
      <c r="D36" s="24">
        <v>41069</v>
      </c>
      <c r="E36" s="22">
        <v>638.37653599999999</v>
      </c>
      <c r="F36" s="23">
        <v>0.88800785014606798</v>
      </c>
    </row>
    <row r="37" spans="1:6" x14ac:dyDescent="0.2">
      <c r="A37" s="21" t="s">
        <v>363</v>
      </c>
      <c r="B37" s="21" t="s">
        <v>362</v>
      </c>
      <c r="C37" s="21" t="s">
        <v>364</v>
      </c>
      <c r="D37" s="24">
        <v>95011</v>
      </c>
      <c r="E37" s="22">
        <v>636.19365600000003</v>
      </c>
      <c r="F37" s="23">
        <v>0.884971374858187</v>
      </c>
    </row>
    <row r="38" spans="1:6" x14ac:dyDescent="0.2">
      <c r="A38" s="21" t="s">
        <v>150</v>
      </c>
      <c r="B38" s="21" t="s">
        <v>149</v>
      </c>
      <c r="C38" s="21" t="s">
        <v>98</v>
      </c>
      <c r="D38" s="24">
        <v>43036</v>
      </c>
      <c r="E38" s="22">
        <v>614.46800800000005</v>
      </c>
      <c r="F38" s="23">
        <v>0.85475011062689898</v>
      </c>
    </row>
    <row r="39" spans="1:6" x14ac:dyDescent="0.2">
      <c r="A39" s="21" t="s">
        <v>797</v>
      </c>
      <c r="B39" s="21" t="s">
        <v>796</v>
      </c>
      <c r="C39" s="21" t="s">
        <v>187</v>
      </c>
      <c r="D39" s="24">
        <v>35251</v>
      </c>
      <c r="E39" s="22">
        <v>582.2231415</v>
      </c>
      <c r="F39" s="23">
        <v>0.80989618357261295</v>
      </c>
    </row>
    <row r="40" spans="1:6" x14ac:dyDescent="0.2">
      <c r="A40" s="21" t="s">
        <v>799</v>
      </c>
      <c r="B40" s="21" t="s">
        <v>798</v>
      </c>
      <c r="C40" s="21" t="s">
        <v>399</v>
      </c>
      <c r="D40" s="24">
        <v>23236</v>
      </c>
      <c r="E40" s="22">
        <v>570.75748599999997</v>
      </c>
      <c r="F40" s="23">
        <v>0.79394698820452003</v>
      </c>
    </row>
    <row r="41" spans="1:6" x14ac:dyDescent="0.2">
      <c r="A41" s="21" t="s">
        <v>801</v>
      </c>
      <c r="B41" s="21" t="s">
        <v>800</v>
      </c>
      <c r="C41" s="21" t="s">
        <v>195</v>
      </c>
      <c r="D41" s="24">
        <v>60689</v>
      </c>
      <c r="E41" s="22">
        <v>563.34564250000005</v>
      </c>
      <c r="F41" s="23">
        <v>0.78363681099579197</v>
      </c>
    </row>
    <row r="42" spans="1:6" x14ac:dyDescent="0.2">
      <c r="A42" s="21" t="s">
        <v>803</v>
      </c>
      <c r="B42" s="21" t="s">
        <v>802</v>
      </c>
      <c r="C42" s="21" t="s">
        <v>804</v>
      </c>
      <c r="D42" s="24">
        <v>17050</v>
      </c>
      <c r="E42" s="22">
        <v>540.3827</v>
      </c>
      <c r="F42" s="23">
        <v>0.75169441955042005</v>
      </c>
    </row>
    <row r="43" spans="1:6" x14ac:dyDescent="0.2">
      <c r="A43" s="21" t="s">
        <v>345</v>
      </c>
      <c r="B43" s="21" t="s">
        <v>344</v>
      </c>
      <c r="C43" s="21" t="s">
        <v>130</v>
      </c>
      <c r="D43" s="24">
        <v>7921</v>
      </c>
      <c r="E43" s="22">
        <v>534.70710499999996</v>
      </c>
      <c r="F43" s="23">
        <v>0.743799434960557</v>
      </c>
    </row>
    <row r="44" spans="1:6" x14ac:dyDescent="0.2">
      <c r="A44" s="21" t="s">
        <v>806</v>
      </c>
      <c r="B44" s="21" t="s">
        <v>805</v>
      </c>
      <c r="C44" s="21" t="s">
        <v>187</v>
      </c>
      <c r="D44" s="24">
        <v>18096</v>
      </c>
      <c r="E44" s="22">
        <v>530.56567199999995</v>
      </c>
      <c r="F44" s="23">
        <v>0.73803853240938</v>
      </c>
    </row>
    <row r="45" spans="1:6" x14ac:dyDescent="0.2">
      <c r="A45" s="21" t="s">
        <v>268</v>
      </c>
      <c r="B45" s="21" t="s">
        <v>267</v>
      </c>
      <c r="C45" s="21" t="s">
        <v>130</v>
      </c>
      <c r="D45" s="24">
        <v>34134</v>
      </c>
      <c r="E45" s="22">
        <v>527.13136199999997</v>
      </c>
      <c r="F45" s="23">
        <v>0.73326126684923898</v>
      </c>
    </row>
    <row r="46" spans="1:6" x14ac:dyDescent="0.2">
      <c r="A46" s="21" t="s">
        <v>808</v>
      </c>
      <c r="B46" s="21" t="s">
        <v>807</v>
      </c>
      <c r="C46" s="21" t="s">
        <v>166</v>
      </c>
      <c r="D46" s="24">
        <v>29298</v>
      </c>
      <c r="E46" s="22">
        <v>513.78437699999995</v>
      </c>
      <c r="F46" s="23">
        <v>0.71469506526224702</v>
      </c>
    </row>
    <row r="47" spans="1:6" x14ac:dyDescent="0.2">
      <c r="A47" s="21" t="s">
        <v>165</v>
      </c>
      <c r="B47" s="21" t="s">
        <v>164</v>
      </c>
      <c r="C47" s="21" t="s">
        <v>166</v>
      </c>
      <c r="D47" s="24">
        <v>68094</v>
      </c>
      <c r="E47" s="22">
        <v>487.21257000000003</v>
      </c>
      <c r="F47" s="23">
        <v>0.67773259581370404</v>
      </c>
    </row>
    <row r="48" spans="1:6" x14ac:dyDescent="0.2">
      <c r="A48" s="21" t="s">
        <v>733</v>
      </c>
      <c r="B48" s="21" t="s">
        <v>732</v>
      </c>
      <c r="C48" s="21" t="s">
        <v>139</v>
      </c>
      <c r="D48" s="24">
        <v>40711</v>
      </c>
      <c r="E48" s="22">
        <v>484.0334345</v>
      </c>
      <c r="F48" s="23">
        <v>0.67331028841129403</v>
      </c>
    </row>
    <row r="49" spans="1:9" x14ac:dyDescent="0.2">
      <c r="A49" s="21" t="s">
        <v>810</v>
      </c>
      <c r="B49" s="21" t="s">
        <v>809</v>
      </c>
      <c r="C49" s="21" t="s">
        <v>103</v>
      </c>
      <c r="D49" s="24">
        <v>91822</v>
      </c>
      <c r="E49" s="22">
        <v>479.31083999999998</v>
      </c>
      <c r="F49" s="23">
        <v>0.66674096646325698</v>
      </c>
    </row>
    <row r="50" spans="1:9" x14ac:dyDescent="0.2">
      <c r="A50" s="21" t="s">
        <v>284</v>
      </c>
      <c r="B50" s="21" t="s">
        <v>283</v>
      </c>
      <c r="C50" s="21" t="s">
        <v>121</v>
      </c>
      <c r="D50" s="24">
        <v>8448</v>
      </c>
      <c r="E50" s="22">
        <v>463.66425600000002</v>
      </c>
      <c r="F50" s="23">
        <v>0.644975928689422</v>
      </c>
    </row>
    <row r="51" spans="1:9" x14ac:dyDescent="0.2">
      <c r="A51" s="21" t="s">
        <v>737</v>
      </c>
      <c r="B51" s="21" t="s">
        <v>736</v>
      </c>
      <c r="C51" s="21" t="s">
        <v>121</v>
      </c>
      <c r="D51" s="24">
        <v>8906</v>
      </c>
      <c r="E51" s="22">
        <v>441.97806200000002</v>
      </c>
      <c r="F51" s="23">
        <v>0.61480954658450304</v>
      </c>
    </row>
    <row r="52" spans="1:9" x14ac:dyDescent="0.2">
      <c r="A52" s="21" t="s">
        <v>812</v>
      </c>
      <c r="B52" s="21" t="s">
        <v>811</v>
      </c>
      <c r="C52" s="21" t="s">
        <v>399</v>
      </c>
      <c r="D52" s="24">
        <v>7595</v>
      </c>
      <c r="E52" s="22">
        <v>439.32897750000001</v>
      </c>
      <c r="F52" s="23">
        <v>0.61112456178471597</v>
      </c>
    </row>
    <row r="53" spans="1:9" x14ac:dyDescent="0.2">
      <c r="A53" s="21" t="s">
        <v>141</v>
      </c>
      <c r="B53" s="21" t="s">
        <v>140</v>
      </c>
      <c r="C53" s="21" t="s">
        <v>142</v>
      </c>
      <c r="D53" s="24">
        <v>6548</v>
      </c>
      <c r="E53" s="22">
        <v>433.16984400000001</v>
      </c>
      <c r="F53" s="23">
        <v>0.60255695538055898</v>
      </c>
    </row>
    <row r="54" spans="1:9" x14ac:dyDescent="0.2">
      <c r="A54" s="21" t="s">
        <v>245</v>
      </c>
      <c r="B54" s="21" t="s">
        <v>244</v>
      </c>
      <c r="C54" s="21" t="s">
        <v>112</v>
      </c>
      <c r="D54" s="24">
        <v>122486</v>
      </c>
      <c r="E54" s="22">
        <v>428.76224300000001</v>
      </c>
      <c r="F54" s="23">
        <v>0.59642580226387898</v>
      </c>
    </row>
    <row r="55" spans="1:9" x14ac:dyDescent="0.2">
      <c r="A55" s="21" t="s">
        <v>814</v>
      </c>
      <c r="B55" s="21" t="s">
        <v>813</v>
      </c>
      <c r="C55" s="21" t="s">
        <v>130</v>
      </c>
      <c r="D55" s="24">
        <v>8279</v>
      </c>
      <c r="E55" s="22">
        <v>407.59172799999999</v>
      </c>
      <c r="F55" s="23">
        <v>0.56697675072224296</v>
      </c>
    </row>
    <row r="56" spans="1:9" x14ac:dyDescent="0.2">
      <c r="A56" s="21" t="s">
        <v>466</v>
      </c>
      <c r="B56" s="21" t="s">
        <v>465</v>
      </c>
      <c r="C56" s="21" t="s">
        <v>103</v>
      </c>
      <c r="D56" s="24">
        <v>5898</v>
      </c>
      <c r="E56" s="22">
        <v>333.71768700000001</v>
      </c>
      <c r="F56" s="23">
        <v>0.464214940676624</v>
      </c>
    </row>
    <row r="57" spans="1:9" x14ac:dyDescent="0.2">
      <c r="A57" s="21" t="s">
        <v>738</v>
      </c>
      <c r="B57" s="21" t="s">
        <v>850</v>
      </c>
      <c r="C57" s="21" t="s">
        <v>139</v>
      </c>
      <c r="D57" s="24">
        <v>1565</v>
      </c>
      <c r="E57" s="22">
        <v>5.8053675</v>
      </c>
      <c r="F57" s="23">
        <v>8.0755034407825593E-3</v>
      </c>
    </row>
    <row r="58" spans="1:9" x14ac:dyDescent="0.2">
      <c r="A58" s="20" t="s">
        <v>25</v>
      </c>
      <c r="B58" s="20"/>
      <c r="C58" s="20"/>
      <c r="D58" s="20"/>
      <c r="E58" s="25">
        <f>SUM(E7:E57)</f>
        <v>71582.415387600035</v>
      </c>
      <c r="F58" s="26">
        <f>SUM(F7:F57)</f>
        <v>99.574065166777217</v>
      </c>
      <c r="G58" s="14"/>
      <c r="H58" s="14"/>
      <c r="I58" s="14"/>
    </row>
    <row r="59" spans="1:9" x14ac:dyDescent="0.2">
      <c r="A59" s="21"/>
      <c r="B59" s="21"/>
      <c r="C59" s="21"/>
      <c r="D59" s="21"/>
      <c r="E59" s="22"/>
      <c r="F59" s="23"/>
    </row>
    <row r="60" spans="1:9" x14ac:dyDescent="0.2">
      <c r="A60" s="20" t="s">
        <v>29</v>
      </c>
      <c r="B60" s="20"/>
      <c r="C60" s="20"/>
      <c r="D60" s="20"/>
      <c r="E60" s="25">
        <f>E58</f>
        <v>71582.415387600035</v>
      </c>
      <c r="F60" s="26">
        <f>F58</f>
        <v>99.574065166777217</v>
      </c>
      <c r="G60" s="14"/>
      <c r="H60" s="14"/>
      <c r="I60" s="14"/>
    </row>
    <row r="61" spans="1:9" x14ac:dyDescent="0.2">
      <c r="A61" s="20"/>
      <c r="B61" s="20"/>
      <c r="C61" s="20"/>
      <c r="D61" s="20"/>
      <c r="E61" s="25"/>
      <c r="F61" s="26"/>
      <c r="G61" s="14"/>
      <c r="H61" s="14"/>
      <c r="I61" s="14"/>
    </row>
    <row r="62" spans="1:9" x14ac:dyDescent="0.2">
      <c r="A62" s="20" t="s">
        <v>31</v>
      </c>
      <c r="B62" s="20"/>
      <c r="C62" s="20"/>
      <c r="D62" s="20"/>
      <c r="E62" s="25">
        <f>E64-(E58)</f>
        <v>306.19864829996368</v>
      </c>
      <c r="F62" s="26">
        <f>F64-(F58)</f>
        <v>0.42593483322278303</v>
      </c>
      <c r="G62" s="14"/>
      <c r="H62" s="14"/>
      <c r="I62" s="14"/>
    </row>
    <row r="63" spans="1:9" x14ac:dyDescent="0.2">
      <c r="A63" s="20"/>
      <c r="B63" s="20"/>
      <c r="C63" s="20"/>
      <c r="D63" s="20"/>
      <c r="E63" s="25"/>
      <c r="F63" s="26"/>
      <c r="G63" s="14"/>
      <c r="H63" s="14"/>
      <c r="I63" s="14"/>
    </row>
    <row r="64" spans="1:9" x14ac:dyDescent="0.2">
      <c r="A64" s="27" t="s">
        <v>30</v>
      </c>
      <c r="B64" s="27"/>
      <c r="C64" s="27"/>
      <c r="D64" s="27"/>
      <c r="E64" s="28">
        <v>71888.614035899998</v>
      </c>
      <c r="F64" s="29">
        <v>100</v>
      </c>
      <c r="G64" s="14"/>
      <c r="H64" s="14"/>
      <c r="I64" s="14"/>
    </row>
    <row r="65" spans="1:9" x14ac:dyDescent="0.2">
      <c r="A65" s="14"/>
      <c r="B65" s="14"/>
      <c r="C65" s="14"/>
      <c r="D65" s="14"/>
      <c r="E65" s="59"/>
      <c r="F65" s="15"/>
      <c r="G65" s="14"/>
      <c r="H65" s="14"/>
      <c r="I65" s="14"/>
    </row>
    <row r="66" spans="1:9" x14ac:dyDescent="0.2">
      <c r="A66" s="7" t="s">
        <v>851</v>
      </c>
    </row>
    <row r="67" spans="1:9" x14ac:dyDescent="0.2">
      <c r="A67" s="14" t="s">
        <v>34</v>
      </c>
    </row>
    <row r="68" spans="1:9" x14ac:dyDescent="0.2">
      <c r="A68" s="14" t="s">
        <v>35</v>
      </c>
    </row>
    <row r="69" spans="1:9" x14ac:dyDescent="0.2">
      <c r="A69" s="14" t="s">
        <v>36</v>
      </c>
      <c r="B69" s="14"/>
      <c r="C69" s="30" t="s">
        <v>38</v>
      </c>
      <c r="D69" s="14" t="s">
        <v>37</v>
      </c>
    </row>
    <row r="70" spans="1:9" x14ac:dyDescent="0.2">
      <c r="A70" s="7" t="s">
        <v>56</v>
      </c>
      <c r="C70" s="31">
        <v>173.17179999999999</v>
      </c>
      <c r="D70" s="31">
        <v>199.57050000000001</v>
      </c>
    </row>
    <row r="71" spans="1:9" x14ac:dyDescent="0.2">
      <c r="A71" s="7" t="s">
        <v>92</v>
      </c>
      <c r="C71" s="31">
        <v>173.17179999999999</v>
      </c>
      <c r="D71" s="31">
        <v>189.7595</v>
      </c>
    </row>
    <row r="72" spans="1:9" x14ac:dyDescent="0.2">
      <c r="A72" s="7" t="s">
        <v>57</v>
      </c>
      <c r="C72" s="31">
        <v>180.92439999999999</v>
      </c>
      <c r="D72" s="31">
        <v>208.89250000000001</v>
      </c>
    </row>
    <row r="73" spans="1:9" x14ac:dyDescent="0.2">
      <c r="A73" s="7" t="s">
        <v>93</v>
      </c>
      <c r="C73" s="31">
        <v>180.92439999999999</v>
      </c>
      <c r="D73" s="31">
        <v>199.07470000000001</v>
      </c>
    </row>
    <row r="75" spans="1:9" x14ac:dyDescent="0.2">
      <c r="A75" s="14" t="s">
        <v>39</v>
      </c>
    </row>
    <row r="76" spans="1:9" x14ac:dyDescent="0.2">
      <c r="A76" s="78" t="s">
        <v>40</v>
      </c>
      <c r="B76" s="79"/>
      <c r="C76" s="32" t="s">
        <v>41</v>
      </c>
    </row>
    <row r="77" spans="1:9" x14ac:dyDescent="0.2">
      <c r="A77" s="74" t="s">
        <v>92</v>
      </c>
      <c r="B77" s="75"/>
      <c r="C77" s="33">
        <v>9</v>
      </c>
    </row>
    <row r="78" spans="1:9" x14ac:dyDescent="0.2">
      <c r="A78" s="74" t="s">
        <v>93</v>
      </c>
      <c r="B78" s="75"/>
      <c r="C78" s="33">
        <v>9</v>
      </c>
    </row>
    <row r="79" spans="1:9" x14ac:dyDescent="0.2">
      <c r="A79" s="7" t="s">
        <v>42</v>
      </c>
    </row>
    <row r="80" spans="1:9" x14ac:dyDescent="0.2">
      <c r="A80" s="7" t="s">
        <v>43</v>
      </c>
    </row>
    <row r="82" spans="1:4" x14ac:dyDescent="0.2">
      <c r="A82" s="14" t="s">
        <v>321</v>
      </c>
      <c r="D82" s="51">
        <v>2.46E-2</v>
      </c>
    </row>
    <row r="84" spans="1:4" x14ac:dyDescent="0.2">
      <c r="A84" s="81" t="s">
        <v>45</v>
      </c>
      <c r="B84" s="81"/>
      <c r="C84" s="81"/>
      <c r="D84" s="30" t="s">
        <v>841</v>
      </c>
    </row>
    <row r="86" spans="1:4" x14ac:dyDescent="0.2">
      <c r="A86" s="14" t="s">
        <v>839</v>
      </c>
    </row>
    <row r="87" spans="1:4" x14ac:dyDescent="0.2">
      <c r="A87" s="14"/>
    </row>
    <row r="88" spans="1:4" x14ac:dyDescent="0.2">
      <c r="A88" s="61" t="s">
        <v>854</v>
      </c>
    </row>
    <row r="89" spans="1:4" x14ac:dyDescent="0.2">
      <c r="A89" s="62"/>
    </row>
    <row r="90" spans="1:4" x14ac:dyDescent="0.2">
      <c r="A90" s="63"/>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1" t="s">
        <v>870</v>
      </c>
    </row>
    <row r="103" spans="1:1" x14ac:dyDescent="0.2">
      <c r="A103" s="63"/>
    </row>
    <row r="104" spans="1:1" x14ac:dyDescent="0.2">
      <c r="A104" s="61" t="s">
        <v>855</v>
      </c>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5" spans="1:1" x14ac:dyDescent="0.2">
      <c r="A115" s="63"/>
    </row>
    <row r="116" spans="1:1" x14ac:dyDescent="0.2">
      <c r="A116" s="63"/>
    </row>
    <row r="119" spans="1:1" x14ac:dyDescent="0.2">
      <c r="A119" s="14" t="s">
        <v>871</v>
      </c>
    </row>
    <row r="121" spans="1:1" x14ac:dyDescent="0.2">
      <c r="A121" s="7" t="s">
        <v>1236</v>
      </c>
    </row>
  </sheetData>
  <mergeCells count="5">
    <mergeCell ref="A1:F1"/>
    <mergeCell ref="A76:B76"/>
    <mergeCell ref="A77:B77"/>
    <mergeCell ref="A78:B78"/>
    <mergeCell ref="A84:C84"/>
  </mergeCells>
  <conditionalFormatting sqref="F2:F3 F222:F65536">
    <cfRule type="cellIs" dxfId="27" priority="2" stopIfTrue="1" operator="between">
      <formula>0.009</formula>
      <formula>-0.009</formula>
    </cfRule>
  </conditionalFormatting>
  <conditionalFormatting sqref="F5:F121">
    <cfRule type="cellIs" dxfId="26" priority="1"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27"/>
  <sheetViews>
    <sheetView workbookViewId="0">
      <selection sqref="A1:F1"/>
    </sheetView>
  </sheetViews>
  <sheetFormatPr defaultColWidth="9.109375" defaultRowHeight="10.199999999999999" x14ac:dyDescent="0.2"/>
  <cols>
    <col min="1" max="1" width="38.6640625" style="7" bestFit="1" customWidth="1"/>
    <col min="2" max="2" width="26.109375" style="7" bestFit="1" customWidth="1"/>
    <col min="3" max="3" width="25.5546875" style="7" bestFit="1" customWidth="1"/>
    <col min="4" max="4" width="14.6640625" style="7" bestFit="1" customWidth="1"/>
    <col min="5" max="5" width="31.109375" style="10" customWidth="1"/>
    <col min="6" max="6" width="14.6640625" style="11" bestFit="1" customWidth="1"/>
    <col min="7" max="16384" width="9.109375" style="7"/>
  </cols>
  <sheetData>
    <row r="1" spans="1:6" s="1" customFormat="1" ht="13.8" x14ac:dyDescent="0.2">
      <c r="A1" s="76" t="s">
        <v>843</v>
      </c>
      <c r="B1" s="77"/>
      <c r="C1" s="77"/>
      <c r="D1" s="77"/>
      <c r="E1" s="77"/>
      <c r="F1" s="77"/>
    </row>
    <row r="2" spans="1:6" s="1" customFormat="1" ht="11.4" x14ac:dyDescent="0.2">
      <c r="E2" s="5"/>
      <c r="F2" s="9"/>
    </row>
    <row r="3" spans="1:6" s="1" customFormat="1" ht="12" x14ac:dyDescent="0.2">
      <c r="A3" s="8" t="s">
        <v>7</v>
      </c>
      <c r="B3" s="2"/>
      <c r="C3" s="3"/>
      <c r="D3" s="3"/>
      <c r="E3" s="4"/>
      <c r="F3" s="9"/>
    </row>
    <row r="4" spans="1:6" s="1" customFormat="1" ht="27" customHeight="1" x14ac:dyDescent="0.2">
      <c r="A4" s="6" t="s">
        <v>2</v>
      </c>
      <c r="B4" s="6" t="s">
        <v>0</v>
      </c>
      <c r="C4" s="13" t="s">
        <v>374</v>
      </c>
      <c r="D4" s="13" t="s">
        <v>1</v>
      </c>
      <c r="E4" s="52" t="s">
        <v>6</v>
      </c>
      <c r="F4" s="12" t="s">
        <v>3</v>
      </c>
    </row>
    <row r="5" spans="1:6" x14ac:dyDescent="0.2">
      <c r="A5" s="16" t="s">
        <v>95</v>
      </c>
      <c r="B5" s="17"/>
      <c r="C5" s="17"/>
      <c r="D5" s="17"/>
      <c r="E5" s="18"/>
      <c r="F5" s="19"/>
    </row>
    <row r="6" spans="1:6" x14ac:dyDescent="0.2">
      <c r="A6" s="20" t="s">
        <v>52</v>
      </c>
      <c r="B6" s="21"/>
      <c r="C6" s="21"/>
      <c r="D6" s="21"/>
      <c r="E6" s="22"/>
      <c r="F6" s="23"/>
    </row>
    <row r="7" spans="1:6" x14ac:dyDescent="0.2">
      <c r="A7" s="21" t="s">
        <v>100</v>
      </c>
      <c r="B7" s="21" t="s">
        <v>99</v>
      </c>
      <c r="C7" s="21" t="s">
        <v>98</v>
      </c>
      <c r="D7" s="24">
        <v>4546914</v>
      </c>
      <c r="E7" s="22">
        <v>55240.458189999998</v>
      </c>
      <c r="F7" s="23">
        <v>7.82453066262884</v>
      </c>
    </row>
    <row r="8" spans="1:6" x14ac:dyDescent="0.2">
      <c r="A8" s="21" t="s">
        <v>97</v>
      </c>
      <c r="B8" s="21" t="s">
        <v>96</v>
      </c>
      <c r="C8" s="21" t="s">
        <v>98</v>
      </c>
      <c r="D8" s="24">
        <v>3045417</v>
      </c>
      <c r="E8" s="22">
        <v>49206.32518</v>
      </c>
      <c r="F8" s="23">
        <v>6.9698263334805901</v>
      </c>
    </row>
    <row r="9" spans="1:6" x14ac:dyDescent="0.2">
      <c r="A9" s="21" t="s">
        <v>102</v>
      </c>
      <c r="B9" s="21" t="s">
        <v>101</v>
      </c>
      <c r="C9" s="21" t="s">
        <v>103</v>
      </c>
      <c r="D9" s="24">
        <v>1922741</v>
      </c>
      <c r="E9" s="22">
        <v>35921.60873</v>
      </c>
      <c r="F9" s="23">
        <v>5.0881136429408196</v>
      </c>
    </row>
    <row r="10" spans="1:6" x14ac:dyDescent="0.2">
      <c r="A10" s="21" t="s">
        <v>108</v>
      </c>
      <c r="B10" s="21" t="s">
        <v>107</v>
      </c>
      <c r="C10" s="21" t="s">
        <v>109</v>
      </c>
      <c r="D10" s="24">
        <v>2356802</v>
      </c>
      <c r="E10" s="22">
        <v>35152.880230000002</v>
      </c>
      <c r="F10" s="23">
        <v>4.9792271507470298</v>
      </c>
    </row>
    <row r="11" spans="1:6" x14ac:dyDescent="0.2">
      <c r="A11" s="21" t="s">
        <v>105</v>
      </c>
      <c r="B11" s="21" t="s">
        <v>104</v>
      </c>
      <c r="C11" s="21" t="s">
        <v>106</v>
      </c>
      <c r="D11" s="24">
        <v>883853</v>
      </c>
      <c r="E11" s="22">
        <v>33718.991950000003</v>
      </c>
      <c r="F11" s="23">
        <v>4.7761241501337004</v>
      </c>
    </row>
    <row r="12" spans="1:6" x14ac:dyDescent="0.2">
      <c r="A12" s="21" t="s">
        <v>118</v>
      </c>
      <c r="B12" s="21" t="s">
        <v>117</v>
      </c>
      <c r="C12" s="21" t="s">
        <v>98</v>
      </c>
      <c r="D12" s="24">
        <v>2252948</v>
      </c>
      <c r="E12" s="22">
        <v>26271.626629999999</v>
      </c>
      <c r="F12" s="23">
        <v>3.7212426337329698</v>
      </c>
    </row>
    <row r="13" spans="1:6" x14ac:dyDescent="0.2">
      <c r="A13" s="21" t="s">
        <v>114</v>
      </c>
      <c r="B13" s="21" t="s">
        <v>113</v>
      </c>
      <c r="C13" s="21" t="s">
        <v>98</v>
      </c>
      <c r="D13" s="24">
        <v>2871107</v>
      </c>
      <c r="E13" s="22">
        <v>25047.537469999999</v>
      </c>
      <c r="F13" s="23">
        <v>3.5478566141371801</v>
      </c>
    </row>
    <row r="14" spans="1:6" x14ac:dyDescent="0.2">
      <c r="A14" s="21" t="s">
        <v>116</v>
      </c>
      <c r="B14" s="21" t="s">
        <v>115</v>
      </c>
      <c r="C14" s="21" t="s">
        <v>103</v>
      </c>
      <c r="D14" s="24">
        <v>1462587</v>
      </c>
      <c r="E14" s="22">
        <v>24024.45406</v>
      </c>
      <c r="F14" s="23">
        <v>3.4029420393080199</v>
      </c>
    </row>
    <row r="15" spans="1:6" x14ac:dyDescent="0.2">
      <c r="A15" s="21" t="s">
        <v>135</v>
      </c>
      <c r="B15" s="21" t="s">
        <v>134</v>
      </c>
      <c r="C15" s="21" t="s">
        <v>136</v>
      </c>
      <c r="D15" s="24">
        <v>1650000</v>
      </c>
      <c r="E15" s="22">
        <v>23319.45</v>
      </c>
      <c r="F15" s="23">
        <v>3.3030817907602201</v>
      </c>
    </row>
    <row r="16" spans="1:6" x14ac:dyDescent="0.2">
      <c r="A16" s="21" t="s">
        <v>123</v>
      </c>
      <c r="B16" s="21" t="s">
        <v>122</v>
      </c>
      <c r="C16" s="21" t="s">
        <v>124</v>
      </c>
      <c r="D16" s="24">
        <v>5086849</v>
      </c>
      <c r="E16" s="22">
        <v>21161.291840000002</v>
      </c>
      <c r="F16" s="23">
        <v>2.99738963593339</v>
      </c>
    </row>
    <row r="17" spans="1:6" x14ac:dyDescent="0.2">
      <c r="A17" s="21" t="s">
        <v>111</v>
      </c>
      <c r="B17" s="21" t="s">
        <v>110</v>
      </c>
      <c r="C17" s="21" t="s">
        <v>112</v>
      </c>
      <c r="D17" s="24">
        <v>682403</v>
      </c>
      <c r="E17" s="22">
        <v>20546.130730000001</v>
      </c>
      <c r="F17" s="23">
        <v>2.9102551854714398</v>
      </c>
    </row>
    <row r="18" spans="1:6" x14ac:dyDescent="0.2">
      <c r="A18" s="21" t="s">
        <v>331</v>
      </c>
      <c r="B18" s="21" t="s">
        <v>330</v>
      </c>
      <c r="C18" s="21" t="s">
        <v>190</v>
      </c>
      <c r="D18" s="24">
        <v>658198</v>
      </c>
      <c r="E18" s="22">
        <v>18276.51297</v>
      </c>
      <c r="F18" s="23">
        <v>2.5887753437495298</v>
      </c>
    </row>
    <row r="19" spans="1:6" x14ac:dyDescent="0.2">
      <c r="A19" s="21" t="s">
        <v>126</v>
      </c>
      <c r="B19" s="21" t="s">
        <v>125</v>
      </c>
      <c r="C19" s="21" t="s">
        <v>127</v>
      </c>
      <c r="D19" s="24">
        <v>7500000</v>
      </c>
      <c r="E19" s="22">
        <v>17208.75</v>
      </c>
      <c r="F19" s="23">
        <v>2.43753213590993</v>
      </c>
    </row>
    <row r="20" spans="1:6" x14ac:dyDescent="0.2">
      <c r="A20" s="21" t="s">
        <v>159</v>
      </c>
      <c r="B20" s="21" t="s">
        <v>158</v>
      </c>
      <c r="C20" s="21" t="s">
        <v>160</v>
      </c>
      <c r="D20" s="24">
        <v>1308834</v>
      </c>
      <c r="E20" s="22">
        <v>16153.62923</v>
      </c>
      <c r="F20" s="23">
        <v>2.2880796315652798</v>
      </c>
    </row>
    <row r="21" spans="1:6" x14ac:dyDescent="0.2">
      <c r="A21" s="21" t="s">
        <v>270</v>
      </c>
      <c r="B21" s="21" t="s">
        <v>269</v>
      </c>
      <c r="C21" s="21" t="s">
        <v>98</v>
      </c>
      <c r="D21" s="24">
        <v>843530</v>
      </c>
      <c r="E21" s="22">
        <v>15250.17887</v>
      </c>
      <c r="F21" s="23">
        <v>2.16011047135903</v>
      </c>
    </row>
    <row r="22" spans="1:6" x14ac:dyDescent="0.2">
      <c r="A22" s="21" t="s">
        <v>494</v>
      </c>
      <c r="B22" s="21" t="s">
        <v>493</v>
      </c>
      <c r="C22" s="21" t="s">
        <v>133</v>
      </c>
      <c r="D22" s="24">
        <v>2439982</v>
      </c>
      <c r="E22" s="22">
        <v>14137.255709999999</v>
      </c>
      <c r="F22" s="23">
        <v>2.0024705517077801</v>
      </c>
    </row>
    <row r="23" spans="1:6" x14ac:dyDescent="0.2">
      <c r="A23" s="21" t="s">
        <v>141</v>
      </c>
      <c r="B23" s="21" t="s">
        <v>140</v>
      </c>
      <c r="C23" s="21" t="s">
        <v>142</v>
      </c>
      <c r="D23" s="24">
        <v>212347</v>
      </c>
      <c r="E23" s="22">
        <v>14047.391089999999</v>
      </c>
      <c r="F23" s="23">
        <v>1.98974168417636</v>
      </c>
    </row>
    <row r="24" spans="1:6" x14ac:dyDescent="0.2">
      <c r="A24" s="21" t="s">
        <v>147</v>
      </c>
      <c r="B24" s="21" t="s">
        <v>146</v>
      </c>
      <c r="C24" s="21" t="s">
        <v>148</v>
      </c>
      <c r="D24" s="24">
        <v>4232579</v>
      </c>
      <c r="E24" s="22">
        <v>13377.065930000001</v>
      </c>
      <c r="F24" s="23">
        <v>1.8947935258842701</v>
      </c>
    </row>
    <row r="25" spans="1:6" x14ac:dyDescent="0.2">
      <c r="A25" s="21" t="s">
        <v>335</v>
      </c>
      <c r="B25" s="21" t="s">
        <v>334</v>
      </c>
      <c r="C25" s="21" t="s">
        <v>121</v>
      </c>
      <c r="D25" s="24">
        <v>1606221</v>
      </c>
      <c r="E25" s="22">
        <v>12737.33253</v>
      </c>
      <c r="F25" s="23">
        <v>1.80417853520134</v>
      </c>
    </row>
    <row r="26" spans="1:6" x14ac:dyDescent="0.2">
      <c r="A26" s="21" t="s">
        <v>138</v>
      </c>
      <c r="B26" s="21" t="s">
        <v>137</v>
      </c>
      <c r="C26" s="21" t="s">
        <v>139</v>
      </c>
      <c r="D26" s="24">
        <v>1705342</v>
      </c>
      <c r="E26" s="22">
        <v>11495.710419999999</v>
      </c>
      <c r="F26" s="23">
        <v>1.6283090621843399</v>
      </c>
    </row>
    <row r="27" spans="1:6" x14ac:dyDescent="0.2">
      <c r="A27" s="21" t="s">
        <v>642</v>
      </c>
      <c r="B27" s="21" t="s">
        <v>641</v>
      </c>
      <c r="C27" s="21" t="s">
        <v>163</v>
      </c>
      <c r="D27" s="24">
        <v>26719</v>
      </c>
      <c r="E27" s="22">
        <v>11327.98763</v>
      </c>
      <c r="F27" s="23">
        <v>1.6045519798541601</v>
      </c>
    </row>
    <row r="28" spans="1:6" x14ac:dyDescent="0.2">
      <c r="A28" s="21" t="s">
        <v>120</v>
      </c>
      <c r="B28" s="21" t="s">
        <v>119</v>
      </c>
      <c r="C28" s="21" t="s">
        <v>121</v>
      </c>
      <c r="D28" s="24">
        <v>937043</v>
      </c>
      <c r="E28" s="22">
        <v>10838.307860000001</v>
      </c>
      <c r="F28" s="23">
        <v>1.5351913246247</v>
      </c>
    </row>
    <row r="29" spans="1:6" x14ac:dyDescent="0.2">
      <c r="A29" s="21" t="s">
        <v>150</v>
      </c>
      <c r="B29" s="21" t="s">
        <v>149</v>
      </c>
      <c r="C29" s="21" t="s">
        <v>98</v>
      </c>
      <c r="D29" s="24">
        <v>744258</v>
      </c>
      <c r="E29" s="22">
        <v>10626.515719999999</v>
      </c>
      <c r="F29" s="23">
        <v>1.5051920424349301</v>
      </c>
    </row>
    <row r="30" spans="1:6" x14ac:dyDescent="0.2">
      <c r="A30" s="21" t="s">
        <v>171</v>
      </c>
      <c r="B30" s="21" t="s">
        <v>170</v>
      </c>
      <c r="C30" s="21" t="s">
        <v>103</v>
      </c>
      <c r="D30" s="24">
        <v>674952</v>
      </c>
      <c r="E30" s="22">
        <v>10491.453890000001</v>
      </c>
      <c r="F30" s="23">
        <v>1.48606121939666</v>
      </c>
    </row>
    <row r="31" spans="1:6" x14ac:dyDescent="0.2">
      <c r="A31" s="21" t="s">
        <v>222</v>
      </c>
      <c r="B31" s="21" t="s">
        <v>221</v>
      </c>
      <c r="C31" s="21" t="s">
        <v>133</v>
      </c>
      <c r="D31" s="24">
        <v>634023</v>
      </c>
      <c r="E31" s="22">
        <v>9748.7376480000003</v>
      </c>
      <c r="F31" s="23">
        <v>1.38085923158597</v>
      </c>
    </row>
    <row r="32" spans="1:6" x14ac:dyDescent="0.2">
      <c r="A32" s="21" t="s">
        <v>525</v>
      </c>
      <c r="B32" s="21" t="s">
        <v>524</v>
      </c>
      <c r="C32" s="21" t="s">
        <v>526</v>
      </c>
      <c r="D32" s="24">
        <v>1758546</v>
      </c>
      <c r="E32" s="22">
        <v>9264.0203280000005</v>
      </c>
      <c r="F32" s="23">
        <v>1.31220148222404</v>
      </c>
    </row>
    <row r="33" spans="1:6" x14ac:dyDescent="0.2">
      <c r="A33" s="21" t="s">
        <v>274</v>
      </c>
      <c r="B33" s="21" t="s">
        <v>273</v>
      </c>
      <c r="C33" s="21" t="s">
        <v>112</v>
      </c>
      <c r="D33" s="24">
        <v>5039457</v>
      </c>
      <c r="E33" s="22">
        <v>9155.1815320000005</v>
      </c>
      <c r="F33" s="23">
        <v>1.2967850189199801</v>
      </c>
    </row>
    <row r="34" spans="1:6" x14ac:dyDescent="0.2">
      <c r="A34" s="21" t="s">
        <v>682</v>
      </c>
      <c r="B34" s="21" t="s">
        <v>681</v>
      </c>
      <c r="C34" s="21" t="s">
        <v>130</v>
      </c>
      <c r="D34" s="24">
        <v>459177</v>
      </c>
      <c r="E34" s="22">
        <v>8778.7754750000004</v>
      </c>
      <c r="F34" s="23">
        <v>1.2434690104888799</v>
      </c>
    </row>
    <row r="35" spans="1:6" x14ac:dyDescent="0.2">
      <c r="A35" s="21" t="s">
        <v>173</v>
      </c>
      <c r="B35" s="21" t="s">
        <v>172</v>
      </c>
      <c r="C35" s="21" t="s">
        <v>174</v>
      </c>
      <c r="D35" s="24">
        <v>3541198</v>
      </c>
      <c r="E35" s="22">
        <v>8533.2248209999998</v>
      </c>
      <c r="F35" s="23">
        <v>1.2086880060511001</v>
      </c>
    </row>
    <row r="36" spans="1:6" x14ac:dyDescent="0.2">
      <c r="A36" s="21" t="s">
        <v>144</v>
      </c>
      <c r="B36" s="21" t="s">
        <v>143</v>
      </c>
      <c r="C36" s="21" t="s">
        <v>145</v>
      </c>
      <c r="D36" s="24">
        <v>550412</v>
      </c>
      <c r="E36" s="22">
        <v>7997.4863599999999</v>
      </c>
      <c r="F36" s="23">
        <v>1.13280337090151</v>
      </c>
    </row>
    <row r="37" spans="1:6" x14ac:dyDescent="0.2">
      <c r="A37" s="21" t="s">
        <v>152</v>
      </c>
      <c r="B37" s="21" t="s">
        <v>151</v>
      </c>
      <c r="C37" s="21" t="s">
        <v>153</v>
      </c>
      <c r="D37" s="24">
        <v>1330000</v>
      </c>
      <c r="E37" s="22">
        <v>7964.04</v>
      </c>
      <c r="F37" s="23">
        <v>1.12806586368401</v>
      </c>
    </row>
    <row r="38" spans="1:6" x14ac:dyDescent="0.2">
      <c r="A38" s="21" t="s">
        <v>241</v>
      </c>
      <c r="B38" s="21" t="s">
        <v>240</v>
      </c>
      <c r="C38" s="21" t="s">
        <v>121</v>
      </c>
      <c r="D38" s="24">
        <v>273160</v>
      </c>
      <c r="E38" s="22">
        <v>7942.9464799999996</v>
      </c>
      <c r="F38" s="23">
        <v>1.1250780735854</v>
      </c>
    </row>
    <row r="39" spans="1:6" x14ac:dyDescent="0.2">
      <c r="A39" s="21" t="s">
        <v>192</v>
      </c>
      <c r="B39" s="21" t="s">
        <v>191</v>
      </c>
      <c r="C39" s="21" t="s">
        <v>182</v>
      </c>
      <c r="D39" s="24">
        <v>188945</v>
      </c>
      <c r="E39" s="22">
        <v>7819.5832979999996</v>
      </c>
      <c r="F39" s="23">
        <v>1.107604304688</v>
      </c>
    </row>
    <row r="40" spans="1:6" x14ac:dyDescent="0.2">
      <c r="A40" s="21" t="s">
        <v>286</v>
      </c>
      <c r="B40" s="21" t="s">
        <v>285</v>
      </c>
      <c r="C40" s="21" t="s">
        <v>190</v>
      </c>
      <c r="D40" s="24">
        <v>300000</v>
      </c>
      <c r="E40" s="22">
        <v>7771.95</v>
      </c>
      <c r="F40" s="23">
        <v>1.10085728967445</v>
      </c>
    </row>
    <row r="41" spans="1:6" x14ac:dyDescent="0.2">
      <c r="A41" s="21" t="s">
        <v>129</v>
      </c>
      <c r="B41" s="21" t="s">
        <v>128</v>
      </c>
      <c r="C41" s="21" t="s">
        <v>130</v>
      </c>
      <c r="D41" s="24">
        <v>447035</v>
      </c>
      <c r="E41" s="22">
        <v>7686.0962730000001</v>
      </c>
      <c r="F41" s="23">
        <v>1.0886965447888499</v>
      </c>
    </row>
    <row r="42" spans="1:6" x14ac:dyDescent="0.2">
      <c r="A42" s="21" t="s">
        <v>598</v>
      </c>
      <c r="B42" s="21" t="s">
        <v>597</v>
      </c>
      <c r="C42" s="21" t="s">
        <v>153</v>
      </c>
      <c r="D42" s="24">
        <v>4200152</v>
      </c>
      <c r="E42" s="22">
        <v>7532.5525969999999</v>
      </c>
      <c r="F42" s="23">
        <v>1.0669478620248001</v>
      </c>
    </row>
    <row r="43" spans="1:6" x14ac:dyDescent="0.2">
      <c r="A43" s="21" t="s">
        <v>652</v>
      </c>
      <c r="B43" s="21" t="s">
        <v>651</v>
      </c>
      <c r="C43" s="21" t="s">
        <v>160</v>
      </c>
      <c r="D43" s="24">
        <v>111808</v>
      </c>
      <c r="E43" s="22">
        <v>6265.0494719999997</v>
      </c>
      <c r="F43" s="23">
        <v>0.88741247452984995</v>
      </c>
    </row>
    <row r="44" spans="1:6" x14ac:dyDescent="0.2">
      <c r="A44" s="21" t="s">
        <v>306</v>
      </c>
      <c r="B44" s="21" t="s">
        <v>305</v>
      </c>
      <c r="C44" s="21" t="s">
        <v>190</v>
      </c>
      <c r="D44" s="24">
        <v>675384</v>
      </c>
      <c r="E44" s="22">
        <v>5990.6560799999997</v>
      </c>
      <c r="F44" s="23">
        <v>0.84854604257626098</v>
      </c>
    </row>
    <row r="45" spans="1:6" x14ac:dyDescent="0.2">
      <c r="A45" s="21" t="s">
        <v>201</v>
      </c>
      <c r="B45" s="21" t="s">
        <v>200</v>
      </c>
      <c r="C45" s="21" t="s">
        <v>202</v>
      </c>
      <c r="D45" s="24">
        <v>287280</v>
      </c>
      <c r="E45" s="22">
        <v>5216.7175200000001</v>
      </c>
      <c r="F45" s="23">
        <v>0.73892157181459295</v>
      </c>
    </row>
    <row r="46" spans="1:6" x14ac:dyDescent="0.2">
      <c r="A46" s="21" t="s">
        <v>179</v>
      </c>
      <c r="B46" s="21" t="s">
        <v>178</v>
      </c>
      <c r="C46" s="21" t="s">
        <v>130</v>
      </c>
      <c r="D46" s="24">
        <v>449000</v>
      </c>
      <c r="E46" s="22">
        <v>5086.0474999999997</v>
      </c>
      <c r="F46" s="23">
        <v>0.72041282638276305</v>
      </c>
    </row>
    <row r="47" spans="1:6" x14ac:dyDescent="0.2">
      <c r="A47" s="21" t="s">
        <v>210</v>
      </c>
      <c r="B47" s="21" t="s">
        <v>209</v>
      </c>
      <c r="C47" s="21" t="s">
        <v>103</v>
      </c>
      <c r="D47" s="24">
        <v>514568</v>
      </c>
      <c r="E47" s="22">
        <v>4988.994044</v>
      </c>
      <c r="F47" s="23">
        <v>0.70666569670157697</v>
      </c>
    </row>
    <row r="48" spans="1:6" x14ac:dyDescent="0.2">
      <c r="A48" s="21" t="s">
        <v>176</v>
      </c>
      <c r="B48" s="21" t="s">
        <v>175</v>
      </c>
      <c r="C48" s="21" t="s">
        <v>177</v>
      </c>
      <c r="D48" s="24">
        <v>140000</v>
      </c>
      <c r="E48" s="22">
        <v>4923.7299999999996</v>
      </c>
      <c r="F48" s="23">
        <v>0.69742137595954501</v>
      </c>
    </row>
    <row r="49" spans="1:9" x14ac:dyDescent="0.2">
      <c r="A49" s="21" t="s">
        <v>215</v>
      </c>
      <c r="B49" s="21" t="s">
        <v>214</v>
      </c>
      <c r="C49" s="21" t="s">
        <v>216</v>
      </c>
      <c r="D49" s="24">
        <v>184500</v>
      </c>
      <c r="E49" s="22">
        <v>4879.8405000000002</v>
      </c>
      <c r="F49" s="23">
        <v>0.691204650940062</v>
      </c>
    </row>
    <row r="50" spans="1:9" x14ac:dyDescent="0.2">
      <c r="A50" s="21" t="s">
        <v>370</v>
      </c>
      <c r="B50" s="21" t="s">
        <v>369</v>
      </c>
      <c r="C50" s="21" t="s">
        <v>124</v>
      </c>
      <c r="D50" s="24">
        <v>2564372</v>
      </c>
      <c r="E50" s="22">
        <v>4424.0545739999998</v>
      </c>
      <c r="F50" s="23">
        <v>0.62664488676657704</v>
      </c>
    </row>
    <row r="51" spans="1:9" x14ac:dyDescent="0.2">
      <c r="A51" s="21" t="s">
        <v>716</v>
      </c>
      <c r="B51" s="21" t="s">
        <v>715</v>
      </c>
      <c r="C51" s="21" t="s">
        <v>133</v>
      </c>
      <c r="D51" s="24">
        <v>1434205</v>
      </c>
      <c r="E51" s="22">
        <v>4405.8777600000003</v>
      </c>
      <c r="F51" s="23">
        <v>0.62407023327614597</v>
      </c>
    </row>
    <row r="52" spans="1:9" x14ac:dyDescent="0.2">
      <c r="A52" s="21" t="s">
        <v>640</v>
      </c>
      <c r="B52" s="21" t="s">
        <v>639</v>
      </c>
      <c r="C52" s="21" t="s">
        <v>136</v>
      </c>
      <c r="D52" s="24">
        <v>182362</v>
      </c>
      <c r="E52" s="22">
        <v>3674.5943000000002</v>
      </c>
      <c r="F52" s="23">
        <v>0.52048764103618606</v>
      </c>
    </row>
    <row r="53" spans="1:9" x14ac:dyDescent="0.2">
      <c r="A53" s="21" t="s">
        <v>220</v>
      </c>
      <c r="B53" s="21" t="s">
        <v>219</v>
      </c>
      <c r="C53" s="21" t="s">
        <v>109</v>
      </c>
      <c r="D53" s="24">
        <v>838751</v>
      </c>
      <c r="E53" s="22">
        <v>3633.0499570000002</v>
      </c>
      <c r="F53" s="23">
        <v>0.514603095608554</v>
      </c>
    </row>
    <row r="54" spans="1:9" x14ac:dyDescent="0.2">
      <c r="A54" s="21" t="s">
        <v>249</v>
      </c>
      <c r="B54" s="21" t="s">
        <v>248</v>
      </c>
      <c r="C54" s="21" t="s">
        <v>148</v>
      </c>
      <c r="D54" s="24">
        <v>67086</v>
      </c>
      <c r="E54" s="22">
        <v>3302.5431509999999</v>
      </c>
      <c r="F54" s="23">
        <v>0.46778848323043498</v>
      </c>
    </row>
    <row r="55" spans="1:9" x14ac:dyDescent="0.2">
      <c r="A55" s="21" t="s">
        <v>382</v>
      </c>
      <c r="B55" s="21" t="s">
        <v>381</v>
      </c>
      <c r="C55" s="21" t="s">
        <v>383</v>
      </c>
      <c r="D55" s="24">
        <v>196039</v>
      </c>
      <c r="E55" s="22">
        <v>2219.749597</v>
      </c>
      <c r="F55" s="23">
        <v>0.31441626941879097</v>
      </c>
    </row>
    <row r="56" spans="1:9" x14ac:dyDescent="0.2">
      <c r="A56" s="21" t="s">
        <v>181</v>
      </c>
      <c r="B56" s="21" t="s">
        <v>180</v>
      </c>
      <c r="C56" s="21" t="s">
        <v>182</v>
      </c>
      <c r="D56" s="24">
        <v>124730</v>
      </c>
      <c r="E56" s="22">
        <v>2028.4839899999999</v>
      </c>
      <c r="F56" s="23">
        <v>0.287324466495463</v>
      </c>
    </row>
    <row r="57" spans="1:9" x14ac:dyDescent="0.2">
      <c r="A57" s="21" t="s">
        <v>718</v>
      </c>
      <c r="B57" s="21" t="s">
        <v>717</v>
      </c>
      <c r="C57" s="21" t="s">
        <v>361</v>
      </c>
      <c r="D57" s="24">
        <v>600000</v>
      </c>
      <c r="E57" s="22">
        <v>1171.44</v>
      </c>
      <c r="F57" s="23">
        <v>0.165928533175875</v>
      </c>
    </row>
    <row r="58" spans="1:9" x14ac:dyDescent="0.2">
      <c r="A58" s="21" t="s">
        <v>390</v>
      </c>
      <c r="B58" s="21" t="s">
        <v>1231</v>
      </c>
      <c r="C58" s="21" t="s">
        <v>190</v>
      </c>
      <c r="D58" s="24">
        <v>26815</v>
      </c>
      <c r="E58" s="22">
        <v>424.293745</v>
      </c>
      <c r="F58" s="23">
        <v>6.0099056497600001E-2</v>
      </c>
    </row>
    <row r="59" spans="1:9" x14ac:dyDescent="0.2">
      <c r="A59" s="21" t="s">
        <v>581</v>
      </c>
      <c r="B59" s="21" t="s">
        <v>580</v>
      </c>
      <c r="C59" s="21" t="s">
        <v>190</v>
      </c>
      <c r="D59" s="24">
        <v>519</v>
      </c>
      <c r="E59" s="22">
        <v>4.2871994999999998</v>
      </c>
      <c r="F59" s="23">
        <v>6.0726005981300197E-4</v>
      </c>
    </row>
    <row r="60" spans="1:9" x14ac:dyDescent="0.2">
      <c r="A60" s="20" t="s">
        <v>25</v>
      </c>
      <c r="B60" s="20"/>
      <c r="C60" s="20"/>
      <c r="D60" s="20"/>
      <c r="E60" s="25">
        <f>SUM(E7:E59)</f>
        <v>688412.85106149991</v>
      </c>
      <c r="F60" s="26">
        <f>SUM(F7:F59)</f>
        <v>97.510187970409618</v>
      </c>
      <c r="G60" s="14"/>
      <c r="H60" s="14"/>
      <c r="I60" s="14"/>
    </row>
    <row r="61" spans="1:9" x14ac:dyDescent="0.2">
      <c r="A61" s="21"/>
      <c r="B61" s="21"/>
      <c r="C61" s="21"/>
      <c r="D61" s="21"/>
      <c r="E61" s="22"/>
      <c r="F61" s="23"/>
    </row>
    <row r="62" spans="1:9" x14ac:dyDescent="0.2">
      <c r="A62" s="20" t="s">
        <v>308</v>
      </c>
      <c r="B62" s="21"/>
      <c r="C62" s="21"/>
      <c r="D62" s="21"/>
      <c r="E62" s="22"/>
      <c r="F62" s="23"/>
    </row>
    <row r="63" spans="1:9" x14ac:dyDescent="0.2">
      <c r="A63" s="21" t="s">
        <v>311</v>
      </c>
      <c r="B63" s="21" t="s">
        <v>310</v>
      </c>
      <c r="C63" s="21" t="s">
        <v>213</v>
      </c>
      <c r="D63" s="24">
        <v>3000</v>
      </c>
      <c r="E63" s="22">
        <v>2.9999999999999997E-4</v>
      </c>
      <c r="F63" s="23">
        <v>4.2493478072084299E-8</v>
      </c>
    </row>
    <row r="64" spans="1:9" x14ac:dyDescent="0.2">
      <c r="A64" s="21"/>
      <c r="B64" s="21" t="s">
        <v>309</v>
      </c>
      <c r="C64" s="21" t="s">
        <v>187</v>
      </c>
      <c r="D64" s="24">
        <v>2900</v>
      </c>
      <c r="E64" s="22">
        <v>2.9E-4</v>
      </c>
      <c r="F64" s="23">
        <v>4.1077028803014802E-8</v>
      </c>
    </row>
    <row r="65" spans="1:9" x14ac:dyDescent="0.2">
      <c r="A65" s="20" t="s">
        <v>25</v>
      </c>
      <c r="B65" s="20"/>
      <c r="C65" s="20"/>
      <c r="D65" s="20"/>
      <c r="E65" s="25">
        <f>SUM(E62:E64)</f>
        <v>5.9000000000000003E-4</v>
      </c>
      <c r="F65" s="26">
        <f>SUM(F62:F64)</f>
        <v>8.3570506875099102E-8</v>
      </c>
      <c r="G65" s="14"/>
      <c r="H65" s="14"/>
      <c r="I65" s="14"/>
    </row>
    <row r="66" spans="1:9" x14ac:dyDescent="0.2">
      <c r="A66" s="21"/>
      <c r="B66" s="21"/>
      <c r="C66" s="21"/>
      <c r="D66" s="21"/>
      <c r="E66" s="22"/>
      <c r="F66" s="23"/>
    </row>
    <row r="67" spans="1:9" x14ac:dyDescent="0.2">
      <c r="A67" s="20" t="s">
        <v>29</v>
      </c>
      <c r="B67" s="20"/>
      <c r="C67" s="20"/>
      <c r="D67" s="20"/>
      <c r="E67" s="25">
        <f>E60+E65</f>
        <v>688412.85165149986</v>
      </c>
      <c r="F67" s="26">
        <f>F60+F65</f>
        <v>97.51018805398013</v>
      </c>
      <c r="G67" s="14"/>
      <c r="H67" s="14"/>
      <c r="I67" s="14"/>
    </row>
    <row r="68" spans="1:9" x14ac:dyDescent="0.2">
      <c r="A68" s="20"/>
      <c r="B68" s="20"/>
      <c r="C68" s="20"/>
      <c r="D68" s="20"/>
      <c r="E68" s="25"/>
      <c r="F68" s="26"/>
      <c r="G68" s="14"/>
      <c r="H68" s="14"/>
      <c r="I68" s="14"/>
    </row>
    <row r="69" spans="1:9" x14ac:dyDescent="0.2">
      <c r="A69" s="20" t="s">
        <v>31</v>
      </c>
      <c r="B69" s="20"/>
      <c r="C69" s="20"/>
      <c r="D69" s="20"/>
      <c r="E69" s="25">
        <f>E71-(E60+E65)</f>
        <v>17577.840593300178</v>
      </c>
      <c r="F69" s="26">
        <f>F71-(F60+F65)</f>
        <v>2.48981194601987</v>
      </c>
      <c r="G69" s="14"/>
      <c r="H69" s="14"/>
      <c r="I69" s="14"/>
    </row>
    <row r="70" spans="1:9" x14ac:dyDescent="0.2">
      <c r="A70" s="20"/>
      <c r="B70" s="20"/>
      <c r="C70" s="20"/>
      <c r="D70" s="20"/>
      <c r="E70" s="25"/>
      <c r="F70" s="26"/>
      <c r="G70" s="14"/>
      <c r="H70" s="14"/>
      <c r="I70" s="14"/>
    </row>
    <row r="71" spans="1:9" x14ac:dyDescent="0.2">
      <c r="A71" s="27" t="s">
        <v>30</v>
      </c>
      <c r="B71" s="27"/>
      <c r="C71" s="27"/>
      <c r="D71" s="27"/>
      <c r="E71" s="28">
        <v>705990.69224480004</v>
      </c>
      <c r="F71" s="29">
        <v>100</v>
      </c>
      <c r="G71" s="14"/>
      <c r="H71" s="14"/>
      <c r="I71" s="14"/>
    </row>
    <row r="72" spans="1:9" x14ac:dyDescent="0.2">
      <c r="F72" s="15" t="s">
        <v>683</v>
      </c>
    </row>
    <row r="73" spans="1:9" x14ac:dyDescent="0.2">
      <c r="A73" s="14" t="s">
        <v>33</v>
      </c>
    </row>
    <row r="74" spans="1:9" x14ac:dyDescent="0.2">
      <c r="A74" s="14" t="s">
        <v>320</v>
      </c>
    </row>
    <row r="76" spans="1:9" x14ac:dyDescent="0.2">
      <c r="A76" s="14" t="s">
        <v>34</v>
      </c>
    </row>
    <row r="77" spans="1:9" x14ac:dyDescent="0.2">
      <c r="A77" s="14" t="s">
        <v>35</v>
      </c>
    </row>
    <row r="78" spans="1:9" x14ac:dyDescent="0.2">
      <c r="A78" s="14" t="s">
        <v>36</v>
      </c>
      <c r="B78" s="14"/>
      <c r="C78" s="30" t="s">
        <v>38</v>
      </c>
      <c r="D78" s="14" t="s">
        <v>37</v>
      </c>
    </row>
    <row r="79" spans="1:9" x14ac:dyDescent="0.2">
      <c r="A79" s="7" t="s">
        <v>56</v>
      </c>
      <c r="C79" s="31">
        <v>1225.6288999999999</v>
      </c>
      <c r="D79" s="31">
        <v>1481.9204</v>
      </c>
    </row>
    <row r="80" spans="1:9" x14ac:dyDescent="0.2">
      <c r="A80" s="7" t="s">
        <v>92</v>
      </c>
      <c r="C80" s="31">
        <v>59.640500000000003</v>
      </c>
      <c r="D80" s="31">
        <v>72.111900000000006</v>
      </c>
    </row>
    <row r="81" spans="1:4" x14ac:dyDescent="0.2">
      <c r="A81" s="7" t="s">
        <v>57</v>
      </c>
      <c r="C81" s="31">
        <v>1350.9780000000001</v>
      </c>
      <c r="D81" s="31">
        <v>1639.7183</v>
      </c>
    </row>
    <row r="82" spans="1:4" x14ac:dyDescent="0.2">
      <c r="A82" s="7" t="s">
        <v>93</v>
      </c>
      <c r="C82" s="31">
        <v>68.4148</v>
      </c>
      <c r="D82" s="31">
        <v>83.031099999999995</v>
      </c>
    </row>
    <row r="84" spans="1:4" x14ac:dyDescent="0.2">
      <c r="A84" s="7" t="s">
        <v>43</v>
      </c>
    </row>
    <row r="86" spans="1:4" x14ac:dyDescent="0.2">
      <c r="A86" s="14" t="s">
        <v>39</v>
      </c>
      <c r="D86" s="30" t="s">
        <v>46</v>
      </c>
    </row>
    <row r="88" spans="1:4" x14ac:dyDescent="0.2">
      <c r="A88" s="14" t="s">
        <v>321</v>
      </c>
      <c r="D88" s="51">
        <v>0.17630000000000001</v>
      </c>
    </row>
    <row r="90" spans="1:4" x14ac:dyDescent="0.2">
      <c r="A90" s="81" t="s">
        <v>45</v>
      </c>
      <c r="B90" s="81"/>
      <c r="C90" s="81"/>
      <c r="D90" s="30" t="s">
        <v>841</v>
      </c>
    </row>
    <row r="92" spans="1:4" x14ac:dyDescent="0.2">
      <c r="A92" s="14" t="s">
        <v>839</v>
      </c>
    </row>
    <row r="93" spans="1:4" x14ac:dyDescent="0.2">
      <c r="A93" s="60"/>
    </row>
    <row r="94" spans="1:4" x14ac:dyDescent="0.2">
      <c r="A94" s="61" t="s">
        <v>854</v>
      </c>
    </row>
    <row r="95" spans="1:4" x14ac:dyDescent="0.2">
      <c r="A95" s="62"/>
    </row>
    <row r="96" spans="1:4"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1" t="s">
        <v>865</v>
      </c>
    </row>
    <row r="109" spans="1:1" x14ac:dyDescent="0.2">
      <c r="A109" s="63"/>
    </row>
    <row r="110" spans="1:1" x14ac:dyDescent="0.2">
      <c r="A110" s="61" t="s">
        <v>855</v>
      </c>
    </row>
    <row r="111" spans="1:1" x14ac:dyDescent="0.2">
      <c r="A111" s="63"/>
    </row>
    <row r="112" spans="1:1"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5" spans="1:1" x14ac:dyDescent="0.2">
      <c r="A125" s="14" t="s">
        <v>872</v>
      </c>
    </row>
    <row r="127" spans="1:1" x14ac:dyDescent="0.2">
      <c r="A127" s="7" t="s">
        <v>1236</v>
      </c>
    </row>
  </sheetData>
  <mergeCells count="2">
    <mergeCell ref="A1:F1"/>
    <mergeCell ref="A90:C90"/>
  </mergeCells>
  <conditionalFormatting sqref="F2:F3">
    <cfRule type="cellIs" dxfId="25" priority="3" stopIfTrue="1" operator="between">
      <formula>0.009</formula>
      <formula>-0.009</formula>
    </cfRule>
  </conditionalFormatting>
  <conditionalFormatting sqref="F5:F124">
    <cfRule type="cellIs" dxfId="24" priority="1" stopIfTrue="1" operator="between">
      <formula>0.009</formula>
      <formula>-0.009</formula>
    </cfRule>
  </conditionalFormatting>
  <conditionalFormatting sqref="F225:F65536">
    <cfRule type="cellIs" dxfId="23"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63"/>
  <sheetViews>
    <sheetView workbookViewId="0">
      <selection sqref="A1:F1"/>
    </sheetView>
  </sheetViews>
  <sheetFormatPr defaultColWidth="9.109375" defaultRowHeight="10.199999999999999" x14ac:dyDescent="0.2"/>
  <cols>
    <col min="1" max="1" width="31.6640625" style="7" bestFit="1" customWidth="1"/>
    <col min="2" max="2" width="33.5546875" style="7" bestFit="1" customWidth="1"/>
    <col min="3" max="3" width="18.88671875" style="7" bestFit="1" customWidth="1"/>
    <col min="4" max="4" width="14.6640625" style="7" bestFit="1" customWidth="1"/>
    <col min="5" max="5" width="31.109375" style="10" customWidth="1"/>
    <col min="6" max="6" width="13.5546875" style="11" bestFit="1" customWidth="1"/>
    <col min="7" max="16384" width="9.109375" style="7"/>
  </cols>
  <sheetData>
    <row r="1" spans="1:9" s="1" customFormat="1" ht="13.8" x14ac:dyDescent="0.2">
      <c r="A1" s="76" t="s">
        <v>23</v>
      </c>
      <c r="B1" s="77"/>
      <c r="C1" s="77"/>
      <c r="D1" s="77"/>
      <c r="E1" s="77"/>
      <c r="F1" s="77"/>
    </row>
    <row r="2" spans="1:9" s="1" customFormat="1" ht="11.4" x14ac:dyDescent="0.2">
      <c r="E2" s="5"/>
      <c r="F2" s="9"/>
    </row>
    <row r="3" spans="1:9" s="1" customFormat="1" ht="12" x14ac:dyDescent="0.2">
      <c r="A3" s="8" t="s">
        <v>7</v>
      </c>
      <c r="B3" s="2"/>
      <c r="C3" s="3"/>
      <c r="D3" s="3"/>
      <c r="E3" s="4"/>
      <c r="F3" s="9"/>
    </row>
    <row r="4" spans="1:9" s="1" customFormat="1" ht="27" customHeight="1" x14ac:dyDescent="0.2">
      <c r="A4" s="6" t="s">
        <v>2</v>
      </c>
      <c r="B4" s="6" t="s">
        <v>0</v>
      </c>
      <c r="C4" s="13" t="s">
        <v>374</v>
      </c>
      <c r="D4" s="13" t="s">
        <v>1</v>
      </c>
      <c r="E4" s="52" t="s">
        <v>6</v>
      </c>
      <c r="F4" s="12" t="s">
        <v>3</v>
      </c>
    </row>
    <row r="5" spans="1:9" x14ac:dyDescent="0.2">
      <c r="A5" s="16" t="s">
        <v>423</v>
      </c>
      <c r="B5" s="17"/>
      <c r="C5" s="17"/>
      <c r="D5" s="17"/>
      <c r="E5" s="18"/>
      <c r="F5" s="19"/>
    </row>
    <row r="6" spans="1:9" x14ac:dyDescent="0.2">
      <c r="A6" s="21" t="s">
        <v>816</v>
      </c>
      <c r="B6" s="21" t="s">
        <v>815</v>
      </c>
      <c r="C6" s="21" t="s">
        <v>426</v>
      </c>
      <c r="D6" s="24">
        <v>4567726.341</v>
      </c>
      <c r="E6" s="22">
        <v>340413.67784999998</v>
      </c>
      <c r="F6" s="23">
        <v>99.159110131740306</v>
      </c>
    </row>
    <row r="7" spans="1:9" x14ac:dyDescent="0.2">
      <c r="A7" s="20" t="s">
        <v>25</v>
      </c>
      <c r="B7" s="20"/>
      <c r="C7" s="20"/>
      <c r="D7" s="20"/>
      <c r="E7" s="25">
        <f>SUM(E6:E6)</f>
        <v>340413.67784999998</v>
      </c>
      <c r="F7" s="26">
        <f>SUM(F6:F6)</f>
        <v>99.159110131740306</v>
      </c>
      <c r="G7" s="14"/>
      <c r="H7" s="14"/>
      <c r="I7" s="14"/>
    </row>
    <row r="8" spans="1:9" x14ac:dyDescent="0.2">
      <c r="A8" s="21"/>
      <c r="B8" s="21"/>
      <c r="C8" s="21"/>
      <c r="D8" s="21"/>
      <c r="E8" s="22"/>
      <c r="F8" s="23"/>
    </row>
    <row r="9" spans="1:9" x14ac:dyDescent="0.2">
      <c r="A9" s="20" t="s">
        <v>29</v>
      </c>
      <c r="B9" s="20"/>
      <c r="C9" s="20"/>
      <c r="D9" s="20"/>
      <c r="E9" s="25">
        <f>E7</f>
        <v>340413.67784999998</v>
      </c>
      <c r="F9" s="26">
        <f>F7</f>
        <v>99.159110131740306</v>
      </c>
      <c r="G9" s="14"/>
      <c r="H9" s="14"/>
      <c r="I9" s="14"/>
    </row>
    <row r="10" spans="1:9" x14ac:dyDescent="0.2">
      <c r="A10" s="20"/>
      <c r="B10" s="20"/>
      <c r="C10" s="20"/>
      <c r="D10" s="20"/>
      <c r="E10" s="25"/>
      <c r="F10" s="26"/>
      <c r="G10" s="14"/>
      <c r="H10" s="14"/>
      <c r="I10" s="14"/>
    </row>
    <row r="11" spans="1:9" x14ac:dyDescent="0.2">
      <c r="A11" s="20" t="s">
        <v>31</v>
      </c>
      <c r="B11" s="20"/>
      <c r="C11" s="20"/>
      <c r="D11" s="20"/>
      <c r="E11" s="25">
        <f>E13-(E7)</f>
        <v>2886.778757299995</v>
      </c>
      <c r="F11" s="26">
        <f>F13-(F7)</f>
        <v>0.84088986825969414</v>
      </c>
      <c r="G11" s="14"/>
      <c r="H11" s="14"/>
      <c r="I11" s="14"/>
    </row>
    <row r="12" spans="1:9" x14ac:dyDescent="0.2">
      <c r="A12" s="20"/>
      <c r="B12" s="20"/>
      <c r="C12" s="20"/>
      <c r="D12" s="20"/>
      <c r="E12" s="25"/>
      <c r="F12" s="26"/>
      <c r="G12" s="14"/>
      <c r="H12" s="14"/>
      <c r="I12" s="14"/>
    </row>
    <row r="13" spans="1:9" x14ac:dyDescent="0.2">
      <c r="A13" s="27" t="s">
        <v>30</v>
      </c>
      <c r="B13" s="27"/>
      <c r="C13" s="27"/>
      <c r="D13" s="27"/>
      <c r="E13" s="28">
        <v>343300.45660729997</v>
      </c>
      <c r="F13" s="29">
        <v>100</v>
      </c>
      <c r="G13" s="14"/>
      <c r="H13" s="14"/>
      <c r="I13" s="14"/>
    </row>
    <row r="15" spans="1:9" x14ac:dyDescent="0.2">
      <c r="A15" s="14" t="s">
        <v>34</v>
      </c>
    </row>
    <row r="16" spans="1:9" x14ac:dyDescent="0.2">
      <c r="A16" s="14" t="s">
        <v>35</v>
      </c>
    </row>
    <row r="17" spans="1:6" x14ac:dyDescent="0.2">
      <c r="A17" s="14" t="s">
        <v>36</v>
      </c>
      <c r="B17" s="14"/>
      <c r="C17" s="30" t="s">
        <v>38</v>
      </c>
      <c r="D17" s="14" t="s">
        <v>37</v>
      </c>
    </row>
    <row r="18" spans="1:6" x14ac:dyDescent="0.2">
      <c r="A18" s="7" t="s">
        <v>56</v>
      </c>
      <c r="C18" s="31">
        <v>58.405299999999997</v>
      </c>
      <c r="D18" s="31">
        <v>66.029799999999994</v>
      </c>
    </row>
    <row r="19" spans="1:6" x14ac:dyDescent="0.2">
      <c r="A19" s="7" t="s">
        <v>92</v>
      </c>
      <c r="C19" s="31">
        <v>58.405299999999997</v>
      </c>
      <c r="D19" s="31">
        <v>66.029799999999994</v>
      </c>
    </row>
    <row r="20" spans="1:6" x14ac:dyDescent="0.2">
      <c r="A20" s="7" t="s">
        <v>57</v>
      </c>
      <c r="C20" s="31">
        <v>65.096500000000006</v>
      </c>
      <c r="D20" s="31">
        <v>73.948999999999998</v>
      </c>
    </row>
    <row r="21" spans="1:6" x14ac:dyDescent="0.2">
      <c r="A21" s="7" t="s">
        <v>93</v>
      </c>
      <c r="C21" s="31">
        <v>65.096500000000006</v>
      </c>
      <c r="D21" s="31">
        <v>73.948999999999998</v>
      </c>
    </row>
    <row r="23" spans="1:6" x14ac:dyDescent="0.2">
      <c r="A23" s="7" t="s">
        <v>43</v>
      </c>
    </row>
    <row r="25" spans="1:6" x14ac:dyDescent="0.2">
      <c r="A25" s="14" t="s">
        <v>39</v>
      </c>
      <c r="D25" s="30" t="s">
        <v>46</v>
      </c>
    </row>
    <row r="27" spans="1:6" x14ac:dyDescent="0.2">
      <c r="A27" s="14" t="s">
        <v>321</v>
      </c>
      <c r="D27" s="51">
        <v>0</v>
      </c>
    </row>
    <row r="29" spans="1:6" x14ac:dyDescent="0.2">
      <c r="A29" s="81" t="s">
        <v>45</v>
      </c>
      <c r="B29" s="81"/>
      <c r="C29" s="81"/>
      <c r="D29" s="30" t="s">
        <v>841</v>
      </c>
    </row>
    <row r="31" spans="1:6" x14ac:dyDescent="0.2">
      <c r="A31" s="14" t="s">
        <v>839</v>
      </c>
      <c r="F31" s="7"/>
    </row>
    <row r="32" spans="1:6" x14ac:dyDescent="0.2">
      <c r="A32" s="60"/>
      <c r="F32" s="7"/>
    </row>
    <row r="33" spans="1:6" x14ac:dyDescent="0.2">
      <c r="A33" s="61" t="s">
        <v>854</v>
      </c>
      <c r="F33" s="7"/>
    </row>
    <row r="34" spans="1:6" x14ac:dyDescent="0.2">
      <c r="A34" s="62"/>
      <c r="F34" s="7"/>
    </row>
    <row r="35" spans="1:6" x14ac:dyDescent="0.2">
      <c r="A35" s="63"/>
      <c r="F35" s="7"/>
    </row>
    <row r="36" spans="1:6" x14ac:dyDescent="0.2">
      <c r="A36" s="63"/>
      <c r="F36" s="7"/>
    </row>
    <row r="37" spans="1:6" x14ac:dyDescent="0.2">
      <c r="A37" s="63"/>
      <c r="F37" s="7"/>
    </row>
    <row r="38" spans="1:6" x14ac:dyDescent="0.2">
      <c r="A38" s="63"/>
      <c r="F38" s="7"/>
    </row>
    <row r="39" spans="1:6" x14ac:dyDescent="0.2">
      <c r="A39" s="63"/>
      <c r="F39" s="7"/>
    </row>
    <row r="40" spans="1:6" x14ac:dyDescent="0.2">
      <c r="A40" s="63"/>
      <c r="F40" s="7"/>
    </row>
    <row r="41" spans="1:6" x14ac:dyDescent="0.2">
      <c r="A41" s="63"/>
      <c r="F41" s="7"/>
    </row>
    <row r="42" spans="1:6" x14ac:dyDescent="0.2">
      <c r="A42" s="63"/>
      <c r="F42" s="7"/>
    </row>
    <row r="43" spans="1:6" x14ac:dyDescent="0.2">
      <c r="A43" s="63"/>
      <c r="F43" s="7"/>
    </row>
    <row r="44" spans="1:6" x14ac:dyDescent="0.2">
      <c r="A44" s="63"/>
      <c r="F44" s="7"/>
    </row>
    <row r="45" spans="1:6" x14ac:dyDescent="0.2">
      <c r="A45" s="63"/>
      <c r="F45" s="7"/>
    </row>
    <row r="46" spans="1:6" x14ac:dyDescent="0.2">
      <c r="A46" s="63"/>
      <c r="F46" s="7"/>
    </row>
    <row r="47" spans="1:6" x14ac:dyDescent="0.2">
      <c r="A47" s="61" t="s">
        <v>873</v>
      </c>
      <c r="F47" s="7"/>
    </row>
    <row r="48" spans="1:6" x14ac:dyDescent="0.2">
      <c r="A48" s="63"/>
      <c r="F48" s="7"/>
    </row>
    <row r="49" spans="1:6" x14ac:dyDescent="0.2">
      <c r="A49" s="61" t="s">
        <v>855</v>
      </c>
      <c r="F49" s="7"/>
    </row>
    <row r="50" spans="1:6" x14ac:dyDescent="0.2">
      <c r="A50" s="63"/>
      <c r="F50" s="7"/>
    </row>
    <row r="51" spans="1:6" x14ac:dyDescent="0.2">
      <c r="A51" s="63"/>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63"/>
      <c r="F56" s="7"/>
    </row>
    <row r="57" spans="1:6" x14ac:dyDescent="0.2">
      <c r="A57" s="63"/>
      <c r="F57" s="7"/>
    </row>
    <row r="58" spans="1:6" x14ac:dyDescent="0.2">
      <c r="A58" s="63"/>
      <c r="F58" s="7"/>
    </row>
    <row r="59" spans="1:6" x14ac:dyDescent="0.2">
      <c r="A59" s="63"/>
      <c r="F59" s="7"/>
    </row>
    <row r="60" spans="1:6" x14ac:dyDescent="0.2">
      <c r="A60" s="63"/>
      <c r="F60" s="7"/>
    </row>
    <row r="61" spans="1:6" x14ac:dyDescent="0.2">
      <c r="A61" s="63"/>
      <c r="F61" s="7"/>
    </row>
    <row r="62" spans="1:6" x14ac:dyDescent="0.2">
      <c r="F62" s="7"/>
    </row>
    <row r="63" spans="1:6" x14ac:dyDescent="0.2">
      <c r="F63" s="7"/>
    </row>
    <row r="64" spans="1:6" x14ac:dyDescent="0.2">
      <c r="F64" s="7"/>
    </row>
    <row r="65" spans="1:6" x14ac:dyDescent="0.2">
      <c r="A65" s="7" t="s">
        <v>1236</v>
      </c>
      <c r="F65" s="7"/>
    </row>
    <row r="66" spans="1:6" x14ac:dyDescent="0.2">
      <c r="F66" s="7"/>
    </row>
    <row r="67" spans="1:6" x14ac:dyDescent="0.2">
      <c r="F67" s="7"/>
    </row>
    <row r="68" spans="1:6" x14ac:dyDescent="0.2">
      <c r="F68" s="7"/>
    </row>
    <row r="69" spans="1:6" x14ac:dyDescent="0.2">
      <c r="F69" s="7"/>
    </row>
    <row r="70" spans="1:6" x14ac:dyDescent="0.2">
      <c r="F70" s="7"/>
    </row>
    <row r="71" spans="1:6" x14ac:dyDescent="0.2">
      <c r="F71" s="7"/>
    </row>
    <row r="72" spans="1:6" x14ac:dyDescent="0.2">
      <c r="F72" s="7"/>
    </row>
    <row r="73" spans="1:6" x14ac:dyDescent="0.2">
      <c r="F73" s="7"/>
    </row>
    <row r="74" spans="1:6" x14ac:dyDescent="0.2">
      <c r="F74" s="7"/>
    </row>
    <row r="75" spans="1:6" x14ac:dyDescent="0.2">
      <c r="F75" s="7"/>
    </row>
    <row r="76" spans="1:6" x14ac:dyDescent="0.2">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sheetData>
  <mergeCells count="2">
    <mergeCell ref="A1:F1"/>
    <mergeCell ref="A29:C29"/>
  </mergeCells>
  <conditionalFormatting sqref="F2:F3 F5:F30">
    <cfRule type="cellIs" dxfId="22" priority="2" stopIfTrue="1" operator="between">
      <formula>0.009</formula>
      <formula>-0.009</formula>
    </cfRule>
  </conditionalFormatting>
  <conditionalFormatting sqref="F164:F65536">
    <cfRule type="cellIs" dxfId="21"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63"/>
  <sheetViews>
    <sheetView workbookViewId="0">
      <selection sqref="A1:F1"/>
    </sheetView>
  </sheetViews>
  <sheetFormatPr defaultColWidth="9.109375" defaultRowHeight="10.199999999999999" x14ac:dyDescent="0.2"/>
  <cols>
    <col min="1" max="1" width="31.6640625" style="7" bestFit="1" customWidth="1"/>
    <col min="2" max="2" width="39.33203125" style="7" bestFit="1" customWidth="1"/>
    <col min="3" max="3" width="18.88671875" style="7" bestFit="1" customWidth="1"/>
    <col min="4" max="4" width="14.6640625" style="7" bestFit="1" customWidth="1"/>
    <col min="5" max="5" width="31.109375" style="10" customWidth="1"/>
    <col min="6" max="6" width="13.5546875" style="11" bestFit="1" customWidth="1"/>
    <col min="7" max="16384" width="9.109375" style="7"/>
  </cols>
  <sheetData>
    <row r="1" spans="1:9" s="1" customFormat="1" ht="15" customHeight="1" x14ac:dyDescent="0.2">
      <c r="A1" s="76" t="s">
        <v>844</v>
      </c>
      <c r="B1" s="77"/>
      <c r="C1" s="77"/>
      <c r="D1" s="77"/>
      <c r="E1" s="77"/>
      <c r="F1" s="77"/>
    </row>
    <row r="2" spans="1:9" s="1" customFormat="1" ht="11.4" x14ac:dyDescent="0.2">
      <c r="E2" s="5"/>
      <c r="F2" s="9"/>
    </row>
    <row r="3" spans="1:9" s="1" customFormat="1" ht="12" x14ac:dyDescent="0.2">
      <c r="A3" s="8" t="s">
        <v>7</v>
      </c>
      <c r="B3" s="2"/>
      <c r="C3" s="3"/>
      <c r="D3" s="3"/>
      <c r="E3" s="4"/>
      <c r="F3" s="9"/>
    </row>
    <row r="4" spans="1:9" s="1" customFormat="1" ht="27" customHeight="1" x14ac:dyDescent="0.2">
      <c r="A4" s="6" t="s">
        <v>2</v>
      </c>
      <c r="B4" s="6" t="s">
        <v>0</v>
      </c>
      <c r="C4" s="13" t="s">
        <v>374</v>
      </c>
      <c r="D4" s="13" t="s">
        <v>1</v>
      </c>
      <c r="E4" s="52" t="s">
        <v>6</v>
      </c>
      <c r="F4" s="12" t="s">
        <v>3</v>
      </c>
    </row>
    <row r="5" spans="1:9" x14ac:dyDescent="0.2">
      <c r="A5" s="16" t="s">
        <v>423</v>
      </c>
      <c r="B5" s="17"/>
      <c r="C5" s="17"/>
      <c r="D5" s="17"/>
      <c r="E5" s="18"/>
      <c r="F5" s="19"/>
    </row>
    <row r="6" spans="1:9" x14ac:dyDescent="0.2">
      <c r="A6" s="21" t="s">
        <v>818</v>
      </c>
      <c r="B6" s="21" t="s">
        <v>817</v>
      </c>
      <c r="C6" s="21" t="s">
        <v>426</v>
      </c>
      <c r="D6" s="24">
        <v>52986.688000000002</v>
      </c>
      <c r="E6" s="22">
        <v>1593.5263339999999</v>
      </c>
      <c r="F6" s="23">
        <v>98.490451194978107</v>
      </c>
    </row>
    <row r="7" spans="1:9" x14ac:dyDescent="0.2">
      <c r="A7" s="20" t="s">
        <v>25</v>
      </c>
      <c r="B7" s="20"/>
      <c r="C7" s="20"/>
      <c r="D7" s="20"/>
      <c r="E7" s="25">
        <f>SUM(E6:E6)</f>
        <v>1593.5263339999999</v>
      </c>
      <c r="F7" s="26">
        <f>SUM(F6:F6)</f>
        <v>98.490451194978107</v>
      </c>
      <c r="G7" s="14"/>
      <c r="H7" s="14"/>
      <c r="I7" s="14"/>
    </row>
    <row r="8" spans="1:9" x14ac:dyDescent="0.2">
      <c r="A8" s="21"/>
      <c r="B8" s="21"/>
      <c r="C8" s="21"/>
      <c r="D8" s="21"/>
      <c r="E8" s="22"/>
      <c r="F8" s="23"/>
    </row>
    <row r="9" spans="1:9" x14ac:dyDescent="0.2">
      <c r="A9" s="20" t="s">
        <v>29</v>
      </c>
      <c r="B9" s="20"/>
      <c r="C9" s="20"/>
      <c r="D9" s="20"/>
      <c r="E9" s="25">
        <f>E7</f>
        <v>1593.5263339999999</v>
      </c>
      <c r="F9" s="26">
        <f>F7</f>
        <v>98.490451194978107</v>
      </c>
      <c r="G9" s="14"/>
      <c r="H9" s="14"/>
      <c r="I9" s="14"/>
    </row>
    <row r="10" spans="1:9" x14ac:dyDescent="0.2">
      <c r="A10" s="20"/>
      <c r="B10" s="20"/>
      <c r="C10" s="20"/>
      <c r="D10" s="20"/>
      <c r="E10" s="25"/>
      <c r="F10" s="26"/>
      <c r="G10" s="14"/>
      <c r="H10" s="14"/>
      <c r="I10" s="14"/>
    </row>
    <row r="11" spans="1:9" x14ac:dyDescent="0.2">
      <c r="A11" s="20" t="s">
        <v>31</v>
      </c>
      <c r="B11" s="20"/>
      <c r="C11" s="20"/>
      <c r="D11" s="20"/>
      <c r="E11" s="25">
        <f>E13-(E7)</f>
        <v>24.423746100000017</v>
      </c>
      <c r="F11" s="26">
        <f>F13-(F7)</f>
        <v>1.5095488050218933</v>
      </c>
      <c r="G11" s="14"/>
      <c r="H11" s="14"/>
      <c r="I11" s="14"/>
    </row>
    <row r="12" spans="1:9" x14ac:dyDescent="0.2">
      <c r="A12" s="20"/>
      <c r="B12" s="20"/>
      <c r="C12" s="20"/>
      <c r="D12" s="20"/>
      <c r="E12" s="25"/>
      <c r="F12" s="26"/>
      <c r="G12" s="14"/>
      <c r="H12" s="14"/>
      <c r="I12" s="14"/>
    </row>
    <row r="13" spans="1:9" x14ac:dyDescent="0.2">
      <c r="A13" s="27" t="s">
        <v>30</v>
      </c>
      <c r="B13" s="27"/>
      <c r="C13" s="27"/>
      <c r="D13" s="27"/>
      <c r="E13" s="28">
        <v>1617.9500800999999</v>
      </c>
      <c r="F13" s="29">
        <v>100</v>
      </c>
      <c r="G13" s="14"/>
      <c r="H13" s="14"/>
      <c r="I13" s="14"/>
    </row>
    <row r="15" spans="1:9" x14ac:dyDescent="0.2">
      <c r="A15" s="14" t="s">
        <v>34</v>
      </c>
    </row>
    <row r="16" spans="1:9" x14ac:dyDescent="0.2">
      <c r="A16" s="14" t="s">
        <v>35</v>
      </c>
    </row>
    <row r="17" spans="1:6" x14ac:dyDescent="0.2">
      <c r="A17" s="14" t="s">
        <v>36</v>
      </c>
      <c r="B17" s="14"/>
      <c r="C17" s="30" t="s">
        <v>38</v>
      </c>
      <c r="D17" s="14" t="s">
        <v>37</v>
      </c>
    </row>
    <row r="18" spans="1:6" x14ac:dyDescent="0.2">
      <c r="A18" s="7" t="s">
        <v>56</v>
      </c>
      <c r="C18" s="31">
        <v>9.6774000000000004</v>
      </c>
      <c r="D18" s="31">
        <v>10.778600000000001</v>
      </c>
    </row>
    <row r="19" spans="1:6" x14ac:dyDescent="0.2">
      <c r="A19" s="7" t="s">
        <v>92</v>
      </c>
      <c r="C19" s="31">
        <v>9.6774000000000004</v>
      </c>
      <c r="D19" s="31">
        <v>10.778600000000001</v>
      </c>
    </row>
    <row r="20" spans="1:6" x14ac:dyDescent="0.2">
      <c r="A20" s="7" t="s">
        <v>57</v>
      </c>
      <c r="C20" s="31">
        <v>10.7705</v>
      </c>
      <c r="D20" s="31">
        <v>12.0466</v>
      </c>
    </row>
    <row r="21" spans="1:6" x14ac:dyDescent="0.2">
      <c r="A21" s="7" t="s">
        <v>93</v>
      </c>
      <c r="C21" s="31">
        <v>10.7705</v>
      </c>
      <c r="D21" s="31">
        <v>12.0466</v>
      </c>
    </row>
    <row r="23" spans="1:6" x14ac:dyDescent="0.2">
      <c r="A23" s="7" t="s">
        <v>43</v>
      </c>
    </row>
    <row r="25" spans="1:6" x14ac:dyDescent="0.2">
      <c r="A25" s="14" t="s">
        <v>39</v>
      </c>
      <c r="D25" s="30" t="s">
        <v>46</v>
      </c>
    </row>
    <row r="27" spans="1:6" x14ac:dyDescent="0.2">
      <c r="A27" s="14" t="s">
        <v>321</v>
      </c>
      <c r="D27" s="51">
        <v>0</v>
      </c>
    </row>
    <row r="29" spans="1:6" x14ac:dyDescent="0.2">
      <c r="A29" s="81" t="s">
        <v>45</v>
      </c>
      <c r="B29" s="81"/>
      <c r="C29" s="81"/>
      <c r="D29" s="30" t="s">
        <v>46</v>
      </c>
    </row>
    <row r="31" spans="1:6" x14ac:dyDescent="0.2">
      <c r="A31" s="14" t="s">
        <v>839</v>
      </c>
      <c r="F31" s="7"/>
    </row>
    <row r="32" spans="1:6" x14ac:dyDescent="0.2">
      <c r="A32" s="60"/>
      <c r="F32" s="7"/>
    </row>
    <row r="33" spans="1:6" x14ac:dyDescent="0.2">
      <c r="A33" s="61" t="s">
        <v>854</v>
      </c>
      <c r="F33" s="7"/>
    </row>
    <row r="34" spans="1:6" x14ac:dyDescent="0.2">
      <c r="A34" s="62"/>
      <c r="F34" s="7"/>
    </row>
    <row r="35" spans="1:6" x14ac:dyDescent="0.2">
      <c r="A35" s="63"/>
      <c r="F35" s="7"/>
    </row>
    <row r="36" spans="1:6" x14ac:dyDescent="0.2">
      <c r="A36" s="63"/>
      <c r="F36" s="7"/>
    </row>
    <row r="37" spans="1:6" x14ac:dyDescent="0.2">
      <c r="A37" s="63"/>
      <c r="F37" s="7"/>
    </row>
    <row r="38" spans="1:6" x14ac:dyDescent="0.2">
      <c r="A38" s="63"/>
      <c r="F38" s="7"/>
    </row>
    <row r="39" spans="1:6" x14ac:dyDescent="0.2">
      <c r="A39" s="63"/>
      <c r="F39" s="7"/>
    </row>
    <row r="40" spans="1:6" x14ac:dyDescent="0.2">
      <c r="A40" s="63"/>
      <c r="F40" s="7"/>
    </row>
    <row r="41" spans="1:6" x14ac:dyDescent="0.2">
      <c r="A41" s="63"/>
      <c r="F41" s="7"/>
    </row>
    <row r="42" spans="1:6" x14ac:dyDescent="0.2">
      <c r="A42" s="63"/>
      <c r="F42" s="7"/>
    </row>
    <row r="43" spans="1:6" x14ac:dyDescent="0.2">
      <c r="A43" s="63"/>
      <c r="F43" s="7"/>
    </row>
    <row r="44" spans="1:6" x14ac:dyDescent="0.2">
      <c r="A44" s="63"/>
      <c r="F44" s="7"/>
    </row>
    <row r="45" spans="1:6" x14ac:dyDescent="0.2">
      <c r="A45" s="63"/>
      <c r="F45" s="7"/>
    </row>
    <row r="46" spans="1:6" x14ac:dyDescent="0.2">
      <c r="A46" s="63"/>
      <c r="F46" s="7"/>
    </row>
    <row r="47" spans="1:6" x14ac:dyDescent="0.2">
      <c r="A47" s="61" t="s">
        <v>874</v>
      </c>
      <c r="F47" s="7"/>
    </row>
    <row r="48" spans="1:6" x14ac:dyDescent="0.2">
      <c r="A48" s="63"/>
      <c r="F48" s="7"/>
    </row>
    <row r="49" spans="1:6" x14ac:dyDescent="0.2">
      <c r="A49" s="61" t="s">
        <v>855</v>
      </c>
      <c r="F49" s="7"/>
    </row>
    <row r="50" spans="1:6" x14ac:dyDescent="0.2">
      <c r="A50" s="63"/>
      <c r="F50" s="7"/>
    </row>
    <row r="51" spans="1:6" x14ac:dyDescent="0.2">
      <c r="A51" s="63"/>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63"/>
      <c r="F56" s="7"/>
    </row>
    <row r="57" spans="1:6" x14ac:dyDescent="0.2">
      <c r="A57" s="63"/>
      <c r="F57" s="7"/>
    </row>
    <row r="58" spans="1:6" x14ac:dyDescent="0.2">
      <c r="A58" s="63"/>
      <c r="F58" s="7"/>
    </row>
    <row r="59" spans="1:6" x14ac:dyDescent="0.2">
      <c r="A59" s="63"/>
      <c r="F59" s="7"/>
    </row>
    <row r="60" spans="1:6" x14ac:dyDescent="0.2">
      <c r="A60" s="63"/>
      <c r="F60" s="7"/>
    </row>
    <row r="61" spans="1:6" x14ac:dyDescent="0.2">
      <c r="A61" s="63"/>
      <c r="F61" s="7"/>
    </row>
    <row r="62" spans="1:6" x14ac:dyDescent="0.2">
      <c r="F62" s="7"/>
    </row>
    <row r="63" spans="1:6" x14ac:dyDescent="0.2">
      <c r="F63" s="7"/>
    </row>
    <row r="64" spans="1:6" x14ac:dyDescent="0.2">
      <c r="A64" s="7" t="s">
        <v>1236</v>
      </c>
      <c r="F64" s="7"/>
    </row>
    <row r="65" spans="6:6" x14ac:dyDescent="0.2">
      <c r="F65" s="7"/>
    </row>
    <row r="66" spans="6:6" x14ac:dyDescent="0.2">
      <c r="F66" s="7"/>
    </row>
    <row r="67" spans="6:6" x14ac:dyDescent="0.2">
      <c r="F67" s="7"/>
    </row>
    <row r="68" spans="6:6" x14ac:dyDescent="0.2">
      <c r="F68" s="7"/>
    </row>
    <row r="69" spans="6:6" x14ac:dyDescent="0.2">
      <c r="F69" s="7"/>
    </row>
    <row r="70" spans="6:6" x14ac:dyDescent="0.2">
      <c r="F70" s="7"/>
    </row>
    <row r="71" spans="6:6" x14ac:dyDescent="0.2">
      <c r="F71" s="7"/>
    </row>
    <row r="72" spans="6:6" x14ac:dyDescent="0.2">
      <c r="F72" s="7"/>
    </row>
    <row r="73" spans="6:6" x14ac:dyDescent="0.2">
      <c r="F73" s="7"/>
    </row>
    <row r="74" spans="6:6" x14ac:dyDescent="0.2">
      <c r="F74" s="7"/>
    </row>
    <row r="75" spans="6:6" x14ac:dyDescent="0.2">
      <c r="F75" s="7"/>
    </row>
    <row r="76" spans="6:6" x14ac:dyDescent="0.2">
      <c r="F76" s="7"/>
    </row>
    <row r="77" spans="6:6" x14ac:dyDescent="0.2">
      <c r="F77" s="7"/>
    </row>
    <row r="78" spans="6:6" x14ac:dyDescent="0.2">
      <c r="F78" s="7"/>
    </row>
    <row r="79" spans="6:6" x14ac:dyDescent="0.2">
      <c r="F79" s="7"/>
    </row>
    <row r="80" spans="6: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sheetData>
  <mergeCells count="2">
    <mergeCell ref="A1:F1"/>
    <mergeCell ref="A29:C29"/>
  </mergeCells>
  <conditionalFormatting sqref="F2:F3 F5:F30">
    <cfRule type="cellIs" dxfId="20" priority="2" stopIfTrue="1" operator="between">
      <formula>0.009</formula>
      <formula>-0.009</formula>
    </cfRule>
  </conditionalFormatting>
  <conditionalFormatting sqref="F164:F65536">
    <cfRule type="cellIs" dxfId="1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31"/>
  <sheetViews>
    <sheetView workbookViewId="0">
      <selection sqref="A1:G1"/>
    </sheetView>
  </sheetViews>
  <sheetFormatPr defaultColWidth="9.109375" defaultRowHeight="10.199999999999999" x14ac:dyDescent="0.2"/>
  <cols>
    <col min="1" max="1" width="31.6640625" style="7" bestFit="1" customWidth="1"/>
    <col min="2" max="2" width="49" style="7" bestFit="1" customWidth="1"/>
    <col min="3" max="3" width="24.6640625" style="7" bestFit="1" customWidth="1"/>
    <col min="4" max="4" width="14.6640625" style="7" bestFit="1" customWidth="1"/>
    <col min="5" max="5" width="31.5546875" style="10" customWidth="1"/>
    <col min="6" max="6" width="13.5546875" style="11" bestFit="1" customWidth="1"/>
    <col min="7" max="7" width="4.5546875" style="10" bestFit="1" customWidth="1"/>
    <col min="8" max="16384" width="9.109375" style="7"/>
  </cols>
  <sheetData>
    <row r="1" spans="1:7" s="1" customFormat="1" ht="15" customHeight="1" x14ac:dyDescent="0.2">
      <c r="A1" s="76" t="s">
        <v>1021</v>
      </c>
      <c r="B1" s="77"/>
      <c r="C1" s="77"/>
      <c r="D1" s="77"/>
      <c r="E1" s="77"/>
      <c r="F1" s="77"/>
      <c r="G1" s="77"/>
    </row>
    <row r="2" spans="1:7" s="1" customFormat="1" ht="11.4" x14ac:dyDescent="0.2">
      <c r="E2" s="5"/>
      <c r="F2" s="9"/>
      <c r="G2" s="10"/>
    </row>
    <row r="3" spans="1:7" s="1" customFormat="1" ht="12" x14ac:dyDescent="0.2">
      <c r="A3" s="8" t="s">
        <v>7</v>
      </c>
      <c r="B3" s="2"/>
      <c r="C3" s="3"/>
      <c r="D3" s="3"/>
      <c r="E3" s="4"/>
      <c r="F3" s="9"/>
      <c r="G3" s="10"/>
    </row>
    <row r="4" spans="1:7" s="1" customFormat="1" ht="30.75" customHeight="1" x14ac:dyDescent="0.2">
      <c r="A4" s="6" t="s">
        <v>2</v>
      </c>
      <c r="B4" s="6" t="s">
        <v>0</v>
      </c>
      <c r="C4" s="13" t="s">
        <v>32</v>
      </c>
      <c r="D4" s="13" t="s">
        <v>1</v>
      </c>
      <c r="E4" s="52" t="s">
        <v>6</v>
      </c>
      <c r="F4" s="12" t="s">
        <v>3</v>
      </c>
      <c r="G4" s="12" t="s">
        <v>5</v>
      </c>
    </row>
    <row r="5" spans="1:7" x14ac:dyDescent="0.2">
      <c r="A5" s="16" t="s">
        <v>24</v>
      </c>
      <c r="B5" s="17"/>
      <c r="C5" s="17"/>
      <c r="D5" s="17"/>
      <c r="E5" s="18"/>
      <c r="F5" s="19"/>
      <c r="G5" s="18"/>
    </row>
    <row r="6" spans="1:7" x14ac:dyDescent="0.2">
      <c r="A6" s="20" t="s">
        <v>897</v>
      </c>
      <c r="B6" s="21"/>
      <c r="C6" s="21"/>
      <c r="D6" s="21"/>
      <c r="E6" s="22"/>
      <c r="F6" s="23"/>
      <c r="G6" s="22"/>
    </row>
    <row r="7" spans="1:7" x14ac:dyDescent="0.2">
      <c r="A7" s="21" t="s">
        <v>1022</v>
      </c>
      <c r="B7" s="21" t="s">
        <v>1023</v>
      </c>
      <c r="C7" s="21" t="s">
        <v>903</v>
      </c>
      <c r="D7" s="24">
        <v>2000</v>
      </c>
      <c r="E7" s="22">
        <v>9562.7999999999993</v>
      </c>
      <c r="F7" s="23">
        <v>4.9680887495648003</v>
      </c>
      <c r="G7" s="22">
        <v>7.4497999999999998</v>
      </c>
    </row>
    <row r="8" spans="1:7" x14ac:dyDescent="0.2">
      <c r="A8" s="21" t="s">
        <v>1024</v>
      </c>
      <c r="B8" s="21" t="s">
        <v>1025</v>
      </c>
      <c r="C8" s="21" t="s">
        <v>903</v>
      </c>
      <c r="D8" s="24">
        <v>2000</v>
      </c>
      <c r="E8" s="22">
        <v>9401.81</v>
      </c>
      <c r="F8" s="23">
        <v>4.8844508393510102</v>
      </c>
      <c r="G8" s="22">
        <v>7.54</v>
      </c>
    </row>
    <row r="9" spans="1:7" x14ac:dyDescent="0.2">
      <c r="A9" s="21" t="s">
        <v>1026</v>
      </c>
      <c r="B9" s="21" t="s">
        <v>1027</v>
      </c>
      <c r="C9" s="21" t="s">
        <v>900</v>
      </c>
      <c r="D9" s="24">
        <v>1500</v>
      </c>
      <c r="E9" s="22">
        <v>7249.11</v>
      </c>
      <c r="F9" s="23">
        <v>3.76607498173732</v>
      </c>
      <c r="G9" s="22">
        <v>7.4749999999999996</v>
      </c>
    </row>
    <row r="10" spans="1:7" x14ac:dyDescent="0.2">
      <c r="A10" s="21" t="s">
        <v>1028</v>
      </c>
      <c r="B10" s="21" t="s">
        <v>1029</v>
      </c>
      <c r="C10" s="21" t="s">
        <v>900</v>
      </c>
      <c r="D10" s="24">
        <v>1500</v>
      </c>
      <c r="E10" s="22">
        <v>7194.5550000000003</v>
      </c>
      <c r="F10" s="23">
        <v>3.7377324375313901</v>
      </c>
      <c r="G10" s="22">
        <v>7.45</v>
      </c>
    </row>
    <row r="11" spans="1:7" x14ac:dyDescent="0.2">
      <c r="A11" s="21" t="s">
        <v>1030</v>
      </c>
      <c r="B11" s="21" t="s">
        <v>1031</v>
      </c>
      <c r="C11" s="21" t="s">
        <v>900</v>
      </c>
      <c r="D11" s="24">
        <v>1500</v>
      </c>
      <c r="E11" s="22">
        <v>7191.7425000000003</v>
      </c>
      <c r="F11" s="23">
        <v>3.7362712807982001</v>
      </c>
      <c r="G11" s="22">
        <v>7.4499000000000004</v>
      </c>
    </row>
    <row r="12" spans="1:7" x14ac:dyDescent="0.2">
      <c r="A12" s="21" t="s">
        <v>1032</v>
      </c>
      <c r="B12" s="21" t="s">
        <v>1033</v>
      </c>
      <c r="C12" s="21" t="s">
        <v>908</v>
      </c>
      <c r="D12" s="24">
        <v>1000</v>
      </c>
      <c r="E12" s="22">
        <v>4816.8850000000002</v>
      </c>
      <c r="F12" s="23">
        <v>2.5024796269343099</v>
      </c>
      <c r="G12" s="22">
        <v>7.46</v>
      </c>
    </row>
    <row r="13" spans="1:7" x14ac:dyDescent="0.2">
      <c r="A13" s="21" t="s">
        <v>1034</v>
      </c>
      <c r="B13" s="21" t="s">
        <v>1035</v>
      </c>
      <c r="C13" s="21" t="s">
        <v>900</v>
      </c>
      <c r="D13" s="24">
        <v>1000</v>
      </c>
      <c r="E13" s="22">
        <v>4812.7349999999997</v>
      </c>
      <c r="F13" s="23">
        <v>2.5003236089991199</v>
      </c>
      <c r="G13" s="22">
        <v>7.4749999999999996</v>
      </c>
    </row>
    <row r="14" spans="1:7" x14ac:dyDescent="0.2">
      <c r="A14" s="21" t="s">
        <v>1036</v>
      </c>
      <c r="B14" s="21" t="s">
        <v>1037</v>
      </c>
      <c r="C14" s="21" t="s">
        <v>908</v>
      </c>
      <c r="D14" s="24">
        <v>1000</v>
      </c>
      <c r="E14" s="22">
        <v>4800.8149999999996</v>
      </c>
      <c r="F14" s="23">
        <v>2.4941309020623601</v>
      </c>
      <c r="G14" s="22">
        <v>7.46</v>
      </c>
    </row>
    <row r="15" spans="1:7" x14ac:dyDescent="0.2">
      <c r="A15" s="21" t="s">
        <v>1038</v>
      </c>
      <c r="B15" s="21" t="s">
        <v>1039</v>
      </c>
      <c r="C15" s="21" t="s">
        <v>903</v>
      </c>
      <c r="D15" s="24">
        <v>1000</v>
      </c>
      <c r="E15" s="22">
        <v>4798.9750000000004</v>
      </c>
      <c r="F15" s="23">
        <v>2.49317498085736</v>
      </c>
      <c r="G15" s="22">
        <v>7.4950000000000001</v>
      </c>
    </row>
    <row r="16" spans="1:7" x14ac:dyDescent="0.2">
      <c r="A16" s="21" t="s">
        <v>1040</v>
      </c>
      <c r="B16" s="21" t="s">
        <v>1041</v>
      </c>
      <c r="C16" s="21" t="s">
        <v>908</v>
      </c>
      <c r="D16" s="24">
        <v>1000</v>
      </c>
      <c r="E16" s="22">
        <v>4793.83</v>
      </c>
      <c r="F16" s="23">
        <v>2.49050203814011</v>
      </c>
      <c r="G16" s="22">
        <v>7.4751000000000003</v>
      </c>
    </row>
    <row r="17" spans="1:9" x14ac:dyDescent="0.2">
      <c r="A17" s="21" t="s">
        <v>1042</v>
      </c>
      <c r="B17" s="21" t="s">
        <v>1043</v>
      </c>
      <c r="C17" s="21" t="s">
        <v>903</v>
      </c>
      <c r="D17" s="24">
        <v>1000</v>
      </c>
      <c r="E17" s="22">
        <v>4788.75</v>
      </c>
      <c r="F17" s="23">
        <v>2.4878628643784699</v>
      </c>
      <c r="G17" s="22">
        <v>7.4200999999999997</v>
      </c>
    </row>
    <row r="18" spans="1:9" x14ac:dyDescent="0.2">
      <c r="A18" s="21" t="s">
        <v>1044</v>
      </c>
      <c r="B18" s="21" t="s">
        <v>1045</v>
      </c>
      <c r="C18" s="21" t="s">
        <v>900</v>
      </c>
      <c r="D18" s="24">
        <v>1000</v>
      </c>
      <c r="E18" s="22">
        <v>4785.085</v>
      </c>
      <c r="F18" s="23">
        <v>2.4859588148043699</v>
      </c>
      <c r="G18" s="22">
        <v>7.5198999999999998</v>
      </c>
    </row>
    <row r="19" spans="1:9" x14ac:dyDescent="0.2">
      <c r="A19" s="21" t="s">
        <v>1046</v>
      </c>
      <c r="B19" s="21" t="s">
        <v>1047</v>
      </c>
      <c r="C19" s="21" t="s">
        <v>903</v>
      </c>
      <c r="D19" s="24">
        <v>1000</v>
      </c>
      <c r="E19" s="22">
        <v>4783.8649999999998</v>
      </c>
      <c r="F19" s="23">
        <v>2.4853249974836702</v>
      </c>
      <c r="G19" s="22">
        <v>7.4283000000000001</v>
      </c>
    </row>
    <row r="20" spans="1:9" x14ac:dyDescent="0.2">
      <c r="A20" s="21" t="s">
        <v>1048</v>
      </c>
      <c r="B20" s="21" t="s">
        <v>1049</v>
      </c>
      <c r="C20" s="21" t="s">
        <v>908</v>
      </c>
      <c r="D20" s="24">
        <v>1000</v>
      </c>
      <c r="E20" s="22">
        <v>4782.0450000000001</v>
      </c>
      <c r="F20" s="23">
        <v>2.4843794667265402</v>
      </c>
      <c r="G20" s="22">
        <v>7.46</v>
      </c>
    </row>
    <row r="21" spans="1:9" x14ac:dyDescent="0.2">
      <c r="A21" s="21" t="s">
        <v>1050</v>
      </c>
      <c r="B21" s="21" t="s">
        <v>1051</v>
      </c>
      <c r="C21" s="21" t="s">
        <v>900</v>
      </c>
      <c r="D21" s="24">
        <v>1000</v>
      </c>
      <c r="E21" s="22">
        <v>4776.7299999999996</v>
      </c>
      <c r="F21" s="23">
        <v>2.4816182052023099</v>
      </c>
      <c r="G21" s="22">
        <v>7.45</v>
      </c>
    </row>
    <row r="22" spans="1:9" x14ac:dyDescent="0.2">
      <c r="A22" s="21" t="s">
        <v>1052</v>
      </c>
      <c r="B22" s="21" t="s">
        <v>1053</v>
      </c>
      <c r="C22" s="21" t="s">
        <v>917</v>
      </c>
      <c r="D22" s="24">
        <v>1000</v>
      </c>
      <c r="E22" s="22">
        <v>4654.42</v>
      </c>
      <c r="F22" s="23">
        <v>2.4180754211893398</v>
      </c>
      <c r="G22" s="22">
        <v>7.5698999999999996</v>
      </c>
    </row>
    <row r="23" spans="1:9" x14ac:dyDescent="0.2">
      <c r="A23" s="21" t="s">
        <v>1054</v>
      </c>
      <c r="B23" s="21" t="s">
        <v>1055</v>
      </c>
      <c r="C23" s="21" t="s">
        <v>917</v>
      </c>
      <c r="D23" s="24">
        <v>700</v>
      </c>
      <c r="E23" s="22">
        <v>3374.3009999999999</v>
      </c>
      <c r="F23" s="23">
        <v>1.7530249336747901</v>
      </c>
      <c r="G23" s="22">
        <v>7.43</v>
      </c>
    </row>
    <row r="24" spans="1:9" x14ac:dyDescent="0.2">
      <c r="A24" s="21" t="s">
        <v>1056</v>
      </c>
      <c r="B24" s="21" t="s">
        <v>1057</v>
      </c>
      <c r="C24" s="21" t="s">
        <v>903</v>
      </c>
      <c r="D24" s="24">
        <v>500</v>
      </c>
      <c r="E24" s="22">
        <v>2393.1574999999998</v>
      </c>
      <c r="F24" s="23">
        <v>1.2432989136745101</v>
      </c>
      <c r="G24" s="22">
        <v>7.4751000000000003</v>
      </c>
    </row>
    <row r="25" spans="1:9" x14ac:dyDescent="0.2">
      <c r="A25" s="20" t="s">
        <v>25</v>
      </c>
      <c r="B25" s="20"/>
      <c r="C25" s="20"/>
      <c r="D25" s="20"/>
      <c r="E25" s="25">
        <f>SUM(E6:E24)</f>
        <v>98961.611000000019</v>
      </c>
      <c r="F25" s="26">
        <f>SUM(F6:F24)</f>
        <v>51.412773063109981</v>
      </c>
      <c r="G25" s="25"/>
      <c r="H25" s="14"/>
      <c r="I25" s="14"/>
    </row>
    <row r="26" spans="1:9" x14ac:dyDescent="0.2">
      <c r="A26" s="21"/>
      <c r="B26" s="21"/>
      <c r="C26" s="21"/>
      <c r="D26" s="21"/>
      <c r="E26" s="22"/>
      <c r="F26" s="23"/>
      <c r="G26" s="22"/>
    </row>
    <row r="27" spans="1:9" x14ac:dyDescent="0.2">
      <c r="A27" s="20" t="s">
        <v>928</v>
      </c>
      <c r="B27" s="21"/>
      <c r="C27" s="21"/>
      <c r="D27" s="21"/>
      <c r="E27" s="22"/>
      <c r="F27" s="23"/>
      <c r="G27" s="22"/>
    </row>
    <row r="28" spans="1:9" x14ac:dyDescent="0.2">
      <c r="A28" s="21" t="s">
        <v>1058</v>
      </c>
      <c r="B28" s="21" t="s">
        <v>1059</v>
      </c>
      <c r="C28" s="21" t="s">
        <v>903</v>
      </c>
      <c r="D28" s="24">
        <v>1500</v>
      </c>
      <c r="E28" s="22">
        <v>7209.8850000000002</v>
      </c>
      <c r="F28" s="23">
        <v>3.74569671583177</v>
      </c>
      <c r="G28" s="22">
        <v>7.73</v>
      </c>
    </row>
    <row r="29" spans="1:9" x14ac:dyDescent="0.2">
      <c r="A29" s="21" t="s">
        <v>1060</v>
      </c>
      <c r="B29" s="21" t="s">
        <v>1061</v>
      </c>
      <c r="C29" s="21" t="s">
        <v>917</v>
      </c>
      <c r="D29" s="24">
        <v>1500</v>
      </c>
      <c r="E29" s="22">
        <v>7155.93</v>
      </c>
      <c r="F29" s="23">
        <v>3.7176658850622499</v>
      </c>
      <c r="G29" s="22">
        <v>7.7999000000000001</v>
      </c>
    </row>
    <row r="30" spans="1:9" x14ac:dyDescent="0.2">
      <c r="A30" s="21" t="s">
        <v>1062</v>
      </c>
      <c r="B30" s="21" t="s">
        <v>1063</v>
      </c>
      <c r="C30" s="21" t="s">
        <v>903</v>
      </c>
      <c r="D30" s="24">
        <v>1000</v>
      </c>
      <c r="E30" s="22">
        <v>4913.1350000000002</v>
      </c>
      <c r="F30" s="23">
        <v>2.5524836573590401</v>
      </c>
      <c r="G30" s="22">
        <v>7.7750000000000004</v>
      </c>
    </row>
    <row r="31" spans="1:9" x14ac:dyDescent="0.2">
      <c r="A31" s="21" t="s">
        <v>1064</v>
      </c>
      <c r="B31" s="21" t="s">
        <v>1065</v>
      </c>
      <c r="C31" s="21" t="s">
        <v>903</v>
      </c>
      <c r="D31" s="24">
        <v>1000</v>
      </c>
      <c r="E31" s="22">
        <v>4819.9650000000001</v>
      </c>
      <c r="F31" s="23">
        <v>2.5040797559079002</v>
      </c>
      <c r="G31" s="22">
        <v>7.45</v>
      </c>
    </row>
    <row r="32" spans="1:9" x14ac:dyDescent="0.2">
      <c r="A32" s="21" t="s">
        <v>1066</v>
      </c>
      <c r="B32" s="21" t="s">
        <v>1067</v>
      </c>
      <c r="C32" s="21" t="s">
        <v>903</v>
      </c>
      <c r="D32" s="24">
        <v>1000</v>
      </c>
      <c r="E32" s="22">
        <v>4773.7950000000001</v>
      </c>
      <c r="F32" s="23">
        <v>2.48009340697585</v>
      </c>
      <c r="G32" s="22">
        <v>7.4550000000000001</v>
      </c>
    </row>
    <row r="33" spans="1:9" x14ac:dyDescent="0.2">
      <c r="A33" s="21" t="s">
        <v>1068</v>
      </c>
      <c r="B33" s="21" t="s">
        <v>1069</v>
      </c>
      <c r="C33" s="21" t="s">
        <v>903</v>
      </c>
      <c r="D33" s="24">
        <v>1000</v>
      </c>
      <c r="E33" s="22">
        <v>4772.5649999999996</v>
      </c>
      <c r="F33" s="23">
        <v>2.4794543944312002</v>
      </c>
      <c r="G33" s="22">
        <v>7.8</v>
      </c>
    </row>
    <row r="34" spans="1:9" x14ac:dyDescent="0.2">
      <c r="A34" s="21" t="s">
        <v>1070</v>
      </c>
      <c r="B34" s="21" t="s">
        <v>1071</v>
      </c>
      <c r="C34" s="21" t="s">
        <v>903</v>
      </c>
      <c r="D34" s="24">
        <v>1000</v>
      </c>
      <c r="E34" s="22">
        <v>4750.7299999999996</v>
      </c>
      <c r="F34" s="23">
        <v>2.4681106229577101</v>
      </c>
      <c r="G34" s="22">
        <v>8.2550000000000008</v>
      </c>
    </row>
    <row r="35" spans="1:9" x14ac:dyDescent="0.2">
      <c r="A35" s="21" t="s">
        <v>1072</v>
      </c>
      <c r="B35" s="21" t="s">
        <v>1073</v>
      </c>
      <c r="C35" s="21" t="s">
        <v>903</v>
      </c>
      <c r="D35" s="24">
        <v>900</v>
      </c>
      <c r="E35" s="22">
        <v>4314.9195</v>
      </c>
      <c r="F35" s="23">
        <v>2.2416973086572698</v>
      </c>
      <c r="G35" s="22">
        <v>8.24</v>
      </c>
    </row>
    <row r="36" spans="1:9" x14ac:dyDescent="0.2">
      <c r="A36" s="21" t="s">
        <v>1074</v>
      </c>
      <c r="B36" s="21" t="s">
        <v>1075</v>
      </c>
      <c r="C36" s="21" t="s">
        <v>903</v>
      </c>
      <c r="D36" s="24">
        <v>800</v>
      </c>
      <c r="E36" s="22">
        <v>3848.748</v>
      </c>
      <c r="F36" s="23">
        <v>1.9995107749519001</v>
      </c>
      <c r="G36" s="22">
        <v>8.1501000000000001</v>
      </c>
    </row>
    <row r="37" spans="1:9" x14ac:dyDescent="0.2">
      <c r="A37" s="21" t="s">
        <v>1076</v>
      </c>
      <c r="B37" s="21" t="s">
        <v>1077</v>
      </c>
      <c r="C37" s="21" t="s">
        <v>917</v>
      </c>
      <c r="D37" s="24">
        <v>500</v>
      </c>
      <c r="E37" s="22">
        <v>2407.3249999999998</v>
      </c>
      <c r="F37" s="23">
        <v>1.2506592471918301</v>
      </c>
      <c r="G37" s="22">
        <v>7.85</v>
      </c>
    </row>
    <row r="38" spans="1:9" x14ac:dyDescent="0.2">
      <c r="A38" s="21" t="s">
        <v>1078</v>
      </c>
      <c r="B38" s="21" t="s">
        <v>1079</v>
      </c>
      <c r="C38" s="21" t="s">
        <v>917</v>
      </c>
      <c r="D38" s="24">
        <v>500</v>
      </c>
      <c r="E38" s="22">
        <v>2372.5949999999998</v>
      </c>
      <c r="F38" s="23">
        <v>1.2326162344474101</v>
      </c>
      <c r="G38" s="22">
        <v>8.75</v>
      </c>
    </row>
    <row r="39" spans="1:9" x14ac:dyDescent="0.2">
      <c r="A39" s="20" t="s">
        <v>25</v>
      </c>
      <c r="B39" s="20"/>
      <c r="C39" s="20"/>
      <c r="D39" s="20"/>
      <c r="E39" s="25">
        <f>SUM(E27:E38)</f>
        <v>51339.592500000006</v>
      </c>
      <c r="F39" s="26">
        <f>SUM(F27:F38)</f>
        <v>26.672068003774129</v>
      </c>
      <c r="G39" s="25"/>
      <c r="H39" s="14"/>
      <c r="I39" s="14"/>
    </row>
    <row r="40" spans="1:9" x14ac:dyDescent="0.2">
      <c r="A40" s="21"/>
      <c r="B40" s="21"/>
      <c r="C40" s="21"/>
      <c r="D40" s="21"/>
      <c r="E40" s="22"/>
      <c r="F40" s="23"/>
      <c r="G40" s="22"/>
    </row>
    <row r="41" spans="1:9" x14ac:dyDescent="0.2">
      <c r="A41" s="20" t="s">
        <v>26</v>
      </c>
      <c r="B41" s="21"/>
      <c r="C41" s="21"/>
      <c r="D41" s="21"/>
      <c r="E41" s="22"/>
      <c r="F41" s="23"/>
      <c r="G41" s="22"/>
    </row>
    <row r="42" spans="1:9" x14ac:dyDescent="0.2">
      <c r="A42" s="21" t="s">
        <v>1080</v>
      </c>
      <c r="B42" s="21" t="s">
        <v>1081</v>
      </c>
      <c r="C42" s="21" t="s">
        <v>48</v>
      </c>
      <c r="D42" s="24">
        <v>10000000</v>
      </c>
      <c r="E42" s="22">
        <v>9637.14</v>
      </c>
      <c r="F42" s="23">
        <v>5.0067100443364803</v>
      </c>
      <c r="G42" s="22">
        <v>6.77</v>
      </c>
    </row>
    <row r="43" spans="1:9" x14ac:dyDescent="0.2">
      <c r="A43" s="21" t="s">
        <v>1082</v>
      </c>
      <c r="B43" s="21" t="s">
        <v>1083</v>
      </c>
      <c r="C43" s="21" t="s">
        <v>48</v>
      </c>
      <c r="D43" s="24">
        <v>10000000</v>
      </c>
      <c r="E43" s="22">
        <v>9366.24</v>
      </c>
      <c r="F43" s="23">
        <v>4.8659714277955999</v>
      </c>
      <c r="G43" s="22">
        <v>6.7850000000000001</v>
      </c>
    </row>
    <row r="44" spans="1:9" x14ac:dyDescent="0.2">
      <c r="A44" s="21" t="s">
        <v>1084</v>
      </c>
      <c r="B44" s="21" t="s">
        <v>1085</v>
      </c>
      <c r="C44" s="21" t="s">
        <v>48</v>
      </c>
      <c r="D44" s="24">
        <v>7500000</v>
      </c>
      <c r="E44" s="22">
        <v>7329.99</v>
      </c>
      <c r="F44" s="23">
        <v>3.8080939529659199</v>
      </c>
      <c r="G44" s="22">
        <v>6.7187999999999999</v>
      </c>
    </row>
    <row r="45" spans="1:9" x14ac:dyDescent="0.2">
      <c r="A45" s="21" t="s">
        <v>1086</v>
      </c>
      <c r="B45" s="21" t="s">
        <v>1087</v>
      </c>
      <c r="C45" s="21" t="s">
        <v>48</v>
      </c>
      <c r="D45" s="24">
        <v>2500000</v>
      </c>
      <c r="E45" s="22">
        <v>2427.4949999999999</v>
      </c>
      <c r="F45" s="23">
        <v>1.26113801387928</v>
      </c>
      <c r="G45" s="22">
        <v>6.7713999999999999</v>
      </c>
    </row>
    <row r="46" spans="1:9" x14ac:dyDescent="0.2">
      <c r="A46" s="21" t="s">
        <v>1088</v>
      </c>
      <c r="B46" s="21" t="s">
        <v>1089</v>
      </c>
      <c r="C46" s="21" t="s">
        <v>48</v>
      </c>
      <c r="D46" s="24">
        <v>2500000</v>
      </c>
      <c r="E46" s="22">
        <v>2424.5075000000002</v>
      </c>
      <c r="F46" s="23">
        <v>1.2595859407271399</v>
      </c>
      <c r="G46" s="22">
        <v>6.7648999999999999</v>
      </c>
    </row>
    <row r="47" spans="1:9" x14ac:dyDescent="0.2">
      <c r="A47" s="20" t="s">
        <v>25</v>
      </c>
      <c r="B47" s="20"/>
      <c r="C47" s="20"/>
      <c r="D47" s="20"/>
      <c r="E47" s="25">
        <f>SUM(E41:E46)</f>
        <v>31185.372499999994</v>
      </c>
      <c r="F47" s="26">
        <f>SUM(F41:F46)</f>
        <v>16.201499379704419</v>
      </c>
      <c r="G47" s="25"/>
      <c r="H47" s="14"/>
      <c r="I47" s="14"/>
    </row>
    <row r="48" spans="1:9" x14ac:dyDescent="0.2">
      <c r="A48" s="21"/>
      <c r="B48" s="21"/>
      <c r="C48" s="21"/>
      <c r="D48" s="21"/>
      <c r="E48" s="22"/>
      <c r="F48" s="23"/>
      <c r="G48" s="22"/>
    </row>
    <row r="49" spans="1:9" x14ac:dyDescent="0.2">
      <c r="A49" s="20" t="s">
        <v>981</v>
      </c>
      <c r="B49" s="21"/>
      <c r="C49" s="21"/>
      <c r="D49" s="21"/>
      <c r="E49" s="22"/>
      <c r="F49" s="23"/>
      <c r="G49" s="22"/>
    </row>
    <row r="50" spans="1:9" x14ac:dyDescent="0.2">
      <c r="A50" s="21" t="s">
        <v>982</v>
      </c>
      <c r="B50" s="21" t="s">
        <v>983</v>
      </c>
      <c r="C50" s="21" t="s">
        <v>984</v>
      </c>
      <c r="D50" s="24">
        <v>3966.085</v>
      </c>
      <c r="E50" s="22">
        <v>409.72650060000001</v>
      </c>
      <c r="F50" s="23">
        <v>0.21286209248644899</v>
      </c>
      <c r="G50" s="22">
        <v>6.85</v>
      </c>
    </row>
    <row r="51" spans="1:9" x14ac:dyDescent="0.2">
      <c r="A51" s="20" t="s">
        <v>25</v>
      </c>
      <c r="B51" s="20"/>
      <c r="C51" s="20"/>
      <c r="D51" s="20"/>
      <c r="E51" s="25">
        <f>SUM(E50:E50)</f>
        <v>409.72650060000001</v>
      </c>
      <c r="F51" s="26">
        <f>SUM(F50:F50)</f>
        <v>0.21286209248644899</v>
      </c>
      <c r="G51" s="25"/>
      <c r="H51" s="14"/>
      <c r="I51" s="14"/>
    </row>
    <row r="52" spans="1:9" x14ac:dyDescent="0.2">
      <c r="A52" s="21"/>
      <c r="B52" s="21"/>
      <c r="C52" s="21"/>
      <c r="D52" s="21"/>
      <c r="E52" s="22"/>
      <c r="F52" s="23"/>
      <c r="G52" s="22"/>
    </row>
    <row r="53" spans="1:9" x14ac:dyDescent="0.2">
      <c r="A53" s="20" t="s">
        <v>29</v>
      </c>
      <c r="B53" s="20"/>
      <c r="C53" s="20"/>
      <c r="D53" s="20"/>
      <c r="E53" s="25">
        <f>E25+E39+E47+E51</f>
        <v>181896.30250060002</v>
      </c>
      <c r="F53" s="26">
        <f>F25+F39+F47+F51</f>
        <v>94.499202539074972</v>
      </c>
      <c r="G53" s="25"/>
      <c r="H53" s="14"/>
      <c r="I53" s="14"/>
    </row>
    <row r="54" spans="1:9" x14ac:dyDescent="0.2">
      <c r="A54" s="20"/>
      <c r="B54" s="20"/>
      <c r="C54" s="20"/>
      <c r="D54" s="20"/>
      <c r="E54" s="25"/>
      <c r="F54" s="26"/>
      <c r="G54" s="25"/>
      <c r="H54" s="14"/>
      <c r="I54" s="14"/>
    </row>
    <row r="55" spans="1:9" x14ac:dyDescent="0.2">
      <c r="A55" s="20" t="s">
        <v>31</v>
      </c>
      <c r="B55" s="20"/>
      <c r="C55" s="20"/>
      <c r="D55" s="20"/>
      <c r="E55" s="25">
        <f>E57-(E25+E39+E47+E51)</f>
        <v>10588.181614899979</v>
      </c>
      <c r="F55" s="26">
        <f>F57-(F25+F39+F47+F51)</f>
        <v>5.5007974609250283</v>
      </c>
      <c r="G55" s="25"/>
      <c r="H55" s="14"/>
      <c r="I55" s="14"/>
    </row>
    <row r="56" spans="1:9" x14ac:dyDescent="0.2">
      <c r="A56" s="20"/>
      <c r="B56" s="20"/>
      <c r="C56" s="20"/>
      <c r="D56" s="20"/>
      <c r="E56" s="25"/>
      <c r="F56" s="26"/>
      <c r="G56" s="25"/>
      <c r="H56" s="14"/>
      <c r="I56" s="14"/>
    </row>
    <row r="57" spans="1:9" x14ac:dyDescent="0.2">
      <c r="A57" s="27" t="s">
        <v>30</v>
      </c>
      <c r="B57" s="27"/>
      <c r="C57" s="27"/>
      <c r="D57" s="27"/>
      <c r="E57" s="28">
        <v>192484.4841155</v>
      </c>
      <c r="F57" s="29">
        <v>100</v>
      </c>
      <c r="G57" s="28"/>
      <c r="H57" s="14"/>
      <c r="I57" s="14"/>
    </row>
    <row r="59" spans="1:9" x14ac:dyDescent="0.2">
      <c r="A59" s="14" t="s">
        <v>985</v>
      </c>
    </row>
    <row r="60" spans="1:9" x14ac:dyDescent="0.2">
      <c r="A60" s="14" t="s">
        <v>33</v>
      </c>
    </row>
    <row r="61" spans="1:9" x14ac:dyDescent="0.2">
      <c r="A61" s="14" t="s">
        <v>986</v>
      </c>
    </row>
    <row r="63" spans="1:9" x14ac:dyDescent="0.2">
      <c r="A63" s="14" t="s">
        <v>34</v>
      </c>
    </row>
    <row r="64" spans="1:9" x14ac:dyDescent="0.2">
      <c r="A64" s="14" t="s">
        <v>35</v>
      </c>
    </row>
    <row r="65" spans="1:4" x14ac:dyDescent="0.2">
      <c r="A65" s="14" t="s">
        <v>36</v>
      </c>
      <c r="B65" s="14"/>
      <c r="C65" s="30" t="s">
        <v>38</v>
      </c>
      <c r="D65" s="14" t="s">
        <v>37</v>
      </c>
    </row>
    <row r="66" spans="1:4" x14ac:dyDescent="0.2">
      <c r="A66" s="7" t="s">
        <v>1090</v>
      </c>
      <c r="C66" s="31">
        <v>45.070599999999999</v>
      </c>
      <c r="D66" s="31">
        <v>46.802399999999999</v>
      </c>
    </row>
    <row r="67" spans="1:4" x14ac:dyDescent="0.2">
      <c r="A67" s="7" t="s">
        <v>1091</v>
      </c>
      <c r="C67" s="31">
        <v>10.045500000000001</v>
      </c>
      <c r="D67" s="31">
        <v>10.045199999999999</v>
      </c>
    </row>
    <row r="68" spans="1:4" x14ac:dyDescent="0.2">
      <c r="A68" s="7" t="s">
        <v>1092</v>
      </c>
      <c r="C68" s="31">
        <v>10.0062</v>
      </c>
      <c r="D68" s="31">
        <v>10.023199999999999</v>
      </c>
    </row>
    <row r="69" spans="1:4" x14ac:dyDescent="0.2">
      <c r="A69" s="7" t="s">
        <v>1093</v>
      </c>
      <c r="C69" s="31">
        <v>10.3415</v>
      </c>
      <c r="D69" s="31">
        <v>10.4032</v>
      </c>
    </row>
    <row r="70" spans="1:4" x14ac:dyDescent="0.2">
      <c r="A70" s="7" t="s">
        <v>1094</v>
      </c>
      <c r="C70" s="31">
        <v>10.7346</v>
      </c>
      <c r="D70" s="31">
        <v>10.8674</v>
      </c>
    </row>
    <row r="71" spans="1:4" x14ac:dyDescent="0.2">
      <c r="A71" s="7" t="s">
        <v>1095</v>
      </c>
      <c r="C71" s="31">
        <v>46.469900000000003</v>
      </c>
      <c r="D71" s="31">
        <v>48.2911</v>
      </c>
    </row>
    <row r="72" spans="1:4" x14ac:dyDescent="0.2">
      <c r="A72" s="7" t="s">
        <v>1096</v>
      </c>
      <c r="C72" s="31">
        <v>10.056900000000001</v>
      </c>
      <c r="D72" s="31">
        <v>10.056699999999999</v>
      </c>
    </row>
    <row r="73" spans="1:4" x14ac:dyDescent="0.2">
      <c r="A73" s="7" t="s">
        <v>1097</v>
      </c>
      <c r="C73" s="31">
        <v>10.007199999999999</v>
      </c>
      <c r="D73" s="31">
        <v>10.028</v>
      </c>
    </row>
    <row r="74" spans="1:4" x14ac:dyDescent="0.2">
      <c r="A74" s="7" t="s">
        <v>1098</v>
      </c>
      <c r="C74" s="31">
        <v>10.7722</v>
      </c>
      <c r="D74" s="31">
        <v>10.827999999999999</v>
      </c>
    </row>
    <row r="75" spans="1:4" x14ac:dyDescent="0.2">
      <c r="A75" s="7" t="s">
        <v>1099</v>
      </c>
      <c r="C75" s="31">
        <v>11.245100000000001</v>
      </c>
      <c r="D75" s="31">
        <v>11.3857</v>
      </c>
    </row>
    <row r="77" spans="1:4" x14ac:dyDescent="0.2">
      <c r="A77" s="14" t="s">
        <v>39</v>
      </c>
    </row>
    <row r="78" spans="1:4" x14ac:dyDescent="0.2">
      <c r="A78" s="78" t="s">
        <v>40</v>
      </c>
      <c r="B78" s="79"/>
      <c r="C78" s="32" t="s">
        <v>41</v>
      </c>
    </row>
    <row r="79" spans="1:4" x14ac:dyDescent="0.2">
      <c r="A79" s="74" t="s">
        <v>1091</v>
      </c>
      <c r="B79" s="75"/>
      <c r="C79" s="33">
        <v>0.37895532999999998</v>
      </c>
    </row>
    <row r="80" spans="1:4" x14ac:dyDescent="0.2">
      <c r="A80" s="74" t="s">
        <v>1092</v>
      </c>
      <c r="B80" s="75"/>
      <c r="C80" s="33">
        <v>0.36118413999999999</v>
      </c>
    </row>
    <row r="81" spans="1:5" x14ac:dyDescent="0.2">
      <c r="A81" s="74" t="s">
        <v>1093</v>
      </c>
      <c r="B81" s="75"/>
      <c r="C81" s="33">
        <v>0.33</v>
      </c>
    </row>
    <row r="82" spans="1:5" x14ac:dyDescent="0.2">
      <c r="A82" s="74" t="s">
        <v>1094</v>
      </c>
      <c r="B82" s="75"/>
      <c r="C82" s="33">
        <v>0.27500000000000002</v>
      </c>
    </row>
    <row r="83" spans="1:5" x14ac:dyDescent="0.2">
      <c r="A83" s="74" t="s">
        <v>1096</v>
      </c>
      <c r="B83" s="75"/>
      <c r="C83" s="33">
        <v>0.38726628000000002</v>
      </c>
    </row>
    <row r="84" spans="1:5" x14ac:dyDescent="0.2">
      <c r="A84" s="74" t="s">
        <v>1097</v>
      </c>
      <c r="B84" s="75"/>
      <c r="C84" s="33">
        <v>0.36888235000000003</v>
      </c>
    </row>
    <row r="85" spans="1:5" x14ac:dyDescent="0.2">
      <c r="A85" s="74" t="s">
        <v>1098</v>
      </c>
      <c r="B85" s="75"/>
      <c r="C85" s="33">
        <v>0.36</v>
      </c>
    </row>
    <row r="86" spans="1:5" x14ac:dyDescent="0.2">
      <c r="A86" s="74" t="s">
        <v>1099</v>
      </c>
      <c r="B86" s="75"/>
      <c r="C86" s="33">
        <v>0.29499999999999998</v>
      </c>
    </row>
    <row r="87" spans="1:5" x14ac:dyDescent="0.2">
      <c r="A87" s="7" t="s">
        <v>42</v>
      </c>
    </row>
    <row r="88" spans="1:5" x14ac:dyDescent="0.2">
      <c r="A88" s="7" t="s">
        <v>43</v>
      </c>
    </row>
    <row r="90" spans="1:5" x14ac:dyDescent="0.2">
      <c r="A90" s="14" t="s">
        <v>1002</v>
      </c>
      <c r="D90" s="34">
        <v>0.56231792212420295</v>
      </c>
      <c r="E90" s="10" t="s">
        <v>44</v>
      </c>
    </row>
    <row r="92" spans="1:5" x14ac:dyDescent="0.2">
      <c r="A92" s="14" t="s">
        <v>45</v>
      </c>
      <c r="D92" s="30" t="s">
        <v>46</v>
      </c>
    </row>
    <row r="94" spans="1:5" x14ac:dyDescent="0.2">
      <c r="A94" s="14" t="s">
        <v>1003</v>
      </c>
    </row>
    <row r="96" spans="1:5" x14ac:dyDescent="0.2">
      <c r="A96" s="61" t="s">
        <v>854</v>
      </c>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1"/>
    </row>
    <row r="111" spans="1:1" x14ac:dyDescent="0.2">
      <c r="A111" s="63"/>
    </row>
    <row r="112" spans="1:1" x14ac:dyDescent="0.2">
      <c r="A112" s="61" t="s">
        <v>1100</v>
      </c>
    </row>
    <row r="113" spans="1:1" x14ac:dyDescent="0.2">
      <c r="A113" s="63"/>
    </row>
    <row r="114" spans="1:1" x14ac:dyDescent="0.2">
      <c r="A114" s="61" t="s">
        <v>1234</v>
      </c>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14" t="s">
        <v>1101</v>
      </c>
    </row>
    <row r="130" spans="1:1" x14ac:dyDescent="0.2">
      <c r="A130" s="7" t="s">
        <v>1236</v>
      </c>
    </row>
    <row r="131" spans="1:1" x14ac:dyDescent="0.2">
      <c r="A131" s="62"/>
    </row>
  </sheetData>
  <mergeCells count="10">
    <mergeCell ref="A83:B83"/>
    <mergeCell ref="A84:B84"/>
    <mergeCell ref="A85:B85"/>
    <mergeCell ref="A86:B86"/>
    <mergeCell ref="A1:G1"/>
    <mergeCell ref="A78:B78"/>
    <mergeCell ref="A79:B79"/>
    <mergeCell ref="A80:B80"/>
    <mergeCell ref="A81:B81"/>
    <mergeCell ref="A82:B82"/>
  </mergeCells>
  <conditionalFormatting sqref="F2:F3 F5:F65535">
    <cfRule type="cellIs" dxfId="7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74"/>
  <sheetViews>
    <sheetView workbookViewId="0">
      <selection sqref="A1:F1"/>
    </sheetView>
  </sheetViews>
  <sheetFormatPr defaultColWidth="9.109375" defaultRowHeight="10.199999999999999" x14ac:dyDescent="0.2"/>
  <cols>
    <col min="1" max="1" width="31.6640625" style="7" bestFit="1" customWidth="1"/>
    <col min="2" max="2" width="76" style="7" customWidth="1"/>
    <col min="3" max="3" width="15.109375" style="7" bestFit="1" customWidth="1"/>
    <col min="4" max="4" width="14.6640625" style="7" bestFit="1" customWidth="1"/>
    <col min="5" max="5" width="31.109375" style="10" customWidth="1"/>
    <col min="6" max="6" width="14.6640625" style="11" bestFit="1" customWidth="1"/>
    <col min="7" max="16384" width="9.109375" style="7"/>
  </cols>
  <sheetData>
    <row r="1" spans="1:9" s="1" customFormat="1" ht="15" customHeight="1" x14ac:dyDescent="0.2">
      <c r="A1" s="76" t="s">
        <v>881</v>
      </c>
      <c r="B1" s="77"/>
      <c r="C1" s="77"/>
      <c r="D1" s="77"/>
      <c r="E1" s="77"/>
      <c r="F1" s="77"/>
    </row>
    <row r="2" spans="1:9" s="1" customFormat="1" ht="11.4" x14ac:dyDescent="0.2">
      <c r="E2" s="5"/>
      <c r="F2" s="9"/>
    </row>
    <row r="3" spans="1:9" s="1" customFormat="1" ht="12" x14ac:dyDescent="0.2">
      <c r="A3" s="8" t="s">
        <v>7</v>
      </c>
      <c r="B3" s="2"/>
      <c r="C3" s="3"/>
      <c r="D3" s="3"/>
      <c r="E3" s="4"/>
      <c r="F3" s="9"/>
    </row>
    <row r="4" spans="1:9" s="1" customFormat="1" ht="27" customHeight="1" x14ac:dyDescent="0.2">
      <c r="A4" s="6" t="s">
        <v>2</v>
      </c>
      <c r="B4" s="6" t="s">
        <v>0</v>
      </c>
      <c r="C4" s="13" t="s">
        <v>32</v>
      </c>
      <c r="D4" s="13" t="s">
        <v>1</v>
      </c>
      <c r="E4" s="52" t="s">
        <v>6</v>
      </c>
      <c r="F4" s="12" t="s">
        <v>3</v>
      </c>
    </row>
    <row r="5" spans="1:9" x14ac:dyDescent="0.2">
      <c r="A5" s="16" t="s">
        <v>28</v>
      </c>
      <c r="B5" s="17"/>
      <c r="C5" s="17"/>
      <c r="D5" s="17"/>
      <c r="E5" s="18"/>
      <c r="F5" s="19"/>
    </row>
    <row r="6" spans="1:9" x14ac:dyDescent="0.2">
      <c r="A6" s="21" t="s">
        <v>820</v>
      </c>
      <c r="B6" s="56" t="s">
        <v>819</v>
      </c>
      <c r="C6" s="21" t="s">
        <v>821</v>
      </c>
      <c r="D6" s="24">
        <v>153206.06200000001</v>
      </c>
      <c r="E6" s="22">
        <v>1696.711022</v>
      </c>
      <c r="F6" s="23">
        <v>30.9618126108263</v>
      </c>
    </row>
    <row r="7" spans="1:9" x14ac:dyDescent="0.2">
      <c r="A7" s="21" t="s">
        <v>823</v>
      </c>
      <c r="B7" s="56" t="s">
        <v>822</v>
      </c>
      <c r="C7" s="21" t="s">
        <v>821</v>
      </c>
      <c r="D7" s="24">
        <v>2056154.5090000001</v>
      </c>
      <c r="E7" s="22">
        <v>1245.365495</v>
      </c>
      <c r="F7" s="23">
        <v>22.725598282922501</v>
      </c>
    </row>
    <row r="8" spans="1:9" x14ac:dyDescent="0.2">
      <c r="A8" s="21" t="s">
        <v>825</v>
      </c>
      <c r="B8" s="56" t="s">
        <v>824</v>
      </c>
      <c r="C8" s="21" t="s">
        <v>821</v>
      </c>
      <c r="D8" s="24">
        <v>3949505.122</v>
      </c>
      <c r="E8" s="22">
        <v>1243.932184</v>
      </c>
      <c r="F8" s="23">
        <v>22.6994430296003</v>
      </c>
    </row>
    <row r="9" spans="1:9" x14ac:dyDescent="0.2">
      <c r="A9" s="21" t="s">
        <v>827</v>
      </c>
      <c r="B9" s="56" t="s">
        <v>826</v>
      </c>
      <c r="C9" s="21" t="s">
        <v>821</v>
      </c>
      <c r="D9" s="24">
        <v>2028491</v>
      </c>
      <c r="E9" s="22">
        <v>1190.3185189999999</v>
      </c>
      <c r="F9" s="23">
        <v>21.7210936067546</v>
      </c>
    </row>
    <row r="10" spans="1:9" ht="20.399999999999999" x14ac:dyDescent="0.2">
      <c r="A10" s="21" t="s">
        <v>829</v>
      </c>
      <c r="B10" s="56" t="s">
        <v>828</v>
      </c>
      <c r="C10" s="21" t="s">
        <v>821</v>
      </c>
      <c r="D10" s="24">
        <v>48.798999999999999</v>
      </c>
      <c r="E10" s="22">
        <v>1.2611296000000001</v>
      </c>
      <c r="F10" s="23">
        <v>2.3013263806785301E-2</v>
      </c>
    </row>
    <row r="11" spans="1:9" x14ac:dyDescent="0.2">
      <c r="A11" s="21" t="s">
        <v>831</v>
      </c>
      <c r="B11" s="56" t="s">
        <v>830</v>
      </c>
      <c r="C11" s="21" t="s">
        <v>821</v>
      </c>
      <c r="D11" s="24">
        <v>13.571999999999999</v>
      </c>
      <c r="E11" s="22">
        <v>0.50426260000000001</v>
      </c>
      <c r="F11" s="23">
        <v>9.2018522455546703E-3</v>
      </c>
    </row>
    <row r="12" spans="1:9" ht="20.399999999999999" x14ac:dyDescent="0.2">
      <c r="A12" s="21" t="s">
        <v>833</v>
      </c>
      <c r="B12" s="56" t="s">
        <v>832</v>
      </c>
      <c r="C12" s="21" t="s">
        <v>821</v>
      </c>
      <c r="D12" s="24">
        <v>23973.544999999998</v>
      </c>
      <c r="E12" s="22">
        <v>2.3973545E-5</v>
      </c>
      <c r="F12" s="23">
        <v>4.3747249725074999E-7</v>
      </c>
    </row>
    <row r="13" spans="1:9" x14ac:dyDescent="0.2">
      <c r="A13" s="20" t="s">
        <v>25</v>
      </c>
      <c r="B13" s="20"/>
      <c r="C13" s="20"/>
      <c r="D13" s="20"/>
      <c r="E13" s="25">
        <f>SUM(E6:E12)</f>
        <v>5378.0926361735437</v>
      </c>
      <c r="F13" s="26">
        <f>SUM(F6:F12)</f>
        <v>98.140163083628536</v>
      </c>
      <c r="G13" s="14"/>
      <c r="H13" s="14"/>
      <c r="I13" s="14"/>
    </row>
    <row r="14" spans="1:9" x14ac:dyDescent="0.2">
      <c r="A14" s="21"/>
      <c r="B14" s="21"/>
      <c r="C14" s="21"/>
      <c r="D14" s="21"/>
      <c r="E14" s="22"/>
      <c r="F14" s="23"/>
    </row>
    <row r="15" spans="1:9" x14ac:dyDescent="0.2">
      <c r="A15" s="20" t="s">
        <v>29</v>
      </c>
      <c r="B15" s="20"/>
      <c r="C15" s="20"/>
      <c r="D15" s="20"/>
      <c r="E15" s="25">
        <f>E13</f>
        <v>5378.0926361735437</v>
      </c>
      <c r="F15" s="26">
        <f>F13</f>
        <v>98.140163083628536</v>
      </c>
      <c r="G15" s="14"/>
      <c r="H15" s="14"/>
      <c r="I15" s="14"/>
    </row>
    <row r="16" spans="1:9" x14ac:dyDescent="0.2">
      <c r="A16" s="20"/>
      <c r="B16" s="20"/>
      <c r="C16" s="20"/>
      <c r="D16" s="20"/>
      <c r="E16" s="25"/>
      <c r="F16" s="26"/>
      <c r="G16" s="14"/>
      <c r="H16" s="14"/>
      <c r="I16" s="14"/>
    </row>
    <row r="17" spans="1:9" x14ac:dyDescent="0.2">
      <c r="A17" s="20" t="s">
        <v>31</v>
      </c>
      <c r="B17" s="20"/>
      <c r="C17" s="20"/>
      <c r="D17" s="20"/>
      <c r="E17" s="25">
        <f>E19-(E13)</f>
        <v>101.91928472645668</v>
      </c>
      <c r="F17" s="26">
        <f>F19-(F13)</f>
        <v>1.8598369163714636</v>
      </c>
      <c r="G17" s="14"/>
      <c r="H17" s="14"/>
      <c r="I17" s="14"/>
    </row>
    <row r="18" spans="1:9" x14ac:dyDescent="0.2">
      <c r="A18" s="20"/>
      <c r="B18" s="20"/>
      <c r="C18" s="20"/>
      <c r="D18" s="20"/>
      <c r="E18" s="25"/>
      <c r="F18" s="26"/>
      <c r="G18" s="14"/>
      <c r="H18" s="14"/>
      <c r="I18" s="14"/>
    </row>
    <row r="19" spans="1:9" x14ac:dyDescent="0.2">
      <c r="A19" s="27" t="s">
        <v>30</v>
      </c>
      <c r="B19" s="27"/>
      <c r="C19" s="27"/>
      <c r="D19" s="27"/>
      <c r="E19" s="28">
        <v>5480.0119209000004</v>
      </c>
      <c r="F19" s="29">
        <v>100</v>
      </c>
      <c r="G19" s="14"/>
      <c r="H19" s="14"/>
      <c r="I19" s="14"/>
    </row>
    <row r="20" spans="1:9" x14ac:dyDescent="0.2">
      <c r="F20" s="15" t="s">
        <v>683</v>
      </c>
    </row>
    <row r="21" spans="1:9" x14ac:dyDescent="0.2">
      <c r="A21" s="14" t="s">
        <v>320</v>
      </c>
    </row>
    <row r="22" spans="1:9" ht="14.4" x14ac:dyDescent="0.3">
      <c r="A22" s="82" t="s">
        <v>845</v>
      </c>
      <c r="B22" s="83"/>
      <c r="C22" s="83"/>
      <c r="D22" s="83"/>
      <c r="E22" s="83"/>
    </row>
    <row r="24" spans="1:9" x14ac:dyDescent="0.2">
      <c r="A24" s="14" t="s">
        <v>34</v>
      </c>
    </row>
    <row r="25" spans="1:9" x14ac:dyDescent="0.2">
      <c r="A25" s="14" t="s">
        <v>35</v>
      </c>
    </row>
    <row r="26" spans="1:9" x14ac:dyDescent="0.2">
      <c r="A26" s="14" t="s">
        <v>36</v>
      </c>
      <c r="B26" s="14"/>
      <c r="C26" s="30" t="s">
        <v>38</v>
      </c>
      <c r="D26" s="14" t="s">
        <v>37</v>
      </c>
    </row>
    <row r="27" spans="1:9" x14ac:dyDescent="0.2">
      <c r="A27" s="7" t="s">
        <v>56</v>
      </c>
      <c r="C27" s="31">
        <v>16.9801</v>
      </c>
      <c r="D27" s="31">
        <v>18.610800000000001</v>
      </c>
    </row>
    <row r="28" spans="1:9" x14ac:dyDescent="0.2">
      <c r="A28" s="7" t="s">
        <v>92</v>
      </c>
      <c r="C28" s="31">
        <v>16.9801</v>
      </c>
      <c r="D28" s="31">
        <v>18.610800000000001</v>
      </c>
    </row>
    <row r="29" spans="1:9" x14ac:dyDescent="0.2">
      <c r="A29" s="7" t="s">
        <v>57</v>
      </c>
      <c r="C29" s="31">
        <v>18.888000000000002</v>
      </c>
      <c r="D29" s="31">
        <v>20.801300000000001</v>
      </c>
    </row>
    <row r="30" spans="1:9" x14ac:dyDescent="0.2">
      <c r="A30" s="7" t="s">
        <v>93</v>
      </c>
      <c r="C30" s="31">
        <v>18.888000000000002</v>
      </c>
      <c r="D30" s="31">
        <v>20.801300000000001</v>
      </c>
    </row>
    <row r="32" spans="1:9" x14ac:dyDescent="0.2">
      <c r="A32" s="7" t="s">
        <v>43</v>
      </c>
    </row>
    <row r="34" spans="1:6" x14ac:dyDescent="0.2">
      <c r="A34" s="14" t="s">
        <v>39</v>
      </c>
      <c r="D34" s="30" t="s">
        <v>46</v>
      </c>
    </row>
    <row r="36" spans="1:6" x14ac:dyDescent="0.2">
      <c r="A36" s="14" t="s">
        <v>321</v>
      </c>
      <c r="D36" s="51">
        <v>0.63929999999999998</v>
      </c>
    </row>
    <row r="38" spans="1:6" x14ac:dyDescent="0.2">
      <c r="A38" s="81" t="s">
        <v>45</v>
      </c>
      <c r="B38" s="81"/>
      <c r="C38" s="81"/>
      <c r="D38" s="30" t="s">
        <v>841</v>
      </c>
    </row>
    <row r="40" spans="1:6" x14ac:dyDescent="0.2">
      <c r="A40" s="14" t="s">
        <v>839</v>
      </c>
      <c r="F40" s="7"/>
    </row>
    <row r="41" spans="1:6" x14ac:dyDescent="0.2">
      <c r="A41" s="14"/>
      <c r="F41" s="7"/>
    </row>
    <row r="42" spans="1:6" x14ac:dyDescent="0.2">
      <c r="A42" s="61" t="s">
        <v>854</v>
      </c>
      <c r="F42" s="7"/>
    </row>
    <row r="43" spans="1:6" x14ac:dyDescent="0.2">
      <c r="A43" s="62"/>
      <c r="F43" s="7"/>
    </row>
    <row r="44" spans="1:6" x14ac:dyDescent="0.2">
      <c r="A44" s="63"/>
      <c r="F44" s="7"/>
    </row>
    <row r="45" spans="1:6" x14ac:dyDescent="0.2">
      <c r="A45" s="63"/>
      <c r="F45" s="7"/>
    </row>
    <row r="46" spans="1:6" x14ac:dyDescent="0.2">
      <c r="A46" s="63"/>
      <c r="F46" s="7"/>
    </row>
    <row r="47" spans="1:6" x14ac:dyDescent="0.2">
      <c r="A47" s="63"/>
      <c r="F47" s="7"/>
    </row>
    <row r="48" spans="1:6" x14ac:dyDescent="0.2">
      <c r="A48" s="63"/>
      <c r="F48" s="7"/>
    </row>
    <row r="49" spans="1:6" x14ac:dyDescent="0.2">
      <c r="A49" s="63"/>
      <c r="F49" s="7"/>
    </row>
    <row r="50" spans="1:6" x14ac:dyDescent="0.2">
      <c r="A50" s="63"/>
      <c r="F50" s="7"/>
    </row>
    <row r="51" spans="1:6" x14ac:dyDescent="0.2">
      <c r="A51" s="63"/>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84" t="s">
        <v>875</v>
      </c>
      <c r="B56" s="84"/>
      <c r="C56" s="84"/>
      <c r="D56" s="84"/>
      <c r="E56" s="84"/>
      <c r="F56" s="7"/>
    </row>
    <row r="57" spans="1:6" x14ac:dyDescent="0.2">
      <c r="A57" s="63"/>
      <c r="F57" s="7"/>
    </row>
    <row r="58" spans="1:6" x14ac:dyDescent="0.2">
      <c r="A58" s="61" t="s">
        <v>855</v>
      </c>
      <c r="F58" s="7"/>
    </row>
    <row r="59" spans="1:6" x14ac:dyDescent="0.2">
      <c r="A59" s="63"/>
      <c r="F59" s="7"/>
    </row>
    <row r="60" spans="1:6" x14ac:dyDescent="0.2">
      <c r="A60" s="63"/>
      <c r="F60" s="7"/>
    </row>
    <row r="61" spans="1:6" x14ac:dyDescent="0.2">
      <c r="A61" s="63"/>
      <c r="F61" s="7"/>
    </row>
    <row r="62" spans="1:6" x14ac:dyDescent="0.2">
      <c r="A62" s="63"/>
      <c r="F62" s="7"/>
    </row>
    <row r="63" spans="1:6" x14ac:dyDescent="0.2">
      <c r="A63" s="63"/>
      <c r="F63" s="7"/>
    </row>
    <row r="64" spans="1:6" x14ac:dyDescent="0.2">
      <c r="A64" s="63"/>
      <c r="F64" s="7"/>
    </row>
    <row r="65" spans="1:6" x14ac:dyDescent="0.2">
      <c r="A65" s="63"/>
      <c r="F65" s="7"/>
    </row>
    <row r="66" spans="1:6" x14ac:dyDescent="0.2">
      <c r="A66" s="63"/>
      <c r="F66" s="7"/>
    </row>
    <row r="67" spans="1:6" x14ac:dyDescent="0.2">
      <c r="A67" s="63"/>
      <c r="F67" s="7"/>
    </row>
    <row r="68" spans="1:6" x14ac:dyDescent="0.2">
      <c r="A68" s="63"/>
      <c r="F68" s="7"/>
    </row>
    <row r="69" spans="1:6" x14ac:dyDescent="0.2">
      <c r="A69" s="63"/>
      <c r="F69" s="7"/>
    </row>
    <row r="70" spans="1:6" x14ac:dyDescent="0.2">
      <c r="A70" s="63"/>
      <c r="F70" s="7"/>
    </row>
    <row r="71" spans="1:6" x14ac:dyDescent="0.2">
      <c r="F71" s="7"/>
    </row>
    <row r="72" spans="1:6" x14ac:dyDescent="0.2">
      <c r="A72" s="14" t="s">
        <v>876</v>
      </c>
      <c r="F72" s="7"/>
    </row>
    <row r="73" spans="1:6" x14ac:dyDescent="0.2">
      <c r="F73" s="7"/>
    </row>
    <row r="74" spans="1:6" x14ac:dyDescent="0.2">
      <c r="A74" s="7" t="s">
        <v>1236</v>
      </c>
      <c r="F74" s="7"/>
    </row>
    <row r="75" spans="1:6" x14ac:dyDescent="0.2">
      <c r="F75" s="7"/>
    </row>
    <row r="76" spans="1:6" x14ac:dyDescent="0.2">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row r="174" spans="6:6" x14ac:dyDescent="0.2">
      <c r="F174" s="7"/>
    </row>
  </sheetData>
  <mergeCells count="4">
    <mergeCell ref="A1:F1"/>
    <mergeCell ref="A22:E22"/>
    <mergeCell ref="A38:C38"/>
    <mergeCell ref="A56:E56"/>
  </mergeCells>
  <conditionalFormatting sqref="F2:F3 F5:F39">
    <cfRule type="cellIs" dxfId="18" priority="2" stopIfTrue="1" operator="between">
      <formula>0.009</formula>
      <formula>-0.009</formula>
    </cfRule>
  </conditionalFormatting>
  <conditionalFormatting sqref="F175:F65536">
    <cfRule type="cellIs" dxfId="1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76"/>
  <sheetViews>
    <sheetView workbookViewId="0">
      <selection sqref="A1:F1"/>
    </sheetView>
  </sheetViews>
  <sheetFormatPr defaultColWidth="9.109375" defaultRowHeight="10.199999999999999" x14ac:dyDescent="0.2"/>
  <cols>
    <col min="1" max="1" width="31.6640625" style="7" bestFit="1" customWidth="1"/>
    <col min="2" max="2" width="78" style="7" customWidth="1"/>
    <col min="3" max="3" width="24.6640625" style="7" bestFit="1" customWidth="1"/>
    <col min="4" max="4" width="14.6640625" style="7" bestFit="1" customWidth="1"/>
    <col min="5" max="5" width="31.109375" style="10" customWidth="1"/>
    <col min="6" max="6" width="14.6640625" style="11" bestFit="1" customWidth="1"/>
    <col min="7" max="16384" width="9.109375" style="7"/>
  </cols>
  <sheetData>
    <row r="1" spans="1:9" s="1" customFormat="1" ht="15" customHeight="1" x14ac:dyDescent="0.2">
      <c r="A1" s="76" t="s">
        <v>1230</v>
      </c>
      <c r="B1" s="77"/>
      <c r="C1" s="77"/>
      <c r="D1" s="77"/>
      <c r="E1" s="77"/>
      <c r="F1" s="77"/>
    </row>
    <row r="2" spans="1:9" s="1" customFormat="1" ht="11.4" x14ac:dyDescent="0.2">
      <c r="E2" s="5"/>
      <c r="F2" s="9"/>
    </row>
    <row r="3" spans="1:9" s="1" customFormat="1" ht="12" x14ac:dyDescent="0.2">
      <c r="A3" s="8" t="s">
        <v>7</v>
      </c>
      <c r="B3" s="2"/>
      <c r="C3" s="3"/>
      <c r="D3" s="3"/>
      <c r="E3" s="4"/>
      <c r="F3" s="9"/>
    </row>
    <row r="4" spans="1:9" s="1" customFormat="1" ht="27" customHeight="1" x14ac:dyDescent="0.2">
      <c r="A4" s="6" t="s">
        <v>2</v>
      </c>
      <c r="B4" s="6" t="s">
        <v>0</v>
      </c>
      <c r="C4" s="13" t="s">
        <v>32</v>
      </c>
      <c r="D4" s="13" t="s">
        <v>1</v>
      </c>
      <c r="E4" s="52" t="s">
        <v>6</v>
      </c>
      <c r="F4" s="12" t="s">
        <v>3</v>
      </c>
    </row>
    <row r="5" spans="1:9" x14ac:dyDescent="0.2">
      <c r="A5" s="16" t="s">
        <v>28</v>
      </c>
      <c r="B5" s="17"/>
      <c r="C5" s="17"/>
      <c r="D5" s="17"/>
      <c r="E5" s="18"/>
      <c r="F5" s="19"/>
    </row>
    <row r="6" spans="1:9" x14ac:dyDescent="0.2">
      <c r="A6" s="21" t="s">
        <v>835</v>
      </c>
      <c r="B6" s="56" t="s">
        <v>834</v>
      </c>
      <c r="C6" s="21" t="s">
        <v>821</v>
      </c>
      <c r="D6" s="24">
        <v>2930827.26</v>
      </c>
      <c r="E6" s="22">
        <v>52894.318930000001</v>
      </c>
      <c r="F6" s="23">
        <v>39.7553865706805</v>
      </c>
    </row>
    <row r="7" spans="1:9" x14ac:dyDescent="0.2">
      <c r="A7" s="21" t="s">
        <v>823</v>
      </c>
      <c r="B7" s="56" t="s">
        <v>822</v>
      </c>
      <c r="C7" s="21" t="s">
        <v>821</v>
      </c>
      <c r="D7" s="24">
        <v>65160739.932999998</v>
      </c>
      <c r="E7" s="22">
        <v>39466.36148</v>
      </c>
      <c r="F7" s="23">
        <v>29.6629295719266</v>
      </c>
    </row>
    <row r="8" spans="1:9" x14ac:dyDescent="0.2">
      <c r="A8" s="21" t="s">
        <v>825</v>
      </c>
      <c r="B8" s="56" t="s">
        <v>824</v>
      </c>
      <c r="C8" s="21" t="s">
        <v>821</v>
      </c>
      <c r="D8" s="24">
        <v>125073221.318</v>
      </c>
      <c r="E8" s="22">
        <v>39392.936710000002</v>
      </c>
      <c r="F8" s="23">
        <v>29.6077434919418</v>
      </c>
    </row>
    <row r="9" spans="1:9" ht="20.399999999999999" x14ac:dyDescent="0.2">
      <c r="A9" s="21" t="s">
        <v>829</v>
      </c>
      <c r="B9" s="56" t="s">
        <v>828</v>
      </c>
      <c r="C9" s="21" t="s">
        <v>821</v>
      </c>
      <c r="D9" s="24">
        <v>1210.933</v>
      </c>
      <c r="E9" s="22">
        <v>31.294564099999999</v>
      </c>
      <c r="F9" s="23">
        <v>2.3521004117718399E-2</v>
      </c>
    </row>
    <row r="10" spans="1:9" ht="20.399999999999999" x14ac:dyDescent="0.2">
      <c r="A10" s="21" t="s">
        <v>837</v>
      </c>
      <c r="B10" s="56" t="s">
        <v>836</v>
      </c>
      <c r="C10" s="21" t="s">
        <v>821</v>
      </c>
      <c r="D10" s="24">
        <v>1483902.88</v>
      </c>
      <c r="E10" s="22">
        <v>1.48390288E-3</v>
      </c>
      <c r="F10" s="23">
        <v>1.1153018664597499E-6</v>
      </c>
    </row>
    <row r="11" spans="1:9" ht="20.399999999999999" x14ac:dyDescent="0.2">
      <c r="A11" s="21" t="s">
        <v>833</v>
      </c>
      <c r="B11" s="56" t="s">
        <v>832</v>
      </c>
      <c r="C11" s="21" t="s">
        <v>821</v>
      </c>
      <c r="D11" s="24">
        <v>1370528.45</v>
      </c>
      <c r="E11" s="22">
        <v>1.3705284499999999E-3</v>
      </c>
      <c r="F11" s="23">
        <v>1.0300896095849499E-6</v>
      </c>
    </row>
    <row r="12" spans="1:9" x14ac:dyDescent="0.2">
      <c r="A12" s="20" t="s">
        <v>25</v>
      </c>
      <c r="B12" s="20"/>
      <c r="C12" s="20"/>
      <c r="D12" s="20"/>
      <c r="E12" s="25">
        <f>SUM(E6:E11)</f>
        <v>131784.91453853136</v>
      </c>
      <c r="F12" s="26">
        <f>SUM(F6:F11)</f>
        <v>99.049582784058103</v>
      </c>
      <c r="G12" s="14"/>
      <c r="H12" s="14"/>
      <c r="I12" s="14"/>
    </row>
    <row r="13" spans="1:9" x14ac:dyDescent="0.2">
      <c r="A13" s="21"/>
      <c r="B13" s="21"/>
      <c r="C13" s="21"/>
      <c r="D13" s="21"/>
      <c r="E13" s="22"/>
      <c r="F13" s="23"/>
    </row>
    <row r="14" spans="1:9" x14ac:dyDescent="0.2">
      <c r="A14" s="20" t="s">
        <v>29</v>
      </c>
      <c r="B14" s="20"/>
      <c r="C14" s="20"/>
      <c r="D14" s="20"/>
      <c r="E14" s="25">
        <f>E12</f>
        <v>131784.91453853136</v>
      </c>
      <c r="F14" s="26">
        <f>F12</f>
        <v>99.049582784058103</v>
      </c>
      <c r="G14" s="14"/>
      <c r="H14" s="14"/>
      <c r="I14" s="14"/>
    </row>
    <row r="15" spans="1:9" x14ac:dyDescent="0.2">
      <c r="A15" s="20"/>
      <c r="B15" s="20"/>
      <c r="C15" s="20"/>
      <c r="D15" s="20"/>
      <c r="E15" s="25"/>
      <c r="F15" s="26"/>
      <c r="G15" s="14"/>
      <c r="H15" s="14"/>
      <c r="I15" s="14"/>
    </row>
    <row r="16" spans="1:9" x14ac:dyDescent="0.2">
      <c r="A16" s="20" t="s">
        <v>31</v>
      </c>
      <c r="B16" s="20"/>
      <c r="C16" s="20"/>
      <c r="D16" s="20"/>
      <c r="E16" s="25">
        <f>E18-(E12)</f>
        <v>1264.5247769686393</v>
      </c>
      <c r="F16" s="26">
        <f>F18-(F12)</f>
        <v>0.9504172159418971</v>
      </c>
      <c r="G16" s="14"/>
      <c r="H16" s="14"/>
      <c r="I16" s="14"/>
    </row>
    <row r="17" spans="1:9" x14ac:dyDescent="0.2">
      <c r="A17" s="20"/>
      <c r="B17" s="20"/>
      <c r="C17" s="20"/>
      <c r="D17" s="20"/>
      <c r="E17" s="25"/>
      <c r="F17" s="26"/>
      <c r="G17" s="14"/>
      <c r="H17" s="14"/>
      <c r="I17" s="14"/>
    </row>
    <row r="18" spans="1:9" x14ac:dyDescent="0.2">
      <c r="A18" s="27" t="s">
        <v>30</v>
      </c>
      <c r="B18" s="27"/>
      <c r="C18" s="27"/>
      <c r="D18" s="27"/>
      <c r="E18" s="28">
        <v>133049.4393155</v>
      </c>
      <c r="F18" s="29">
        <v>100</v>
      </c>
      <c r="G18" s="14"/>
      <c r="H18" s="14"/>
      <c r="I18" s="14"/>
    </row>
    <row r="19" spans="1:9" x14ac:dyDescent="0.2">
      <c r="F19" s="15" t="s">
        <v>683</v>
      </c>
    </row>
    <row r="20" spans="1:9" x14ac:dyDescent="0.2">
      <c r="A20" s="14" t="s">
        <v>320</v>
      </c>
    </row>
    <row r="21" spans="1:9" ht="14.4" x14ac:dyDescent="0.3">
      <c r="A21" s="82" t="s">
        <v>845</v>
      </c>
      <c r="B21" s="83"/>
      <c r="C21" s="83"/>
      <c r="D21" s="83"/>
      <c r="E21" s="83"/>
    </row>
    <row r="23" spans="1:9" x14ac:dyDescent="0.2">
      <c r="A23" s="14" t="s">
        <v>34</v>
      </c>
    </row>
    <row r="24" spans="1:9" x14ac:dyDescent="0.2">
      <c r="A24" s="14" t="s">
        <v>35</v>
      </c>
    </row>
    <row r="25" spans="1:9" x14ac:dyDescent="0.2">
      <c r="A25" s="14" t="s">
        <v>36</v>
      </c>
      <c r="B25" s="14"/>
      <c r="C25" s="30" t="s">
        <v>38</v>
      </c>
      <c r="D25" s="14" t="s">
        <v>37</v>
      </c>
    </row>
    <row r="26" spans="1:9" x14ac:dyDescent="0.2">
      <c r="A26" s="7" t="s">
        <v>56</v>
      </c>
      <c r="C26" s="31">
        <v>143.00360000000001</v>
      </c>
      <c r="D26" s="31">
        <v>157.87540000000001</v>
      </c>
    </row>
    <row r="27" spans="1:9" x14ac:dyDescent="0.2">
      <c r="A27" s="7" t="s">
        <v>92</v>
      </c>
      <c r="C27" s="31">
        <v>41.817700000000002</v>
      </c>
      <c r="D27" s="31">
        <v>44.500799999999998</v>
      </c>
    </row>
    <row r="28" spans="1:9" x14ac:dyDescent="0.2">
      <c r="A28" s="7" t="s">
        <v>57</v>
      </c>
      <c r="C28" s="31">
        <v>159.51249999999999</v>
      </c>
      <c r="D28" s="31">
        <v>176.904</v>
      </c>
    </row>
    <row r="29" spans="1:9" x14ac:dyDescent="0.2">
      <c r="A29" s="7" t="s">
        <v>93</v>
      </c>
      <c r="C29" s="31">
        <v>48.858899999999998</v>
      </c>
      <c r="D29" s="31">
        <v>52.200299999999999</v>
      </c>
    </row>
    <row r="31" spans="1:9" x14ac:dyDescent="0.2">
      <c r="A31" s="14" t="s">
        <v>39</v>
      </c>
    </row>
    <row r="32" spans="1:9" x14ac:dyDescent="0.2">
      <c r="A32" s="78" t="s">
        <v>40</v>
      </c>
      <c r="B32" s="79"/>
      <c r="C32" s="32" t="s">
        <v>41</v>
      </c>
    </row>
    <row r="33" spans="1:6" x14ac:dyDescent="0.2">
      <c r="A33" s="74" t="s">
        <v>92</v>
      </c>
      <c r="B33" s="75"/>
      <c r="C33" s="33">
        <v>1.6</v>
      </c>
    </row>
    <row r="34" spans="1:6" x14ac:dyDescent="0.2">
      <c r="A34" s="74" t="s">
        <v>93</v>
      </c>
      <c r="B34" s="75"/>
      <c r="C34" s="33">
        <v>1.9</v>
      </c>
    </row>
    <row r="35" spans="1:6" x14ac:dyDescent="0.2">
      <c r="A35" s="7" t="s">
        <v>42</v>
      </c>
    </row>
    <row r="36" spans="1:6" x14ac:dyDescent="0.2">
      <c r="A36" s="7" t="s">
        <v>43</v>
      </c>
    </row>
    <row r="38" spans="1:6" x14ac:dyDescent="0.2">
      <c r="A38" s="14" t="s">
        <v>321</v>
      </c>
      <c r="D38" s="51">
        <v>0.1242</v>
      </c>
    </row>
    <row r="40" spans="1:6" x14ac:dyDescent="0.2">
      <c r="A40" s="81" t="s">
        <v>45</v>
      </c>
      <c r="B40" s="81"/>
      <c r="C40" s="81"/>
      <c r="D40" s="30" t="s">
        <v>841</v>
      </c>
    </row>
    <row r="42" spans="1:6" x14ac:dyDescent="0.2">
      <c r="A42" s="14" t="s">
        <v>839</v>
      </c>
      <c r="F42" s="7"/>
    </row>
    <row r="43" spans="1:6" x14ac:dyDescent="0.2">
      <c r="A43" s="60"/>
      <c r="F43" s="7"/>
    </row>
    <row r="44" spans="1:6" x14ac:dyDescent="0.2">
      <c r="A44" s="61" t="s">
        <v>854</v>
      </c>
      <c r="F44" s="7"/>
    </row>
    <row r="45" spans="1:6" x14ac:dyDescent="0.2">
      <c r="A45" s="62"/>
      <c r="F45" s="7"/>
    </row>
    <row r="46" spans="1:6" x14ac:dyDescent="0.2">
      <c r="A46" s="63"/>
      <c r="F46" s="7"/>
    </row>
    <row r="47" spans="1:6" x14ac:dyDescent="0.2">
      <c r="A47" s="63"/>
      <c r="F47" s="7"/>
    </row>
    <row r="48" spans="1:6" x14ac:dyDescent="0.2">
      <c r="A48" s="63"/>
      <c r="F48" s="7"/>
    </row>
    <row r="49" spans="1:6" x14ac:dyDescent="0.2">
      <c r="A49" s="63"/>
      <c r="F49" s="7"/>
    </row>
    <row r="50" spans="1:6" x14ac:dyDescent="0.2">
      <c r="A50" s="63"/>
      <c r="F50" s="7"/>
    </row>
    <row r="51" spans="1:6" x14ac:dyDescent="0.2">
      <c r="A51" s="63"/>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63"/>
      <c r="F56" s="7"/>
    </row>
    <row r="57" spans="1:6" x14ac:dyDescent="0.2">
      <c r="A57" s="63"/>
      <c r="F57" s="7"/>
    </row>
    <row r="58" spans="1:6" x14ac:dyDescent="0.2">
      <c r="A58" s="61" t="s">
        <v>877</v>
      </c>
      <c r="F58" s="7"/>
    </row>
    <row r="59" spans="1:6" x14ac:dyDescent="0.2">
      <c r="A59" s="63"/>
      <c r="F59" s="7"/>
    </row>
    <row r="60" spans="1:6" x14ac:dyDescent="0.2">
      <c r="A60" s="61" t="s">
        <v>855</v>
      </c>
      <c r="F60" s="7"/>
    </row>
    <row r="61" spans="1:6" x14ac:dyDescent="0.2">
      <c r="A61" s="63"/>
      <c r="F61" s="7"/>
    </row>
    <row r="62" spans="1:6" x14ac:dyDescent="0.2">
      <c r="A62" s="63"/>
      <c r="F62" s="7"/>
    </row>
    <row r="63" spans="1:6" x14ac:dyDescent="0.2">
      <c r="A63" s="63"/>
      <c r="F63" s="7"/>
    </row>
    <row r="64" spans="1:6" x14ac:dyDescent="0.2">
      <c r="A64" s="63"/>
      <c r="F64" s="7"/>
    </row>
    <row r="65" spans="1:6" x14ac:dyDescent="0.2">
      <c r="A65" s="63"/>
      <c r="F65" s="7"/>
    </row>
    <row r="66" spans="1:6" x14ac:dyDescent="0.2">
      <c r="A66" s="63"/>
      <c r="F66" s="7"/>
    </row>
    <row r="67" spans="1:6" x14ac:dyDescent="0.2">
      <c r="A67" s="63"/>
      <c r="F67" s="7"/>
    </row>
    <row r="68" spans="1:6" x14ac:dyDescent="0.2">
      <c r="A68" s="63"/>
      <c r="F68" s="7"/>
    </row>
    <row r="69" spans="1:6" x14ac:dyDescent="0.2">
      <c r="A69" s="63"/>
      <c r="F69" s="7"/>
    </row>
    <row r="70" spans="1:6" x14ac:dyDescent="0.2">
      <c r="A70" s="63"/>
      <c r="F70" s="7"/>
    </row>
    <row r="71" spans="1:6" x14ac:dyDescent="0.2">
      <c r="A71" s="63"/>
      <c r="F71" s="7"/>
    </row>
    <row r="72" spans="1:6" x14ac:dyDescent="0.2">
      <c r="A72" s="63"/>
      <c r="F72" s="7"/>
    </row>
    <row r="73" spans="1:6" x14ac:dyDescent="0.2">
      <c r="A73" s="63"/>
      <c r="F73" s="7"/>
    </row>
    <row r="74" spans="1:6" x14ac:dyDescent="0.2">
      <c r="A74" s="85" t="s">
        <v>878</v>
      </c>
      <c r="B74" s="85"/>
      <c r="C74" s="85"/>
      <c r="D74" s="85"/>
      <c r="E74" s="85"/>
      <c r="F74" s="7"/>
    </row>
    <row r="75" spans="1:6" x14ac:dyDescent="0.2">
      <c r="F75" s="7"/>
    </row>
    <row r="76" spans="1:6" x14ac:dyDescent="0.2">
      <c r="A76" s="7" t="s">
        <v>1236</v>
      </c>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row r="174" spans="6:6" x14ac:dyDescent="0.2">
      <c r="F174" s="7"/>
    </row>
    <row r="175" spans="6:6" x14ac:dyDescent="0.2">
      <c r="F175" s="7"/>
    </row>
    <row r="176" spans="6:6" x14ac:dyDescent="0.2">
      <c r="F176" s="7"/>
    </row>
  </sheetData>
  <mergeCells count="7">
    <mergeCell ref="A74:E74"/>
    <mergeCell ref="A1:F1"/>
    <mergeCell ref="A32:B32"/>
    <mergeCell ref="A33:B33"/>
    <mergeCell ref="A34:B34"/>
    <mergeCell ref="A21:E21"/>
    <mergeCell ref="A40:C40"/>
  </mergeCells>
  <conditionalFormatting sqref="F2:F3 F5:F41">
    <cfRule type="cellIs" dxfId="16" priority="2" stopIfTrue="1" operator="between">
      <formula>0.009</formula>
      <formula>-0.009</formula>
    </cfRule>
  </conditionalFormatting>
  <conditionalFormatting sqref="F177:F65536">
    <cfRule type="cellIs" dxfId="1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71"/>
  <sheetViews>
    <sheetView zoomScaleNormal="100" workbookViewId="0">
      <selection sqref="A1:G1"/>
    </sheetView>
  </sheetViews>
  <sheetFormatPr defaultColWidth="9.44140625" defaultRowHeight="10.199999999999999" x14ac:dyDescent="0.2"/>
  <cols>
    <col min="1" max="1" width="38.5546875" style="7" bestFit="1" customWidth="1"/>
    <col min="2" max="2" width="60" style="7" customWidth="1"/>
    <col min="3" max="3" width="15.44140625" style="7" bestFit="1" customWidth="1"/>
    <col min="4" max="4" width="14.5546875" style="7" bestFit="1" customWidth="1"/>
    <col min="5" max="5" width="25.88671875" style="10" customWidth="1"/>
    <col min="6" max="6" width="13.5546875" style="11" bestFit="1" customWidth="1"/>
    <col min="7" max="7" width="11" style="10" customWidth="1"/>
    <col min="8" max="8" width="9.44140625" style="7"/>
    <col min="9" max="13" width="9.44140625" style="7" customWidth="1"/>
    <col min="14" max="16384" width="9.44140625" style="7"/>
  </cols>
  <sheetData>
    <row r="1" spans="1:7" s="1" customFormat="1" ht="15" customHeight="1" x14ac:dyDescent="0.2">
      <c r="A1" s="76" t="s">
        <v>1203</v>
      </c>
      <c r="B1" s="77"/>
      <c r="C1" s="77"/>
      <c r="D1" s="77"/>
      <c r="E1" s="77"/>
      <c r="F1" s="77"/>
      <c r="G1" s="77"/>
    </row>
    <row r="2" spans="1:7" s="1" customFormat="1" ht="11.4" x14ac:dyDescent="0.2">
      <c r="A2" s="8" t="s">
        <v>7</v>
      </c>
      <c r="B2" s="7"/>
      <c r="C2" s="7"/>
      <c r="D2" s="7"/>
      <c r="E2" s="10"/>
      <c r="F2" s="11"/>
      <c r="G2" s="10"/>
    </row>
    <row r="3" spans="1:7" s="1" customFormat="1" ht="20.399999999999999" x14ac:dyDescent="0.2">
      <c r="A3" s="6" t="s">
        <v>2</v>
      </c>
      <c r="B3" s="6" t="s">
        <v>0</v>
      </c>
      <c r="C3" s="13" t="s">
        <v>32</v>
      </c>
      <c r="D3" s="13" t="s">
        <v>1</v>
      </c>
      <c r="E3" s="52" t="s">
        <v>6</v>
      </c>
      <c r="F3" s="12" t="s">
        <v>3</v>
      </c>
      <c r="G3" s="12" t="s">
        <v>5</v>
      </c>
    </row>
    <row r="4" spans="1:7" s="1" customFormat="1" ht="39.75" customHeight="1" x14ac:dyDescent="0.2">
      <c r="A4" s="16" t="s">
        <v>51</v>
      </c>
      <c r="B4" s="17"/>
      <c r="C4" s="17"/>
      <c r="D4" s="17"/>
      <c r="E4" s="18"/>
      <c r="F4" s="19"/>
      <c r="G4" s="18"/>
    </row>
    <row r="5" spans="1:7" x14ac:dyDescent="0.2">
      <c r="A5" s="20" t="s">
        <v>52</v>
      </c>
      <c r="B5" s="21"/>
      <c r="C5" s="21"/>
      <c r="D5" s="21"/>
      <c r="E5" s="22"/>
      <c r="F5" s="23"/>
      <c r="G5" s="22"/>
    </row>
    <row r="6" spans="1:7" ht="20.399999999999999" x14ac:dyDescent="0.2">
      <c r="A6" s="21" t="s">
        <v>1204</v>
      </c>
      <c r="B6" s="21" t="s">
        <v>1205</v>
      </c>
      <c r="C6" s="56" t="s">
        <v>1206</v>
      </c>
      <c r="D6" s="24">
        <v>682</v>
      </c>
      <c r="E6" s="22">
        <v>0</v>
      </c>
      <c r="F6" s="23">
        <v>100</v>
      </c>
      <c r="G6" s="22">
        <v>0</v>
      </c>
    </row>
    <row r="7" spans="1:7" x14ac:dyDescent="0.2">
      <c r="A7" s="20" t="s">
        <v>25</v>
      </c>
      <c r="B7" s="20"/>
      <c r="C7" s="20"/>
      <c r="D7" s="20"/>
      <c r="E7" s="25">
        <v>0</v>
      </c>
      <c r="F7" s="26">
        <v>100</v>
      </c>
      <c r="G7" s="25"/>
    </row>
    <row r="8" spans="1:7" x14ac:dyDescent="0.2">
      <c r="A8" s="21"/>
      <c r="B8" s="21"/>
      <c r="C8" s="21"/>
      <c r="D8" s="21"/>
      <c r="E8" s="22"/>
      <c r="F8" s="23"/>
      <c r="G8" s="22"/>
    </row>
    <row r="9" spans="1:7" x14ac:dyDescent="0.2">
      <c r="A9" s="20" t="s">
        <v>29</v>
      </c>
      <c r="B9" s="20"/>
      <c r="C9" s="20"/>
      <c r="D9" s="20"/>
      <c r="E9" s="25">
        <v>0</v>
      </c>
      <c r="F9" s="26">
        <v>100</v>
      </c>
      <c r="G9" s="25"/>
    </row>
    <row r="10" spans="1:7" x14ac:dyDescent="0.2">
      <c r="A10" s="20"/>
      <c r="B10" s="20"/>
      <c r="C10" s="20"/>
      <c r="D10" s="20"/>
      <c r="E10" s="25"/>
      <c r="F10" s="26"/>
      <c r="G10" s="25"/>
    </row>
    <row r="11" spans="1:7" x14ac:dyDescent="0.2">
      <c r="A11" s="20" t="s">
        <v>31</v>
      </c>
      <c r="B11" s="20"/>
      <c r="C11" s="20"/>
      <c r="D11" s="20"/>
      <c r="E11" s="69">
        <v>0</v>
      </c>
      <c r="F11" s="69">
        <v>0</v>
      </c>
      <c r="G11" s="25"/>
    </row>
    <row r="12" spans="1:7" x14ac:dyDescent="0.2">
      <c r="A12" s="20"/>
      <c r="B12" s="20"/>
      <c r="C12" s="20"/>
      <c r="D12" s="20"/>
      <c r="E12" s="25"/>
      <c r="F12" s="26"/>
      <c r="G12" s="25"/>
    </row>
    <row r="13" spans="1:7" x14ac:dyDescent="0.2">
      <c r="A13" s="27" t="s">
        <v>30</v>
      </c>
      <c r="B13" s="27"/>
      <c r="C13" s="27"/>
      <c r="D13" s="27"/>
      <c r="E13" s="28">
        <v>0</v>
      </c>
      <c r="F13" s="29">
        <v>100</v>
      </c>
      <c r="G13" s="28"/>
    </row>
    <row r="15" spans="1:7" x14ac:dyDescent="0.2">
      <c r="A15" s="14" t="s">
        <v>33</v>
      </c>
    </row>
    <row r="16" spans="1:7" x14ac:dyDescent="0.2">
      <c r="A16" s="14" t="s">
        <v>1207</v>
      </c>
    </row>
    <row r="17" spans="1:7" ht="23.25" customHeight="1" x14ac:dyDescent="0.2">
      <c r="A17" s="86" t="s">
        <v>1208</v>
      </c>
      <c r="B17" s="86"/>
      <c r="C17" s="86"/>
      <c r="D17" s="86"/>
      <c r="E17" s="86"/>
      <c r="F17" s="86"/>
      <c r="G17" s="86"/>
    </row>
    <row r="19" spans="1:7" x14ac:dyDescent="0.2">
      <c r="A19" s="14" t="s">
        <v>34</v>
      </c>
    </row>
    <row r="20" spans="1:7" x14ac:dyDescent="0.2">
      <c r="A20" s="14" t="s">
        <v>1209</v>
      </c>
    </row>
    <row r="21" spans="1:7" x14ac:dyDescent="0.2">
      <c r="A21" s="14" t="s">
        <v>36</v>
      </c>
      <c r="B21" s="14"/>
      <c r="C21" s="30" t="s">
        <v>38</v>
      </c>
      <c r="D21" s="14" t="s">
        <v>1210</v>
      </c>
    </row>
    <row r="22" spans="1:7" x14ac:dyDescent="0.2">
      <c r="A22" s="7" t="s">
        <v>56</v>
      </c>
      <c r="C22" s="31">
        <v>0</v>
      </c>
      <c r="D22" s="31">
        <v>0</v>
      </c>
    </row>
    <row r="23" spans="1:7" x14ac:dyDescent="0.2">
      <c r="A23" s="7" t="s">
        <v>92</v>
      </c>
      <c r="C23" s="31">
        <v>0</v>
      </c>
      <c r="D23" s="31">
        <v>0</v>
      </c>
    </row>
    <row r="24" spans="1:7" x14ac:dyDescent="0.2">
      <c r="A24" s="7" t="s">
        <v>57</v>
      </c>
      <c r="C24" s="31">
        <v>0</v>
      </c>
      <c r="D24" s="31">
        <v>0</v>
      </c>
    </row>
    <row r="25" spans="1:7" ht="15" customHeight="1" x14ac:dyDescent="0.2">
      <c r="A25" s="7" t="s">
        <v>93</v>
      </c>
      <c r="C25" s="31">
        <v>0</v>
      </c>
      <c r="D25" s="31">
        <v>0</v>
      </c>
    </row>
    <row r="27" spans="1:7" ht="25.5" customHeight="1" x14ac:dyDescent="0.2">
      <c r="A27" s="7" t="s">
        <v>43</v>
      </c>
    </row>
    <row r="29" spans="1:7" ht="15" customHeight="1" x14ac:dyDescent="0.2">
      <c r="A29" s="81" t="s">
        <v>1229</v>
      </c>
      <c r="B29" s="81"/>
      <c r="C29" s="81"/>
      <c r="D29" s="30" t="s">
        <v>46</v>
      </c>
    </row>
    <row r="31" spans="1:7" ht="30" customHeight="1" x14ac:dyDescent="0.3">
      <c r="A31" s="14" t="s">
        <v>1211</v>
      </c>
      <c r="B31"/>
      <c r="C31"/>
    </row>
    <row r="34" spans="1:7" ht="27" customHeight="1" x14ac:dyDescent="0.2"/>
    <row r="36" spans="1:7" ht="22.5" customHeight="1" x14ac:dyDescent="0.2"/>
    <row r="39" spans="1:7" ht="46.5" customHeight="1" x14ac:dyDescent="0.2"/>
    <row r="41" spans="1:7" ht="24.75" customHeight="1" x14ac:dyDescent="0.2"/>
    <row r="43" spans="1:7" s="1" customFormat="1" ht="11.4" x14ac:dyDescent="0.2">
      <c r="A43" s="7"/>
      <c r="B43" s="7"/>
      <c r="C43" s="7"/>
      <c r="D43" s="7"/>
      <c r="E43" s="10"/>
      <c r="F43" s="11"/>
      <c r="G43" s="10"/>
    </row>
    <row r="45" spans="1:7" s="1" customFormat="1" ht="11.4" x14ac:dyDescent="0.2">
      <c r="A45" s="7"/>
      <c r="B45" s="7"/>
      <c r="C45" s="7"/>
      <c r="D45" s="7"/>
      <c r="E45" s="10"/>
      <c r="F45" s="11"/>
      <c r="G45" s="10"/>
    </row>
    <row r="49" spans="8:9" x14ac:dyDescent="0.2">
      <c r="H49" s="14"/>
      <c r="I49" s="14"/>
    </row>
    <row r="51" spans="8:9" x14ac:dyDescent="0.2">
      <c r="H51" s="14"/>
      <c r="I51" s="14"/>
    </row>
    <row r="52" spans="8:9" x14ac:dyDescent="0.2">
      <c r="H52" s="14"/>
      <c r="I52" s="14"/>
    </row>
    <row r="53" spans="8:9" x14ac:dyDescent="0.2">
      <c r="H53" s="14"/>
      <c r="I53" s="14"/>
    </row>
    <row r="54" spans="8:9" x14ac:dyDescent="0.2">
      <c r="H54" s="14"/>
      <c r="I54" s="14"/>
    </row>
    <row r="55" spans="8:9" x14ac:dyDescent="0.2">
      <c r="H55" s="14"/>
      <c r="I55" s="14"/>
    </row>
    <row r="59" spans="8:9" ht="25.5" customHeight="1" x14ac:dyDescent="0.2"/>
    <row r="71" spans="1:9" s="10" customFormat="1" ht="15.75" customHeight="1" x14ac:dyDescent="0.2">
      <c r="A71" s="7"/>
      <c r="B71" s="7"/>
      <c r="C71" s="7"/>
      <c r="D71" s="7"/>
      <c r="F71" s="11"/>
      <c r="H71" s="7"/>
      <c r="I71" s="7"/>
    </row>
  </sheetData>
  <mergeCells count="3">
    <mergeCell ref="A1:G1"/>
    <mergeCell ref="A17:G17"/>
    <mergeCell ref="A29:C29"/>
  </mergeCells>
  <conditionalFormatting sqref="F2 F18:F65441">
    <cfRule type="cellIs" dxfId="14" priority="3" stopIfTrue="1" operator="between">
      <formula>0.009</formula>
      <formula>-0.009</formula>
    </cfRule>
  </conditionalFormatting>
  <conditionalFormatting sqref="F4:F10">
    <cfRule type="cellIs" dxfId="13" priority="2" stopIfTrue="1" operator="between">
      <formula>0.009</formula>
      <formula>-0.009</formula>
    </cfRule>
  </conditionalFormatting>
  <conditionalFormatting sqref="F12:F16">
    <cfRule type="cellIs" dxfId="12"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16"/>
  <sheetViews>
    <sheetView zoomScaleNormal="100" workbookViewId="0">
      <selection sqref="A1:G1"/>
    </sheetView>
  </sheetViews>
  <sheetFormatPr defaultColWidth="9.109375" defaultRowHeight="10.199999999999999" x14ac:dyDescent="0.2"/>
  <cols>
    <col min="1" max="1" width="38.5546875" style="7" bestFit="1" customWidth="1"/>
    <col min="2" max="2" width="48.5546875" style="7" bestFit="1" customWidth="1"/>
    <col min="3" max="4" width="15.44140625" style="7" bestFit="1" customWidth="1"/>
    <col min="5" max="5" width="23" style="10" customWidth="1"/>
    <col min="6" max="6" width="14.5546875" style="11" bestFit="1" customWidth="1"/>
    <col min="7" max="7" width="8.5546875" style="10" customWidth="1"/>
    <col min="8" max="16384" width="9.109375" style="7"/>
  </cols>
  <sheetData>
    <row r="1" spans="1:9" s="1" customFormat="1" ht="13.8" x14ac:dyDescent="0.2">
      <c r="A1" s="76" t="s">
        <v>1212</v>
      </c>
      <c r="B1" s="77"/>
      <c r="C1" s="77"/>
      <c r="D1" s="77"/>
      <c r="E1" s="77"/>
      <c r="F1" s="77"/>
      <c r="G1" s="77"/>
    </row>
    <row r="2" spans="1:9" s="1" customFormat="1" ht="12" x14ac:dyDescent="0.25">
      <c r="A2" s="35"/>
      <c r="E2" s="5"/>
      <c r="F2" s="9"/>
      <c r="G2" s="10"/>
    </row>
    <row r="3" spans="1:9" s="1" customFormat="1" ht="12" x14ac:dyDescent="0.2">
      <c r="A3" s="8" t="s">
        <v>7</v>
      </c>
      <c r="B3" s="2"/>
      <c r="C3" s="3"/>
      <c r="D3" s="3"/>
      <c r="E3" s="4"/>
      <c r="F3" s="9"/>
      <c r="G3" s="10"/>
    </row>
    <row r="4" spans="1:9" s="1" customFormat="1" ht="30.6" x14ac:dyDescent="0.2">
      <c r="A4" s="6" t="s">
        <v>2</v>
      </c>
      <c r="B4" s="6" t="s">
        <v>0</v>
      </c>
      <c r="C4" s="13" t="s">
        <v>32</v>
      </c>
      <c r="D4" s="13" t="s">
        <v>1</v>
      </c>
      <c r="E4" s="52" t="s">
        <v>6</v>
      </c>
      <c r="F4" s="12" t="s">
        <v>3</v>
      </c>
      <c r="G4" s="12" t="s">
        <v>5</v>
      </c>
    </row>
    <row r="5" spans="1:9" x14ac:dyDescent="0.2">
      <c r="A5" s="20" t="s">
        <v>31</v>
      </c>
      <c r="B5" s="20"/>
      <c r="C5" s="20"/>
      <c r="D5" s="20"/>
      <c r="E5" s="25">
        <v>1250.9639997000099</v>
      </c>
      <c r="F5" s="26">
        <v>100</v>
      </c>
      <c r="G5" s="25"/>
      <c r="H5" s="14"/>
      <c r="I5" s="14"/>
    </row>
    <row r="6" spans="1:9" x14ac:dyDescent="0.2">
      <c r="A6" s="20"/>
      <c r="B6" s="20"/>
      <c r="C6" s="20"/>
      <c r="D6" s="20"/>
      <c r="E6" s="25"/>
      <c r="F6" s="26"/>
      <c r="G6" s="25"/>
      <c r="H6" s="14"/>
      <c r="I6" s="14"/>
    </row>
    <row r="7" spans="1:9" x14ac:dyDescent="0.2">
      <c r="A7" s="27" t="s">
        <v>30</v>
      </c>
      <c r="B7" s="27"/>
      <c r="C7" s="27"/>
      <c r="D7" s="27"/>
      <c r="E7" s="28">
        <v>1250.9639997000099</v>
      </c>
      <c r="F7" s="29">
        <v>100</v>
      </c>
      <c r="G7" s="28"/>
      <c r="H7" s="14"/>
      <c r="I7" s="14"/>
    </row>
    <row r="8" spans="1:9" x14ac:dyDescent="0.2">
      <c r="F8" s="15"/>
    </row>
    <row r="9" spans="1:9" x14ac:dyDescent="0.2">
      <c r="A9" s="14" t="s">
        <v>34</v>
      </c>
    </row>
    <row r="10" spans="1:9" x14ac:dyDescent="0.2">
      <c r="A10" s="14" t="s">
        <v>1209</v>
      </c>
    </row>
    <row r="11" spans="1:9" x14ac:dyDescent="0.2">
      <c r="A11" s="14" t="s">
        <v>36</v>
      </c>
      <c r="B11" s="14"/>
      <c r="C11" s="30" t="s">
        <v>38</v>
      </c>
      <c r="D11" s="14" t="s">
        <v>1210</v>
      </c>
    </row>
    <row r="12" spans="1:9" x14ac:dyDescent="0.2">
      <c r="A12" s="7" t="s">
        <v>1090</v>
      </c>
      <c r="C12" s="31">
        <v>5149.4098999999997</v>
      </c>
      <c r="D12" s="31">
        <v>5149.4098999999997</v>
      </c>
    </row>
    <row r="13" spans="1:9" x14ac:dyDescent="0.2">
      <c r="A13" s="7" t="s">
        <v>1092</v>
      </c>
      <c r="C13" s="31">
        <v>1301.4838999999999</v>
      </c>
      <c r="D13" s="31">
        <v>1301.4838999999999</v>
      </c>
    </row>
    <row r="14" spans="1:9" x14ac:dyDescent="0.2">
      <c r="A14" s="7" t="s">
        <v>1093</v>
      </c>
      <c r="C14" s="31">
        <v>1436.9029</v>
      </c>
      <c r="D14" s="31">
        <v>1436.9029</v>
      </c>
    </row>
    <row r="15" spans="1:9" x14ac:dyDescent="0.2">
      <c r="A15" s="7" t="s">
        <v>1094</v>
      </c>
      <c r="C15" s="31">
        <v>1494.8231000000001</v>
      </c>
      <c r="D15" s="31">
        <v>1494.8231000000001</v>
      </c>
    </row>
    <row r="16" spans="1:9" x14ac:dyDescent="0.2">
      <c r="A16" s="7" t="s">
        <v>1213</v>
      </c>
      <c r="C16" s="31">
        <v>4256.4772999999996</v>
      </c>
      <c r="D16" s="31">
        <v>4256.4772999999996</v>
      </c>
    </row>
    <row r="17" spans="1:7" x14ac:dyDescent="0.2">
      <c r="A17" s="7" t="s">
        <v>1095</v>
      </c>
      <c r="C17" s="31">
        <v>5168.6697999999997</v>
      </c>
      <c r="D17" s="31">
        <v>5168.6697999999997</v>
      </c>
    </row>
    <row r="18" spans="1:7" x14ac:dyDescent="0.2">
      <c r="A18" s="7" t="s">
        <v>1097</v>
      </c>
      <c r="C18" s="31">
        <v>1240.3343</v>
      </c>
      <c r="D18" s="31">
        <v>1240.3343</v>
      </c>
    </row>
    <row r="19" spans="1:7" x14ac:dyDescent="0.2">
      <c r="A19" s="7" t="s">
        <v>1098</v>
      </c>
      <c r="C19" s="31">
        <v>1465.75</v>
      </c>
      <c r="D19" s="31">
        <v>1465.75</v>
      </c>
    </row>
    <row r="20" spans="1:7" x14ac:dyDescent="0.2">
      <c r="A20" s="7" t="s">
        <v>1099</v>
      </c>
      <c r="C20" s="31">
        <v>1526.9039</v>
      </c>
      <c r="D20" s="31">
        <v>1526.9039</v>
      </c>
    </row>
    <row r="22" spans="1:7" x14ac:dyDescent="0.2">
      <c r="A22" s="7" t="s">
        <v>43</v>
      </c>
    </row>
    <row r="25" spans="1:7" x14ac:dyDescent="0.2">
      <c r="A25" s="14" t="s">
        <v>1214</v>
      </c>
      <c r="D25" s="30" t="s">
        <v>46</v>
      </c>
    </row>
    <row r="27" spans="1:7" x14ac:dyDescent="0.2">
      <c r="A27" s="14" t="s">
        <v>1215</v>
      </c>
      <c r="D27" s="34">
        <v>4.3683085271177498E-11</v>
      </c>
      <c r="E27" s="10" t="s">
        <v>44</v>
      </c>
    </row>
    <row r="29" spans="1:7" ht="15" customHeight="1" x14ac:dyDescent="0.2">
      <c r="A29" s="81" t="s">
        <v>45</v>
      </c>
      <c r="B29" s="81"/>
      <c r="C29" s="81"/>
      <c r="D29" s="30" t="s">
        <v>46</v>
      </c>
    </row>
    <row r="31" spans="1:7" ht="25.5" customHeight="1" x14ac:dyDescent="0.3">
      <c r="A31" s="87" t="s">
        <v>1216</v>
      </c>
      <c r="B31" s="88"/>
      <c r="C31" s="88"/>
      <c r="D31" s="88"/>
      <c r="E31" s="88"/>
      <c r="F31" s="88"/>
      <c r="G31" s="88"/>
    </row>
    <row r="33" spans="1:7" ht="32.25" customHeight="1" x14ac:dyDescent="0.2">
      <c r="A33" s="86" t="s">
        <v>1217</v>
      </c>
      <c r="B33" s="86"/>
      <c r="C33" s="86"/>
      <c r="D33" s="86"/>
      <c r="E33" s="86"/>
      <c r="F33" s="86"/>
      <c r="G33" s="86"/>
    </row>
    <row r="34" spans="1:7" x14ac:dyDescent="0.2">
      <c r="A34" s="60" t="s">
        <v>1147</v>
      </c>
    </row>
    <row r="36" spans="1:7" ht="69" customHeight="1" x14ac:dyDescent="0.3">
      <c r="A36" s="87" t="s">
        <v>1218</v>
      </c>
      <c r="B36" s="88"/>
      <c r="C36" s="88"/>
      <c r="D36" s="88"/>
      <c r="E36" s="88"/>
      <c r="F36" s="88"/>
      <c r="G36" s="88"/>
    </row>
    <row r="38" spans="1:7" ht="45.75" customHeight="1" x14ac:dyDescent="0.3">
      <c r="A38" s="87" t="s">
        <v>1219</v>
      </c>
      <c r="B38" s="88"/>
      <c r="C38" s="88"/>
      <c r="D38" s="88"/>
      <c r="E38" s="88"/>
      <c r="F38" s="88"/>
      <c r="G38" s="88"/>
    </row>
    <row r="39" spans="1:7" x14ac:dyDescent="0.2">
      <c r="A39" s="60" t="s">
        <v>1220</v>
      </c>
    </row>
    <row r="41" spans="1:7" ht="25.5" customHeight="1" x14ac:dyDescent="0.3">
      <c r="A41" s="87" t="s">
        <v>1221</v>
      </c>
      <c r="B41" s="88"/>
      <c r="C41" s="88"/>
      <c r="D41" s="88"/>
      <c r="E41" s="88"/>
      <c r="F41" s="88"/>
      <c r="G41" s="88"/>
    </row>
    <row r="43" spans="1:7" ht="33.75" customHeight="1" x14ac:dyDescent="0.3">
      <c r="A43" s="87" t="s">
        <v>1222</v>
      </c>
      <c r="B43" s="88"/>
      <c r="C43" s="88"/>
      <c r="D43" s="88"/>
      <c r="E43" s="88"/>
      <c r="F43" s="88"/>
      <c r="G43" s="88"/>
    </row>
    <row r="44" spans="1:7" x14ac:dyDescent="0.2">
      <c r="A44" s="14"/>
    </row>
    <row r="45" spans="1:7" x14ac:dyDescent="0.2">
      <c r="A45" s="14" t="s">
        <v>1223</v>
      </c>
    </row>
    <row r="46" spans="1:7" x14ac:dyDescent="0.2">
      <c r="A46" s="14"/>
    </row>
    <row r="47" spans="1:7" x14ac:dyDescent="0.2">
      <c r="A47" s="61" t="s">
        <v>854</v>
      </c>
    </row>
    <row r="48" spans="1:7" x14ac:dyDescent="0.2">
      <c r="A48" s="62"/>
    </row>
    <row r="49" spans="1:1" x14ac:dyDescent="0.2">
      <c r="A49" s="63"/>
    </row>
    <row r="50" spans="1:1" x14ac:dyDescent="0.2">
      <c r="A50" s="63"/>
    </row>
    <row r="51" spans="1:1" x14ac:dyDescent="0.2">
      <c r="A51" s="63"/>
    </row>
    <row r="52" spans="1:1" x14ac:dyDescent="0.2">
      <c r="A52" s="63"/>
    </row>
    <row r="53" spans="1:1" x14ac:dyDescent="0.2">
      <c r="A53" s="63"/>
    </row>
    <row r="54" spans="1:1" x14ac:dyDescent="0.2">
      <c r="A54" s="63"/>
    </row>
    <row r="55" spans="1:1" x14ac:dyDescent="0.2">
      <c r="A55" s="63"/>
    </row>
    <row r="56" spans="1:1" x14ac:dyDescent="0.2">
      <c r="A56" s="63"/>
    </row>
    <row r="57" spans="1:1" x14ac:dyDescent="0.2">
      <c r="A57" s="63"/>
    </row>
    <row r="58" spans="1:1" x14ac:dyDescent="0.2">
      <c r="A58" s="63"/>
    </row>
    <row r="59" spans="1:1" x14ac:dyDescent="0.2">
      <c r="A59" s="63"/>
    </row>
    <row r="60" spans="1:1" x14ac:dyDescent="0.2">
      <c r="A60" s="63"/>
    </row>
    <row r="61" spans="1:1" x14ac:dyDescent="0.2">
      <c r="A61" s="61" t="s">
        <v>1224</v>
      </c>
    </row>
    <row r="62" spans="1:1" x14ac:dyDescent="0.2">
      <c r="A62" s="63"/>
    </row>
    <row r="63" spans="1:1" x14ac:dyDescent="0.2">
      <c r="A63" s="61" t="s">
        <v>855</v>
      </c>
    </row>
    <row r="64" spans="1:1" x14ac:dyDescent="0.2">
      <c r="A64" s="63"/>
    </row>
    <row r="65" spans="1:1" x14ac:dyDescent="0.2">
      <c r="A65" s="63"/>
    </row>
    <row r="66" spans="1:1" x14ac:dyDescent="0.2">
      <c r="A66" s="63"/>
    </row>
    <row r="67" spans="1:1" x14ac:dyDescent="0.2">
      <c r="A67" s="63"/>
    </row>
    <row r="68" spans="1:1" x14ac:dyDescent="0.2">
      <c r="A68" s="63"/>
    </row>
    <row r="69" spans="1:1" x14ac:dyDescent="0.2">
      <c r="A69" s="63"/>
    </row>
    <row r="70" spans="1:1" x14ac:dyDescent="0.2">
      <c r="A70" s="63"/>
    </row>
    <row r="71" spans="1:1" x14ac:dyDescent="0.2">
      <c r="A71" s="63"/>
    </row>
    <row r="72" spans="1:1" x14ac:dyDescent="0.2">
      <c r="A72" s="63"/>
    </row>
    <row r="73" spans="1:1" x14ac:dyDescent="0.2">
      <c r="A73" s="63"/>
    </row>
    <row r="74" spans="1:1" x14ac:dyDescent="0.2">
      <c r="A74" s="63"/>
    </row>
    <row r="75" spans="1:1" x14ac:dyDescent="0.2">
      <c r="A75" s="63"/>
    </row>
    <row r="76" spans="1:1" x14ac:dyDescent="0.2">
      <c r="A76" s="63"/>
    </row>
    <row r="77" spans="1:1" x14ac:dyDescent="0.2">
      <c r="A77" s="63"/>
    </row>
    <row r="78" spans="1:1" x14ac:dyDescent="0.2">
      <c r="A78" s="7" t="s">
        <v>1236</v>
      </c>
    </row>
    <row r="79" spans="1:1" x14ac:dyDescent="0.2">
      <c r="A79" s="62"/>
    </row>
    <row r="80" spans="1:1" x14ac:dyDescent="0.2">
      <c r="A80" s="63"/>
    </row>
    <row r="81" spans="1:9" x14ac:dyDescent="0.2">
      <c r="A81" s="14" t="s">
        <v>845</v>
      </c>
    </row>
    <row r="82" spans="1:9" x14ac:dyDescent="0.2">
      <c r="A82" s="14"/>
    </row>
    <row r="83" spans="1:9" s="1" customFormat="1" ht="13.8" x14ac:dyDescent="0.2">
      <c r="A83" s="76" t="s">
        <v>1225</v>
      </c>
      <c r="B83" s="77"/>
      <c r="C83" s="77"/>
      <c r="D83" s="77"/>
      <c r="E83" s="77"/>
      <c r="F83" s="77"/>
      <c r="G83" s="77"/>
    </row>
    <row r="84" spans="1:9" x14ac:dyDescent="0.2">
      <c r="A84" s="8" t="s">
        <v>7</v>
      </c>
    </row>
    <row r="85" spans="1:9" s="1" customFormat="1" ht="30.6" x14ac:dyDescent="0.2">
      <c r="A85" s="6" t="s">
        <v>2</v>
      </c>
      <c r="B85" s="6" t="s">
        <v>0</v>
      </c>
      <c r="C85" s="13" t="s">
        <v>32</v>
      </c>
      <c r="D85" s="13" t="s">
        <v>1</v>
      </c>
      <c r="E85" s="52" t="s">
        <v>6</v>
      </c>
      <c r="F85" s="12" t="s">
        <v>3</v>
      </c>
      <c r="G85" s="12" t="s">
        <v>5</v>
      </c>
    </row>
    <row r="86" spans="1:9" x14ac:dyDescent="0.2">
      <c r="A86" s="16" t="s">
        <v>51</v>
      </c>
      <c r="B86" s="17"/>
      <c r="C86" s="17"/>
      <c r="D86" s="17"/>
      <c r="E86" s="18"/>
      <c r="F86" s="19"/>
      <c r="G86" s="18"/>
    </row>
    <row r="87" spans="1:9" x14ac:dyDescent="0.2">
      <c r="A87" s="20" t="s">
        <v>52</v>
      </c>
      <c r="B87" s="21"/>
      <c r="C87" s="21"/>
      <c r="D87" s="21"/>
      <c r="E87" s="22"/>
      <c r="F87" s="23"/>
      <c r="G87" s="22"/>
    </row>
    <row r="88" spans="1:9" ht="20.399999999999999" x14ac:dyDescent="0.2">
      <c r="A88" s="21" t="s">
        <v>1204</v>
      </c>
      <c r="B88" s="21" t="s">
        <v>1205</v>
      </c>
      <c r="C88" s="56" t="s">
        <v>1206</v>
      </c>
      <c r="D88" s="24">
        <v>3523</v>
      </c>
      <c r="E88" s="22">
        <v>0</v>
      </c>
      <c r="F88" s="23">
        <v>100</v>
      </c>
      <c r="G88" s="22"/>
    </row>
    <row r="89" spans="1:9" x14ac:dyDescent="0.2">
      <c r="A89" s="20" t="s">
        <v>25</v>
      </c>
      <c r="B89" s="20"/>
      <c r="C89" s="20"/>
      <c r="D89" s="20"/>
      <c r="E89" s="25">
        <f>SUM(E87:E88)</f>
        <v>0</v>
      </c>
      <c r="F89" s="26">
        <f>SUM(F87:F88)</f>
        <v>100</v>
      </c>
      <c r="G89" s="25"/>
      <c r="H89" s="14"/>
      <c r="I89" s="14"/>
    </row>
    <row r="90" spans="1:9" x14ac:dyDescent="0.2">
      <c r="A90" s="21"/>
      <c r="B90" s="21"/>
      <c r="C90" s="21"/>
      <c r="D90" s="21"/>
      <c r="E90" s="22"/>
      <c r="F90" s="23"/>
      <c r="G90" s="22"/>
    </row>
    <row r="91" spans="1:9" x14ac:dyDescent="0.2">
      <c r="A91" s="20" t="s">
        <v>29</v>
      </c>
      <c r="B91" s="20"/>
      <c r="C91" s="20"/>
      <c r="D91" s="20"/>
      <c r="E91" s="25">
        <f>E89</f>
        <v>0</v>
      </c>
      <c r="F91" s="26">
        <f>F89</f>
        <v>100</v>
      </c>
      <c r="G91" s="25"/>
      <c r="H91" s="14"/>
      <c r="I91" s="14"/>
    </row>
    <row r="92" spans="1:9" x14ac:dyDescent="0.2">
      <c r="A92" s="20"/>
      <c r="B92" s="20"/>
      <c r="C92" s="20"/>
      <c r="D92" s="20"/>
      <c r="E92" s="25"/>
      <c r="F92" s="26"/>
      <c r="G92" s="25"/>
      <c r="H92" s="14"/>
      <c r="I92" s="14"/>
    </row>
    <row r="93" spans="1:9" x14ac:dyDescent="0.2">
      <c r="A93" s="20" t="s">
        <v>31</v>
      </c>
      <c r="B93" s="20"/>
      <c r="C93" s="20"/>
      <c r="D93" s="20"/>
      <c r="E93" s="69">
        <v>0</v>
      </c>
      <c r="F93" s="69">
        <v>0</v>
      </c>
      <c r="G93" s="25"/>
      <c r="H93" s="14"/>
      <c r="I93" s="14"/>
    </row>
    <row r="94" spans="1:9" x14ac:dyDescent="0.2">
      <c r="A94" s="20"/>
      <c r="B94" s="20"/>
      <c r="C94" s="20"/>
      <c r="D94" s="20"/>
      <c r="E94" s="25"/>
      <c r="F94" s="26"/>
      <c r="G94" s="25"/>
      <c r="H94" s="14"/>
      <c r="I94" s="14"/>
    </row>
    <row r="95" spans="1:9" x14ac:dyDescent="0.2">
      <c r="A95" s="27" t="s">
        <v>30</v>
      </c>
      <c r="B95" s="27"/>
      <c r="C95" s="27"/>
      <c r="D95" s="27"/>
      <c r="E95" s="28">
        <v>8.9999999999999996E-7</v>
      </c>
      <c r="F95" s="29">
        <v>100</v>
      </c>
      <c r="G95" s="28"/>
      <c r="H95" s="14"/>
      <c r="I95" s="14"/>
    </row>
    <row r="97" spans="1:9" x14ac:dyDescent="0.2">
      <c r="A97" s="14" t="s">
        <v>33</v>
      </c>
    </row>
    <row r="98" spans="1:9" x14ac:dyDescent="0.2">
      <c r="A98" s="14" t="s">
        <v>1207</v>
      </c>
    </row>
    <row r="99" spans="1:9" ht="25.5" customHeight="1" x14ac:dyDescent="0.3">
      <c r="A99" s="82" t="s">
        <v>1208</v>
      </c>
      <c r="B99" s="83"/>
      <c r="C99" s="83"/>
      <c r="D99" s="83"/>
      <c r="E99" s="83"/>
      <c r="F99" s="83"/>
      <c r="G99" s="83"/>
    </row>
    <row r="101" spans="1:9" x14ac:dyDescent="0.2">
      <c r="A101" s="14" t="s">
        <v>34</v>
      </c>
    </row>
    <row r="102" spans="1:9" x14ac:dyDescent="0.2">
      <c r="A102" s="14" t="s">
        <v>1209</v>
      </c>
    </row>
    <row r="103" spans="1:9" x14ac:dyDescent="0.2">
      <c r="A103" s="14" t="s">
        <v>36</v>
      </c>
      <c r="B103" s="14"/>
      <c r="C103" s="30" t="s">
        <v>38</v>
      </c>
      <c r="D103" s="14" t="s">
        <v>1210</v>
      </c>
    </row>
    <row r="104" spans="1:9" x14ac:dyDescent="0.2">
      <c r="A104" s="7" t="s">
        <v>1090</v>
      </c>
      <c r="C104" s="31">
        <v>0</v>
      </c>
      <c r="D104" s="31">
        <v>0</v>
      </c>
    </row>
    <row r="105" spans="1:9" x14ac:dyDescent="0.2">
      <c r="A105" s="7" t="s">
        <v>1092</v>
      </c>
      <c r="C105" s="31">
        <v>0</v>
      </c>
      <c r="D105" s="31">
        <v>0</v>
      </c>
    </row>
    <row r="106" spans="1:9" x14ac:dyDescent="0.2">
      <c r="A106" s="7" t="s">
        <v>1093</v>
      </c>
      <c r="C106" s="31">
        <v>0</v>
      </c>
      <c r="D106" s="31">
        <v>0</v>
      </c>
    </row>
    <row r="107" spans="1:9" s="10" customFormat="1" x14ac:dyDescent="0.2">
      <c r="A107" s="7" t="s">
        <v>1094</v>
      </c>
      <c r="B107" s="7"/>
      <c r="C107" s="31">
        <v>0</v>
      </c>
      <c r="D107" s="31">
        <v>0</v>
      </c>
      <c r="F107" s="11"/>
      <c r="H107" s="7"/>
      <c r="I107" s="7"/>
    </row>
    <row r="108" spans="1:9" s="10" customFormat="1" x14ac:dyDescent="0.2">
      <c r="A108" s="7" t="s">
        <v>1213</v>
      </c>
      <c r="B108" s="7"/>
      <c r="C108" s="31">
        <v>0</v>
      </c>
      <c r="D108" s="31">
        <v>0</v>
      </c>
      <c r="F108" s="11"/>
      <c r="H108" s="7"/>
      <c r="I108" s="7"/>
    </row>
    <row r="109" spans="1:9" s="10" customFormat="1" x14ac:dyDescent="0.2">
      <c r="A109" s="7" t="s">
        <v>1095</v>
      </c>
      <c r="B109" s="7"/>
      <c r="C109" s="31">
        <v>0</v>
      </c>
      <c r="D109" s="31">
        <v>0</v>
      </c>
      <c r="F109" s="11"/>
      <c r="H109" s="7"/>
      <c r="I109" s="7"/>
    </row>
    <row r="110" spans="1:9" s="10" customFormat="1" x14ac:dyDescent="0.2">
      <c r="A110" s="7" t="s">
        <v>1097</v>
      </c>
      <c r="B110" s="7"/>
      <c r="C110" s="31">
        <v>0</v>
      </c>
      <c r="D110" s="31">
        <v>0</v>
      </c>
      <c r="F110" s="11"/>
      <c r="H110" s="7"/>
      <c r="I110" s="7"/>
    </row>
    <row r="111" spans="1:9" s="10" customFormat="1" x14ac:dyDescent="0.2">
      <c r="A111" s="7" t="s">
        <v>1098</v>
      </c>
      <c r="B111" s="7"/>
      <c r="C111" s="31">
        <v>0</v>
      </c>
      <c r="D111" s="31">
        <v>0</v>
      </c>
      <c r="F111" s="11"/>
      <c r="H111" s="7"/>
      <c r="I111" s="7"/>
    </row>
    <row r="112" spans="1:9" s="10" customFormat="1" x14ac:dyDescent="0.2">
      <c r="A112" s="7" t="s">
        <v>1099</v>
      </c>
      <c r="B112" s="7"/>
      <c r="C112" s="31">
        <v>0</v>
      </c>
      <c r="D112" s="31">
        <v>0</v>
      </c>
      <c r="F112" s="11"/>
      <c r="H112" s="7"/>
      <c r="I112" s="7"/>
    </row>
    <row r="114" spans="1:9" s="10" customFormat="1" x14ac:dyDescent="0.2">
      <c r="A114" s="7" t="s">
        <v>43</v>
      </c>
      <c r="B114" s="7"/>
      <c r="C114" s="7"/>
      <c r="D114" s="7"/>
      <c r="F114" s="11"/>
      <c r="H114" s="7"/>
      <c r="I114" s="7"/>
    </row>
    <row r="116" spans="1:9" s="10" customFormat="1" ht="15" customHeight="1" x14ac:dyDescent="0.2">
      <c r="A116" s="81" t="s">
        <v>1229</v>
      </c>
      <c r="B116" s="81"/>
      <c r="C116" s="81"/>
      <c r="D116" s="30" t="s">
        <v>46</v>
      </c>
      <c r="F116" s="11"/>
      <c r="H116" s="7"/>
      <c r="I116" s="7"/>
    </row>
  </sheetData>
  <mergeCells count="11">
    <mergeCell ref="A38:G38"/>
    <mergeCell ref="A1:G1"/>
    <mergeCell ref="A29:C29"/>
    <mergeCell ref="A31:G31"/>
    <mergeCell ref="A33:G33"/>
    <mergeCell ref="A36:G36"/>
    <mergeCell ref="A41:G41"/>
    <mergeCell ref="A43:G43"/>
    <mergeCell ref="A83:G83"/>
    <mergeCell ref="A99:G99"/>
    <mergeCell ref="A116:C116"/>
  </mergeCells>
  <conditionalFormatting sqref="F2:F3 F5:F30 F84 F100:F65536">
    <cfRule type="cellIs" dxfId="11" priority="8" stopIfTrue="1" operator="between">
      <formula>0.009</formula>
      <formula>-0.009</formula>
    </cfRule>
  </conditionalFormatting>
  <conditionalFormatting sqref="F32 F37">
    <cfRule type="cellIs" dxfId="10" priority="6" stopIfTrue="1" operator="between">
      <formula>0.009</formula>
      <formula>-0.009</formula>
    </cfRule>
  </conditionalFormatting>
  <conditionalFormatting sqref="F34:F35">
    <cfRule type="cellIs" dxfId="9" priority="5" stopIfTrue="1" operator="between">
      <formula>0.009</formula>
      <formula>-0.009</formula>
    </cfRule>
  </conditionalFormatting>
  <conditionalFormatting sqref="F39:F40">
    <cfRule type="cellIs" dxfId="8" priority="4" stopIfTrue="1" operator="between">
      <formula>0.009</formula>
      <formula>-0.009</formula>
    </cfRule>
  </conditionalFormatting>
  <conditionalFormatting sqref="F42">
    <cfRule type="cellIs" dxfId="7" priority="7" stopIfTrue="1" operator="between">
      <formula>0.009</formula>
      <formula>-0.009</formula>
    </cfRule>
  </conditionalFormatting>
  <conditionalFormatting sqref="F44:F82">
    <cfRule type="cellIs" dxfId="6" priority="3" stopIfTrue="1" operator="between">
      <formula>0.009</formula>
      <formula>-0.009</formula>
    </cfRule>
  </conditionalFormatting>
  <conditionalFormatting sqref="F86:F92">
    <cfRule type="cellIs" dxfId="5" priority="2" stopIfTrue="1" operator="between">
      <formula>0.009</formula>
      <formula>-0.009</formula>
    </cfRule>
  </conditionalFormatting>
  <conditionalFormatting sqref="F94:F98">
    <cfRule type="cellIs" dxfId="4" priority="1" stopIfTrue="1" operator="between">
      <formula>0.009</formula>
      <formula>-0.009</formula>
    </cfRule>
  </conditionalFormatting>
  <hyperlinks>
    <hyperlink ref="A34" r:id="rId1" tooltip="https://www.franklintempletonindia.com/download/en-in/latest%20updates/189ea834-ae3f-48eb-9d73-a9cc9cd9317e/franklin-templeton-update-on-reliance-broadcast-july-23-2020-kcg9m1gq-en-in.pdf" xr:uid="{00000000-0004-0000-2000-000000000000}"/>
    <hyperlink ref="A39" r:id="rId2" tooltip="https://www.franklintempletonindia.com/download/en-in/valuation-policy/a0e293eb-f28b-4edc-9535-c7d9e7321ddc/fair_valuation_reliance_big_reliance_infra_november_4_2020-kgox4tdb-en-in.pdf" xr:uid="{00000000-0004-0000-2000-000001000000}"/>
  </hyperlinks>
  <pageMargins left="0.7" right="0.7" top="0.75" bottom="0.75" header="0.3" footer="0.3"/>
  <pageSetup orientation="portrait" horizontalDpi="90" verticalDpi="90" r:id="rId3"/>
  <headerFooter>
    <oddFooter>&amp;C&amp;1#&amp;"Calibri"&amp;10&amp;K000000PUBLIC</odd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72"/>
  <sheetViews>
    <sheetView zoomScaleNormal="100" workbookViewId="0">
      <selection sqref="A1:G1"/>
    </sheetView>
  </sheetViews>
  <sheetFormatPr defaultColWidth="9.109375" defaultRowHeight="10.199999999999999" x14ac:dyDescent="0.2"/>
  <cols>
    <col min="1" max="1" width="38.5546875" style="7" bestFit="1" customWidth="1"/>
    <col min="2" max="2" width="58" style="7" bestFit="1" customWidth="1"/>
    <col min="3" max="3" width="15.44140625" style="7" bestFit="1" customWidth="1"/>
    <col min="4" max="4" width="15.5546875" style="7" bestFit="1" customWidth="1"/>
    <col min="5" max="5" width="25.88671875" style="10" customWidth="1"/>
    <col min="6" max="6" width="13.5546875" style="11" bestFit="1" customWidth="1"/>
    <col min="7" max="7" width="11" style="10" customWidth="1"/>
    <col min="8" max="16384" width="9.109375" style="7"/>
  </cols>
  <sheetData>
    <row r="1" spans="1:7" s="1" customFormat="1" ht="13.8" x14ac:dyDescent="0.2">
      <c r="A1" s="76" t="s">
        <v>1226</v>
      </c>
      <c r="B1" s="77"/>
      <c r="C1" s="77"/>
      <c r="D1" s="77"/>
      <c r="E1" s="77"/>
      <c r="F1" s="77"/>
      <c r="G1" s="77"/>
    </row>
    <row r="2" spans="1:7" s="1" customFormat="1" ht="11.4" x14ac:dyDescent="0.2">
      <c r="A2" s="8" t="s">
        <v>7</v>
      </c>
      <c r="B2" s="7"/>
      <c r="C2" s="7"/>
      <c r="D2" s="7"/>
      <c r="E2" s="10"/>
      <c r="F2" s="11"/>
      <c r="G2" s="10"/>
    </row>
    <row r="3" spans="1:7" s="1" customFormat="1" ht="20.399999999999999" x14ac:dyDescent="0.2">
      <c r="A3" s="6" t="s">
        <v>2</v>
      </c>
      <c r="B3" s="6" t="s">
        <v>0</v>
      </c>
      <c r="C3" s="13" t="s">
        <v>32</v>
      </c>
      <c r="D3" s="13" t="s">
        <v>1</v>
      </c>
      <c r="E3" s="70" t="s">
        <v>6</v>
      </c>
      <c r="F3" s="12" t="s">
        <v>3</v>
      </c>
      <c r="G3" s="12" t="s">
        <v>5</v>
      </c>
    </row>
    <row r="4" spans="1:7" s="1" customFormat="1" ht="39.75" customHeight="1" x14ac:dyDescent="0.2">
      <c r="A4" s="16" t="s">
        <v>51</v>
      </c>
      <c r="B4" s="17"/>
      <c r="C4" s="17"/>
      <c r="D4" s="17"/>
      <c r="E4" s="18"/>
      <c r="F4" s="19"/>
      <c r="G4" s="18"/>
    </row>
    <row r="5" spans="1:7" s="1" customFormat="1" ht="13.5" customHeight="1" x14ac:dyDescent="0.2">
      <c r="A5" s="20" t="s">
        <v>52</v>
      </c>
      <c r="B5" s="21"/>
      <c r="C5" s="21"/>
      <c r="D5" s="21"/>
      <c r="E5" s="22"/>
      <c r="F5" s="23"/>
      <c r="G5" s="22"/>
    </row>
    <row r="6" spans="1:7" s="1" customFormat="1" ht="20.399999999999999" x14ac:dyDescent="0.2">
      <c r="A6" s="21" t="s">
        <v>1204</v>
      </c>
      <c r="B6" s="21" t="s">
        <v>1205</v>
      </c>
      <c r="C6" s="56" t="s">
        <v>1206</v>
      </c>
      <c r="D6" s="24">
        <v>1695</v>
      </c>
      <c r="E6" s="22">
        <v>0</v>
      </c>
      <c r="F6" s="23">
        <v>100</v>
      </c>
      <c r="G6" s="22">
        <v>0</v>
      </c>
    </row>
    <row r="7" spans="1:7" x14ac:dyDescent="0.2">
      <c r="A7" s="20" t="s">
        <v>25</v>
      </c>
      <c r="B7" s="20"/>
      <c r="C7" s="20"/>
      <c r="D7" s="20"/>
      <c r="E7" s="25">
        <f>SUM(E5:E6)</f>
        <v>0</v>
      </c>
      <c r="F7" s="26">
        <f>SUM(F5:F6)</f>
        <v>100</v>
      </c>
      <c r="G7" s="25"/>
    </row>
    <row r="8" spans="1:7" x14ac:dyDescent="0.2">
      <c r="A8" s="21"/>
      <c r="B8" s="21"/>
      <c r="C8" s="21"/>
      <c r="D8" s="21"/>
      <c r="E8" s="22"/>
      <c r="F8" s="23"/>
      <c r="G8" s="22"/>
    </row>
    <row r="9" spans="1:7" x14ac:dyDescent="0.2">
      <c r="A9" s="20" t="s">
        <v>29</v>
      </c>
      <c r="B9" s="20"/>
      <c r="C9" s="20"/>
      <c r="D9" s="20"/>
      <c r="E9" s="25">
        <f>E7</f>
        <v>0</v>
      </c>
      <c r="F9" s="26">
        <f>F7</f>
        <v>100</v>
      </c>
      <c r="G9" s="25"/>
    </row>
    <row r="10" spans="1:7" x14ac:dyDescent="0.2">
      <c r="A10" s="20"/>
      <c r="B10" s="20"/>
      <c r="C10" s="20"/>
      <c r="D10" s="20"/>
      <c r="E10" s="25"/>
      <c r="F10" s="26"/>
      <c r="G10" s="25"/>
    </row>
    <row r="11" spans="1:7" x14ac:dyDescent="0.2">
      <c r="A11" s="20" t="s">
        <v>31</v>
      </c>
      <c r="B11" s="20"/>
      <c r="C11" s="20"/>
      <c r="D11" s="20"/>
      <c r="E11" s="69">
        <v>0</v>
      </c>
      <c r="F11" s="69">
        <v>0</v>
      </c>
      <c r="G11" s="25"/>
    </row>
    <row r="12" spans="1:7" x14ac:dyDescent="0.2">
      <c r="A12" s="20"/>
      <c r="B12" s="20"/>
      <c r="C12" s="20"/>
      <c r="D12" s="20"/>
      <c r="E12" s="25"/>
      <c r="F12" s="26"/>
      <c r="G12" s="25"/>
    </row>
    <row r="13" spans="1:7" x14ac:dyDescent="0.2">
      <c r="A13" s="27" t="s">
        <v>30</v>
      </c>
      <c r="B13" s="27"/>
      <c r="C13" s="27"/>
      <c r="D13" s="27"/>
      <c r="E13" s="28">
        <v>3.9999999999999998E-7</v>
      </c>
      <c r="F13" s="29">
        <v>100</v>
      </c>
      <c r="G13" s="28"/>
    </row>
    <row r="15" spans="1:7" x14ac:dyDescent="0.2">
      <c r="A15" s="14" t="s">
        <v>33</v>
      </c>
    </row>
    <row r="16" spans="1:7" x14ac:dyDescent="0.2">
      <c r="A16" s="14" t="s">
        <v>1207</v>
      </c>
    </row>
    <row r="17" spans="1:7" x14ac:dyDescent="0.2">
      <c r="A17" s="89" t="s">
        <v>1208</v>
      </c>
      <c r="B17" s="89"/>
      <c r="C17" s="89"/>
      <c r="D17" s="89"/>
      <c r="E17" s="89"/>
      <c r="F17" s="89"/>
      <c r="G17" s="89"/>
    </row>
    <row r="18" spans="1:7" x14ac:dyDescent="0.2">
      <c r="A18" s="71"/>
      <c r="B18" s="71"/>
      <c r="C18" s="71"/>
      <c r="D18" s="71"/>
      <c r="E18" s="71"/>
      <c r="F18" s="71"/>
      <c r="G18" s="71"/>
    </row>
    <row r="19" spans="1:7" x14ac:dyDescent="0.2">
      <c r="A19" s="14" t="s">
        <v>34</v>
      </c>
    </row>
    <row r="20" spans="1:7" x14ac:dyDescent="0.2">
      <c r="A20" s="14" t="s">
        <v>1209</v>
      </c>
    </row>
    <row r="21" spans="1:7" x14ac:dyDescent="0.2">
      <c r="A21" s="14" t="s">
        <v>36</v>
      </c>
      <c r="B21" s="14"/>
      <c r="C21" s="30" t="s">
        <v>38</v>
      </c>
      <c r="D21" s="14" t="s">
        <v>1210</v>
      </c>
    </row>
    <row r="22" spans="1:7" x14ac:dyDescent="0.2">
      <c r="A22" s="7" t="s">
        <v>56</v>
      </c>
      <c r="C22" s="31">
        <v>0</v>
      </c>
      <c r="D22" s="31">
        <v>0</v>
      </c>
    </row>
    <row r="23" spans="1:7" x14ac:dyDescent="0.2">
      <c r="A23" s="7" t="s">
        <v>92</v>
      </c>
      <c r="C23" s="31">
        <v>0</v>
      </c>
      <c r="D23" s="31">
        <v>0</v>
      </c>
    </row>
    <row r="24" spans="1:7" x14ac:dyDescent="0.2">
      <c r="A24" s="7" t="s">
        <v>57</v>
      </c>
      <c r="C24" s="31">
        <v>0</v>
      </c>
      <c r="D24" s="31">
        <v>0</v>
      </c>
    </row>
    <row r="25" spans="1:7" ht="15" customHeight="1" x14ac:dyDescent="0.2">
      <c r="A25" s="7" t="s">
        <v>93</v>
      </c>
      <c r="C25" s="31">
        <v>0</v>
      </c>
      <c r="D25" s="31">
        <v>0</v>
      </c>
    </row>
    <row r="27" spans="1:7" ht="24.75" customHeight="1" x14ac:dyDescent="0.2">
      <c r="A27" s="7" t="s">
        <v>43</v>
      </c>
    </row>
    <row r="29" spans="1:7" ht="15" customHeight="1" x14ac:dyDescent="0.2">
      <c r="A29" s="81" t="s">
        <v>1229</v>
      </c>
      <c r="B29" s="81"/>
      <c r="C29" s="81"/>
      <c r="D29" s="30" t="s">
        <v>46</v>
      </c>
    </row>
    <row r="31" spans="1:7" x14ac:dyDescent="0.2">
      <c r="A31" s="14" t="s">
        <v>1227</v>
      </c>
    </row>
    <row r="34" spans="1:7" ht="24" customHeight="1" x14ac:dyDescent="0.2"/>
    <row r="36" spans="1:7" ht="27.75" customHeight="1" x14ac:dyDescent="0.2"/>
    <row r="38" spans="1:7" ht="13.5" customHeight="1" x14ac:dyDescent="0.2"/>
    <row r="39" spans="1:7" ht="10.5" customHeight="1" x14ac:dyDescent="0.2"/>
    <row r="40" spans="1:7" ht="26.25" customHeight="1" x14ac:dyDescent="0.2"/>
    <row r="42" spans="1:7" ht="29.1" customHeight="1" x14ac:dyDescent="0.2"/>
    <row r="44" spans="1:7" s="1" customFormat="1" ht="11.4" x14ac:dyDescent="0.2">
      <c r="A44" s="7"/>
      <c r="B44" s="7"/>
      <c r="C44" s="7"/>
      <c r="D44" s="7"/>
      <c r="E44" s="10"/>
      <c r="F44" s="11"/>
      <c r="G44" s="10"/>
    </row>
    <row r="46" spans="1:7" s="1" customFormat="1" ht="38.25" customHeight="1" x14ac:dyDescent="0.2">
      <c r="A46" s="7"/>
      <c r="B46" s="7"/>
      <c r="C46" s="7"/>
      <c r="D46" s="7"/>
      <c r="E46" s="10"/>
      <c r="F46" s="11"/>
      <c r="G46" s="10"/>
    </row>
    <row r="50" spans="1:9" x14ac:dyDescent="0.2">
      <c r="H50" s="14"/>
      <c r="I50" s="14"/>
    </row>
    <row r="52" spans="1:9" x14ac:dyDescent="0.2">
      <c r="H52" s="14"/>
      <c r="I52" s="14"/>
    </row>
    <row r="53" spans="1:9" x14ac:dyDescent="0.2">
      <c r="H53" s="14"/>
      <c r="I53" s="14"/>
    </row>
    <row r="54" spans="1:9" x14ac:dyDescent="0.2">
      <c r="H54" s="14"/>
      <c r="I54" s="14"/>
    </row>
    <row r="55" spans="1:9" x14ac:dyDescent="0.2">
      <c r="H55" s="14"/>
      <c r="I55" s="14"/>
    </row>
    <row r="56" spans="1:9" x14ac:dyDescent="0.2">
      <c r="H56" s="14"/>
      <c r="I56" s="14"/>
    </row>
    <row r="63" spans="1:9" s="10" customFormat="1" x14ac:dyDescent="0.2">
      <c r="A63" s="7"/>
      <c r="B63" s="7"/>
      <c r="C63" s="7"/>
      <c r="D63" s="7"/>
      <c r="F63" s="11"/>
      <c r="H63" s="7"/>
      <c r="I63" s="7"/>
    </row>
    <row r="64" spans="1:9" s="10" customFormat="1" x14ac:dyDescent="0.2">
      <c r="A64" s="7"/>
      <c r="B64" s="7"/>
      <c r="C64" s="7"/>
      <c r="D64" s="7"/>
      <c r="F64" s="11"/>
      <c r="H64" s="7"/>
      <c r="I64" s="7"/>
    </row>
    <row r="65" spans="1:9" s="10" customFormat="1" x14ac:dyDescent="0.2">
      <c r="A65" s="7"/>
      <c r="B65" s="7"/>
      <c r="C65" s="7"/>
      <c r="D65" s="7"/>
      <c r="F65" s="11"/>
      <c r="H65" s="7"/>
      <c r="I65" s="7"/>
    </row>
    <row r="66" spans="1:9" s="10" customFormat="1" x14ac:dyDescent="0.2">
      <c r="A66" s="7"/>
      <c r="B66" s="7"/>
      <c r="C66" s="7"/>
      <c r="D66" s="7"/>
      <c r="F66" s="11"/>
      <c r="H66" s="7"/>
      <c r="I66" s="7"/>
    </row>
    <row r="67" spans="1:9" s="10" customFormat="1" x14ac:dyDescent="0.2">
      <c r="A67" s="7"/>
      <c r="B67" s="7"/>
      <c r="C67" s="7"/>
      <c r="D67" s="7"/>
      <c r="F67" s="11"/>
      <c r="H67" s="7"/>
      <c r="I67" s="7"/>
    </row>
    <row r="68" spans="1:9" s="10" customFormat="1" x14ac:dyDescent="0.2">
      <c r="A68" s="7"/>
      <c r="B68" s="7"/>
      <c r="C68" s="7"/>
      <c r="D68" s="7"/>
      <c r="F68" s="11"/>
      <c r="H68" s="7"/>
      <c r="I68" s="7"/>
    </row>
    <row r="70" spans="1:9" s="10" customFormat="1" x14ac:dyDescent="0.2">
      <c r="A70" s="7"/>
      <c r="B70" s="7"/>
      <c r="C70" s="7"/>
      <c r="D70" s="7"/>
      <c r="F70" s="11"/>
      <c r="H70" s="7"/>
      <c r="I70" s="7"/>
    </row>
    <row r="72" spans="1:9" s="10" customFormat="1" ht="15" customHeight="1" x14ac:dyDescent="0.2">
      <c r="A72" s="7"/>
      <c r="B72" s="7"/>
      <c r="C72" s="7"/>
      <c r="D72" s="7"/>
      <c r="F72" s="11"/>
      <c r="H72" s="7"/>
      <c r="I72" s="7"/>
    </row>
  </sheetData>
  <mergeCells count="3">
    <mergeCell ref="A1:G1"/>
    <mergeCell ref="A17:G17"/>
    <mergeCell ref="A29:C29"/>
  </mergeCells>
  <conditionalFormatting sqref="F2 F19:F65442">
    <cfRule type="cellIs" dxfId="3" priority="3" stopIfTrue="1" operator="between">
      <formula>0.009</formula>
      <formula>-0.009</formula>
    </cfRule>
  </conditionalFormatting>
  <conditionalFormatting sqref="F4:F10">
    <cfRule type="cellIs" dxfId="2" priority="2" stopIfTrue="1" operator="between">
      <formula>0.009</formula>
      <formula>-0.009</formula>
    </cfRule>
  </conditionalFormatting>
  <conditionalFormatting sqref="F12:F16">
    <cfRule type="cellIs" dxfId="1"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88"/>
  <sheetViews>
    <sheetView workbookViewId="0">
      <selection sqref="A1:G1"/>
    </sheetView>
  </sheetViews>
  <sheetFormatPr defaultColWidth="9.109375" defaultRowHeight="10.199999999999999" x14ac:dyDescent="0.2"/>
  <cols>
    <col min="1" max="1" width="38.6640625" style="7" bestFit="1" customWidth="1"/>
    <col min="2" max="2" width="37.109375" style="7" bestFit="1" customWidth="1"/>
    <col min="3" max="3" width="24.6640625" style="7" bestFit="1" customWidth="1"/>
    <col min="4" max="4" width="14.6640625" style="7" bestFit="1" customWidth="1"/>
    <col min="5" max="5" width="31.5546875" style="10" customWidth="1"/>
    <col min="6" max="6" width="13.5546875" style="11" bestFit="1" customWidth="1"/>
    <col min="7" max="7" width="4.5546875" style="10" bestFit="1" customWidth="1"/>
    <col min="8" max="16384" width="9.109375" style="7"/>
  </cols>
  <sheetData>
    <row r="1" spans="1:9" s="1" customFormat="1" ht="13.8" x14ac:dyDescent="0.2">
      <c r="A1" s="76" t="s">
        <v>1102</v>
      </c>
      <c r="B1" s="77"/>
      <c r="C1" s="77"/>
      <c r="D1" s="77"/>
      <c r="E1" s="77"/>
      <c r="F1" s="77"/>
      <c r="G1" s="77"/>
    </row>
    <row r="2" spans="1:9" s="1" customFormat="1" ht="11.4" x14ac:dyDescent="0.2">
      <c r="E2" s="5"/>
      <c r="F2" s="9"/>
      <c r="G2" s="10"/>
    </row>
    <row r="3" spans="1:9" s="1" customFormat="1" ht="12" x14ac:dyDescent="0.2">
      <c r="A3" s="8" t="s">
        <v>7</v>
      </c>
      <c r="B3" s="2"/>
      <c r="C3" s="3"/>
      <c r="D3" s="3"/>
      <c r="E3" s="4"/>
      <c r="F3" s="9"/>
      <c r="G3" s="10"/>
    </row>
    <row r="4" spans="1:9" s="1" customFormat="1" ht="30.75" customHeight="1" x14ac:dyDescent="0.2">
      <c r="A4" s="6" t="s">
        <v>2</v>
      </c>
      <c r="B4" s="6" t="s">
        <v>0</v>
      </c>
      <c r="C4" s="13" t="s">
        <v>32</v>
      </c>
      <c r="D4" s="13" t="s">
        <v>1</v>
      </c>
      <c r="E4" s="52" t="s">
        <v>6</v>
      </c>
      <c r="F4" s="12" t="s">
        <v>3</v>
      </c>
      <c r="G4" s="12" t="s">
        <v>5</v>
      </c>
    </row>
    <row r="5" spans="1:9" x14ac:dyDescent="0.2">
      <c r="A5" s="16" t="s">
        <v>51</v>
      </c>
      <c r="B5" s="17"/>
      <c r="C5" s="17"/>
      <c r="D5" s="17"/>
      <c r="E5" s="18"/>
      <c r="F5" s="19"/>
      <c r="G5" s="18"/>
    </row>
    <row r="6" spans="1:9" x14ac:dyDescent="0.2">
      <c r="A6" s="20" t="s">
        <v>52</v>
      </c>
      <c r="B6" s="21"/>
      <c r="C6" s="21"/>
      <c r="D6" s="21"/>
      <c r="E6" s="22"/>
      <c r="F6" s="23"/>
      <c r="G6" s="22"/>
    </row>
    <row r="7" spans="1:9" x14ac:dyDescent="0.2">
      <c r="A7" s="21" t="s">
        <v>54</v>
      </c>
      <c r="B7" s="21" t="s">
        <v>53</v>
      </c>
      <c r="C7" s="21" t="s">
        <v>55</v>
      </c>
      <c r="D7" s="24">
        <v>2000</v>
      </c>
      <c r="E7" s="22">
        <v>2070.1094208</v>
      </c>
      <c r="F7" s="23">
        <v>6.8952096145616899</v>
      </c>
      <c r="G7" s="22">
        <v>7.8449999999999998</v>
      </c>
    </row>
    <row r="8" spans="1:9" x14ac:dyDescent="0.2">
      <c r="A8" s="20" t="s">
        <v>25</v>
      </c>
      <c r="B8" s="20"/>
      <c r="C8" s="20"/>
      <c r="D8" s="20"/>
      <c r="E8" s="25">
        <f>SUM(E6:E7)</f>
        <v>2070.1094208</v>
      </c>
      <c r="F8" s="26">
        <f>SUM(F6:F7)</f>
        <v>6.8952096145616899</v>
      </c>
      <c r="G8" s="25"/>
      <c r="H8" s="14"/>
      <c r="I8" s="14"/>
    </row>
    <row r="9" spans="1:9" x14ac:dyDescent="0.2">
      <c r="A9" s="21"/>
      <c r="B9" s="21"/>
      <c r="C9" s="21"/>
      <c r="D9" s="21"/>
      <c r="E9" s="22"/>
      <c r="F9" s="23"/>
      <c r="G9" s="22"/>
    </row>
    <row r="10" spans="1:9" x14ac:dyDescent="0.2">
      <c r="A10" s="20" t="s">
        <v>47</v>
      </c>
      <c r="B10" s="21"/>
      <c r="C10" s="21"/>
      <c r="D10" s="21"/>
      <c r="E10" s="22"/>
      <c r="F10" s="23"/>
      <c r="G10" s="22"/>
    </row>
    <row r="11" spans="1:9" x14ac:dyDescent="0.2">
      <c r="A11" s="21" t="s">
        <v>1103</v>
      </c>
      <c r="B11" s="21" t="s">
        <v>1104</v>
      </c>
      <c r="C11" s="21" t="s">
        <v>48</v>
      </c>
      <c r="D11" s="24">
        <v>8000000</v>
      </c>
      <c r="E11" s="22">
        <v>8458.2800000000007</v>
      </c>
      <c r="F11" s="23">
        <v>28.1732033063819</v>
      </c>
      <c r="G11" s="22">
        <v>7.8881285556874401</v>
      </c>
    </row>
    <row r="12" spans="1:9" x14ac:dyDescent="0.2">
      <c r="A12" s="21" t="s">
        <v>1105</v>
      </c>
      <c r="B12" s="21" t="s">
        <v>1106</v>
      </c>
      <c r="C12" s="21" t="s">
        <v>48</v>
      </c>
      <c r="D12" s="24">
        <v>7000000</v>
      </c>
      <c r="E12" s="22">
        <v>7210.1049999999996</v>
      </c>
      <c r="F12" s="23">
        <v>24.015728259806998</v>
      </c>
      <c r="G12" s="22">
        <v>7.4950364800512599</v>
      </c>
    </row>
    <row r="13" spans="1:9" x14ac:dyDescent="0.2">
      <c r="A13" s="21" t="s">
        <v>50</v>
      </c>
      <c r="B13" s="21" t="s">
        <v>49</v>
      </c>
      <c r="C13" s="21" t="s">
        <v>48</v>
      </c>
      <c r="D13" s="24">
        <v>4500000</v>
      </c>
      <c r="E13" s="22">
        <v>4654.8635000000004</v>
      </c>
      <c r="F13" s="23">
        <v>15.50461982211</v>
      </c>
      <c r="G13" s="22">
        <v>7.0439272200000103</v>
      </c>
    </row>
    <row r="14" spans="1:9" x14ac:dyDescent="0.2">
      <c r="A14" s="21" t="s">
        <v>1107</v>
      </c>
      <c r="B14" s="21" t="s">
        <v>1108</v>
      </c>
      <c r="C14" s="21" t="s">
        <v>48</v>
      </c>
      <c r="D14" s="24">
        <v>3000000</v>
      </c>
      <c r="E14" s="22">
        <v>3094.002</v>
      </c>
      <c r="F14" s="23">
        <v>10.3056351145093</v>
      </c>
      <c r="G14" s="22">
        <v>7.7375515594366098</v>
      </c>
    </row>
    <row r="15" spans="1:9" x14ac:dyDescent="0.2">
      <c r="A15" s="21" t="s">
        <v>1109</v>
      </c>
      <c r="B15" s="21" t="s">
        <v>1110</v>
      </c>
      <c r="C15" s="21" t="s">
        <v>48</v>
      </c>
      <c r="D15" s="24">
        <v>2000000</v>
      </c>
      <c r="E15" s="22">
        <v>2057.9444444000001</v>
      </c>
      <c r="F15" s="23">
        <v>6.8546899872456697</v>
      </c>
      <c r="G15" s="22">
        <v>7.7747482655292499</v>
      </c>
    </row>
    <row r="16" spans="1:9" x14ac:dyDescent="0.2">
      <c r="A16" s="21" t="s">
        <v>1111</v>
      </c>
      <c r="B16" s="21" t="s">
        <v>1112</v>
      </c>
      <c r="C16" s="21" t="s">
        <v>48</v>
      </c>
      <c r="D16" s="24">
        <v>165300</v>
      </c>
      <c r="E16" s="22">
        <v>168.5805805</v>
      </c>
      <c r="F16" s="23">
        <v>0.56151545798133595</v>
      </c>
      <c r="G16" s="22">
        <v>6.9440184453124996</v>
      </c>
    </row>
    <row r="17" spans="1:9" x14ac:dyDescent="0.2">
      <c r="A17" s="20" t="s">
        <v>25</v>
      </c>
      <c r="B17" s="20"/>
      <c r="C17" s="20"/>
      <c r="D17" s="20"/>
      <c r="E17" s="25">
        <f>SUM(E11:E16)</f>
        <v>25643.775524900004</v>
      </c>
      <c r="F17" s="26">
        <f>SUM(F11:F16)</f>
        <v>85.415391948035193</v>
      </c>
      <c r="G17" s="25"/>
      <c r="H17" s="14"/>
      <c r="I17" s="14"/>
    </row>
    <row r="18" spans="1:9" x14ac:dyDescent="0.2">
      <c r="A18" s="21"/>
      <c r="B18" s="21"/>
      <c r="C18" s="21"/>
      <c r="D18" s="21"/>
      <c r="E18" s="22"/>
      <c r="F18" s="23"/>
      <c r="G18" s="22"/>
    </row>
    <row r="19" spans="1:9" x14ac:dyDescent="0.2">
      <c r="A19" s="20" t="s">
        <v>981</v>
      </c>
      <c r="B19" s="21"/>
      <c r="C19" s="21"/>
      <c r="D19" s="21"/>
      <c r="E19" s="22"/>
      <c r="F19" s="23"/>
      <c r="G19" s="22"/>
    </row>
    <row r="20" spans="1:9" x14ac:dyDescent="0.2">
      <c r="A20" s="21" t="s">
        <v>982</v>
      </c>
      <c r="B20" s="21" t="s">
        <v>983</v>
      </c>
      <c r="C20" s="21" t="s">
        <v>984</v>
      </c>
      <c r="D20" s="24">
        <v>789.46100000000001</v>
      </c>
      <c r="E20" s="22">
        <v>81.557276999999999</v>
      </c>
      <c r="F20" s="23">
        <v>0.271654490751772</v>
      </c>
      <c r="G20" s="22">
        <v>6.85</v>
      </c>
    </row>
    <row r="21" spans="1:9" x14ac:dyDescent="0.2">
      <c r="A21" s="20" t="s">
        <v>25</v>
      </c>
      <c r="B21" s="20"/>
      <c r="C21" s="20"/>
      <c r="D21" s="20"/>
      <c r="E21" s="25">
        <f>SUM(E20:E20)</f>
        <v>81.557276999999999</v>
      </c>
      <c r="F21" s="26">
        <f>SUM(F20:F20)</f>
        <v>0.271654490751772</v>
      </c>
      <c r="G21" s="25"/>
      <c r="H21" s="14"/>
      <c r="I21" s="14"/>
    </row>
    <row r="22" spans="1:9" x14ac:dyDescent="0.2">
      <c r="A22" s="21"/>
      <c r="B22" s="21"/>
      <c r="C22" s="21"/>
      <c r="D22" s="21"/>
      <c r="E22" s="22"/>
      <c r="F22" s="23"/>
      <c r="G22" s="22"/>
    </row>
    <row r="23" spans="1:9" x14ac:dyDescent="0.2">
      <c r="A23" s="20" t="s">
        <v>29</v>
      </c>
      <c r="B23" s="20"/>
      <c r="C23" s="20"/>
      <c r="D23" s="20"/>
      <c r="E23" s="25">
        <f>E8+E17+E21</f>
        <v>27795.442222700003</v>
      </c>
      <c r="F23" s="26">
        <f>F8+F17+F21</f>
        <v>92.582256053348658</v>
      </c>
      <c r="G23" s="25"/>
      <c r="H23" s="14"/>
      <c r="I23" s="14"/>
    </row>
    <row r="24" spans="1:9" x14ac:dyDescent="0.2">
      <c r="A24" s="20"/>
      <c r="B24" s="20"/>
      <c r="C24" s="20"/>
      <c r="D24" s="20"/>
      <c r="E24" s="25"/>
      <c r="F24" s="26"/>
      <c r="G24" s="25"/>
      <c r="H24" s="14"/>
      <c r="I24" s="14"/>
    </row>
    <row r="25" spans="1:9" x14ac:dyDescent="0.2">
      <c r="A25" s="20" t="s">
        <v>31</v>
      </c>
      <c r="B25" s="20"/>
      <c r="C25" s="20"/>
      <c r="D25" s="20"/>
      <c r="E25" s="25">
        <f>E27-(E8+E17+E21)</f>
        <v>2226.9869203999951</v>
      </c>
      <c r="F25" s="26">
        <f>F27-(F8+F17+F21)</f>
        <v>7.417743946651342</v>
      </c>
      <c r="G25" s="25"/>
      <c r="H25" s="14"/>
      <c r="I25" s="14"/>
    </row>
    <row r="26" spans="1:9" x14ac:dyDescent="0.2">
      <c r="A26" s="20"/>
      <c r="B26" s="20"/>
      <c r="C26" s="20"/>
      <c r="D26" s="20"/>
      <c r="E26" s="25"/>
      <c r="F26" s="26"/>
      <c r="G26" s="25"/>
      <c r="H26" s="14"/>
      <c r="I26" s="14"/>
    </row>
    <row r="27" spans="1:9" x14ac:dyDescent="0.2">
      <c r="A27" s="27" t="s">
        <v>30</v>
      </c>
      <c r="B27" s="27"/>
      <c r="C27" s="27"/>
      <c r="D27" s="27"/>
      <c r="E27" s="28">
        <v>30022.429143099998</v>
      </c>
      <c r="F27" s="29">
        <v>100</v>
      </c>
      <c r="G27" s="28"/>
      <c r="H27" s="14"/>
      <c r="I27" s="14"/>
    </row>
    <row r="29" spans="1:9" x14ac:dyDescent="0.2">
      <c r="A29" s="14" t="s">
        <v>33</v>
      </c>
    </row>
    <row r="30" spans="1:9" x14ac:dyDescent="0.2">
      <c r="A30" s="14" t="s">
        <v>986</v>
      </c>
    </row>
    <row r="31" spans="1:9" x14ac:dyDescent="0.2">
      <c r="A31" s="14"/>
    </row>
    <row r="32" spans="1:9" ht="33.75" customHeight="1" x14ac:dyDescent="0.2">
      <c r="A32" s="80" t="s">
        <v>1113</v>
      </c>
      <c r="B32" s="80"/>
      <c r="C32" s="80"/>
      <c r="D32" s="80"/>
      <c r="E32" s="80"/>
      <c r="F32" s="80"/>
      <c r="G32" s="80"/>
    </row>
    <row r="34" spans="1:4" x14ac:dyDescent="0.2">
      <c r="A34" s="14" t="s">
        <v>34</v>
      </c>
    </row>
    <row r="35" spans="1:4" x14ac:dyDescent="0.2">
      <c r="A35" s="14" t="s">
        <v>35</v>
      </c>
    </row>
    <row r="36" spans="1:4" x14ac:dyDescent="0.2">
      <c r="A36" s="14" t="s">
        <v>36</v>
      </c>
      <c r="B36" s="14"/>
      <c r="C36" s="30" t="s">
        <v>38</v>
      </c>
      <c r="D36" s="14" t="s">
        <v>37</v>
      </c>
    </row>
    <row r="37" spans="1:4" x14ac:dyDescent="0.2">
      <c r="A37" s="7" t="s">
        <v>56</v>
      </c>
      <c r="C37" s="31">
        <v>36.223100000000002</v>
      </c>
      <c r="D37" s="31">
        <v>37.843899999999998</v>
      </c>
    </row>
    <row r="38" spans="1:4" x14ac:dyDescent="0.2">
      <c r="A38" s="7" t="s">
        <v>1012</v>
      </c>
      <c r="C38" s="31">
        <v>10.172000000000001</v>
      </c>
      <c r="D38" s="31">
        <v>10.251300000000001</v>
      </c>
    </row>
    <row r="39" spans="1:4" x14ac:dyDescent="0.2">
      <c r="A39" s="7" t="s">
        <v>57</v>
      </c>
      <c r="C39" s="31">
        <v>39.135899999999999</v>
      </c>
      <c r="D39" s="31">
        <v>41.039000000000001</v>
      </c>
    </row>
    <row r="40" spans="1:4" x14ac:dyDescent="0.2">
      <c r="A40" s="7" t="s">
        <v>1014</v>
      </c>
      <c r="C40" s="31">
        <v>10.072100000000001</v>
      </c>
      <c r="D40" s="31">
        <v>10.148199999999999</v>
      </c>
    </row>
    <row r="42" spans="1:4" x14ac:dyDescent="0.2">
      <c r="A42" s="14" t="s">
        <v>39</v>
      </c>
    </row>
    <row r="43" spans="1:4" x14ac:dyDescent="0.2">
      <c r="A43" s="78" t="s">
        <v>40</v>
      </c>
      <c r="B43" s="79"/>
      <c r="C43" s="32" t="s">
        <v>41</v>
      </c>
    </row>
    <row r="44" spans="1:4" x14ac:dyDescent="0.2">
      <c r="A44" s="74" t="s">
        <v>1012</v>
      </c>
      <c r="B44" s="75"/>
      <c r="C44" s="33">
        <v>0.36730873000000003</v>
      </c>
    </row>
    <row r="45" spans="1:4" x14ac:dyDescent="0.2">
      <c r="A45" s="74" t="s">
        <v>1014</v>
      </c>
      <c r="B45" s="75"/>
      <c r="C45" s="33">
        <v>0.39445360000000002</v>
      </c>
    </row>
    <row r="46" spans="1:4" x14ac:dyDescent="0.2">
      <c r="A46" s="7" t="s">
        <v>42</v>
      </c>
    </row>
    <row r="47" spans="1:4" x14ac:dyDescent="0.2">
      <c r="A47" s="7" t="s">
        <v>43</v>
      </c>
    </row>
    <row r="49" spans="1:5" x14ac:dyDescent="0.2">
      <c r="A49" s="14" t="s">
        <v>1002</v>
      </c>
      <c r="D49" s="34">
        <v>7.2486120597659802</v>
      </c>
      <c r="E49" s="10" t="s">
        <v>44</v>
      </c>
    </row>
    <row r="51" spans="1:5" x14ac:dyDescent="0.2">
      <c r="A51" s="14" t="s">
        <v>45</v>
      </c>
      <c r="D51" s="30" t="s">
        <v>46</v>
      </c>
    </row>
    <row r="53" spans="1:5" x14ac:dyDescent="0.2">
      <c r="A53" s="14" t="s">
        <v>1003</v>
      </c>
    </row>
    <row r="54" spans="1:5" ht="14.4" x14ac:dyDescent="0.3">
      <c r="A54" s="65"/>
    </row>
    <row r="55" spans="1:5" x14ac:dyDescent="0.2">
      <c r="A55" s="61" t="s">
        <v>854</v>
      </c>
    </row>
    <row r="56" spans="1:5" x14ac:dyDescent="0.2">
      <c r="A56" s="63"/>
    </row>
    <row r="57" spans="1:5" x14ac:dyDescent="0.2">
      <c r="A57" s="63"/>
    </row>
    <row r="58" spans="1:5" x14ac:dyDescent="0.2">
      <c r="A58" s="63"/>
    </row>
    <row r="59" spans="1:5" x14ac:dyDescent="0.2">
      <c r="A59" s="63"/>
    </row>
    <row r="60" spans="1:5" x14ac:dyDescent="0.2">
      <c r="A60" s="63"/>
    </row>
    <row r="61" spans="1:5" x14ac:dyDescent="0.2">
      <c r="A61" s="63"/>
    </row>
    <row r="62" spans="1:5" x14ac:dyDescent="0.2">
      <c r="A62" s="63"/>
    </row>
    <row r="63" spans="1:5" x14ac:dyDescent="0.2">
      <c r="A63" s="63"/>
    </row>
    <row r="64" spans="1:5" x14ac:dyDescent="0.2">
      <c r="A64" s="63"/>
    </row>
    <row r="65" spans="1:1" x14ac:dyDescent="0.2">
      <c r="A65" s="63"/>
    </row>
    <row r="66" spans="1:1" x14ac:dyDescent="0.2">
      <c r="A66" s="63"/>
    </row>
    <row r="67" spans="1:1" x14ac:dyDescent="0.2">
      <c r="A67" s="63"/>
    </row>
    <row r="68" spans="1:1" x14ac:dyDescent="0.2">
      <c r="A68" s="63"/>
    </row>
    <row r="69" spans="1:1" x14ac:dyDescent="0.2">
      <c r="A69" s="61" t="s">
        <v>1114</v>
      </c>
    </row>
    <row r="70" spans="1:1" x14ac:dyDescent="0.2">
      <c r="A70" s="63"/>
    </row>
    <row r="71" spans="1:1" x14ac:dyDescent="0.2">
      <c r="A71" s="61" t="s">
        <v>855</v>
      </c>
    </row>
    <row r="72" spans="1:1" x14ac:dyDescent="0.2">
      <c r="A72" s="63"/>
    </row>
    <row r="73" spans="1:1" x14ac:dyDescent="0.2">
      <c r="A73" s="63"/>
    </row>
    <row r="74" spans="1:1" x14ac:dyDescent="0.2">
      <c r="A74" s="63"/>
    </row>
    <row r="75" spans="1:1" x14ac:dyDescent="0.2">
      <c r="A75" s="63"/>
    </row>
    <row r="76" spans="1:1" x14ac:dyDescent="0.2">
      <c r="A76" s="63"/>
    </row>
    <row r="77" spans="1:1" x14ac:dyDescent="0.2">
      <c r="A77" s="63"/>
    </row>
    <row r="78" spans="1:1" x14ac:dyDescent="0.2">
      <c r="A78" s="63"/>
    </row>
    <row r="79" spans="1:1" x14ac:dyDescent="0.2">
      <c r="A79" s="63"/>
    </row>
    <row r="80" spans="1:1" x14ac:dyDescent="0.2">
      <c r="A80" s="63"/>
    </row>
    <row r="81" spans="1:1" x14ac:dyDescent="0.2">
      <c r="A81" s="63"/>
    </row>
    <row r="82" spans="1:1" x14ac:dyDescent="0.2">
      <c r="A82" s="63"/>
    </row>
    <row r="83" spans="1:1" x14ac:dyDescent="0.2">
      <c r="A83" s="63"/>
    </row>
    <row r="84" spans="1:1" x14ac:dyDescent="0.2">
      <c r="A84" s="63"/>
    </row>
    <row r="85" spans="1:1" x14ac:dyDescent="0.2">
      <c r="A85" s="7" t="s">
        <v>1236</v>
      </c>
    </row>
    <row r="86" spans="1:1" x14ac:dyDescent="0.2">
      <c r="A86" s="62"/>
    </row>
    <row r="87" spans="1:1" x14ac:dyDescent="0.2">
      <c r="A87" s="62"/>
    </row>
    <row r="88" spans="1:1" x14ac:dyDescent="0.2">
      <c r="A88" s="62"/>
    </row>
  </sheetData>
  <mergeCells count="5">
    <mergeCell ref="A1:G1"/>
    <mergeCell ref="A32:G32"/>
    <mergeCell ref="A43:B43"/>
    <mergeCell ref="A44:B44"/>
    <mergeCell ref="A45:B45"/>
  </mergeCells>
  <conditionalFormatting sqref="F2:F3 F5:F31">
    <cfRule type="cellIs" dxfId="75" priority="2" stopIfTrue="1" operator="between">
      <formula>0.009</formula>
      <formula>-0.009</formula>
    </cfRule>
  </conditionalFormatting>
  <conditionalFormatting sqref="F33:F65536">
    <cfRule type="cellIs" dxfId="7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2"/>
  <sheetViews>
    <sheetView workbookViewId="0">
      <selection sqref="A1:G1"/>
    </sheetView>
  </sheetViews>
  <sheetFormatPr defaultColWidth="9.109375" defaultRowHeight="10.199999999999999" x14ac:dyDescent="0.2"/>
  <cols>
    <col min="1" max="1" width="38.6640625" style="7" bestFit="1" customWidth="1"/>
    <col min="2" max="2" width="54" style="7" bestFit="1" customWidth="1"/>
    <col min="3" max="3" width="24.6640625" style="7" bestFit="1" customWidth="1"/>
    <col min="4" max="4" width="14.6640625" style="7" bestFit="1" customWidth="1"/>
    <col min="5" max="5" width="31.5546875" style="10" customWidth="1"/>
    <col min="6" max="6" width="13.5546875" style="11" bestFit="1" customWidth="1"/>
    <col min="7" max="7" width="4.5546875" style="10" bestFit="1" customWidth="1"/>
    <col min="8" max="16384" width="9.109375" style="7"/>
  </cols>
  <sheetData>
    <row r="1" spans="1:7" s="1" customFormat="1" ht="13.8" x14ac:dyDescent="0.2">
      <c r="A1" s="76" t="s">
        <v>1115</v>
      </c>
      <c r="B1" s="77"/>
      <c r="C1" s="77"/>
      <c r="D1" s="77"/>
      <c r="E1" s="77"/>
      <c r="F1" s="77"/>
      <c r="G1" s="77"/>
    </row>
    <row r="2" spans="1:7" s="1" customFormat="1" ht="11.4" x14ac:dyDescent="0.2">
      <c r="E2" s="5"/>
      <c r="F2" s="9"/>
      <c r="G2" s="10"/>
    </row>
    <row r="3" spans="1:7" s="1" customFormat="1" ht="12" x14ac:dyDescent="0.2">
      <c r="A3" s="8" t="s">
        <v>7</v>
      </c>
      <c r="B3" s="2"/>
      <c r="C3" s="3"/>
      <c r="D3" s="3"/>
      <c r="E3" s="4"/>
      <c r="F3" s="9"/>
      <c r="G3" s="10"/>
    </row>
    <row r="4" spans="1:7" s="1" customFormat="1" ht="30.75" customHeight="1" x14ac:dyDescent="0.2">
      <c r="A4" s="6" t="s">
        <v>2</v>
      </c>
      <c r="B4" s="6" t="s">
        <v>0</v>
      </c>
      <c r="C4" s="13" t="s">
        <v>32</v>
      </c>
      <c r="D4" s="13" t="s">
        <v>1</v>
      </c>
      <c r="E4" s="52" t="s">
        <v>6</v>
      </c>
      <c r="F4" s="12" t="s">
        <v>3</v>
      </c>
      <c r="G4" s="12" t="s">
        <v>5</v>
      </c>
    </row>
    <row r="5" spans="1:7" x14ac:dyDescent="0.2">
      <c r="A5" s="16" t="s">
        <v>51</v>
      </c>
      <c r="B5" s="17"/>
      <c r="C5" s="17"/>
      <c r="D5" s="17"/>
      <c r="E5" s="18"/>
      <c r="F5" s="19"/>
      <c r="G5" s="18"/>
    </row>
    <row r="6" spans="1:7" x14ac:dyDescent="0.2">
      <c r="A6" s="20" t="s">
        <v>52</v>
      </c>
      <c r="B6" s="21"/>
      <c r="C6" s="21"/>
      <c r="D6" s="21"/>
      <c r="E6" s="22"/>
      <c r="F6" s="23"/>
      <c r="G6" s="22"/>
    </row>
    <row r="7" spans="1:7" x14ac:dyDescent="0.2">
      <c r="A7" s="21" t="s">
        <v>59</v>
      </c>
      <c r="B7" s="21" t="s">
        <v>58</v>
      </c>
      <c r="C7" s="21" t="s">
        <v>60</v>
      </c>
      <c r="D7" s="24">
        <v>5000</v>
      </c>
      <c r="E7" s="22">
        <v>5174.7841780999997</v>
      </c>
      <c r="F7" s="23">
        <v>6.5504151383788303</v>
      </c>
      <c r="G7" s="22">
        <v>7.9738499999999997</v>
      </c>
    </row>
    <row r="8" spans="1:7" x14ac:dyDescent="0.2">
      <c r="A8" s="21" t="s">
        <v>62</v>
      </c>
      <c r="B8" s="21" t="s">
        <v>61</v>
      </c>
      <c r="C8" s="21" t="s">
        <v>63</v>
      </c>
      <c r="D8" s="24">
        <v>5000</v>
      </c>
      <c r="E8" s="22">
        <v>5093.0581506999997</v>
      </c>
      <c r="F8" s="23">
        <v>6.4469635955403604</v>
      </c>
      <c r="G8" s="22">
        <v>7.8650000000000002</v>
      </c>
    </row>
    <row r="9" spans="1:7" x14ac:dyDescent="0.2">
      <c r="A9" s="21" t="s">
        <v>1116</v>
      </c>
      <c r="B9" s="21" t="s">
        <v>1117</v>
      </c>
      <c r="C9" s="21" t="s">
        <v>63</v>
      </c>
      <c r="D9" s="24">
        <v>5000</v>
      </c>
      <c r="E9" s="22">
        <v>5024.9231507000004</v>
      </c>
      <c r="F9" s="23">
        <v>6.3607160304066799</v>
      </c>
      <c r="G9" s="22">
        <v>7.5250000000000004</v>
      </c>
    </row>
    <row r="10" spans="1:7" x14ac:dyDescent="0.2">
      <c r="A10" s="21" t="s">
        <v>1118</v>
      </c>
      <c r="B10" s="21" t="s">
        <v>1119</v>
      </c>
      <c r="C10" s="21" t="s">
        <v>63</v>
      </c>
      <c r="D10" s="24">
        <v>500</v>
      </c>
      <c r="E10" s="22">
        <v>5010.3104110000004</v>
      </c>
      <c r="F10" s="23">
        <v>6.3422187350510297</v>
      </c>
      <c r="G10" s="22">
        <v>7.7850000000000001</v>
      </c>
    </row>
    <row r="11" spans="1:7" x14ac:dyDescent="0.2">
      <c r="A11" s="21" t="s">
        <v>65</v>
      </c>
      <c r="B11" s="21" t="s">
        <v>64</v>
      </c>
      <c r="C11" s="21" t="s">
        <v>66</v>
      </c>
      <c r="D11" s="24">
        <v>3000</v>
      </c>
      <c r="E11" s="22">
        <v>3046.5386300999999</v>
      </c>
      <c r="F11" s="23">
        <v>3.8564106396394902</v>
      </c>
      <c r="G11" s="22">
        <v>7.53</v>
      </c>
    </row>
    <row r="12" spans="1:7" x14ac:dyDescent="0.2">
      <c r="A12" s="21" t="s">
        <v>68</v>
      </c>
      <c r="B12" s="21" t="s">
        <v>67</v>
      </c>
      <c r="C12" s="21" t="s">
        <v>66</v>
      </c>
      <c r="D12" s="24">
        <v>2500</v>
      </c>
      <c r="E12" s="22">
        <v>2679.9929097999998</v>
      </c>
      <c r="F12" s="23">
        <v>3.39242478969383</v>
      </c>
      <c r="G12" s="22">
        <v>7.5978000000000003</v>
      </c>
    </row>
    <row r="13" spans="1:7" x14ac:dyDescent="0.2">
      <c r="A13" s="21" t="s">
        <v>70</v>
      </c>
      <c r="B13" s="21" t="s">
        <v>69</v>
      </c>
      <c r="C13" s="21" t="s">
        <v>63</v>
      </c>
      <c r="D13" s="24">
        <v>2500</v>
      </c>
      <c r="E13" s="22">
        <v>2656.9920901999999</v>
      </c>
      <c r="F13" s="23">
        <v>3.3633095818479499</v>
      </c>
      <c r="G13" s="22">
        <v>7.71</v>
      </c>
    </row>
    <row r="14" spans="1:7" x14ac:dyDescent="0.2">
      <c r="A14" s="21" t="s">
        <v>1120</v>
      </c>
      <c r="B14" s="21" t="s">
        <v>1121</v>
      </c>
      <c r="C14" s="21" t="s">
        <v>63</v>
      </c>
      <c r="D14" s="24">
        <v>250</v>
      </c>
      <c r="E14" s="22">
        <v>2628.7857923000001</v>
      </c>
      <c r="F14" s="23">
        <v>3.3276051052161102</v>
      </c>
      <c r="G14" s="22">
        <v>7.87</v>
      </c>
    </row>
    <row r="15" spans="1:7" x14ac:dyDescent="0.2">
      <c r="A15" s="21" t="s">
        <v>1122</v>
      </c>
      <c r="B15" s="21" t="s">
        <v>1123</v>
      </c>
      <c r="C15" s="21" t="s">
        <v>63</v>
      </c>
      <c r="D15" s="24">
        <v>2500</v>
      </c>
      <c r="E15" s="22">
        <v>2611.6920491999999</v>
      </c>
      <c r="F15" s="23">
        <v>3.3059672726572802</v>
      </c>
      <c r="G15" s="22">
        <v>8.1</v>
      </c>
    </row>
    <row r="16" spans="1:7" x14ac:dyDescent="0.2">
      <c r="A16" s="21" t="s">
        <v>54</v>
      </c>
      <c r="B16" s="21" t="s">
        <v>53</v>
      </c>
      <c r="C16" s="21" t="s">
        <v>55</v>
      </c>
      <c r="D16" s="24">
        <v>2500</v>
      </c>
      <c r="E16" s="22">
        <v>2587.6367759999998</v>
      </c>
      <c r="F16" s="23">
        <v>3.2755173021263402</v>
      </c>
      <c r="G16" s="22">
        <v>7.8449999999999998</v>
      </c>
    </row>
    <row r="17" spans="1:9" x14ac:dyDescent="0.2">
      <c r="A17" s="21" t="s">
        <v>1124</v>
      </c>
      <c r="B17" s="21" t="s">
        <v>1125</v>
      </c>
      <c r="C17" s="21" t="s">
        <v>55</v>
      </c>
      <c r="D17" s="24">
        <v>2500</v>
      </c>
      <c r="E17" s="22">
        <v>2584.065274</v>
      </c>
      <c r="F17" s="23">
        <v>3.2709963752697999</v>
      </c>
      <c r="G17" s="22">
        <v>7.6</v>
      </c>
    </row>
    <row r="18" spans="1:9" x14ac:dyDescent="0.2">
      <c r="A18" s="21" t="s">
        <v>1126</v>
      </c>
      <c r="B18" s="21" t="s">
        <v>1127</v>
      </c>
      <c r="C18" s="21" t="s">
        <v>63</v>
      </c>
      <c r="D18" s="24">
        <v>2500</v>
      </c>
      <c r="E18" s="22">
        <v>2582.2890410999998</v>
      </c>
      <c r="F18" s="23">
        <v>3.2687479601713201</v>
      </c>
      <c r="G18" s="22">
        <v>7.5978000000000003</v>
      </c>
    </row>
    <row r="19" spans="1:9" x14ac:dyDescent="0.2">
      <c r="A19" s="21" t="s">
        <v>1128</v>
      </c>
      <c r="B19" s="21" t="s">
        <v>1129</v>
      </c>
      <c r="C19" s="21" t="s">
        <v>63</v>
      </c>
      <c r="D19" s="24">
        <v>250</v>
      </c>
      <c r="E19" s="22">
        <v>2579.8729917999999</v>
      </c>
      <c r="F19" s="23">
        <v>3.2656896440435101</v>
      </c>
      <c r="G19" s="22">
        <v>8.18</v>
      </c>
    </row>
    <row r="20" spans="1:9" x14ac:dyDescent="0.2">
      <c r="A20" s="21" t="s">
        <v>72</v>
      </c>
      <c r="B20" s="21" t="s">
        <v>71</v>
      </c>
      <c r="C20" s="21" t="s">
        <v>63</v>
      </c>
      <c r="D20" s="24">
        <v>2500</v>
      </c>
      <c r="E20" s="22">
        <v>2571.2990067999999</v>
      </c>
      <c r="F20" s="23">
        <v>3.2548364066509401</v>
      </c>
      <c r="G20" s="22">
        <v>7.6150000000000002</v>
      </c>
    </row>
    <row r="21" spans="1:9" x14ac:dyDescent="0.2">
      <c r="A21" s="21" t="s">
        <v>74</v>
      </c>
      <c r="B21" s="21" t="s">
        <v>73</v>
      </c>
      <c r="C21" s="21" t="s">
        <v>63</v>
      </c>
      <c r="D21" s="24">
        <v>250</v>
      </c>
      <c r="E21" s="22">
        <v>2565.7451503000002</v>
      </c>
      <c r="F21" s="23">
        <v>3.2478061490707399</v>
      </c>
      <c r="G21" s="22">
        <v>7.8087</v>
      </c>
    </row>
    <row r="22" spans="1:9" x14ac:dyDescent="0.2">
      <c r="A22" s="21" t="s">
        <v>76</v>
      </c>
      <c r="B22" s="21" t="s">
        <v>75</v>
      </c>
      <c r="C22" s="21" t="s">
        <v>77</v>
      </c>
      <c r="D22" s="24">
        <v>2500</v>
      </c>
      <c r="E22" s="22">
        <v>2537.5280137</v>
      </c>
      <c r="F22" s="23">
        <v>3.2120879524494099</v>
      </c>
      <c r="G22" s="22">
        <v>8.1</v>
      </c>
    </row>
    <row r="23" spans="1:9" x14ac:dyDescent="0.2">
      <c r="A23" s="21" t="s">
        <v>79</v>
      </c>
      <c r="B23" s="21" t="s">
        <v>78</v>
      </c>
      <c r="C23" s="21" t="s">
        <v>63</v>
      </c>
      <c r="D23" s="24">
        <v>250</v>
      </c>
      <c r="E23" s="22">
        <v>2531.6938251000001</v>
      </c>
      <c r="F23" s="23">
        <v>3.20470284110751</v>
      </c>
      <c r="G23" s="22">
        <v>7.84</v>
      </c>
    </row>
    <row r="24" spans="1:9" x14ac:dyDescent="0.2">
      <c r="A24" s="21" t="s">
        <v>1130</v>
      </c>
      <c r="B24" s="21" t="s">
        <v>1131</v>
      </c>
      <c r="C24" s="21" t="s">
        <v>55</v>
      </c>
      <c r="D24" s="24">
        <v>2500</v>
      </c>
      <c r="E24" s="22">
        <v>2518.1005822000002</v>
      </c>
      <c r="F24" s="23">
        <v>3.1874960589486201</v>
      </c>
      <c r="G24" s="22">
        <v>7.99</v>
      </c>
    </row>
    <row r="25" spans="1:9" x14ac:dyDescent="0.2">
      <c r="A25" s="21" t="s">
        <v>81</v>
      </c>
      <c r="B25" s="21" t="s">
        <v>80</v>
      </c>
      <c r="C25" s="21" t="s">
        <v>63</v>
      </c>
      <c r="D25" s="24">
        <v>2500</v>
      </c>
      <c r="E25" s="22">
        <v>2497.1466780999999</v>
      </c>
      <c r="F25" s="23">
        <v>3.1609719053026302</v>
      </c>
      <c r="G25" s="22">
        <v>7.6550000000000002</v>
      </c>
    </row>
    <row r="26" spans="1:9" x14ac:dyDescent="0.2">
      <c r="A26" s="21" t="s">
        <v>1132</v>
      </c>
      <c r="B26" s="21" t="s">
        <v>1133</v>
      </c>
      <c r="C26" s="21" t="s">
        <v>66</v>
      </c>
      <c r="D26" s="24">
        <v>200</v>
      </c>
      <c r="E26" s="22">
        <v>2119.4636065999998</v>
      </c>
      <c r="F26" s="23">
        <v>2.6828880231702898</v>
      </c>
      <c r="G26" s="22">
        <v>7.72</v>
      </c>
    </row>
    <row r="27" spans="1:9" x14ac:dyDescent="0.2">
      <c r="A27" s="21" t="s">
        <v>1134</v>
      </c>
      <c r="B27" s="21" t="s">
        <v>1135</v>
      </c>
      <c r="C27" s="21" t="s">
        <v>63</v>
      </c>
      <c r="D27" s="24">
        <v>200</v>
      </c>
      <c r="E27" s="22">
        <v>2066.0743716000002</v>
      </c>
      <c r="F27" s="23">
        <v>2.61530614127259</v>
      </c>
      <c r="G27" s="22">
        <v>7.6550000000000002</v>
      </c>
    </row>
    <row r="28" spans="1:9" x14ac:dyDescent="0.2">
      <c r="A28" s="21" t="s">
        <v>83</v>
      </c>
      <c r="B28" s="21" t="s">
        <v>82</v>
      </c>
      <c r="C28" s="21" t="s">
        <v>63</v>
      </c>
      <c r="D28" s="24">
        <v>1000</v>
      </c>
      <c r="E28" s="22">
        <v>1017.8682301</v>
      </c>
      <c r="F28" s="23">
        <v>1.2884516984377801</v>
      </c>
      <c r="G28" s="22">
        <v>8.0249000000000006</v>
      </c>
    </row>
    <row r="29" spans="1:9" x14ac:dyDescent="0.2">
      <c r="A29" s="21" t="s">
        <v>1136</v>
      </c>
      <c r="B29" s="21" t="s">
        <v>1137</v>
      </c>
      <c r="C29" s="21" t="s">
        <v>63</v>
      </c>
      <c r="D29" s="24">
        <v>50</v>
      </c>
      <c r="E29" s="22">
        <v>531.34440979999999</v>
      </c>
      <c r="F29" s="23">
        <v>0.67259355093043005</v>
      </c>
      <c r="G29" s="22">
        <v>7.7850000000000001</v>
      </c>
    </row>
    <row r="30" spans="1:9" x14ac:dyDescent="0.2">
      <c r="A30" s="21" t="s">
        <v>1138</v>
      </c>
      <c r="B30" s="21" t="s">
        <v>1139</v>
      </c>
      <c r="C30" s="21" t="s">
        <v>63</v>
      </c>
      <c r="D30" s="24">
        <v>18</v>
      </c>
      <c r="E30" s="22">
        <v>186.36458049999999</v>
      </c>
      <c r="F30" s="23">
        <v>0.23590652814685001</v>
      </c>
      <c r="G30" s="22">
        <v>7.2249999999999996</v>
      </c>
    </row>
    <row r="31" spans="1:9" x14ac:dyDescent="0.2">
      <c r="A31" s="20" t="s">
        <v>25</v>
      </c>
      <c r="B31" s="20"/>
      <c r="C31" s="20"/>
      <c r="D31" s="20"/>
      <c r="E31" s="25">
        <f>SUM(E6:E30)</f>
        <v>65403.569899800001</v>
      </c>
      <c r="F31" s="26">
        <f>SUM(F6:F30)</f>
        <v>82.790029425530321</v>
      </c>
      <c r="G31" s="25"/>
      <c r="H31" s="14"/>
      <c r="I31" s="14"/>
    </row>
    <row r="32" spans="1:9" x14ac:dyDescent="0.2">
      <c r="A32" s="21"/>
      <c r="B32" s="21"/>
      <c r="C32" s="21"/>
      <c r="D32" s="21"/>
      <c r="E32" s="22"/>
      <c r="F32" s="23"/>
      <c r="G32" s="22"/>
    </row>
    <row r="33" spans="1:9" x14ac:dyDescent="0.2">
      <c r="A33" s="20" t="s">
        <v>47</v>
      </c>
      <c r="B33" s="21"/>
      <c r="C33" s="21"/>
      <c r="D33" s="21"/>
      <c r="E33" s="22"/>
      <c r="F33" s="23"/>
      <c r="G33" s="22"/>
    </row>
    <row r="34" spans="1:9" x14ac:dyDescent="0.2">
      <c r="A34" s="21" t="s">
        <v>1109</v>
      </c>
      <c r="B34" s="21" t="s">
        <v>1110</v>
      </c>
      <c r="C34" s="21" t="s">
        <v>48</v>
      </c>
      <c r="D34" s="24">
        <v>7500000</v>
      </c>
      <c r="E34" s="22">
        <v>7717.2916667</v>
      </c>
      <c r="F34" s="23">
        <v>9.7688062769406496</v>
      </c>
      <c r="G34" s="22">
        <v>7.7747482655292499</v>
      </c>
    </row>
    <row r="35" spans="1:9" x14ac:dyDescent="0.2">
      <c r="A35" s="21" t="s">
        <v>1140</v>
      </c>
      <c r="B35" s="21" t="s">
        <v>1141</v>
      </c>
      <c r="C35" s="21" t="s">
        <v>48</v>
      </c>
      <c r="D35" s="24">
        <v>4000000</v>
      </c>
      <c r="E35" s="22">
        <v>4190.8288888999996</v>
      </c>
      <c r="F35" s="23">
        <v>5.3048915764222597</v>
      </c>
      <c r="G35" s="22">
        <v>7.0831868050000004</v>
      </c>
    </row>
    <row r="36" spans="1:9" x14ac:dyDescent="0.2">
      <c r="A36" s="20" t="s">
        <v>25</v>
      </c>
      <c r="B36" s="20"/>
      <c r="C36" s="20"/>
      <c r="D36" s="20"/>
      <c r="E36" s="25">
        <f>SUM(E34:E35)</f>
        <v>11908.120555599999</v>
      </c>
      <c r="F36" s="26">
        <f>SUM(F34:F35)</f>
        <v>15.073697853362908</v>
      </c>
      <c r="G36" s="25"/>
      <c r="H36" s="14"/>
      <c r="I36" s="14"/>
    </row>
    <row r="37" spans="1:9" x14ac:dyDescent="0.2">
      <c r="A37" s="21"/>
      <c r="B37" s="21"/>
      <c r="C37" s="21"/>
      <c r="D37" s="21"/>
      <c r="E37" s="22"/>
      <c r="F37" s="23"/>
      <c r="G37" s="22"/>
    </row>
    <row r="38" spans="1:9" x14ac:dyDescent="0.2">
      <c r="A38" s="20" t="s">
        <v>981</v>
      </c>
      <c r="B38" s="21"/>
      <c r="C38" s="21"/>
      <c r="D38" s="21"/>
      <c r="E38" s="22"/>
      <c r="F38" s="23"/>
      <c r="G38" s="22"/>
    </row>
    <row r="39" spans="1:9" x14ac:dyDescent="0.2">
      <c r="A39" s="21" t="s">
        <v>982</v>
      </c>
      <c r="B39" s="21" t="s">
        <v>983</v>
      </c>
      <c r="C39" s="21" t="s">
        <v>984</v>
      </c>
      <c r="D39" s="24">
        <v>1954.4390000000001</v>
      </c>
      <c r="E39" s="22">
        <v>201.90829299999999</v>
      </c>
      <c r="F39" s="23">
        <v>0.25558228005501799</v>
      </c>
      <c r="G39" s="22">
        <v>6.85</v>
      </c>
    </row>
    <row r="40" spans="1:9" x14ac:dyDescent="0.2">
      <c r="A40" s="20" t="s">
        <v>25</v>
      </c>
      <c r="B40" s="20"/>
      <c r="C40" s="20"/>
      <c r="D40" s="20"/>
      <c r="E40" s="25">
        <f>SUM(E39:E39)</f>
        <v>201.90829299999999</v>
      </c>
      <c r="F40" s="26">
        <f>SUM(F39:F39)</f>
        <v>0.25558228005501799</v>
      </c>
      <c r="G40" s="25"/>
      <c r="H40" s="14"/>
      <c r="I40" s="14"/>
    </row>
    <row r="41" spans="1:9" x14ac:dyDescent="0.2">
      <c r="A41" s="21"/>
      <c r="B41" s="21"/>
      <c r="C41" s="21"/>
      <c r="D41" s="21"/>
      <c r="E41" s="22"/>
      <c r="F41" s="23"/>
      <c r="G41" s="22"/>
    </row>
    <row r="42" spans="1:9" x14ac:dyDescent="0.2">
      <c r="A42" s="20" t="s">
        <v>29</v>
      </c>
      <c r="B42" s="20"/>
      <c r="C42" s="20"/>
      <c r="D42" s="20"/>
      <c r="E42" s="25">
        <f>E31+E36+E40</f>
        <v>77513.598748400007</v>
      </c>
      <c r="F42" s="26">
        <f>F31+F36+F40</f>
        <v>98.11930955894826</v>
      </c>
      <c r="G42" s="25"/>
      <c r="H42" s="14"/>
      <c r="I42" s="14"/>
    </row>
    <row r="43" spans="1:9" x14ac:dyDescent="0.2">
      <c r="A43" s="20"/>
      <c r="B43" s="20"/>
      <c r="C43" s="20"/>
      <c r="D43" s="20"/>
      <c r="E43" s="25"/>
      <c r="F43" s="26"/>
      <c r="G43" s="25"/>
      <c r="H43" s="14"/>
      <c r="I43" s="14"/>
    </row>
    <row r="44" spans="1:9" x14ac:dyDescent="0.2">
      <c r="A44" s="20" t="s">
        <v>31</v>
      </c>
      <c r="B44" s="20"/>
      <c r="C44" s="20"/>
      <c r="D44" s="20"/>
      <c r="E44" s="25">
        <f>E46-(E31+E36+E40)</f>
        <v>1485.7328783999983</v>
      </c>
      <c r="F44" s="26">
        <f>F46-(F31+F36+F40)</f>
        <v>1.8806904410517404</v>
      </c>
      <c r="G44" s="25"/>
      <c r="H44" s="14"/>
      <c r="I44" s="14"/>
    </row>
    <row r="45" spans="1:9" x14ac:dyDescent="0.2">
      <c r="A45" s="20"/>
      <c r="B45" s="20"/>
      <c r="C45" s="20"/>
      <c r="D45" s="20"/>
      <c r="E45" s="25"/>
      <c r="F45" s="26"/>
      <c r="G45" s="25"/>
      <c r="H45" s="14"/>
      <c r="I45" s="14"/>
    </row>
    <row r="46" spans="1:9" x14ac:dyDescent="0.2">
      <c r="A46" s="27" t="s">
        <v>30</v>
      </c>
      <c r="B46" s="27"/>
      <c r="C46" s="27"/>
      <c r="D46" s="27"/>
      <c r="E46" s="28">
        <v>78999.331626800005</v>
      </c>
      <c r="F46" s="29">
        <v>100</v>
      </c>
      <c r="G46" s="28"/>
      <c r="H46" s="14"/>
      <c r="I46" s="14"/>
    </row>
    <row r="48" spans="1:9" x14ac:dyDescent="0.2">
      <c r="A48" s="14" t="s">
        <v>33</v>
      </c>
    </row>
    <row r="49" spans="1:7" x14ac:dyDescent="0.2">
      <c r="A49" s="14" t="s">
        <v>986</v>
      </c>
    </row>
    <row r="50" spans="1:7" x14ac:dyDescent="0.2">
      <c r="A50" s="14"/>
    </row>
    <row r="51" spans="1:7" ht="33.75" customHeight="1" x14ac:dyDescent="0.2">
      <c r="A51" s="80" t="s">
        <v>1113</v>
      </c>
      <c r="B51" s="80"/>
      <c r="C51" s="80"/>
      <c r="D51" s="80"/>
      <c r="E51" s="80"/>
      <c r="F51" s="80"/>
      <c r="G51" s="80"/>
    </row>
    <row r="53" spans="1:7" x14ac:dyDescent="0.2">
      <c r="A53" s="14" t="s">
        <v>34</v>
      </c>
    </row>
    <row r="54" spans="1:7" x14ac:dyDescent="0.2">
      <c r="A54" s="14" t="s">
        <v>35</v>
      </c>
    </row>
    <row r="55" spans="1:7" x14ac:dyDescent="0.2">
      <c r="A55" s="14" t="s">
        <v>36</v>
      </c>
      <c r="B55" s="14"/>
      <c r="C55" s="30" t="s">
        <v>38</v>
      </c>
      <c r="D55" s="14" t="s">
        <v>37</v>
      </c>
    </row>
    <row r="56" spans="1:7" x14ac:dyDescent="0.2">
      <c r="A56" s="7" t="s">
        <v>56</v>
      </c>
      <c r="C56" s="31">
        <v>88.069199999999995</v>
      </c>
      <c r="D56" s="31">
        <v>91.380899999999997</v>
      </c>
    </row>
    <row r="57" spans="1:7" x14ac:dyDescent="0.2">
      <c r="A57" s="7" t="s">
        <v>84</v>
      </c>
      <c r="C57" s="31">
        <v>14.830399999999999</v>
      </c>
      <c r="D57" s="31">
        <v>14.9503</v>
      </c>
    </row>
    <row r="58" spans="1:7" x14ac:dyDescent="0.2">
      <c r="A58" s="7" t="s">
        <v>85</v>
      </c>
      <c r="C58" s="31">
        <v>11.9344</v>
      </c>
      <c r="D58" s="31">
        <v>11.9199</v>
      </c>
    </row>
    <row r="59" spans="1:7" x14ac:dyDescent="0.2">
      <c r="A59" s="7" t="s">
        <v>1142</v>
      </c>
      <c r="C59" s="31">
        <v>12.794600000000001</v>
      </c>
      <c r="D59" s="31">
        <v>12.7622</v>
      </c>
    </row>
    <row r="60" spans="1:7" x14ac:dyDescent="0.2">
      <c r="A60" s="7" t="s">
        <v>1143</v>
      </c>
      <c r="C60" s="31">
        <v>17.0381</v>
      </c>
      <c r="D60" s="31">
        <v>16.6004</v>
      </c>
    </row>
    <row r="61" spans="1:7" x14ac:dyDescent="0.2">
      <c r="A61" s="7" t="s">
        <v>57</v>
      </c>
      <c r="C61" s="31">
        <v>94.626599999999996</v>
      </c>
      <c r="D61" s="31">
        <v>98.441400000000002</v>
      </c>
    </row>
    <row r="62" spans="1:7" x14ac:dyDescent="0.2">
      <c r="A62" s="7" t="s">
        <v>86</v>
      </c>
      <c r="C62" s="31">
        <v>16.578499999999998</v>
      </c>
      <c r="D62" s="31">
        <v>16.727399999999999</v>
      </c>
    </row>
    <row r="63" spans="1:7" x14ac:dyDescent="0.2">
      <c r="A63" s="7" t="s">
        <v>87</v>
      </c>
      <c r="C63" s="31">
        <v>13.4764</v>
      </c>
      <c r="D63" s="31">
        <v>13.4953</v>
      </c>
    </row>
    <row r="64" spans="1:7" x14ac:dyDescent="0.2">
      <c r="A64" s="7" t="s">
        <v>1144</v>
      </c>
      <c r="C64" s="31">
        <v>14.7904</v>
      </c>
      <c r="D64" s="31">
        <v>14.841900000000001</v>
      </c>
    </row>
    <row r="65" spans="1:5" x14ac:dyDescent="0.2">
      <c r="A65" s="7" t="s">
        <v>1145</v>
      </c>
      <c r="C65" s="31">
        <v>19.124700000000001</v>
      </c>
      <c r="D65" s="31">
        <v>18.610499999999998</v>
      </c>
    </row>
    <row r="67" spans="1:5" x14ac:dyDescent="0.2">
      <c r="A67" s="14" t="s">
        <v>39</v>
      </c>
    </row>
    <row r="68" spans="1:5" x14ac:dyDescent="0.2">
      <c r="A68" s="78" t="s">
        <v>40</v>
      </c>
      <c r="B68" s="79"/>
      <c r="C68" s="32" t="s">
        <v>41</v>
      </c>
    </row>
    <row r="69" spans="1:5" x14ac:dyDescent="0.2">
      <c r="A69" s="74" t="s">
        <v>84</v>
      </c>
      <c r="B69" s="75"/>
      <c r="C69" s="33">
        <v>0.43</v>
      </c>
    </row>
    <row r="70" spans="1:5" x14ac:dyDescent="0.2">
      <c r="A70" s="74" t="s">
        <v>85</v>
      </c>
      <c r="B70" s="75"/>
      <c r="C70" s="33">
        <v>0.45500000000000002</v>
      </c>
    </row>
    <row r="71" spans="1:5" x14ac:dyDescent="0.2">
      <c r="A71" s="74" t="s">
        <v>1142</v>
      </c>
      <c r="B71" s="75"/>
      <c r="C71" s="33">
        <v>0.5</v>
      </c>
    </row>
    <row r="72" spans="1:5" x14ac:dyDescent="0.2">
      <c r="A72" s="74" t="s">
        <v>1143</v>
      </c>
      <c r="B72" s="75"/>
      <c r="C72" s="33">
        <v>1.05</v>
      </c>
    </row>
    <row r="73" spans="1:5" x14ac:dyDescent="0.2">
      <c r="A73" s="74" t="s">
        <v>86</v>
      </c>
      <c r="B73" s="75"/>
      <c r="C73" s="33">
        <v>0.51</v>
      </c>
    </row>
    <row r="74" spans="1:5" x14ac:dyDescent="0.2">
      <c r="A74" s="74" t="s">
        <v>87</v>
      </c>
      <c r="B74" s="75"/>
      <c r="C74" s="33">
        <v>0.51500000000000001</v>
      </c>
    </row>
    <row r="75" spans="1:5" x14ac:dyDescent="0.2">
      <c r="A75" s="74" t="s">
        <v>1144</v>
      </c>
      <c r="B75" s="75"/>
      <c r="C75" s="33">
        <v>0.53</v>
      </c>
    </row>
    <row r="76" spans="1:5" x14ac:dyDescent="0.2">
      <c r="A76" s="74" t="s">
        <v>1145</v>
      </c>
      <c r="B76" s="75"/>
      <c r="C76" s="33">
        <v>1.25</v>
      </c>
    </row>
    <row r="77" spans="1:5" x14ac:dyDescent="0.2">
      <c r="A77" s="7" t="s">
        <v>42</v>
      </c>
    </row>
    <row r="78" spans="1:5" x14ac:dyDescent="0.2">
      <c r="A78" s="7" t="s">
        <v>43</v>
      </c>
    </row>
    <row r="80" spans="1:5" x14ac:dyDescent="0.2">
      <c r="A80" s="14" t="s">
        <v>1002</v>
      </c>
      <c r="D80" s="34">
        <v>3.60938926599004</v>
      </c>
      <c r="E80" s="10" t="s">
        <v>44</v>
      </c>
    </row>
    <row r="82" spans="1:4" x14ac:dyDescent="0.2">
      <c r="A82" s="14" t="s">
        <v>45</v>
      </c>
      <c r="D82" s="30" t="s">
        <v>46</v>
      </c>
    </row>
    <row r="84" spans="1:4" x14ac:dyDescent="0.2">
      <c r="A84" s="14" t="s">
        <v>1146</v>
      </c>
    </row>
    <row r="85" spans="1:4" ht="14.4" x14ac:dyDescent="0.3">
      <c r="A85" s="65" t="s">
        <v>1147</v>
      </c>
    </row>
    <row r="87" spans="1:4" x14ac:dyDescent="0.2">
      <c r="A87" s="14" t="s">
        <v>1148</v>
      </c>
    </row>
    <row r="88" spans="1:4" x14ac:dyDescent="0.2">
      <c r="A88" s="61"/>
    </row>
    <row r="89" spans="1:4" x14ac:dyDescent="0.2">
      <c r="A89" s="61" t="s">
        <v>854</v>
      </c>
    </row>
    <row r="90" spans="1:4" x14ac:dyDescent="0.2">
      <c r="A90" s="62"/>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1" t="s">
        <v>1149</v>
      </c>
    </row>
    <row r="104" spans="1:1" x14ac:dyDescent="0.2">
      <c r="A104" s="63"/>
    </row>
    <row r="105" spans="1:1" x14ac:dyDescent="0.2">
      <c r="A105" s="61" t="s">
        <v>855</v>
      </c>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7" t="s">
        <v>1236</v>
      </c>
    </row>
    <row r="121" spans="1:1" x14ac:dyDescent="0.2">
      <c r="A121" s="62"/>
    </row>
    <row r="122" spans="1:1" x14ac:dyDescent="0.2">
      <c r="A122" s="62"/>
    </row>
  </sheetData>
  <mergeCells count="11">
    <mergeCell ref="A73:B73"/>
    <mergeCell ref="A74:B74"/>
    <mergeCell ref="A75:B75"/>
    <mergeCell ref="A76:B76"/>
    <mergeCell ref="A1:G1"/>
    <mergeCell ref="A68:B68"/>
    <mergeCell ref="A69:B69"/>
    <mergeCell ref="A70:B70"/>
    <mergeCell ref="A71:B71"/>
    <mergeCell ref="A72:B72"/>
    <mergeCell ref="A51:G51"/>
  </mergeCells>
  <conditionalFormatting sqref="F2:F3">
    <cfRule type="cellIs" dxfId="73" priority="3" stopIfTrue="1" operator="between">
      <formula>0.009</formula>
      <formula>-0.009</formula>
    </cfRule>
  </conditionalFormatting>
  <conditionalFormatting sqref="F5:F49 F52:F65538">
    <cfRule type="cellIs" dxfId="72" priority="2" stopIfTrue="1" operator="between">
      <formula>0.009</formula>
      <formula>-0.009</formula>
    </cfRule>
  </conditionalFormatting>
  <conditionalFormatting sqref="F50">
    <cfRule type="cellIs" dxfId="71" priority="1" stopIfTrue="1" operator="between">
      <formula>0.009</formula>
      <formula>-0.009</formula>
    </cfRule>
  </conditionalFormatting>
  <hyperlinks>
    <hyperlink ref="A85"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09"/>
  <sheetViews>
    <sheetView workbookViewId="0">
      <selection sqref="A1:G1"/>
    </sheetView>
  </sheetViews>
  <sheetFormatPr defaultColWidth="9.109375" defaultRowHeight="10.199999999999999" x14ac:dyDescent="0.2"/>
  <cols>
    <col min="1" max="1" width="38.6640625" style="7" bestFit="1" customWidth="1"/>
    <col min="2" max="2" width="54" style="7" bestFit="1" customWidth="1"/>
    <col min="3" max="3" width="24.6640625" style="7" bestFit="1" customWidth="1"/>
    <col min="4" max="4" width="14.6640625" style="7" bestFit="1" customWidth="1"/>
    <col min="5" max="5" width="31.5546875" style="10" customWidth="1"/>
    <col min="6" max="6" width="13.5546875" style="11" bestFit="1" customWidth="1"/>
    <col min="7" max="7" width="4.5546875" style="10" bestFit="1" customWidth="1"/>
    <col min="8" max="16384" width="9.109375" style="7"/>
  </cols>
  <sheetData>
    <row r="1" spans="1:8" s="1" customFormat="1" ht="13.8" x14ac:dyDescent="0.2">
      <c r="A1" s="76" t="s">
        <v>1150</v>
      </c>
      <c r="B1" s="77"/>
      <c r="C1" s="77"/>
      <c r="D1" s="77"/>
      <c r="E1" s="77"/>
      <c r="F1" s="77"/>
      <c r="G1" s="77"/>
    </row>
    <row r="2" spans="1:8" s="1" customFormat="1" ht="11.4" x14ac:dyDescent="0.2">
      <c r="E2" s="5"/>
      <c r="F2" s="9"/>
      <c r="G2" s="10"/>
    </row>
    <row r="3" spans="1:8" s="1" customFormat="1" ht="12" x14ac:dyDescent="0.2">
      <c r="A3" s="8" t="s">
        <v>7</v>
      </c>
      <c r="B3" s="2"/>
      <c r="C3" s="3"/>
      <c r="D3" s="3"/>
      <c r="E3" s="4"/>
      <c r="F3" s="9"/>
      <c r="G3" s="10"/>
    </row>
    <row r="4" spans="1:8" s="1" customFormat="1" ht="30.75" customHeight="1" x14ac:dyDescent="0.2">
      <c r="A4" s="6" t="s">
        <v>2</v>
      </c>
      <c r="B4" s="6" t="s">
        <v>0</v>
      </c>
      <c r="C4" s="13" t="s">
        <v>32</v>
      </c>
      <c r="D4" s="13" t="s">
        <v>1</v>
      </c>
      <c r="E4" s="52" t="s">
        <v>6</v>
      </c>
      <c r="F4" s="12" t="s">
        <v>3</v>
      </c>
      <c r="G4" s="12" t="s">
        <v>5</v>
      </c>
      <c r="H4" s="12" t="s">
        <v>1151</v>
      </c>
    </row>
    <row r="5" spans="1:8" x14ac:dyDescent="0.2">
      <c r="A5" s="16" t="s">
        <v>51</v>
      </c>
      <c r="B5" s="17"/>
      <c r="C5" s="17"/>
      <c r="D5" s="17"/>
      <c r="E5" s="18"/>
      <c r="F5" s="19"/>
      <c r="G5" s="18"/>
      <c r="H5" s="18"/>
    </row>
    <row r="6" spans="1:8" x14ac:dyDescent="0.2">
      <c r="A6" s="20" t="s">
        <v>52</v>
      </c>
      <c r="B6" s="21"/>
      <c r="C6" s="21"/>
      <c r="D6" s="21"/>
      <c r="E6" s="22"/>
      <c r="F6" s="23"/>
      <c r="G6" s="22"/>
      <c r="H6" s="22"/>
    </row>
    <row r="7" spans="1:8" x14ac:dyDescent="0.2">
      <c r="A7" s="21" t="s">
        <v>1116</v>
      </c>
      <c r="B7" s="21" t="s">
        <v>1117</v>
      </c>
      <c r="C7" s="21" t="s">
        <v>63</v>
      </c>
      <c r="D7" s="24">
        <v>5000</v>
      </c>
      <c r="E7" s="22">
        <v>5024.9231507000004</v>
      </c>
      <c r="F7" s="23">
        <v>8.2379118478094799</v>
      </c>
      <c r="G7" s="22">
        <v>7.5250000000000004</v>
      </c>
      <c r="H7" s="22"/>
    </row>
    <row r="8" spans="1:8" x14ac:dyDescent="0.2">
      <c r="A8" s="21" t="s">
        <v>1152</v>
      </c>
      <c r="B8" s="21" t="s">
        <v>1153</v>
      </c>
      <c r="C8" s="21" t="s">
        <v>77</v>
      </c>
      <c r="D8" s="24">
        <v>3000</v>
      </c>
      <c r="E8" s="22">
        <v>3139.7010656000002</v>
      </c>
      <c r="F8" s="23">
        <v>5.1472589393298902</v>
      </c>
      <c r="G8" s="22">
        <v>8.1</v>
      </c>
      <c r="H8" s="22"/>
    </row>
    <row r="9" spans="1:8" x14ac:dyDescent="0.2">
      <c r="A9" s="21" t="s">
        <v>1154</v>
      </c>
      <c r="B9" s="21" t="s">
        <v>1155</v>
      </c>
      <c r="C9" s="21" t="s">
        <v>63</v>
      </c>
      <c r="D9" s="24">
        <v>250</v>
      </c>
      <c r="E9" s="22">
        <v>2676.1147950999998</v>
      </c>
      <c r="F9" s="23">
        <v>4.3872507330945796</v>
      </c>
      <c r="G9" s="22">
        <v>7.4801000000000002</v>
      </c>
      <c r="H9" s="22"/>
    </row>
    <row r="10" spans="1:8" x14ac:dyDescent="0.2">
      <c r="A10" s="21" t="s">
        <v>1156</v>
      </c>
      <c r="B10" s="21" t="s">
        <v>1157</v>
      </c>
      <c r="C10" s="21" t="s">
        <v>60</v>
      </c>
      <c r="D10" s="24">
        <v>2500</v>
      </c>
      <c r="E10" s="22">
        <v>2629.1016530000002</v>
      </c>
      <c r="F10" s="23">
        <v>4.3101768936161902</v>
      </c>
      <c r="G10" s="22">
        <v>7.6124999999999998</v>
      </c>
      <c r="H10" s="22"/>
    </row>
    <row r="11" spans="1:8" x14ac:dyDescent="0.2">
      <c r="A11" s="21" t="s">
        <v>54</v>
      </c>
      <c r="B11" s="21" t="s">
        <v>53</v>
      </c>
      <c r="C11" s="21" t="s">
        <v>55</v>
      </c>
      <c r="D11" s="24">
        <v>2500</v>
      </c>
      <c r="E11" s="22">
        <v>2587.6367759999998</v>
      </c>
      <c r="F11" s="23">
        <v>4.2421989382799596</v>
      </c>
      <c r="G11" s="22">
        <v>7.8449999999999998</v>
      </c>
      <c r="H11" s="22"/>
    </row>
    <row r="12" spans="1:8" x14ac:dyDescent="0.2">
      <c r="A12" s="21" t="s">
        <v>1158</v>
      </c>
      <c r="B12" s="21" t="s">
        <v>1159</v>
      </c>
      <c r="C12" s="21" t="s">
        <v>63</v>
      </c>
      <c r="D12" s="24">
        <v>250</v>
      </c>
      <c r="E12" s="22">
        <v>2587.2922951</v>
      </c>
      <c r="F12" s="23">
        <v>4.2416341926704497</v>
      </c>
      <c r="G12" s="22">
        <v>6.6176000000000004</v>
      </c>
      <c r="H12" s="66">
        <v>8.0122999999999998</v>
      </c>
    </row>
    <row r="13" spans="1:8" x14ac:dyDescent="0.2">
      <c r="A13" s="21" t="s">
        <v>1124</v>
      </c>
      <c r="B13" s="21" t="s">
        <v>1125</v>
      </c>
      <c r="C13" s="21" t="s">
        <v>55</v>
      </c>
      <c r="D13" s="24">
        <v>2500</v>
      </c>
      <c r="E13" s="22">
        <v>2584.065274</v>
      </c>
      <c r="F13" s="23">
        <v>4.2363437803485997</v>
      </c>
      <c r="G13" s="22">
        <v>7.6</v>
      </c>
      <c r="H13" s="22"/>
    </row>
    <row r="14" spans="1:8" x14ac:dyDescent="0.2">
      <c r="A14" s="21" t="s">
        <v>1126</v>
      </c>
      <c r="B14" s="21" t="s">
        <v>1127</v>
      </c>
      <c r="C14" s="21" t="s">
        <v>63</v>
      </c>
      <c r="D14" s="24">
        <v>2500</v>
      </c>
      <c r="E14" s="22">
        <v>2582.2890410999998</v>
      </c>
      <c r="F14" s="23">
        <v>4.2334318054561404</v>
      </c>
      <c r="G14" s="22">
        <v>7.5978000000000003</v>
      </c>
      <c r="H14" s="22"/>
    </row>
    <row r="15" spans="1:8" x14ac:dyDescent="0.2">
      <c r="A15" s="21" t="s">
        <v>1160</v>
      </c>
      <c r="B15" s="21" t="s">
        <v>1161</v>
      </c>
      <c r="C15" s="21" t="s">
        <v>63</v>
      </c>
      <c r="D15" s="24">
        <v>25</v>
      </c>
      <c r="E15" s="22">
        <v>2560.6209247000002</v>
      </c>
      <c r="F15" s="23">
        <v>4.1979088676005798</v>
      </c>
      <c r="G15" s="22">
        <v>7.9450000000000003</v>
      </c>
      <c r="H15" s="22"/>
    </row>
    <row r="16" spans="1:8" x14ac:dyDescent="0.2">
      <c r="A16" s="21" t="s">
        <v>1162</v>
      </c>
      <c r="B16" s="21" t="s">
        <v>1163</v>
      </c>
      <c r="C16" s="21" t="s">
        <v>66</v>
      </c>
      <c r="D16" s="24">
        <v>2500</v>
      </c>
      <c r="E16" s="22">
        <v>2550.8486985999998</v>
      </c>
      <c r="F16" s="23">
        <v>4.1818881773821799</v>
      </c>
      <c r="G16" s="22">
        <v>7.5978000000000003</v>
      </c>
      <c r="H16" s="22"/>
    </row>
    <row r="17" spans="1:9" x14ac:dyDescent="0.2">
      <c r="A17" s="21" t="s">
        <v>89</v>
      </c>
      <c r="B17" s="21" t="s">
        <v>88</v>
      </c>
      <c r="C17" s="21" t="s">
        <v>60</v>
      </c>
      <c r="D17" s="24">
        <v>2500</v>
      </c>
      <c r="E17" s="22">
        <v>2534.7759246999999</v>
      </c>
      <c r="F17" s="23">
        <v>4.1555383028533504</v>
      </c>
      <c r="G17" s="22">
        <v>7.61</v>
      </c>
      <c r="H17" s="22"/>
    </row>
    <row r="18" spans="1:9" x14ac:dyDescent="0.2">
      <c r="A18" s="21" t="s">
        <v>1164</v>
      </c>
      <c r="B18" s="21" t="s">
        <v>1165</v>
      </c>
      <c r="C18" s="21" t="s">
        <v>63</v>
      </c>
      <c r="D18" s="24">
        <v>250</v>
      </c>
      <c r="E18" s="22">
        <v>2523.9725956000002</v>
      </c>
      <c r="F18" s="23">
        <v>4.1378272115352104</v>
      </c>
      <c r="G18" s="22">
        <v>7.6524999999999999</v>
      </c>
      <c r="H18" s="22"/>
    </row>
    <row r="19" spans="1:9" x14ac:dyDescent="0.2">
      <c r="A19" s="21" t="s">
        <v>1166</v>
      </c>
      <c r="B19" s="21" t="s">
        <v>1167</v>
      </c>
      <c r="C19" s="21" t="s">
        <v>63</v>
      </c>
      <c r="D19" s="24">
        <v>250</v>
      </c>
      <c r="E19" s="22">
        <v>2505.3081849</v>
      </c>
      <c r="F19" s="23">
        <v>4.1072285803866899</v>
      </c>
      <c r="G19" s="22">
        <v>7.8047500000000003</v>
      </c>
      <c r="H19" s="22"/>
    </row>
    <row r="20" spans="1:9" x14ac:dyDescent="0.2">
      <c r="A20" s="21" t="s">
        <v>81</v>
      </c>
      <c r="B20" s="21" t="s">
        <v>80</v>
      </c>
      <c r="C20" s="21" t="s">
        <v>63</v>
      </c>
      <c r="D20" s="24">
        <v>2500</v>
      </c>
      <c r="E20" s="22">
        <v>2497.1466780999999</v>
      </c>
      <c r="F20" s="23">
        <v>4.0938485203246104</v>
      </c>
      <c r="G20" s="22">
        <v>7.6550000000000002</v>
      </c>
      <c r="H20" s="22"/>
    </row>
    <row r="21" spans="1:9" x14ac:dyDescent="0.2">
      <c r="A21" s="21" t="s">
        <v>65</v>
      </c>
      <c r="B21" s="21" t="s">
        <v>64</v>
      </c>
      <c r="C21" s="21" t="s">
        <v>66</v>
      </c>
      <c r="D21" s="24">
        <v>2000</v>
      </c>
      <c r="E21" s="22">
        <v>2031.0257534</v>
      </c>
      <c r="F21" s="23">
        <v>3.3296849753432101</v>
      </c>
      <c r="G21" s="22">
        <v>7.53</v>
      </c>
      <c r="H21" s="22"/>
    </row>
    <row r="22" spans="1:9" x14ac:dyDescent="0.2">
      <c r="A22" s="21" t="s">
        <v>91</v>
      </c>
      <c r="B22" s="21" t="s">
        <v>90</v>
      </c>
      <c r="C22" s="21" t="s">
        <v>60</v>
      </c>
      <c r="D22" s="24">
        <v>1500</v>
      </c>
      <c r="E22" s="22">
        <v>1593.3172869</v>
      </c>
      <c r="F22" s="23">
        <v>2.6121011130776601</v>
      </c>
      <c r="G22" s="22">
        <v>7.71</v>
      </c>
      <c r="H22" s="22"/>
    </row>
    <row r="23" spans="1:9" x14ac:dyDescent="0.2">
      <c r="A23" s="21" t="s">
        <v>1168</v>
      </c>
      <c r="B23" s="21" t="s">
        <v>1169</v>
      </c>
      <c r="C23" s="21" t="s">
        <v>60</v>
      </c>
      <c r="D23" s="24">
        <v>100</v>
      </c>
      <c r="E23" s="22">
        <v>1040.0977534000001</v>
      </c>
      <c r="F23" s="23">
        <v>1.7051471930312601</v>
      </c>
      <c r="G23" s="22">
        <v>7.51</v>
      </c>
      <c r="H23" s="22"/>
    </row>
    <row r="24" spans="1:9" x14ac:dyDescent="0.2">
      <c r="A24" s="21" t="s">
        <v>72</v>
      </c>
      <c r="B24" s="21" t="s">
        <v>71</v>
      </c>
      <c r="C24" s="21" t="s">
        <v>63</v>
      </c>
      <c r="D24" s="24">
        <v>1000</v>
      </c>
      <c r="E24" s="22">
        <v>1028.5196027</v>
      </c>
      <c r="F24" s="23">
        <v>1.68616585103522</v>
      </c>
      <c r="G24" s="22">
        <v>7.6150000000000002</v>
      </c>
      <c r="H24" s="22"/>
    </row>
    <row r="25" spans="1:9" x14ac:dyDescent="0.2">
      <c r="A25" s="21" t="s">
        <v>1170</v>
      </c>
      <c r="B25" s="21" t="s">
        <v>1171</v>
      </c>
      <c r="C25" s="21" t="s">
        <v>66</v>
      </c>
      <c r="D25" s="24">
        <v>1000</v>
      </c>
      <c r="E25" s="22">
        <v>1019.5824795</v>
      </c>
      <c r="F25" s="23">
        <v>1.67151423729176</v>
      </c>
      <c r="G25" s="22">
        <v>7.53</v>
      </c>
      <c r="H25" s="22"/>
    </row>
    <row r="26" spans="1:9" x14ac:dyDescent="0.2">
      <c r="A26" s="21" t="s">
        <v>1172</v>
      </c>
      <c r="B26" s="21" t="s">
        <v>1173</v>
      </c>
      <c r="C26" s="21" t="s">
        <v>63</v>
      </c>
      <c r="D26" s="24">
        <v>50</v>
      </c>
      <c r="E26" s="22">
        <v>538.0436148</v>
      </c>
      <c r="F26" s="23">
        <v>0.88207435936243295</v>
      </c>
      <c r="G26" s="22">
        <v>7.59</v>
      </c>
      <c r="H26" s="22"/>
    </row>
    <row r="27" spans="1:9" x14ac:dyDescent="0.2">
      <c r="A27" s="21" t="s">
        <v>1134</v>
      </c>
      <c r="B27" s="21" t="s">
        <v>1135</v>
      </c>
      <c r="C27" s="21" t="s">
        <v>63</v>
      </c>
      <c r="D27" s="24">
        <v>50</v>
      </c>
      <c r="E27" s="22">
        <v>516.51859290000004</v>
      </c>
      <c r="F27" s="23">
        <v>0.84678601213474103</v>
      </c>
      <c r="G27" s="22">
        <v>7.6550000000000002</v>
      </c>
      <c r="H27" s="22"/>
    </row>
    <row r="28" spans="1:9" x14ac:dyDescent="0.2">
      <c r="A28" s="21" t="s">
        <v>1174</v>
      </c>
      <c r="B28" s="21" t="s">
        <v>1175</v>
      </c>
      <c r="C28" s="21" t="s">
        <v>63</v>
      </c>
      <c r="D28" s="24">
        <v>5</v>
      </c>
      <c r="E28" s="22">
        <v>512.91856849999999</v>
      </c>
      <c r="F28" s="23">
        <v>0.84088409428092603</v>
      </c>
      <c r="G28" s="22">
        <v>7.8047500000000003</v>
      </c>
      <c r="H28" s="22"/>
    </row>
    <row r="29" spans="1:9" x14ac:dyDescent="0.2">
      <c r="A29" s="21" t="s">
        <v>1138</v>
      </c>
      <c r="B29" s="21" t="s">
        <v>1139</v>
      </c>
      <c r="C29" s="21" t="s">
        <v>63</v>
      </c>
      <c r="D29" s="24">
        <v>44</v>
      </c>
      <c r="E29" s="22">
        <v>455.55786360000002</v>
      </c>
      <c r="F29" s="23">
        <v>0.746846351548764</v>
      </c>
      <c r="G29" s="22">
        <v>7.2249999999999996</v>
      </c>
      <c r="H29" s="22"/>
    </row>
    <row r="30" spans="1:9" x14ac:dyDescent="0.2">
      <c r="A30" s="20" t="s">
        <v>25</v>
      </c>
      <c r="B30" s="20"/>
      <c r="C30" s="20"/>
      <c r="D30" s="20"/>
      <c r="E30" s="25">
        <f>SUM(E6:E29)</f>
        <v>47719.378572899986</v>
      </c>
      <c r="F30" s="26">
        <f>SUM(F6:F29)</f>
        <v>78.231650977793905</v>
      </c>
      <c r="G30" s="25"/>
      <c r="H30" s="22"/>
      <c r="I30" s="14"/>
    </row>
    <row r="31" spans="1:9" x14ac:dyDescent="0.2">
      <c r="A31" s="21"/>
      <c r="B31" s="21"/>
      <c r="C31" s="21"/>
      <c r="D31" s="21"/>
      <c r="E31" s="22"/>
      <c r="F31" s="23"/>
      <c r="G31" s="22"/>
      <c r="H31" s="22"/>
    </row>
    <row r="32" spans="1:9" x14ac:dyDescent="0.2">
      <c r="A32" s="20" t="s">
        <v>47</v>
      </c>
      <c r="B32" s="21"/>
      <c r="C32" s="21"/>
      <c r="D32" s="21"/>
      <c r="E32" s="22"/>
      <c r="F32" s="23"/>
      <c r="G32" s="22"/>
      <c r="H32" s="22"/>
    </row>
    <row r="33" spans="1:9" x14ac:dyDescent="0.2">
      <c r="A33" s="21" t="s">
        <v>1109</v>
      </c>
      <c r="B33" s="21" t="s">
        <v>1110</v>
      </c>
      <c r="C33" s="21" t="s">
        <v>48</v>
      </c>
      <c r="D33" s="24">
        <v>6500000</v>
      </c>
      <c r="E33" s="22">
        <v>6688.3194444000001</v>
      </c>
      <c r="F33" s="23">
        <v>10.9649012214807</v>
      </c>
      <c r="G33" s="22">
        <v>7.7747482655292499</v>
      </c>
      <c r="H33" s="25"/>
    </row>
    <row r="34" spans="1:9" x14ac:dyDescent="0.2">
      <c r="A34" s="21" t="s">
        <v>1140</v>
      </c>
      <c r="B34" s="21" t="s">
        <v>1141</v>
      </c>
      <c r="C34" s="21" t="s">
        <v>48</v>
      </c>
      <c r="D34" s="24">
        <v>4000000</v>
      </c>
      <c r="E34" s="22">
        <v>4190.8288888999996</v>
      </c>
      <c r="F34" s="23">
        <v>6.8704889449308704</v>
      </c>
      <c r="G34" s="22">
        <v>7.0831868050000004</v>
      </c>
      <c r="H34" s="22"/>
    </row>
    <row r="35" spans="1:9" x14ac:dyDescent="0.2">
      <c r="A35" s="21" t="s">
        <v>50</v>
      </c>
      <c r="B35" s="21" t="s">
        <v>49</v>
      </c>
      <c r="C35" s="21" t="s">
        <v>48</v>
      </c>
      <c r="D35" s="24">
        <v>1500000</v>
      </c>
      <c r="E35" s="22">
        <v>1551.6211667</v>
      </c>
      <c r="F35" s="23">
        <v>2.5437440552079398</v>
      </c>
      <c r="G35" s="22">
        <v>7.0439272200000103</v>
      </c>
      <c r="H35" s="22"/>
    </row>
    <row r="36" spans="1:9" x14ac:dyDescent="0.2">
      <c r="A36" s="20" t="s">
        <v>25</v>
      </c>
      <c r="B36" s="20"/>
      <c r="C36" s="20"/>
      <c r="D36" s="20"/>
      <c r="E36" s="25">
        <f>SUM(E33:E35)</f>
        <v>12430.7695</v>
      </c>
      <c r="F36" s="26">
        <f>SUM(F33:F35)</f>
        <v>20.379134221619509</v>
      </c>
      <c r="G36" s="25"/>
      <c r="H36" s="22"/>
      <c r="I36" s="14"/>
    </row>
    <row r="37" spans="1:9" x14ac:dyDescent="0.2">
      <c r="A37" s="21"/>
      <c r="B37" s="21"/>
      <c r="C37" s="21"/>
      <c r="D37" s="21"/>
      <c r="E37" s="22"/>
      <c r="F37" s="23"/>
      <c r="G37" s="22"/>
      <c r="H37" s="25"/>
    </row>
    <row r="38" spans="1:9" x14ac:dyDescent="0.2">
      <c r="A38" s="20" t="s">
        <v>981</v>
      </c>
      <c r="B38" s="21"/>
      <c r="C38" s="21"/>
      <c r="D38" s="21"/>
      <c r="E38" s="22"/>
      <c r="F38" s="23"/>
      <c r="G38" s="22"/>
      <c r="H38" s="22"/>
    </row>
    <row r="39" spans="1:9" x14ac:dyDescent="0.2">
      <c r="A39" s="21" t="s">
        <v>982</v>
      </c>
      <c r="B39" s="21" t="s">
        <v>983</v>
      </c>
      <c r="C39" s="21" t="s">
        <v>984</v>
      </c>
      <c r="D39" s="24">
        <v>1762.3119999999999</v>
      </c>
      <c r="E39" s="22">
        <v>182.0601245</v>
      </c>
      <c r="F39" s="23">
        <v>0.29847128237638598</v>
      </c>
      <c r="G39" s="22">
        <v>6.85</v>
      </c>
      <c r="H39" s="22"/>
    </row>
    <row r="40" spans="1:9" x14ac:dyDescent="0.2">
      <c r="A40" s="20" t="s">
        <v>25</v>
      </c>
      <c r="B40" s="20"/>
      <c r="C40" s="20"/>
      <c r="D40" s="20"/>
      <c r="E40" s="25">
        <f>SUM(E39:E39)</f>
        <v>182.0601245</v>
      </c>
      <c r="F40" s="26">
        <f>SUM(F39:F39)</f>
        <v>0.29847128237638598</v>
      </c>
      <c r="G40" s="25"/>
      <c r="H40" s="22"/>
      <c r="I40" s="14"/>
    </row>
    <row r="41" spans="1:9" x14ac:dyDescent="0.2">
      <c r="A41" s="21"/>
      <c r="B41" s="21"/>
      <c r="C41" s="21"/>
      <c r="D41" s="21"/>
      <c r="E41" s="22"/>
      <c r="F41" s="23"/>
      <c r="G41" s="22"/>
      <c r="H41" s="25"/>
    </row>
    <row r="42" spans="1:9" x14ac:dyDescent="0.2">
      <c r="A42" s="20" t="s">
        <v>29</v>
      </c>
      <c r="B42" s="20"/>
      <c r="C42" s="20"/>
      <c r="D42" s="20"/>
      <c r="E42" s="25">
        <f>E30+E36+E40</f>
        <v>60332.208197399988</v>
      </c>
      <c r="F42" s="26">
        <f>F30+F36+F40</f>
        <v>98.909256481789797</v>
      </c>
      <c r="G42" s="25"/>
      <c r="H42" s="22"/>
      <c r="I42" s="14"/>
    </row>
    <row r="43" spans="1:9" x14ac:dyDescent="0.2">
      <c r="A43" s="20"/>
      <c r="B43" s="20"/>
      <c r="C43" s="20"/>
      <c r="D43" s="20"/>
      <c r="E43" s="25"/>
      <c r="F43" s="26"/>
      <c r="G43" s="25"/>
      <c r="H43" s="25"/>
      <c r="I43" s="14"/>
    </row>
    <row r="44" spans="1:9" x14ac:dyDescent="0.2">
      <c r="A44" s="20" t="s">
        <v>31</v>
      </c>
      <c r="B44" s="20"/>
      <c r="C44" s="20"/>
      <c r="D44" s="20"/>
      <c r="E44" s="25">
        <f>E46-(E30+E36+E40)</f>
        <v>665.3266577000104</v>
      </c>
      <c r="F44" s="26">
        <f>F46-(F30+F36+F40)</f>
        <v>1.0907435182102034</v>
      </c>
      <c r="G44" s="25"/>
      <c r="H44" s="25"/>
      <c r="I44" s="14"/>
    </row>
    <row r="45" spans="1:9" x14ac:dyDescent="0.2">
      <c r="A45" s="20"/>
      <c r="B45" s="20"/>
      <c r="C45" s="20"/>
      <c r="D45" s="20"/>
      <c r="E45" s="25"/>
      <c r="F45" s="26"/>
      <c r="G45" s="25"/>
      <c r="H45" s="25"/>
      <c r="I45" s="14"/>
    </row>
    <row r="46" spans="1:9" x14ac:dyDescent="0.2">
      <c r="A46" s="27" t="s">
        <v>30</v>
      </c>
      <c r="B46" s="27"/>
      <c r="C46" s="27"/>
      <c r="D46" s="27"/>
      <c r="E46" s="28">
        <v>60997.534855099999</v>
      </c>
      <c r="F46" s="29">
        <v>100</v>
      </c>
      <c r="G46" s="28"/>
      <c r="H46" s="28"/>
      <c r="I46" s="14"/>
    </row>
    <row r="47" spans="1:9" x14ac:dyDescent="0.2">
      <c r="G47" s="7"/>
    </row>
    <row r="48" spans="1:9" x14ac:dyDescent="0.2">
      <c r="A48" s="14" t="s">
        <v>33</v>
      </c>
      <c r="G48" s="7"/>
    </row>
    <row r="49" spans="1:7" x14ac:dyDescent="0.2">
      <c r="A49" s="14" t="s">
        <v>986</v>
      </c>
      <c r="G49" s="7"/>
    </row>
    <row r="50" spans="1:7" x14ac:dyDescent="0.2">
      <c r="A50" s="14"/>
    </row>
    <row r="51" spans="1:7" ht="33.75" customHeight="1" x14ac:dyDescent="0.2">
      <c r="A51" s="80" t="s">
        <v>1113</v>
      </c>
      <c r="B51" s="80"/>
      <c r="C51" s="80"/>
      <c r="D51" s="80"/>
      <c r="E51" s="80"/>
      <c r="F51" s="80"/>
      <c r="G51" s="80"/>
    </row>
    <row r="52" spans="1:7" x14ac:dyDescent="0.2">
      <c r="G52" s="7"/>
    </row>
    <row r="53" spans="1:7" x14ac:dyDescent="0.2">
      <c r="A53" s="14" t="s">
        <v>34</v>
      </c>
      <c r="G53" s="7"/>
    </row>
    <row r="54" spans="1:7" x14ac:dyDescent="0.2">
      <c r="A54" s="14" t="s">
        <v>35</v>
      </c>
      <c r="G54" s="7"/>
    </row>
    <row r="55" spans="1:7" x14ac:dyDescent="0.2">
      <c r="A55" s="14" t="s">
        <v>36</v>
      </c>
      <c r="B55" s="14"/>
      <c r="C55" s="30" t="s">
        <v>38</v>
      </c>
      <c r="D55" s="14" t="s">
        <v>37</v>
      </c>
    </row>
    <row r="56" spans="1:7" x14ac:dyDescent="0.2">
      <c r="A56" s="7" t="s">
        <v>56</v>
      </c>
      <c r="C56" s="31">
        <v>20.0777</v>
      </c>
      <c r="D56" s="31">
        <v>20.857199999999999</v>
      </c>
    </row>
    <row r="57" spans="1:7" x14ac:dyDescent="0.2">
      <c r="A57" s="7" t="s">
        <v>92</v>
      </c>
      <c r="C57" s="31">
        <v>10.462300000000001</v>
      </c>
      <c r="D57" s="31">
        <v>10.5938</v>
      </c>
    </row>
    <row r="58" spans="1:7" x14ac:dyDescent="0.2">
      <c r="A58" s="7" t="s">
        <v>57</v>
      </c>
      <c r="C58" s="31">
        <v>20.877600000000001</v>
      </c>
      <c r="D58" s="31">
        <v>21.721900000000002</v>
      </c>
    </row>
    <row r="59" spans="1:7" x14ac:dyDescent="0.2">
      <c r="A59" s="7" t="s">
        <v>93</v>
      </c>
      <c r="C59" s="31">
        <v>11.032500000000001</v>
      </c>
      <c r="D59" s="31">
        <v>11.1799</v>
      </c>
    </row>
    <row r="61" spans="1:7" x14ac:dyDescent="0.2">
      <c r="A61" s="14" t="s">
        <v>39</v>
      </c>
    </row>
    <row r="62" spans="1:7" x14ac:dyDescent="0.2">
      <c r="A62" s="78" t="s">
        <v>40</v>
      </c>
      <c r="B62" s="79"/>
      <c r="C62" s="32" t="s">
        <v>41</v>
      </c>
    </row>
    <row r="63" spans="1:7" x14ac:dyDescent="0.2">
      <c r="A63" s="74" t="s">
        <v>92</v>
      </c>
      <c r="B63" s="75"/>
      <c r="C63" s="33">
        <v>0.27</v>
      </c>
    </row>
    <row r="64" spans="1:7" x14ac:dyDescent="0.2">
      <c r="A64" s="74" t="s">
        <v>93</v>
      </c>
      <c r="B64" s="75"/>
      <c r="C64" s="33">
        <v>0.28999999999999998</v>
      </c>
    </row>
    <row r="65" spans="1:8" x14ac:dyDescent="0.2">
      <c r="A65" s="7" t="s">
        <v>42</v>
      </c>
    </row>
    <row r="66" spans="1:8" x14ac:dyDescent="0.2">
      <c r="A66" s="7" t="s">
        <v>43</v>
      </c>
    </row>
    <row r="68" spans="1:8" x14ac:dyDescent="0.2">
      <c r="A68" s="14" t="s">
        <v>1002</v>
      </c>
      <c r="D68" s="34">
        <v>4.1819071523943796</v>
      </c>
      <c r="E68" s="10" t="s">
        <v>44</v>
      </c>
    </row>
    <row r="70" spans="1:8" x14ac:dyDescent="0.2">
      <c r="A70" s="14" t="s">
        <v>45</v>
      </c>
      <c r="D70" s="30" t="s">
        <v>46</v>
      </c>
    </row>
    <row r="72" spans="1:8" x14ac:dyDescent="0.2">
      <c r="A72" s="14" t="s">
        <v>1003</v>
      </c>
      <c r="H72" s="10"/>
    </row>
    <row r="73" spans="1:8" ht="14.4" x14ac:dyDescent="0.3">
      <c r="A73" s="65"/>
      <c r="H73" s="10"/>
    </row>
    <row r="74" spans="1:8" x14ac:dyDescent="0.2">
      <c r="A74" s="61" t="s">
        <v>854</v>
      </c>
      <c r="H74" s="10"/>
    </row>
    <row r="75" spans="1:8" x14ac:dyDescent="0.2">
      <c r="A75" s="62"/>
      <c r="H75" s="10"/>
    </row>
    <row r="76" spans="1:8" x14ac:dyDescent="0.2">
      <c r="A76" s="63"/>
      <c r="H76" s="10"/>
    </row>
    <row r="77" spans="1:8" x14ac:dyDescent="0.2">
      <c r="A77" s="63"/>
      <c r="H77" s="10"/>
    </row>
    <row r="78" spans="1:8" x14ac:dyDescent="0.2">
      <c r="A78" s="63"/>
      <c r="H78" s="10"/>
    </row>
    <row r="79" spans="1:8" x14ac:dyDescent="0.2">
      <c r="A79" s="63"/>
      <c r="H79" s="10"/>
    </row>
    <row r="80" spans="1:8" x14ac:dyDescent="0.2">
      <c r="A80" s="63"/>
      <c r="H80" s="10"/>
    </row>
    <row r="81" spans="1:8" x14ac:dyDescent="0.2">
      <c r="A81" s="63"/>
      <c r="H81" s="10"/>
    </row>
    <row r="82" spans="1:8" x14ac:dyDescent="0.2">
      <c r="A82" s="63"/>
      <c r="H82" s="10"/>
    </row>
    <row r="83" spans="1:8" x14ac:dyDescent="0.2">
      <c r="A83" s="63"/>
      <c r="H83" s="10"/>
    </row>
    <row r="84" spans="1:8" x14ac:dyDescent="0.2">
      <c r="A84" s="63"/>
      <c r="H84" s="10"/>
    </row>
    <row r="85" spans="1:8" x14ac:dyDescent="0.2">
      <c r="A85" s="63"/>
      <c r="H85" s="10"/>
    </row>
    <row r="86" spans="1:8" x14ac:dyDescent="0.2">
      <c r="A86" s="63"/>
      <c r="H86" s="10"/>
    </row>
    <row r="87" spans="1:8" x14ac:dyDescent="0.2">
      <c r="A87" s="63"/>
      <c r="H87" s="10"/>
    </row>
    <row r="88" spans="1:8" x14ac:dyDescent="0.2">
      <c r="A88" s="61" t="s">
        <v>1176</v>
      </c>
      <c r="H88" s="10"/>
    </row>
    <row r="89" spans="1:8" x14ac:dyDescent="0.2">
      <c r="A89" s="63"/>
      <c r="H89" s="10"/>
    </row>
    <row r="90" spans="1:8" x14ac:dyDescent="0.2">
      <c r="A90" s="61" t="s">
        <v>855</v>
      </c>
      <c r="H90" s="10"/>
    </row>
    <row r="91" spans="1:8" x14ac:dyDescent="0.2">
      <c r="A91" s="63"/>
      <c r="H91" s="10"/>
    </row>
    <row r="92" spans="1:8" x14ac:dyDescent="0.2">
      <c r="A92" s="63"/>
      <c r="H92" s="10"/>
    </row>
    <row r="93" spans="1:8" x14ac:dyDescent="0.2">
      <c r="A93" s="63"/>
      <c r="H93" s="10"/>
    </row>
    <row r="94" spans="1:8" x14ac:dyDescent="0.2">
      <c r="A94" s="63"/>
      <c r="H94" s="10"/>
    </row>
    <row r="95" spans="1:8" x14ac:dyDescent="0.2">
      <c r="A95" s="63"/>
      <c r="H95" s="10"/>
    </row>
    <row r="96" spans="1:8" x14ac:dyDescent="0.2">
      <c r="A96" s="63"/>
      <c r="H96" s="10"/>
    </row>
    <row r="97" spans="1:8" x14ac:dyDescent="0.2">
      <c r="A97" s="63"/>
      <c r="H97" s="10"/>
    </row>
    <row r="98" spans="1:8" x14ac:dyDescent="0.2">
      <c r="A98" s="63"/>
      <c r="H98" s="10"/>
    </row>
    <row r="99" spans="1:8" x14ac:dyDescent="0.2">
      <c r="A99" s="63"/>
      <c r="H99" s="10"/>
    </row>
    <row r="100" spans="1:8" x14ac:dyDescent="0.2">
      <c r="A100" s="63"/>
      <c r="H100" s="10"/>
    </row>
    <row r="101" spans="1:8" x14ac:dyDescent="0.2">
      <c r="A101" s="63"/>
      <c r="H101" s="10"/>
    </row>
    <row r="102" spans="1:8" x14ac:dyDescent="0.2">
      <c r="A102" s="63"/>
      <c r="H102" s="10"/>
    </row>
    <row r="103" spans="1:8" x14ac:dyDescent="0.2">
      <c r="A103" s="63"/>
      <c r="H103" s="10"/>
    </row>
    <row r="104" spans="1:8" x14ac:dyDescent="0.2">
      <c r="A104" s="7" t="s">
        <v>1236</v>
      </c>
      <c r="H104" s="10"/>
    </row>
    <row r="105" spans="1:8" x14ac:dyDescent="0.2">
      <c r="A105" s="62"/>
      <c r="H105" s="10"/>
    </row>
    <row r="106" spans="1:8" x14ac:dyDescent="0.2">
      <c r="A106" s="62"/>
      <c r="H106" s="10"/>
    </row>
    <row r="107" spans="1:8" x14ac:dyDescent="0.2">
      <c r="A107" s="62"/>
      <c r="H107" s="10"/>
    </row>
    <row r="108" spans="1:8" x14ac:dyDescent="0.2">
      <c r="H108" s="10"/>
    </row>
    <row r="109" spans="1:8" x14ac:dyDescent="0.2">
      <c r="H109" s="10"/>
    </row>
    <row r="110" spans="1:8" x14ac:dyDescent="0.2">
      <c r="H110" s="10"/>
    </row>
    <row r="111" spans="1:8" x14ac:dyDescent="0.2">
      <c r="H111" s="10"/>
    </row>
    <row r="112" spans="1:8" x14ac:dyDescent="0.2">
      <c r="H112" s="10"/>
    </row>
    <row r="113" spans="8:8" x14ac:dyDescent="0.2">
      <c r="H113" s="10"/>
    </row>
    <row r="114" spans="8:8" x14ac:dyDescent="0.2">
      <c r="H114" s="10"/>
    </row>
    <row r="115" spans="8:8" x14ac:dyDescent="0.2">
      <c r="H115" s="10"/>
    </row>
    <row r="116" spans="8:8" x14ac:dyDescent="0.2">
      <c r="H116" s="10"/>
    </row>
    <row r="117" spans="8:8" x14ac:dyDescent="0.2">
      <c r="H117" s="10"/>
    </row>
    <row r="118" spans="8:8" x14ac:dyDescent="0.2">
      <c r="H118" s="10"/>
    </row>
    <row r="119" spans="8:8" x14ac:dyDescent="0.2">
      <c r="H119" s="10"/>
    </row>
    <row r="120" spans="8:8" x14ac:dyDescent="0.2">
      <c r="H120" s="10"/>
    </row>
    <row r="121" spans="8:8" x14ac:dyDescent="0.2">
      <c r="H121" s="10"/>
    </row>
    <row r="122" spans="8:8" x14ac:dyDescent="0.2">
      <c r="H122" s="10"/>
    </row>
    <row r="123" spans="8:8" x14ac:dyDescent="0.2">
      <c r="H123" s="10"/>
    </row>
    <row r="124" spans="8:8" x14ac:dyDescent="0.2">
      <c r="H124" s="10"/>
    </row>
    <row r="125" spans="8:8" x14ac:dyDescent="0.2">
      <c r="H125" s="10"/>
    </row>
    <row r="126" spans="8:8" x14ac:dyDescent="0.2">
      <c r="H126" s="10"/>
    </row>
    <row r="127" spans="8:8" x14ac:dyDescent="0.2">
      <c r="H127" s="10"/>
    </row>
    <row r="128" spans="8:8" x14ac:dyDescent="0.2">
      <c r="H128" s="10"/>
    </row>
    <row r="129" spans="8:8" x14ac:dyDescent="0.2">
      <c r="H129" s="10"/>
    </row>
    <row r="130" spans="8:8" x14ac:dyDescent="0.2">
      <c r="H130" s="10"/>
    </row>
    <row r="131" spans="8:8" x14ac:dyDescent="0.2">
      <c r="H131" s="10"/>
    </row>
    <row r="132" spans="8:8" x14ac:dyDescent="0.2">
      <c r="H132" s="10"/>
    </row>
    <row r="133" spans="8:8" x14ac:dyDescent="0.2">
      <c r="H133" s="10"/>
    </row>
    <row r="134" spans="8:8" x14ac:dyDescent="0.2">
      <c r="H134" s="10"/>
    </row>
    <row r="135" spans="8:8" x14ac:dyDescent="0.2">
      <c r="H135" s="10"/>
    </row>
    <row r="136" spans="8:8" x14ac:dyDescent="0.2">
      <c r="H136" s="10"/>
    </row>
    <row r="137" spans="8:8" x14ac:dyDescent="0.2">
      <c r="H137" s="10"/>
    </row>
    <row r="138" spans="8:8" x14ac:dyDescent="0.2">
      <c r="H138" s="10"/>
    </row>
    <row r="139" spans="8:8" x14ac:dyDescent="0.2">
      <c r="H139" s="10"/>
    </row>
    <row r="140" spans="8:8" x14ac:dyDescent="0.2">
      <c r="H140" s="10"/>
    </row>
    <row r="141" spans="8:8" x14ac:dyDescent="0.2">
      <c r="H141" s="10"/>
    </row>
    <row r="142" spans="8:8" x14ac:dyDescent="0.2">
      <c r="H142" s="10"/>
    </row>
    <row r="143" spans="8:8" x14ac:dyDescent="0.2">
      <c r="H143" s="10"/>
    </row>
    <row r="144" spans="8:8" x14ac:dyDescent="0.2">
      <c r="H144" s="10"/>
    </row>
    <row r="145" spans="8:8" x14ac:dyDescent="0.2">
      <c r="H145" s="10"/>
    </row>
    <row r="146" spans="8:8" x14ac:dyDescent="0.2">
      <c r="H146" s="10"/>
    </row>
    <row r="147" spans="8:8" x14ac:dyDescent="0.2">
      <c r="H147" s="10"/>
    </row>
    <row r="148" spans="8:8" x14ac:dyDescent="0.2">
      <c r="H148" s="10"/>
    </row>
    <row r="149" spans="8:8" x14ac:dyDescent="0.2">
      <c r="H149" s="10"/>
    </row>
    <row r="150" spans="8:8" x14ac:dyDescent="0.2">
      <c r="H150" s="10"/>
    </row>
    <row r="151" spans="8:8" x14ac:dyDescent="0.2">
      <c r="H151" s="10"/>
    </row>
    <row r="152" spans="8:8" x14ac:dyDescent="0.2">
      <c r="H152" s="10"/>
    </row>
    <row r="153" spans="8:8" x14ac:dyDescent="0.2">
      <c r="H153" s="10"/>
    </row>
    <row r="154" spans="8:8" x14ac:dyDescent="0.2">
      <c r="H154" s="10"/>
    </row>
    <row r="155" spans="8:8" x14ac:dyDescent="0.2">
      <c r="H155" s="10"/>
    </row>
    <row r="156" spans="8:8" x14ac:dyDescent="0.2">
      <c r="H156" s="10"/>
    </row>
    <row r="157" spans="8:8" x14ac:dyDescent="0.2">
      <c r="H157" s="10"/>
    </row>
    <row r="158" spans="8:8" x14ac:dyDescent="0.2">
      <c r="H158" s="10"/>
    </row>
    <row r="159" spans="8:8" x14ac:dyDescent="0.2">
      <c r="H159" s="10"/>
    </row>
    <row r="160" spans="8:8" x14ac:dyDescent="0.2">
      <c r="H160" s="10"/>
    </row>
    <row r="161" spans="8:8" x14ac:dyDescent="0.2">
      <c r="H161" s="10"/>
    </row>
    <row r="162" spans="8:8" x14ac:dyDescent="0.2">
      <c r="H162" s="10"/>
    </row>
    <row r="163" spans="8:8" x14ac:dyDescent="0.2">
      <c r="H163" s="10"/>
    </row>
    <row r="164" spans="8:8" x14ac:dyDescent="0.2">
      <c r="H164" s="10"/>
    </row>
    <row r="165" spans="8:8" x14ac:dyDescent="0.2">
      <c r="H165" s="10"/>
    </row>
    <row r="166" spans="8:8" x14ac:dyDescent="0.2">
      <c r="H166" s="10"/>
    </row>
    <row r="167" spans="8:8" x14ac:dyDescent="0.2">
      <c r="H167" s="10"/>
    </row>
    <row r="168" spans="8:8" x14ac:dyDescent="0.2">
      <c r="H168" s="10"/>
    </row>
    <row r="169" spans="8:8" x14ac:dyDescent="0.2">
      <c r="H169" s="10"/>
    </row>
    <row r="170" spans="8:8" x14ac:dyDescent="0.2">
      <c r="H170" s="10"/>
    </row>
    <row r="171" spans="8:8" x14ac:dyDescent="0.2">
      <c r="H171" s="10"/>
    </row>
    <row r="172" spans="8:8" x14ac:dyDescent="0.2">
      <c r="H172" s="10"/>
    </row>
    <row r="173" spans="8:8" x14ac:dyDescent="0.2">
      <c r="H173" s="10"/>
    </row>
    <row r="174" spans="8:8" x14ac:dyDescent="0.2">
      <c r="H174" s="10"/>
    </row>
    <row r="175" spans="8:8" x14ac:dyDescent="0.2">
      <c r="H175" s="10"/>
    </row>
    <row r="176" spans="8:8" x14ac:dyDescent="0.2">
      <c r="H176" s="10"/>
    </row>
    <row r="177" spans="8:8" x14ac:dyDescent="0.2">
      <c r="H177" s="10"/>
    </row>
    <row r="178" spans="8:8" x14ac:dyDescent="0.2">
      <c r="H178" s="10"/>
    </row>
    <row r="179" spans="8:8" x14ac:dyDescent="0.2">
      <c r="H179" s="10"/>
    </row>
    <row r="180" spans="8:8" x14ac:dyDescent="0.2">
      <c r="H180" s="10"/>
    </row>
    <row r="181" spans="8:8" x14ac:dyDescent="0.2">
      <c r="H181" s="10"/>
    </row>
    <row r="182" spans="8:8" x14ac:dyDescent="0.2">
      <c r="H182" s="10"/>
    </row>
    <row r="183" spans="8:8" x14ac:dyDescent="0.2">
      <c r="H183" s="10"/>
    </row>
    <row r="184" spans="8:8" x14ac:dyDescent="0.2">
      <c r="H184" s="10"/>
    </row>
    <row r="185" spans="8:8" x14ac:dyDescent="0.2">
      <c r="H185" s="10"/>
    </row>
    <row r="186" spans="8:8" x14ac:dyDescent="0.2">
      <c r="H186" s="10"/>
    </row>
    <row r="187" spans="8:8" x14ac:dyDescent="0.2">
      <c r="H187" s="10"/>
    </row>
    <row r="188" spans="8:8" x14ac:dyDescent="0.2">
      <c r="H188" s="10"/>
    </row>
    <row r="189" spans="8:8" x14ac:dyDescent="0.2">
      <c r="H189" s="10"/>
    </row>
    <row r="190" spans="8:8" x14ac:dyDescent="0.2">
      <c r="H190" s="10"/>
    </row>
    <row r="191" spans="8:8" x14ac:dyDescent="0.2">
      <c r="H191" s="10"/>
    </row>
    <row r="192" spans="8:8" x14ac:dyDescent="0.2">
      <c r="H192" s="10"/>
    </row>
    <row r="193" spans="8:8" x14ac:dyDescent="0.2">
      <c r="H193" s="10"/>
    </row>
    <row r="194" spans="8:8" x14ac:dyDescent="0.2">
      <c r="H194" s="10"/>
    </row>
    <row r="195" spans="8:8" x14ac:dyDescent="0.2">
      <c r="H195" s="10"/>
    </row>
    <row r="196" spans="8:8" x14ac:dyDescent="0.2">
      <c r="H196" s="10"/>
    </row>
    <row r="197" spans="8:8" x14ac:dyDescent="0.2">
      <c r="H197" s="10"/>
    </row>
    <row r="198" spans="8:8" x14ac:dyDescent="0.2">
      <c r="H198" s="10"/>
    </row>
    <row r="199" spans="8:8" x14ac:dyDescent="0.2">
      <c r="H199" s="10"/>
    </row>
    <row r="200" spans="8:8" x14ac:dyDescent="0.2">
      <c r="H200" s="10"/>
    </row>
    <row r="201" spans="8:8" x14ac:dyDescent="0.2">
      <c r="H201" s="10"/>
    </row>
    <row r="202" spans="8:8" x14ac:dyDescent="0.2">
      <c r="H202" s="10"/>
    </row>
    <row r="203" spans="8:8" x14ac:dyDescent="0.2">
      <c r="H203" s="10"/>
    </row>
    <row r="204" spans="8:8" x14ac:dyDescent="0.2">
      <c r="H204" s="10"/>
    </row>
    <row r="205" spans="8:8" x14ac:dyDescent="0.2">
      <c r="H205" s="10"/>
    </row>
    <row r="206" spans="8:8" x14ac:dyDescent="0.2">
      <c r="H206" s="10"/>
    </row>
    <row r="207" spans="8:8" x14ac:dyDescent="0.2">
      <c r="H207" s="10"/>
    </row>
    <row r="208" spans="8:8" x14ac:dyDescent="0.2">
      <c r="H208" s="10"/>
    </row>
    <row r="209" spans="8:8" x14ac:dyDescent="0.2">
      <c r="H209" s="10"/>
    </row>
  </sheetData>
  <mergeCells count="5">
    <mergeCell ref="A1:G1"/>
    <mergeCell ref="A62:B62"/>
    <mergeCell ref="A63:B63"/>
    <mergeCell ref="A64:B64"/>
    <mergeCell ref="A51:G51"/>
  </mergeCells>
  <conditionalFormatting sqref="F2:F3">
    <cfRule type="cellIs" dxfId="70" priority="3" stopIfTrue="1" operator="between">
      <formula>0.009</formula>
      <formula>-0.009</formula>
    </cfRule>
  </conditionalFormatting>
  <conditionalFormatting sqref="F5:F49 F52:F65538">
    <cfRule type="cellIs" dxfId="69" priority="2" stopIfTrue="1" operator="between">
      <formula>0.009</formula>
      <formula>-0.009</formula>
    </cfRule>
  </conditionalFormatting>
  <conditionalFormatting sqref="F50">
    <cfRule type="cellIs" dxfId="6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0"/>
  <sheetViews>
    <sheetView workbookViewId="0">
      <selection sqref="A1:G1"/>
    </sheetView>
  </sheetViews>
  <sheetFormatPr defaultColWidth="9.109375" defaultRowHeight="10.199999999999999" x14ac:dyDescent="0.2"/>
  <cols>
    <col min="1" max="1" width="31.6640625" style="7" bestFit="1" customWidth="1"/>
    <col min="2" max="2" width="23.44140625" style="7" bestFit="1" customWidth="1"/>
    <col min="3" max="3" width="24.6640625" style="7" bestFit="1" customWidth="1"/>
    <col min="4" max="4" width="14.6640625" style="7" bestFit="1" customWidth="1"/>
    <col min="5" max="5" width="31.5546875" style="10" customWidth="1"/>
    <col min="6" max="6" width="13.5546875" style="11" bestFit="1" customWidth="1"/>
    <col min="7" max="7" width="4.5546875" style="10" bestFit="1" customWidth="1"/>
    <col min="8" max="16384" width="9.109375" style="7"/>
  </cols>
  <sheetData>
    <row r="1" spans="1:9" s="1" customFormat="1" ht="13.8" x14ac:dyDescent="0.2">
      <c r="A1" s="76" t="s">
        <v>1177</v>
      </c>
      <c r="B1" s="77"/>
      <c r="C1" s="77"/>
      <c r="D1" s="77"/>
      <c r="E1" s="77"/>
      <c r="F1" s="77"/>
      <c r="G1" s="77"/>
    </row>
    <row r="2" spans="1:9" s="1" customFormat="1" ht="11.4" x14ac:dyDescent="0.2">
      <c r="E2" s="5"/>
      <c r="F2" s="9"/>
      <c r="G2" s="10"/>
    </row>
    <row r="3" spans="1:9" s="1" customFormat="1" ht="12" x14ac:dyDescent="0.2">
      <c r="A3" s="8" t="s">
        <v>7</v>
      </c>
      <c r="B3" s="2"/>
      <c r="C3" s="3"/>
      <c r="D3" s="3"/>
      <c r="E3" s="4"/>
      <c r="F3" s="9"/>
      <c r="G3" s="10"/>
    </row>
    <row r="4" spans="1:9" s="1" customFormat="1" ht="30.75" customHeight="1" x14ac:dyDescent="0.2">
      <c r="A4" s="6" t="s">
        <v>2</v>
      </c>
      <c r="B4" s="6" t="s">
        <v>0</v>
      </c>
      <c r="C4" s="13" t="s">
        <v>32</v>
      </c>
      <c r="D4" s="13" t="s">
        <v>1</v>
      </c>
      <c r="E4" s="52" t="s">
        <v>6</v>
      </c>
      <c r="F4" s="12" t="s">
        <v>3</v>
      </c>
      <c r="G4" s="12" t="s">
        <v>5</v>
      </c>
    </row>
    <row r="5" spans="1:9" x14ac:dyDescent="0.2">
      <c r="A5" s="16" t="s">
        <v>24</v>
      </c>
      <c r="B5" s="17"/>
      <c r="C5" s="17"/>
      <c r="D5" s="17"/>
      <c r="E5" s="18"/>
      <c r="F5" s="19"/>
      <c r="G5" s="18"/>
    </row>
    <row r="6" spans="1:9" x14ac:dyDescent="0.2">
      <c r="A6" s="20" t="s">
        <v>26</v>
      </c>
      <c r="B6" s="21"/>
      <c r="C6" s="21"/>
      <c r="D6" s="21"/>
      <c r="E6" s="22"/>
      <c r="F6" s="23"/>
      <c r="G6" s="22"/>
    </row>
    <row r="7" spans="1:9" x14ac:dyDescent="0.2">
      <c r="A7" s="21" t="s">
        <v>1178</v>
      </c>
      <c r="B7" s="21" t="s">
        <v>1179</v>
      </c>
      <c r="C7" s="21" t="s">
        <v>48</v>
      </c>
      <c r="D7" s="24">
        <v>1000000</v>
      </c>
      <c r="E7" s="22">
        <v>981.08100000000002</v>
      </c>
      <c r="F7" s="23">
        <v>6.9156294077239204</v>
      </c>
      <c r="G7" s="22">
        <v>6.7035999999999998</v>
      </c>
    </row>
    <row r="8" spans="1:9" x14ac:dyDescent="0.2">
      <c r="A8" s="20" t="s">
        <v>25</v>
      </c>
      <c r="B8" s="20"/>
      <c r="C8" s="20"/>
      <c r="D8" s="20"/>
      <c r="E8" s="25">
        <f>SUM(E6:E7)</f>
        <v>981.08100000000002</v>
      </c>
      <c r="F8" s="26">
        <f>SUM(F6:F7)</f>
        <v>6.9156294077239204</v>
      </c>
      <c r="G8" s="25"/>
      <c r="H8" s="14"/>
      <c r="I8" s="14"/>
    </row>
    <row r="9" spans="1:9" x14ac:dyDescent="0.2">
      <c r="A9" s="21"/>
      <c r="B9" s="21"/>
      <c r="C9" s="21"/>
      <c r="D9" s="21"/>
      <c r="E9" s="22"/>
      <c r="F9" s="23"/>
      <c r="G9" s="22"/>
    </row>
    <row r="10" spans="1:9" x14ac:dyDescent="0.2">
      <c r="A10" s="20" t="s">
        <v>47</v>
      </c>
      <c r="B10" s="21"/>
      <c r="C10" s="21"/>
      <c r="D10" s="21"/>
      <c r="E10" s="22"/>
      <c r="F10" s="23"/>
      <c r="G10" s="22"/>
    </row>
    <row r="11" spans="1:9" x14ac:dyDescent="0.2">
      <c r="A11" s="21" t="s">
        <v>1140</v>
      </c>
      <c r="B11" s="21" t="s">
        <v>1141</v>
      </c>
      <c r="C11" s="21" t="s">
        <v>48</v>
      </c>
      <c r="D11" s="24">
        <v>6000000</v>
      </c>
      <c r="E11" s="22">
        <v>6286.2433332999999</v>
      </c>
      <c r="F11" s="23">
        <v>44.311661585412303</v>
      </c>
      <c r="G11" s="22">
        <v>7.0831868050000004</v>
      </c>
    </row>
    <row r="12" spans="1:9" x14ac:dyDescent="0.2">
      <c r="A12" s="21" t="s">
        <v>50</v>
      </c>
      <c r="B12" s="21" t="s">
        <v>49</v>
      </c>
      <c r="C12" s="21" t="s">
        <v>48</v>
      </c>
      <c r="D12" s="24">
        <v>3000000</v>
      </c>
      <c r="E12" s="22">
        <v>3103.2423333000002</v>
      </c>
      <c r="F12" s="23">
        <v>21.874721801220598</v>
      </c>
      <c r="G12" s="22">
        <v>7.0439272200000103</v>
      </c>
    </row>
    <row r="13" spans="1:9" x14ac:dyDescent="0.2">
      <c r="A13" s="21" t="s">
        <v>1109</v>
      </c>
      <c r="B13" s="21" t="s">
        <v>1110</v>
      </c>
      <c r="C13" s="21" t="s">
        <v>48</v>
      </c>
      <c r="D13" s="24">
        <v>2500000</v>
      </c>
      <c r="E13" s="22">
        <v>2572.4305555999999</v>
      </c>
      <c r="F13" s="23">
        <v>18.133035294369101</v>
      </c>
      <c r="G13" s="22">
        <v>7.7747482655292499</v>
      </c>
    </row>
    <row r="14" spans="1:9" x14ac:dyDescent="0.2">
      <c r="A14" s="21" t="s">
        <v>1103</v>
      </c>
      <c r="B14" s="21" t="s">
        <v>1104</v>
      </c>
      <c r="C14" s="21" t="s">
        <v>48</v>
      </c>
      <c r="D14" s="24">
        <v>1000000</v>
      </c>
      <c r="E14" s="22">
        <v>1057.2850000000001</v>
      </c>
      <c r="F14" s="23">
        <v>7.4527905833925798</v>
      </c>
      <c r="G14" s="22">
        <v>7.8881285556874401</v>
      </c>
    </row>
    <row r="15" spans="1:9" x14ac:dyDescent="0.2">
      <c r="A15" s="20" t="s">
        <v>25</v>
      </c>
      <c r="B15" s="20"/>
      <c r="C15" s="20"/>
      <c r="D15" s="20"/>
      <c r="E15" s="25">
        <f>SUM(E11:E14)</f>
        <v>13019.201222199999</v>
      </c>
      <c r="F15" s="26">
        <f>SUM(F11:F14)</f>
        <v>91.772209264394576</v>
      </c>
      <c r="G15" s="25"/>
      <c r="H15" s="14"/>
      <c r="I15" s="14"/>
    </row>
    <row r="16" spans="1:9" x14ac:dyDescent="0.2">
      <c r="A16" s="21"/>
      <c r="B16" s="21"/>
      <c r="C16" s="21"/>
      <c r="D16" s="21"/>
      <c r="E16" s="22"/>
      <c r="F16" s="23"/>
      <c r="G16" s="22"/>
    </row>
    <row r="17" spans="1:9" x14ac:dyDescent="0.2">
      <c r="A17" s="20" t="s">
        <v>29</v>
      </c>
      <c r="B17" s="20"/>
      <c r="C17" s="20"/>
      <c r="D17" s="20"/>
      <c r="E17" s="25">
        <f>E8+E15</f>
        <v>14000.2822222</v>
      </c>
      <c r="F17" s="26">
        <f>F8+F15</f>
        <v>98.687838672118502</v>
      </c>
      <c r="G17" s="25"/>
      <c r="H17" s="14"/>
      <c r="I17" s="14"/>
    </row>
    <row r="18" spans="1:9" x14ac:dyDescent="0.2">
      <c r="A18" s="20"/>
      <c r="B18" s="20"/>
      <c r="C18" s="20"/>
      <c r="D18" s="20"/>
      <c r="E18" s="25"/>
      <c r="F18" s="26"/>
      <c r="G18" s="25"/>
      <c r="H18" s="14"/>
      <c r="I18" s="14"/>
    </row>
    <row r="19" spans="1:9" x14ac:dyDescent="0.2">
      <c r="A19" s="20" t="s">
        <v>31</v>
      </c>
      <c r="B19" s="20"/>
      <c r="C19" s="20"/>
      <c r="D19" s="20"/>
      <c r="E19" s="25">
        <f>E21-(E8+E15)</f>
        <v>186.14886250000018</v>
      </c>
      <c r="F19" s="26">
        <f>F21-(F8+F15)</f>
        <v>1.3121613278814976</v>
      </c>
      <c r="G19" s="25"/>
      <c r="H19" s="14"/>
      <c r="I19" s="14"/>
    </row>
    <row r="20" spans="1:9" x14ac:dyDescent="0.2">
      <c r="A20" s="20"/>
      <c r="B20" s="20"/>
      <c r="C20" s="20"/>
      <c r="D20" s="20"/>
      <c r="E20" s="25"/>
      <c r="F20" s="26"/>
      <c r="G20" s="25"/>
      <c r="H20" s="14"/>
      <c r="I20" s="14"/>
    </row>
    <row r="21" spans="1:9" x14ac:dyDescent="0.2">
      <c r="A21" s="27" t="s">
        <v>30</v>
      </c>
      <c r="B21" s="27"/>
      <c r="C21" s="27"/>
      <c r="D21" s="27"/>
      <c r="E21" s="28">
        <v>14186.4310847</v>
      </c>
      <c r="F21" s="29">
        <v>100</v>
      </c>
      <c r="G21" s="28"/>
      <c r="H21" s="14"/>
      <c r="I21" s="14"/>
    </row>
    <row r="22" spans="1:9" x14ac:dyDescent="0.2">
      <c r="A22" s="14"/>
    </row>
    <row r="23" spans="1:9" ht="33.75" customHeight="1" x14ac:dyDescent="0.2">
      <c r="A23" s="80" t="s">
        <v>1113</v>
      </c>
      <c r="B23" s="80"/>
      <c r="C23" s="80"/>
      <c r="D23" s="80"/>
      <c r="E23" s="80"/>
      <c r="F23" s="80"/>
      <c r="G23" s="80"/>
    </row>
    <row r="25" spans="1:9" x14ac:dyDescent="0.2">
      <c r="A25" s="14" t="s">
        <v>34</v>
      </c>
    </row>
    <row r="26" spans="1:9" x14ac:dyDescent="0.2">
      <c r="A26" s="14" t="s">
        <v>35</v>
      </c>
    </row>
    <row r="27" spans="1:9" x14ac:dyDescent="0.2">
      <c r="A27" s="14" t="s">
        <v>36</v>
      </c>
      <c r="B27" s="14"/>
      <c r="C27" s="30" t="s">
        <v>38</v>
      </c>
      <c r="D27" s="14" t="s">
        <v>37</v>
      </c>
    </row>
    <row r="28" spans="1:9" x14ac:dyDescent="0.2">
      <c r="A28" s="7" t="s">
        <v>1180</v>
      </c>
      <c r="C28" s="31">
        <v>52.832000000000001</v>
      </c>
      <c r="D28" s="31">
        <v>54.719000000000001</v>
      </c>
    </row>
    <row r="29" spans="1:9" x14ac:dyDescent="0.2">
      <c r="A29" s="7" t="s">
        <v>1181</v>
      </c>
      <c r="C29" s="31">
        <v>10.331099999999999</v>
      </c>
      <c r="D29" s="31">
        <v>10.521800000000001</v>
      </c>
    </row>
    <row r="30" spans="1:9" x14ac:dyDescent="0.2">
      <c r="A30" s="7" t="s">
        <v>1182</v>
      </c>
      <c r="C30" s="31">
        <v>57.461500000000001</v>
      </c>
      <c r="D30" s="31">
        <v>59.664700000000003</v>
      </c>
    </row>
    <row r="31" spans="1:9" x14ac:dyDescent="0.2">
      <c r="A31" s="7" t="s">
        <v>1183</v>
      </c>
      <c r="C31" s="31">
        <v>11.613300000000001</v>
      </c>
      <c r="D31" s="31">
        <v>11.798400000000001</v>
      </c>
    </row>
    <row r="33" spans="1:7" x14ac:dyDescent="0.2">
      <c r="A33" s="14" t="s">
        <v>39</v>
      </c>
    </row>
    <row r="34" spans="1:7" x14ac:dyDescent="0.2">
      <c r="A34" s="78" t="s">
        <v>40</v>
      </c>
      <c r="B34" s="79"/>
      <c r="C34" s="32" t="s">
        <v>41</v>
      </c>
    </row>
    <row r="35" spans="1:7" x14ac:dyDescent="0.2">
      <c r="A35" s="74" t="s">
        <v>1181</v>
      </c>
      <c r="B35" s="75"/>
      <c r="C35" s="33">
        <v>0.17499999999999999</v>
      </c>
    </row>
    <row r="36" spans="1:7" x14ac:dyDescent="0.2">
      <c r="A36" s="74" t="s">
        <v>1183</v>
      </c>
      <c r="B36" s="75"/>
      <c r="C36" s="33">
        <v>0.255</v>
      </c>
    </row>
    <row r="37" spans="1:7" x14ac:dyDescent="0.2">
      <c r="A37" s="7" t="s">
        <v>42</v>
      </c>
    </row>
    <row r="38" spans="1:7" x14ac:dyDescent="0.2">
      <c r="A38" s="7" t="s">
        <v>43</v>
      </c>
    </row>
    <row r="40" spans="1:7" x14ac:dyDescent="0.2">
      <c r="A40" s="14" t="s">
        <v>1002</v>
      </c>
      <c r="D40" s="34">
        <v>8.6893942191434999</v>
      </c>
      <c r="E40" s="10" t="s">
        <v>44</v>
      </c>
    </row>
    <row r="42" spans="1:7" x14ac:dyDescent="0.2">
      <c r="A42" s="14" t="s">
        <v>45</v>
      </c>
      <c r="D42" s="30" t="s">
        <v>46</v>
      </c>
    </row>
    <row r="44" spans="1:7" x14ac:dyDescent="0.2">
      <c r="A44" s="14" t="s">
        <v>1003</v>
      </c>
    </row>
    <row r="45" spans="1:7" x14ac:dyDescent="0.2">
      <c r="A45" s="61"/>
      <c r="B45" s="63"/>
      <c r="C45" s="63"/>
      <c r="D45" s="63"/>
      <c r="E45" s="11"/>
      <c r="G45" s="11"/>
    </row>
    <row r="46" spans="1:7" x14ac:dyDescent="0.2">
      <c r="A46" s="61" t="s">
        <v>854</v>
      </c>
      <c r="B46" s="63"/>
      <c r="C46" s="63"/>
      <c r="D46" s="63"/>
      <c r="E46" s="11"/>
      <c r="G46" s="11"/>
    </row>
    <row r="47" spans="1:7" x14ac:dyDescent="0.2">
      <c r="A47" s="62"/>
      <c r="B47" s="63"/>
      <c r="C47" s="63"/>
      <c r="D47" s="63"/>
      <c r="E47" s="11"/>
      <c r="G47" s="11"/>
    </row>
    <row r="48" spans="1:7" x14ac:dyDescent="0.2">
      <c r="A48" s="63"/>
      <c r="B48" s="63"/>
      <c r="C48" s="63"/>
      <c r="D48" s="63"/>
      <c r="E48" s="11"/>
      <c r="G48" s="11"/>
    </row>
    <row r="49" spans="1:7" x14ac:dyDescent="0.2">
      <c r="A49" s="63"/>
      <c r="B49" s="63"/>
      <c r="C49" s="63"/>
      <c r="D49" s="63"/>
      <c r="E49" s="11"/>
      <c r="G49" s="11"/>
    </row>
    <row r="50" spans="1:7" x14ac:dyDescent="0.2">
      <c r="A50" s="63"/>
      <c r="B50" s="63"/>
      <c r="C50" s="63"/>
      <c r="D50" s="63"/>
      <c r="E50" s="11"/>
      <c r="G50" s="11"/>
    </row>
    <row r="51" spans="1:7" x14ac:dyDescent="0.2">
      <c r="A51" s="63"/>
      <c r="B51" s="63"/>
      <c r="C51" s="63"/>
      <c r="D51" s="63"/>
      <c r="E51" s="11"/>
      <c r="G51" s="11"/>
    </row>
    <row r="52" spans="1:7" x14ac:dyDescent="0.2">
      <c r="A52" s="63"/>
      <c r="B52" s="63"/>
      <c r="C52" s="63"/>
      <c r="D52" s="63"/>
      <c r="E52" s="11"/>
      <c r="G52" s="11"/>
    </row>
    <row r="53" spans="1:7" x14ac:dyDescent="0.2">
      <c r="A53" s="63"/>
      <c r="B53" s="63"/>
      <c r="C53" s="63"/>
      <c r="D53" s="63"/>
      <c r="E53" s="11"/>
      <c r="G53" s="11"/>
    </row>
    <row r="54" spans="1:7" x14ac:dyDescent="0.2">
      <c r="A54" s="63"/>
      <c r="B54" s="63"/>
      <c r="C54" s="63"/>
      <c r="D54" s="63"/>
      <c r="E54" s="11"/>
      <c r="G54" s="11"/>
    </row>
    <row r="55" spans="1:7" x14ac:dyDescent="0.2">
      <c r="A55" s="63"/>
      <c r="B55" s="63"/>
      <c r="C55" s="63"/>
      <c r="D55" s="63"/>
      <c r="E55" s="11"/>
      <c r="G55" s="11"/>
    </row>
    <row r="56" spans="1:7" x14ac:dyDescent="0.2">
      <c r="A56" s="63"/>
      <c r="B56" s="63"/>
      <c r="C56" s="63"/>
      <c r="D56" s="63"/>
      <c r="E56" s="11"/>
      <c r="G56" s="11"/>
    </row>
    <row r="57" spans="1:7" x14ac:dyDescent="0.2">
      <c r="A57" s="63"/>
      <c r="B57" s="63"/>
      <c r="C57" s="63"/>
      <c r="D57" s="63"/>
      <c r="E57" s="11"/>
      <c r="G57" s="11"/>
    </row>
    <row r="58" spans="1:7" x14ac:dyDescent="0.2">
      <c r="A58" s="63"/>
      <c r="B58" s="63"/>
      <c r="C58" s="63"/>
      <c r="D58" s="63"/>
      <c r="E58" s="11"/>
      <c r="G58" s="11"/>
    </row>
    <row r="59" spans="1:7" x14ac:dyDescent="0.2">
      <c r="A59" s="63"/>
      <c r="B59" s="63"/>
      <c r="C59" s="63"/>
      <c r="D59" s="63"/>
      <c r="E59" s="11"/>
      <c r="G59" s="11"/>
    </row>
    <row r="60" spans="1:7" x14ac:dyDescent="0.2">
      <c r="A60" s="67" t="s">
        <v>1184</v>
      </c>
      <c r="B60" s="68"/>
      <c r="C60" s="68"/>
      <c r="D60" s="68"/>
      <c r="E60" s="68"/>
      <c r="F60" s="68"/>
      <c r="G60" s="68"/>
    </row>
    <row r="61" spans="1:7" x14ac:dyDescent="0.2">
      <c r="A61" s="63"/>
      <c r="B61" s="63"/>
      <c r="C61" s="63"/>
      <c r="D61" s="63"/>
      <c r="E61" s="11"/>
      <c r="G61" s="11"/>
    </row>
    <row r="62" spans="1:7" x14ac:dyDescent="0.2">
      <c r="A62" s="61" t="s">
        <v>855</v>
      </c>
      <c r="B62" s="63"/>
      <c r="C62" s="63"/>
      <c r="D62" s="63"/>
      <c r="E62" s="11"/>
      <c r="G62" s="11"/>
    </row>
    <row r="63" spans="1:7" x14ac:dyDescent="0.2">
      <c r="A63" s="63"/>
      <c r="B63" s="63"/>
      <c r="C63" s="63"/>
      <c r="D63" s="63"/>
      <c r="E63" s="11"/>
      <c r="G63" s="11"/>
    </row>
    <row r="64" spans="1:7" x14ac:dyDescent="0.2">
      <c r="A64" s="63"/>
      <c r="B64" s="63"/>
      <c r="C64" s="63"/>
      <c r="D64" s="63"/>
      <c r="E64" s="11"/>
      <c r="G64" s="11"/>
    </row>
    <row r="65" spans="1:7" x14ac:dyDescent="0.2">
      <c r="A65" s="63"/>
      <c r="B65" s="63"/>
      <c r="C65" s="63"/>
      <c r="D65" s="63"/>
      <c r="E65" s="11"/>
      <c r="G65" s="11"/>
    </row>
    <row r="66" spans="1:7" x14ac:dyDescent="0.2">
      <c r="A66" s="63"/>
      <c r="B66" s="63"/>
      <c r="C66" s="63"/>
      <c r="D66" s="63"/>
      <c r="E66" s="11"/>
      <c r="G66" s="11"/>
    </row>
    <row r="67" spans="1:7" x14ac:dyDescent="0.2">
      <c r="A67" s="63"/>
      <c r="B67" s="63"/>
      <c r="C67" s="63"/>
      <c r="D67" s="63"/>
      <c r="E67" s="11"/>
      <c r="G67" s="11"/>
    </row>
    <row r="68" spans="1:7" x14ac:dyDescent="0.2">
      <c r="A68" s="63"/>
      <c r="B68" s="63"/>
      <c r="C68" s="63"/>
      <c r="D68" s="63"/>
      <c r="E68" s="11"/>
      <c r="G68" s="11"/>
    </row>
    <row r="69" spans="1:7" x14ac:dyDescent="0.2">
      <c r="A69" s="63"/>
      <c r="B69" s="63"/>
      <c r="C69" s="63"/>
      <c r="D69" s="63"/>
      <c r="E69" s="11"/>
      <c r="G69" s="11"/>
    </row>
    <row r="70" spans="1:7" x14ac:dyDescent="0.2">
      <c r="A70" s="63"/>
      <c r="B70" s="63"/>
      <c r="C70" s="63"/>
      <c r="D70" s="63"/>
      <c r="E70" s="11"/>
      <c r="G70" s="11"/>
    </row>
    <row r="71" spans="1:7" x14ac:dyDescent="0.2">
      <c r="A71" s="63"/>
      <c r="B71" s="63"/>
      <c r="C71" s="63"/>
      <c r="D71" s="63"/>
      <c r="E71" s="11"/>
      <c r="G71" s="11"/>
    </row>
    <row r="72" spans="1:7" x14ac:dyDescent="0.2">
      <c r="A72" s="63"/>
      <c r="B72" s="63"/>
      <c r="C72" s="63"/>
      <c r="D72" s="63"/>
      <c r="E72" s="11"/>
      <c r="G72" s="11"/>
    </row>
    <row r="73" spans="1:7" x14ac:dyDescent="0.2">
      <c r="A73" s="63"/>
      <c r="B73" s="63"/>
      <c r="C73" s="63"/>
      <c r="D73" s="63"/>
      <c r="E73" s="11"/>
      <c r="G73" s="11"/>
    </row>
    <row r="74" spans="1:7" x14ac:dyDescent="0.2">
      <c r="A74" s="63"/>
      <c r="B74" s="63"/>
      <c r="C74" s="63"/>
      <c r="D74" s="63"/>
      <c r="E74" s="11"/>
      <c r="G74" s="11"/>
    </row>
    <row r="75" spans="1:7" x14ac:dyDescent="0.2">
      <c r="A75" s="63"/>
      <c r="B75" s="63"/>
      <c r="C75" s="63"/>
      <c r="D75" s="63"/>
      <c r="E75" s="11"/>
      <c r="G75" s="11"/>
    </row>
    <row r="76" spans="1:7" x14ac:dyDescent="0.2">
      <c r="A76" s="63"/>
    </row>
    <row r="77" spans="1:7" x14ac:dyDescent="0.2">
      <c r="A77" s="7" t="s">
        <v>1236</v>
      </c>
    </row>
    <row r="78" spans="1:7" x14ac:dyDescent="0.2">
      <c r="A78" s="62"/>
    </row>
    <row r="79" spans="1:7" x14ac:dyDescent="0.2">
      <c r="A79" s="63"/>
    </row>
    <row r="80" spans="1:7" x14ac:dyDescent="0.2">
      <c r="A80" s="62"/>
    </row>
  </sheetData>
  <mergeCells count="5">
    <mergeCell ref="A1:G1"/>
    <mergeCell ref="A34:B34"/>
    <mergeCell ref="A35:B35"/>
    <mergeCell ref="A36:B36"/>
    <mergeCell ref="A23:G23"/>
  </mergeCells>
  <conditionalFormatting sqref="F2:F3">
    <cfRule type="cellIs" dxfId="67" priority="4" stopIfTrue="1" operator="between">
      <formula>0.009</formula>
      <formula>-0.009</formula>
    </cfRule>
  </conditionalFormatting>
  <conditionalFormatting sqref="F5:F21 F24:F59">
    <cfRule type="cellIs" dxfId="66" priority="3" stopIfTrue="1" operator="between">
      <formula>0.009</formula>
      <formula>-0.009</formula>
    </cfRule>
  </conditionalFormatting>
  <conditionalFormatting sqref="F61:F65538">
    <cfRule type="cellIs" dxfId="65" priority="2" stopIfTrue="1" operator="between">
      <formula>0.009</formula>
      <formula>-0.009</formula>
    </cfRule>
  </conditionalFormatting>
  <conditionalFormatting sqref="F22">
    <cfRule type="cellIs" dxfId="0" priority="1" stopIfTrue="1" operator="between">
      <formula>0.009</formula>
      <formula>-0.009</formula>
    </cfRule>
  </conditionalFormatting>
  <hyperlinks>
    <hyperlink ref="A45"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7"/>
  <sheetViews>
    <sheetView workbookViewId="0">
      <selection sqref="A1:G1"/>
    </sheetView>
  </sheetViews>
  <sheetFormatPr defaultColWidth="9.109375" defaultRowHeight="10.199999999999999" x14ac:dyDescent="0.2"/>
  <cols>
    <col min="1" max="1" width="38.6640625" style="7" bestFit="1" customWidth="1"/>
    <col min="2" max="2" width="54.33203125" style="7" bestFit="1" customWidth="1"/>
    <col min="3" max="3" width="25.5546875" style="7" bestFit="1" customWidth="1"/>
    <col min="4" max="4" width="14.6640625" style="7" bestFit="1" customWidth="1"/>
    <col min="5" max="5" width="31.5546875" style="10" customWidth="1"/>
    <col min="6" max="6" width="13.5546875" style="11" bestFit="1" customWidth="1"/>
    <col min="7" max="7" width="4.5546875" style="10" bestFit="1" customWidth="1"/>
    <col min="8" max="16384" width="9.109375" style="7"/>
  </cols>
  <sheetData>
    <row r="1" spans="1:7" s="1" customFormat="1" ht="13.8" x14ac:dyDescent="0.2">
      <c r="A1" s="76" t="s">
        <v>1185</v>
      </c>
      <c r="B1" s="77"/>
      <c r="C1" s="77"/>
      <c r="D1" s="77"/>
      <c r="E1" s="77"/>
      <c r="F1" s="77"/>
      <c r="G1" s="77"/>
    </row>
    <row r="2" spans="1:7" s="1" customFormat="1" ht="11.4" x14ac:dyDescent="0.2">
      <c r="E2" s="5"/>
      <c r="F2" s="9"/>
      <c r="G2" s="10"/>
    </row>
    <row r="3" spans="1:7" s="1" customFormat="1" ht="12" x14ac:dyDescent="0.2">
      <c r="A3" s="8" t="s">
        <v>7</v>
      </c>
      <c r="B3" s="2"/>
      <c r="C3" s="3"/>
      <c r="D3" s="3"/>
      <c r="E3" s="4"/>
      <c r="F3" s="9"/>
      <c r="G3" s="10"/>
    </row>
    <row r="4" spans="1:7" s="1" customFormat="1" ht="30.75" customHeight="1" x14ac:dyDescent="0.2">
      <c r="A4" s="6" t="s">
        <v>2</v>
      </c>
      <c r="B4" s="6" t="s">
        <v>0</v>
      </c>
      <c r="C4" s="13" t="s">
        <v>4</v>
      </c>
      <c r="D4" s="13" t="s">
        <v>1</v>
      </c>
      <c r="E4" s="52" t="s">
        <v>6</v>
      </c>
      <c r="F4" s="12" t="s">
        <v>3</v>
      </c>
      <c r="G4" s="12" t="s">
        <v>5</v>
      </c>
    </row>
    <row r="5" spans="1:7" x14ac:dyDescent="0.2">
      <c r="A5" s="16" t="s">
        <v>95</v>
      </c>
      <c r="B5" s="17"/>
      <c r="C5" s="17"/>
      <c r="D5" s="17"/>
      <c r="E5" s="18"/>
      <c r="F5" s="19"/>
      <c r="G5" s="18"/>
    </row>
    <row r="6" spans="1:7" x14ac:dyDescent="0.2">
      <c r="A6" s="20" t="s">
        <v>52</v>
      </c>
      <c r="B6" s="21"/>
      <c r="C6" s="21"/>
      <c r="D6" s="21"/>
      <c r="E6" s="22"/>
      <c r="F6" s="23"/>
      <c r="G6" s="22"/>
    </row>
    <row r="7" spans="1:7" x14ac:dyDescent="0.2">
      <c r="A7" s="21" t="s">
        <v>97</v>
      </c>
      <c r="B7" s="21" t="s">
        <v>96</v>
      </c>
      <c r="C7" s="21" t="s">
        <v>98</v>
      </c>
      <c r="D7" s="24">
        <v>104500</v>
      </c>
      <c r="E7" s="22">
        <v>1688.45875</v>
      </c>
      <c r="F7" s="23">
        <v>3.2275835273638198</v>
      </c>
      <c r="G7" s="22"/>
    </row>
    <row r="8" spans="1:7" x14ac:dyDescent="0.2">
      <c r="A8" s="21" t="s">
        <v>100</v>
      </c>
      <c r="B8" s="21" t="s">
        <v>99</v>
      </c>
      <c r="C8" s="21" t="s">
        <v>98</v>
      </c>
      <c r="D8" s="24">
        <v>113600</v>
      </c>
      <c r="E8" s="22">
        <v>1380.1264000000001</v>
      </c>
      <c r="F8" s="23">
        <v>2.6381889603876498</v>
      </c>
      <c r="G8" s="22"/>
    </row>
    <row r="9" spans="1:7" x14ac:dyDescent="0.2">
      <c r="A9" s="21" t="s">
        <v>102</v>
      </c>
      <c r="B9" s="21" t="s">
        <v>101</v>
      </c>
      <c r="C9" s="21" t="s">
        <v>103</v>
      </c>
      <c r="D9" s="24">
        <v>56000</v>
      </c>
      <c r="E9" s="22">
        <v>1046.22</v>
      </c>
      <c r="F9" s="23">
        <v>1.9999081635832601</v>
      </c>
      <c r="G9" s="22"/>
    </row>
    <row r="10" spans="1:7" x14ac:dyDescent="0.2">
      <c r="A10" s="21" t="s">
        <v>105</v>
      </c>
      <c r="B10" s="21" t="s">
        <v>104</v>
      </c>
      <c r="C10" s="21" t="s">
        <v>106</v>
      </c>
      <c r="D10" s="24">
        <v>27100</v>
      </c>
      <c r="E10" s="22">
        <v>1033.865</v>
      </c>
      <c r="F10" s="23">
        <v>1.97629088866873</v>
      </c>
      <c r="G10" s="22"/>
    </row>
    <row r="11" spans="1:7" x14ac:dyDescent="0.2">
      <c r="A11" s="21" t="s">
        <v>108</v>
      </c>
      <c r="B11" s="21" t="s">
        <v>107</v>
      </c>
      <c r="C11" s="21" t="s">
        <v>109</v>
      </c>
      <c r="D11" s="24">
        <v>56000</v>
      </c>
      <c r="E11" s="22">
        <v>835.26800000000003</v>
      </c>
      <c r="F11" s="23">
        <v>1.5966615931447099</v>
      </c>
      <c r="G11" s="22"/>
    </row>
    <row r="12" spans="1:7" x14ac:dyDescent="0.2">
      <c r="A12" s="21" t="s">
        <v>111</v>
      </c>
      <c r="B12" s="21" t="s">
        <v>110</v>
      </c>
      <c r="C12" s="21" t="s">
        <v>112</v>
      </c>
      <c r="D12" s="24">
        <v>24300</v>
      </c>
      <c r="E12" s="22">
        <v>731.63655000000006</v>
      </c>
      <c r="F12" s="23">
        <v>1.3985642686250399</v>
      </c>
      <c r="G12" s="22"/>
    </row>
    <row r="13" spans="1:7" x14ac:dyDescent="0.2">
      <c r="A13" s="21" t="s">
        <v>114</v>
      </c>
      <c r="B13" s="21" t="s">
        <v>113</v>
      </c>
      <c r="C13" s="21" t="s">
        <v>98</v>
      </c>
      <c r="D13" s="24">
        <v>77700</v>
      </c>
      <c r="E13" s="22">
        <v>677.85479999999995</v>
      </c>
      <c r="F13" s="23">
        <v>1.29575743939525</v>
      </c>
      <c r="G13" s="22"/>
    </row>
    <row r="14" spans="1:7" x14ac:dyDescent="0.2">
      <c r="A14" s="21" t="s">
        <v>116</v>
      </c>
      <c r="B14" s="21" t="s">
        <v>115</v>
      </c>
      <c r="C14" s="21" t="s">
        <v>103</v>
      </c>
      <c r="D14" s="24">
        <v>39000</v>
      </c>
      <c r="E14" s="22">
        <v>640.61400000000003</v>
      </c>
      <c r="F14" s="23">
        <v>1.2245695630992799</v>
      </c>
      <c r="G14" s="22"/>
    </row>
    <row r="15" spans="1:7" x14ac:dyDescent="0.2">
      <c r="A15" s="21" t="s">
        <v>118</v>
      </c>
      <c r="B15" s="21" t="s">
        <v>117</v>
      </c>
      <c r="C15" s="21" t="s">
        <v>98</v>
      </c>
      <c r="D15" s="24">
        <v>54700</v>
      </c>
      <c r="E15" s="22">
        <v>637.85670000000005</v>
      </c>
      <c r="F15" s="23">
        <v>1.21929882962119</v>
      </c>
      <c r="G15" s="22"/>
    </row>
    <row r="16" spans="1:7" x14ac:dyDescent="0.2">
      <c r="A16" s="21" t="s">
        <v>120</v>
      </c>
      <c r="B16" s="21" t="s">
        <v>119</v>
      </c>
      <c r="C16" s="21" t="s">
        <v>121</v>
      </c>
      <c r="D16" s="24">
        <v>51000</v>
      </c>
      <c r="E16" s="22">
        <v>589.89149999999995</v>
      </c>
      <c r="F16" s="23">
        <v>1.12761066169484</v>
      </c>
      <c r="G16" s="22"/>
    </row>
    <row r="17" spans="1:7" x14ac:dyDescent="0.2">
      <c r="A17" s="21" t="s">
        <v>123</v>
      </c>
      <c r="B17" s="21" t="s">
        <v>122</v>
      </c>
      <c r="C17" s="21" t="s">
        <v>124</v>
      </c>
      <c r="D17" s="24">
        <v>132000</v>
      </c>
      <c r="E17" s="22">
        <v>549.12</v>
      </c>
      <c r="F17" s="23">
        <v>1.0496736544769101</v>
      </c>
      <c r="G17" s="22"/>
    </row>
    <row r="18" spans="1:7" x14ac:dyDescent="0.2">
      <c r="A18" s="21" t="s">
        <v>126</v>
      </c>
      <c r="B18" s="21" t="s">
        <v>125</v>
      </c>
      <c r="C18" s="21" t="s">
        <v>127</v>
      </c>
      <c r="D18" s="24">
        <v>233000</v>
      </c>
      <c r="E18" s="22">
        <v>534.61850000000004</v>
      </c>
      <c r="F18" s="23">
        <v>1.0219532245155301</v>
      </c>
      <c r="G18" s="22"/>
    </row>
    <row r="19" spans="1:7" x14ac:dyDescent="0.2">
      <c r="A19" s="21" t="s">
        <v>129</v>
      </c>
      <c r="B19" s="21" t="s">
        <v>128</v>
      </c>
      <c r="C19" s="21" t="s">
        <v>130</v>
      </c>
      <c r="D19" s="24">
        <v>30000</v>
      </c>
      <c r="E19" s="22">
        <v>515.80499999999995</v>
      </c>
      <c r="F19" s="23">
        <v>0.98599016489558799</v>
      </c>
      <c r="G19" s="22"/>
    </row>
    <row r="20" spans="1:7" x14ac:dyDescent="0.2">
      <c r="A20" s="21" t="s">
        <v>132</v>
      </c>
      <c r="B20" s="21" t="s">
        <v>131</v>
      </c>
      <c r="C20" s="21" t="s">
        <v>133</v>
      </c>
      <c r="D20" s="24">
        <v>105500</v>
      </c>
      <c r="E20" s="22">
        <v>476.22699999999998</v>
      </c>
      <c r="F20" s="23">
        <v>0.91033459981529996</v>
      </c>
      <c r="G20" s="22"/>
    </row>
    <row r="21" spans="1:7" x14ac:dyDescent="0.2">
      <c r="A21" s="21" t="s">
        <v>135</v>
      </c>
      <c r="B21" s="21" t="s">
        <v>134</v>
      </c>
      <c r="C21" s="21" t="s">
        <v>136</v>
      </c>
      <c r="D21" s="24">
        <v>33000</v>
      </c>
      <c r="E21" s="22">
        <v>466.38900000000001</v>
      </c>
      <c r="F21" s="23">
        <v>0.89152871146167301</v>
      </c>
      <c r="G21" s="22"/>
    </row>
    <row r="22" spans="1:7" x14ac:dyDescent="0.2">
      <c r="A22" s="21" t="s">
        <v>138</v>
      </c>
      <c r="B22" s="21" t="s">
        <v>137</v>
      </c>
      <c r="C22" s="21" t="s">
        <v>139</v>
      </c>
      <c r="D22" s="24">
        <v>66000</v>
      </c>
      <c r="E22" s="22">
        <v>444.90600000000001</v>
      </c>
      <c r="F22" s="23">
        <v>0.85046275298424101</v>
      </c>
      <c r="G22" s="22"/>
    </row>
    <row r="23" spans="1:7" x14ac:dyDescent="0.2">
      <c r="A23" s="21" t="s">
        <v>141</v>
      </c>
      <c r="B23" s="21" t="s">
        <v>140</v>
      </c>
      <c r="C23" s="21" t="s">
        <v>142</v>
      </c>
      <c r="D23" s="24">
        <v>6700</v>
      </c>
      <c r="E23" s="22">
        <v>443.2251</v>
      </c>
      <c r="F23" s="23">
        <v>0.84724961843111901</v>
      </c>
      <c r="G23" s="22"/>
    </row>
    <row r="24" spans="1:7" x14ac:dyDescent="0.2">
      <c r="A24" s="21" t="s">
        <v>144</v>
      </c>
      <c r="B24" s="21" t="s">
        <v>143</v>
      </c>
      <c r="C24" s="21" t="s">
        <v>145</v>
      </c>
      <c r="D24" s="24">
        <v>28500</v>
      </c>
      <c r="E24" s="22">
        <v>414.10500000000002</v>
      </c>
      <c r="F24" s="23">
        <v>0.79158491529567798</v>
      </c>
      <c r="G24" s="22"/>
    </row>
    <row r="25" spans="1:7" x14ac:dyDescent="0.2">
      <c r="A25" s="21" t="s">
        <v>147</v>
      </c>
      <c r="B25" s="21" t="s">
        <v>146</v>
      </c>
      <c r="C25" s="21" t="s">
        <v>148</v>
      </c>
      <c r="D25" s="24">
        <v>125000</v>
      </c>
      <c r="E25" s="22">
        <v>395.0625</v>
      </c>
      <c r="F25" s="23">
        <v>0.755184109341831</v>
      </c>
      <c r="G25" s="22"/>
    </row>
    <row r="26" spans="1:7" x14ac:dyDescent="0.2">
      <c r="A26" s="21" t="s">
        <v>150</v>
      </c>
      <c r="B26" s="21" t="s">
        <v>149</v>
      </c>
      <c r="C26" s="21" t="s">
        <v>98</v>
      </c>
      <c r="D26" s="24">
        <v>27500</v>
      </c>
      <c r="E26" s="22">
        <v>392.64499999999998</v>
      </c>
      <c r="F26" s="23">
        <v>0.750562922607241</v>
      </c>
      <c r="G26" s="22"/>
    </row>
    <row r="27" spans="1:7" x14ac:dyDescent="0.2">
      <c r="A27" s="21" t="s">
        <v>152</v>
      </c>
      <c r="B27" s="21" t="s">
        <v>151</v>
      </c>
      <c r="C27" s="21" t="s">
        <v>153</v>
      </c>
      <c r="D27" s="24">
        <v>64800</v>
      </c>
      <c r="E27" s="22">
        <v>388.0224</v>
      </c>
      <c r="F27" s="23">
        <v>0.74172656364165102</v>
      </c>
      <c r="G27" s="22"/>
    </row>
    <row r="28" spans="1:7" x14ac:dyDescent="0.2">
      <c r="A28" s="21" t="s">
        <v>155</v>
      </c>
      <c r="B28" s="21" t="s">
        <v>154</v>
      </c>
      <c r="C28" s="21" t="s">
        <v>121</v>
      </c>
      <c r="D28" s="24">
        <v>2800</v>
      </c>
      <c r="E28" s="22">
        <v>367.24239999999998</v>
      </c>
      <c r="F28" s="23">
        <v>0.70200442906263305</v>
      </c>
      <c r="G28" s="22"/>
    </row>
    <row r="29" spans="1:7" x14ac:dyDescent="0.2">
      <c r="A29" s="21" t="s">
        <v>157</v>
      </c>
      <c r="B29" s="21" t="s">
        <v>156</v>
      </c>
      <c r="C29" s="21" t="s">
        <v>153</v>
      </c>
      <c r="D29" s="24">
        <v>21300</v>
      </c>
      <c r="E29" s="22">
        <v>351.84404999999998</v>
      </c>
      <c r="F29" s="23">
        <v>0.67256962006384502</v>
      </c>
      <c r="G29" s="22"/>
    </row>
    <row r="30" spans="1:7" x14ac:dyDescent="0.2">
      <c r="A30" s="21" t="s">
        <v>159</v>
      </c>
      <c r="B30" s="21" t="s">
        <v>158</v>
      </c>
      <c r="C30" s="21" t="s">
        <v>160</v>
      </c>
      <c r="D30" s="24">
        <v>28500</v>
      </c>
      <c r="E30" s="22">
        <v>351.74700000000001</v>
      </c>
      <c r="F30" s="23">
        <v>0.67238410354984601</v>
      </c>
      <c r="G30" s="22"/>
    </row>
    <row r="31" spans="1:7" x14ac:dyDescent="0.2">
      <c r="A31" s="21" t="s">
        <v>162</v>
      </c>
      <c r="B31" s="21" t="s">
        <v>161</v>
      </c>
      <c r="C31" s="21" t="s">
        <v>163</v>
      </c>
      <c r="D31" s="24">
        <v>34199</v>
      </c>
      <c r="E31" s="22">
        <v>347.32504399999999</v>
      </c>
      <c r="F31" s="23">
        <v>0.66393128683500002</v>
      </c>
      <c r="G31" s="22"/>
    </row>
    <row r="32" spans="1:7" x14ac:dyDescent="0.2">
      <c r="A32" s="21" t="s">
        <v>165</v>
      </c>
      <c r="B32" s="21" t="s">
        <v>164</v>
      </c>
      <c r="C32" s="21" t="s">
        <v>166</v>
      </c>
      <c r="D32" s="24">
        <v>48000</v>
      </c>
      <c r="E32" s="22">
        <v>343.44</v>
      </c>
      <c r="F32" s="23">
        <v>0.65650480749845497</v>
      </c>
      <c r="G32" s="22"/>
    </row>
    <row r="33" spans="1:7" x14ac:dyDescent="0.2">
      <c r="A33" s="21" t="s">
        <v>168</v>
      </c>
      <c r="B33" s="21" t="s">
        <v>167</v>
      </c>
      <c r="C33" s="21" t="s">
        <v>169</v>
      </c>
      <c r="D33" s="24">
        <v>100000</v>
      </c>
      <c r="E33" s="22">
        <v>334.2</v>
      </c>
      <c r="F33" s="23">
        <v>0.63884202965869896</v>
      </c>
      <c r="G33" s="22"/>
    </row>
    <row r="34" spans="1:7" x14ac:dyDescent="0.2">
      <c r="A34" s="21" t="s">
        <v>171</v>
      </c>
      <c r="B34" s="21" t="s">
        <v>170</v>
      </c>
      <c r="C34" s="21" t="s">
        <v>103</v>
      </c>
      <c r="D34" s="24">
        <v>20800</v>
      </c>
      <c r="E34" s="22">
        <v>323.3152</v>
      </c>
      <c r="F34" s="23">
        <v>0.61803512443898301</v>
      </c>
      <c r="G34" s="22"/>
    </row>
    <row r="35" spans="1:7" x14ac:dyDescent="0.2">
      <c r="A35" s="21" t="s">
        <v>173</v>
      </c>
      <c r="B35" s="21" t="s">
        <v>172</v>
      </c>
      <c r="C35" s="21" t="s">
        <v>174</v>
      </c>
      <c r="D35" s="24">
        <v>132100</v>
      </c>
      <c r="E35" s="22">
        <v>318.32137</v>
      </c>
      <c r="F35" s="23">
        <v>0.60848913852345199</v>
      </c>
      <c r="G35" s="22"/>
    </row>
    <row r="36" spans="1:7" x14ac:dyDescent="0.2">
      <c r="A36" s="21" t="s">
        <v>176</v>
      </c>
      <c r="B36" s="21" t="s">
        <v>175</v>
      </c>
      <c r="C36" s="21" t="s">
        <v>177</v>
      </c>
      <c r="D36" s="24">
        <v>8400</v>
      </c>
      <c r="E36" s="22">
        <v>295.42380000000003</v>
      </c>
      <c r="F36" s="23">
        <v>0.56471915021390096</v>
      </c>
      <c r="G36" s="22"/>
    </row>
    <row r="37" spans="1:7" x14ac:dyDescent="0.2">
      <c r="A37" s="21" t="s">
        <v>179</v>
      </c>
      <c r="B37" s="21" t="s">
        <v>178</v>
      </c>
      <c r="C37" s="21" t="s">
        <v>130</v>
      </c>
      <c r="D37" s="24">
        <v>23000</v>
      </c>
      <c r="E37" s="22">
        <v>260.53250000000003</v>
      </c>
      <c r="F37" s="23">
        <v>0.49802247484157702</v>
      </c>
      <c r="G37" s="22"/>
    </row>
    <row r="38" spans="1:7" x14ac:dyDescent="0.2">
      <c r="A38" s="21" t="s">
        <v>181</v>
      </c>
      <c r="B38" s="21" t="s">
        <v>180</v>
      </c>
      <c r="C38" s="21" t="s">
        <v>182</v>
      </c>
      <c r="D38" s="24">
        <v>15000</v>
      </c>
      <c r="E38" s="22">
        <v>243.94499999999999</v>
      </c>
      <c r="F38" s="23">
        <v>0.46631453897394198</v>
      </c>
      <c r="G38" s="22"/>
    </row>
    <row r="39" spans="1:7" x14ac:dyDescent="0.2">
      <c r="A39" s="21" t="s">
        <v>184</v>
      </c>
      <c r="B39" s="21" t="s">
        <v>183</v>
      </c>
      <c r="C39" s="21" t="s">
        <v>142</v>
      </c>
      <c r="D39" s="24">
        <v>11000</v>
      </c>
      <c r="E39" s="22">
        <v>233.07900000000001</v>
      </c>
      <c r="F39" s="23">
        <v>0.44554357100783998</v>
      </c>
      <c r="G39" s="22"/>
    </row>
    <row r="40" spans="1:7" x14ac:dyDescent="0.2">
      <c r="A40" s="21" t="s">
        <v>186</v>
      </c>
      <c r="B40" s="21" t="s">
        <v>185</v>
      </c>
      <c r="C40" s="21" t="s">
        <v>187</v>
      </c>
      <c r="D40" s="24">
        <v>32000</v>
      </c>
      <c r="E40" s="22">
        <v>232.59200000000001</v>
      </c>
      <c r="F40" s="23">
        <v>0.44461264321477001</v>
      </c>
      <c r="G40" s="22"/>
    </row>
    <row r="41" spans="1:7" x14ac:dyDescent="0.2">
      <c r="A41" s="21" t="s">
        <v>189</v>
      </c>
      <c r="B41" s="21" t="s">
        <v>188</v>
      </c>
      <c r="C41" s="21" t="s">
        <v>190</v>
      </c>
      <c r="D41" s="24">
        <v>1900</v>
      </c>
      <c r="E41" s="22">
        <v>225.85679999999999</v>
      </c>
      <c r="F41" s="23">
        <v>0.43173793095218099</v>
      </c>
      <c r="G41" s="22"/>
    </row>
    <row r="42" spans="1:7" x14ac:dyDescent="0.2">
      <c r="A42" s="21" t="s">
        <v>192</v>
      </c>
      <c r="B42" s="21" t="s">
        <v>191</v>
      </c>
      <c r="C42" s="21" t="s">
        <v>182</v>
      </c>
      <c r="D42" s="24">
        <v>5300</v>
      </c>
      <c r="E42" s="22">
        <v>219.34315000000001</v>
      </c>
      <c r="F42" s="23">
        <v>0.41928672393097699</v>
      </c>
      <c r="G42" s="22"/>
    </row>
    <row r="43" spans="1:7" x14ac:dyDescent="0.2">
      <c r="A43" s="21" t="s">
        <v>194</v>
      </c>
      <c r="B43" s="21" t="s">
        <v>193</v>
      </c>
      <c r="C43" s="21" t="s">
        <v>195</v>
      </c>
      <c r="D43" s="24">
        <v>127000</v>
      </c>
      <c r="E43" s="22">
        <v>209.9691</v>
      </c>
      <c r="F43" s="23">
        <v>0.40136770200362198</v>
      </c>
      <c r="G43" s="22"/>
    </row>
    <row r="44" spans="1:7" x14ac:dyDescent="0.2">
      <c r="A44" s="21" t="s">
        <v>197</v>
      </c>
      <c r="B44" s="21" t="s">
        <v>196</v>
      </c>
      <c r="C44" s="21" t="s">
        <v>109</v>
      </c>
      <c r="D44" s="24">
        <v>18000</v>
      </c>
      <c r="E44" s="22">
        <v>204.732</v>
      </c>
      <c r="F44" s="23">
        <v>0.39135669184944599</v>
      </c>
      <c r="G44" s="22"/>
    </row>
    <row r="45" spans="1:7" x14ac:dyDescent="0.2">
      <c r="A45" s="21" t="s">
        <v>199</v>
      </c>
      <c r="B45" s="21" t="s">
        <v>198</v>
      </c>
      <c r="C45" s="21" t="s">
        <v>190</v>
      </c>
      <c r="D45" s="24">
        <v>11000</v>
      </c>
      <c r="E45" s="22">
        <v>203.56049999999999</v>
      </c>
      <c r="F45" s="23">
        <v>0.38911730394476302</v>
      </c>
      <c r="G45" s="22"/>
    </row>
    <row r="46" spans="1:7" x14ac:dyDescent="0.2">
      <c r="A46" s="21" t="s">
        <v>201</v>
      </c>
      <c r="B46" s="21" t="s">
        <v>200</v>
      </c>
      <c r="C46" s="21" t="s">
        <v>202</v>
      </c>
      <c r="D46" s="24">
        <v>11200</v>
      </c>
      <c r="E46" s="22">
        <v>203.38079999999999</v>
      </c>
      <c r="F46" s="23">
        <v>0.38877379732378797</v>
      </c>
      <c r="G46" s="22"/>
    </row>
    <row r="47" spans="1:7" x14ac:dyDescent="0.2">
      <c r="A47" s="21" t="s">
        <v>204</v>
      </c>
      <c r="B47" s="21" t="s">
        <v>203</v>
      </c>
      <c r="C47" s="21" t="s">
        <v>153</v>
      </c>
      <c r="D47" s="24">
        <v>88000</v>
      </c>
      <c r="E47" s="22">
        <v>165.0264</v>
      </c>
      <c r="F47" s="23">
        <v>0.31545721221803802</v>
      </c>
      <c r="G47" s="22"/>
    </row>
    <row r="48" spans="1:7" x14ac:dyDescent="0.2">
      <c r="A48" s="21" t="s">
        <v>206</v>
      </c>
      <c r="B48" s="21" t="s">
        <v>205</v>
      </c>
      <c r="C48" s="21" t="s">
        <v>153</v>
      </c>
      <c r="D48" s="24">
        <v>105000</v>
      </c>
      <c r="E48" s="22">
        <v>158.0985</v>
      </c>
      <c r="F48" s="23">
        <v>0.30221414310591199</v>
      </c>
      <c r="G48" s="22"/>
    </row>
    <row r="49" spans="1:9" x14ac:dyDescent="0.2">
      <c r="A49" s="21" t="s">
        <v>208</v>
      </c>
      <c r="B49" s="21" t="s">
        <v>207</v>
      </c>
      <c r="C49" s="21" t="s">
        <v>133</v>
      </c>
      <c r="D49" s="24">
        <v>3365</v>
      </c>
      <c r="E49" s="22">
        <v>145.85592500000001</v>
      </c>
      <c r="F49" s="23">
        <v>0.278811774879554</v>
      </c>
      <c r="G49" s="22"/>
    </row>
    <row r="50" spans="1:9" x14ac:dyDescent="0.2">
      <c r="A50" s="21" t="s">
        <v>210</v>
      </c>
      <c r="B50" s="21" t="s">
        <v>209</v>
      </c>
      <c r="C50" s="21" t="s">
        <v>103</v>
      </c>
      <c r="D50" s="24">
        <v>15000</v>
      </c>
      <c r="E50" s="22">
        <v>145.4325</v>
      </c>
      <c r="F50" s="23">
        <v>0.27800237426193503</v>
      </c>
      <c r="G50" s="22"/>
    </row>
    <row r="51" spans="1:9" x14ac:dyDescent="0.2">
      <c r="A51" s="21" t="s">
        <v>212</v>
      </c>
      <c r="B51" s="21" t="s">
        <v>211</v>
      </c>
      <c r="C51" s="21" t="s">
        <v>213</v>
      </c>
      <c r="D51" s="24">
        <v>9000</v>
      </c>
      <c r="E51" s="22">
        <v>135.90899999999999</v>
      </c>
      <c r="F51" s="23">
        <v>0.25979767028391398</v>
      </c>
      <c r="G51" s="22"/>
    </row>
    <row r="52" spans="1:9" x14ac:dyDescent="0.2">
      <c r="A52" s="21" t="s">
        <v>215</v>
      </c>
      <c r="B52" s="21" t="s">
        <v>214</v>
      </c>
      <c r="C52" s="21" t="s">
        <v>216</v>
      </c>
      <c r="D52" s="24">
        <v>5000</v>
      </c>
      <c r="E52" s="22">
        <v>132.245</v>
      </c>
      <c r="F52" s="23">
        <v>0.25279372894139601</v>
      </c>
      <c r="G52" s="22"/>
    </row>
    <row r="53" spans="1:9" x14ac:dyDescent="0.2">
      <c r="A53" s="21" t="s">
        <v>218</v>
      </c>
      <c r="B53" s="21" t="s">
        <v>217</v>
      </c>
      <c r="C53" s="21" t="s">
        <v>216</v>
      </c>
      <c r="D53" s="24">
        <v>19000</v>
      </c>
      <c r="E53" s="22">
        <v>104.386</v>
      </c>
      <c r="F53" s="23">
        <v>0.19953968913211501</v>
      </c>
      <c r="G53" s="22"/>
    </row>
    <row r="54" spans="1:9" x14ac:dyDescent="0.2">
      <c r="A54" s="21" t="s">
        <v>220</v>
      </c>
      <c r="B54" s="21" t="s">
        <v>219</v>
      </c>
      <c r="C54" s="21" t="s">
        <v>109</v>
      </c>
      <c r="D54" s="24">
        <v>24000</v>
      </c>
      <c r="E54" s="22">
        <v>103.956</v>
      </c>
      <c r="F54" s="23">
        <v>0.19871772003351201</v>
      </c>
      <c r="G54" s="22"/>
    </row>
    <row r="55" spans="1:9" x14ac:dyDescent="0.2">
      <c r="A55" s="21" t="s">
        <v>222</v>
      </c>
      <c r="B55" s="21" t="s">
        <v>221</v>
      </c>
      <c r="C55" s="21" t="s">
        <v>133</v>
      </c>
      <c r="D55" s="24">
        <v>6500</v>
      </c>
      <c r="E55" s="22">
        <v>99.944000000000003</v>
      </c>
      <c r="F55" s="23">
        <v>0.19104855718793801</v>
      </c>
      <c r="G55" s="22"/>
    </row>
    <row r="56" spans="1:9" x14ac:dyDescent="0.2">
      <c r="A56" s="20" t="s">
        <v>25</v>
      </c>
      <c r="B56" s="20"/>
      <c r="C56" s="20"/>
      <c r="D56" s="20"/>
      <c r="E56" s="25">
        <f>SUM(E7:E55)</f>
        <v>20742.620238999996</v>
      </c>
      <c r="F56" s="26">
        <f>SUM(F7:F55)</f>
        <v>39.650681070982593</v>
      </c>
      <c r="G56" s="25"/>
      <c r="H56" s="14"/>
      <c r="I56" s="14"/>
    </row>
    <row r="57" spans="1:9" x14ac:dyDescent="0.2">
      <c r="A57" s="21"/>
      <c r="B57" s="21"/>
      <c r="C57" s="21"/>
      <c r="D57" s="21"/>
      <c r="E57" s="22"/>
      <c r="F57" s="23"/>
      <c r="G57" s="22"/>
    </row>
    <row r="58" spans="1:9" x14ac:dyDescent="0.2">
      <c r="A58" s="20" t="s">
        <v>51</v>
      </c>
      <c r="B58" s="21"/>
      <c r="C58" s="21"/>
      <c r="D58" s="21"/>
      <c r="E58" s="22"/>
      <c r="F58" s="23"/>
      <c r="G58" s="22"/>
    </row>
    <row r="59" spans="1:9" x14ac:dyDescent="0.2">
      <c r="A59" s="20" t="s">
        <v>52</v>
      </c>
      <c r="B59" s="21"/>
      <c r="C59" s="21"/>
      <c r="D59" s="21"/>
      <c r="E59" s="22"/>
      <c r="F59" s="23"/>
      <c r="G59" s="22"/>
    </row>
    <row r="60" spans="1:9" x14ac:dyDescent="0.2">
      <c r="A60" s="21" t="s">
        <v>72</v>
      </c>
      <c r="B60" s="21" t="s">
        <v>71</v>
      </c>
      <c r="C60" s="21" t="s">
        <v>63</v>
      </c>
      <c r="D60" s="24">
        <v>5000</v>
      </c>
      <c r="E60" s="22">
        <v>5142.5980136999997</v>
      </c>
      <c r="F60" s="23">
        <v>9.8303643111636791</v>
      </c>
      <c r="G60" s="22">
        <v>7.6150000000000002</v>
      </c>
    </row>
    <row r="61" spans="1:9" x14ac:dyDescent="0.2">
      <c r="A61" s="21" t="s">
        <v>224</v>
      </c>
      <c r="B61" s="21" t="s">
        <v>223</v>
      </c>
      <c r="C61" s="21" t="s">
        <v>63</v>
      </c>
      <c r="D61" s="24">
        <v>2500</v>
      </c>
      <c r="E61" s="22">
        <v>2664.3986475000002</v>
      </c>
      <c r="F61" s="23">
        <v>5.0931473362920201</v>
      </c>
      <c r="G61" s="22">
        <v>7.6550000000000002</v>
      </c>
    </row>
    <row r="62" spans="1:9" x14ac:dyDescent="0.2">
      <c r="A62" s="21" t="s">
        <v>226</v>
      </c>
      <c r="B62" s="21" t="s">
        <v>225</v>
      </c>
      <c r="C62" s="21" t="s">
        <v>94</v>
      </c>
      <c r="D62" s="24">
        <v>250</v>
      </c>
      <c r="E62" s="22">
        <v>2656.2300955999999</v>
      </c>
      <c r="F62" s="23">
        <v>5.07753269154286</v>
      </c>
      <c r="G62" s="22">
        <v>8.6150000000000002</v>
      </c>
    </row>
    <row r="63" spans="1:9" x14ac:dyDescent="0.2">
      <c r="A63" s="21" t="s">
        <v>1186</v>
      </c>
      <c r="B63" s="21" t="s">
        <v>1187</v>
      </c>
      <c r="C63" s="21" t="s">
        <v>60</v>
      </c>
      <c r="D63" s="24">
        <v>250</v>
      </c>
      <c r="E63" s="22">
        <v>2642.0633607</v>
      </c>
      <c r="F63" s="23">
        <v>5.0504521838314496</v>
      </c>
      <c r="G63" s="22">
        <v>8.16</v>
      </c>
    </row>
    <row r="64" spans="1:9" x14ac:dyDescent="0.2">
      <c r="A64" s="21" t="s">
        <v>228</v>
      </c>
      <c r="B64" s="21" t="s">
        <v>227</v>
      </c>
      <c r="C64" s="21" t="s">
        <v>63</v>
      </c>
      <c r="D64" s="24">
        <v>250</v>
      </c>
      <c r="E64" s="22">
        <v>2549.3791096</v>
      </c>
      <c r="F64" s="23">
        <v>4.87328104352589</v>
      </c>
      <c r="G64" s="22">
        <v>7.9074999999999998</v>
      </c>
    </row>
    <row r="65" spans="1:9" x14ac:dyDescent="0.2">
      <c r="A65" s="21" t="s">
        <v>230</v>
      </c>
      <c r="B65" s="21" t="s">
        <v>229</v>
      </c>
      <c r="C65" s="21" t="s">
        <v>63</v>
      </c>
      <c r="D65" s="24">
        <v>2500</v>
      </c>
      <c r="E65" s="22">
        <v>2538.9102054999998</v>
      </c>
      <c r="F65" s="23">
        <v>4.8532691466271896</v>
      </c>
      <c r="G65" s="22">
        <v>8.0950000000000006</v>
      </c>
    </row>
    <row r="66" spans="1:9" x14ac:dyDescent="0.2">
      <c r="A66" s="21" t="s">
        <v>76</v>
      </c>
      <c r="B66" s="21" t="s">
        <v>75</v>
      </c>
      <c r="C66" s="21" t="s">
        <v>77</v>
      </c>
      <c r="D66" s="24">
        <v>2500</v>
      </c>
      <c r="E66" s="22">
        <v>2537.5280137</v>
      </c>
      <c r="F66" s="23">
        <v>4.8506270095389503</v>
      </c>
      <c r="G66" s="22">
        <v>8.1</v>
      </c>
    </row>
    <row r="67" spans="1:9" x14ac:dyDescent="0.2">
      <c r="A67" s="21" t="s">
        <v>1188</v>
      </c>
      <c r="B67" s="21" t="s">
        <v>1189</v>
      </c>
      <c r="C67" s="21" t="s">
        <v>60</v>
      </c>
      <c r="D67" s="24">
        <v>2500</v>
      </c>
      <c r="E67" s="22">
        <v>2516.6202054999999</v>
      </c>
      <c r="F67" s="23">
        <v>4.8106605624228402</v>
      </c>
      <c r="G67" s="22">
        <v>7.63</v>
      </c>
    </row>
    <row r="68" spans="1:9" x14ac:dyDescent="0.2">
      <c r="A68" s="21" t="s">
        <v>1160</v>
      </c>
      <c r="B68" s="21" t="s">
        <v>1161</v>
      </c>
      <c r="C68" s="21" t="s">
        <v>63</v>
      </c>
      <c r="D68" s="24">
        <v>5</v>
      </c>
      <c r="E68" s="22">
        <v>512.12418490000005</v>
      </c>
      <c r="F68" s="23">
        <v>0.97895408054704702</v>
      </c>
      <c r="G68" s="22">
        <v>7.9450000000000003</v>
      </c>
    </row>
    <row r="69" spans="1:9" x14ac:dyDescent="0.2">
      <c r="A69" s="21" t="s">
        <v>83</v>
      </c>
      <c r="B69" s="21" t="s">
        <v>82</v>
      </c>
      <c r="C69" s="21" t="s">
        <v>63</v>
      </c>
      <c r="D69" s="24">
        <v>500</v>
      </c>
      <c r="E69" s="22">
        <v>508.93411509999999</v>
      </c>
      <c r="F69" s="23">
        <v>0.97285608334242402</v>
      </c>
      <c r="G69" s="22">
        <v>8.0249000000000006</v>
      </c>
    </row>
    <row r="70" spans="1:9" x14ac:dyDescent="0.2">
      <c r="A70" s="21" t="s">
        <v>1138</v>
      </c>
      <c r="B70" s="21" t="s">
        <v>1139</v>
      </c>
      <c r="C70" s="21" t="s">
        <v>63</v>
      </c>
      <c r="D70" s="24">
        <v>18</v>
      </c>
      <c r="E70" s="22">
        <v>186.36458049999999</v>
      </c>
      <c r="F70" s="23">
        <v>0.35624634010506301</v>
      </c>
      <c r="G70" s="22">
        <v>7.2249999999999996</v>
      </c>
    </row>
    <row r="71" spans="1:9" x14ac:dyDescent="0.2">
      <c r="A71" s="20" t="s">
        <v>25</v>
      </c>
      <c r="B71" s="20"/>
      <c r="C71" s="20"/>
      <c r="D71" s="20"/>
      <c r="E71" s="25">
        <f>SUM(E59:E70)</f>
        <v>24455.150532300002</v>
      </c>
      <c r="F71" s="26">
        <f>SUM(F59:F70)</f>
        <v>46.747390788939413</v>
      </c>
      <c r="G71" s="25"/>
      <c r="H71" s="14"/>
      <c r="I71" s="14"/>
    </row>
    <row r="72" spans="1:9" x14ac:dyDescent="0.2">
      <c r="A72" s="21"/>
      <c r="B72" s="21"/>
      <c r="C72" s="21"/>
      <c r="D72" s="21"/>
      <c r="E72" s="22"/>
      <c r="F72" s="23"/>
      <c r="G72" s="22"/>
    </row>
    <row r="73" spans="1:9" x14ac:dyDescent="0.2">
      <c r="A73" s="20" t="s">
        <v>47</v>
      </c>
      <c r="B73" s="21"/>
      <c r="C73" s="21"/>
      <c r="D73" s="21"/>
      <c r="E73" s="22"/>
      <c r="F73" s="23"/>
      <c r="G73" s="22"/>
    </row>
    <row r="74" spans="1:9" x14ac:dyDescent="0.2">
      <c r="A74" s="21" t="s">
        <v>232</v>
      </c>
      <c r="B74" s="21" t="s">
        <v>231</v>
      </c>
      <c r="C74" s="21" t="s">
        <v>48</v>
      </c>
      <c r="D74" s="24">
        <v>5000000</v>
      </c>
      <c r="E74" s="22">
        <v>4992.2219444000002</v>
      </c>
      <c r="F74" s="23">
        <v>9.5429120271310399</v>
      </c>
      <c r="G74" s="22">
        <v>6.9175524098000096</v>
      </c>
    </row>
    <row r="75" spans="1:9" x14ac:dyDescent="0.2">
      <c r="A75" s="21" t="s">
        <v>1111</v>
      </c>
      <c r="B75" s="21" t="s">
        <v>1112</v>
      </c>
      <c r="C75" s="21" t="s">
        <v>48</v>
      </c>
      <c r="D75" s="24">
        <v>1249000</v>
      </c>
      <c r="E75" s="22">
        <v>1273.7879316000001</v>
      </c>
      <c r="F75" s="23">
        <v>2.4349170184862401</v>
      </c>
      <c r="G75" s="22">
        <v>6.9440184453124996</v>
      </c>
    </row>
    <row r="76" spans="1:9" x14ac:dyDescent="0.2">
      <c r="A76" s="21" t="s">
        <v>234</v>
      </c>
      <c r="B76" s="21" t="s">
        <v>233</v>
      </c>
      <c r="C76" s="21" t="s">
        <v>48</v>
      </c>
      <c r="D76" s="24">
        <v>500000</v>
      </c>
      <c r="E76" s="22">
        <v>495.7307778</v>
      </c>
      <c r="F76" s="23">
        <v>0.94761716413536101</v>
      </c>
      <c r="G76" s="22">
        <v>6.9482041800000003</v>
      </c>
    </row>
    <row r="77" spans="1:9" x14ac:dyDescent="0.2">
      <c r="A77" s="20" t="s">
        <v>25</v>
      </c>
      <c r="B77" s="20"/>
      <c r="C77" s="20"/>
      <c r="D77" s="20"/>
      <c r="E77" s="25">
        <f>SUM(E74:E76)</f>
        <v>6761.7406538000005</v>
      </c>
      <c r="F77" s="26">
        <f>SUM(F74:F76)</f>
        <v>12.925446209752641</v>
      </c>
      <c r="G77" s="25"/>
      <c r="H77" s="14"/>
      <c r="I77" s="14"/>
    </row>
    <row r="78" spans="1:9" x14ac:dyDescent="0.2">
      <c r="A78" s="21"/>
      <c r="B78" s="21"/>
      <c r="C78" s="21"/>
      <c r="D78" s="21"/>
      <c r="E78" s="22"/>
      <c r="F78" s="23"/>
      <c r="G78" s="22"/>
    </row>
    <row r="79" spans="1:9" x14ac:dyDescent="0.2">
      <c r="A79" s="20" t="s">
        <v>29</v>
      </c>
      <c r="B79" s="20"/>
      <c r="C79" s="20"/>
      <c r="D79" s="20"/>
      <c r="E79" s="25">
        <f>E56+E71+E77</f>
        <v>51959.511425099998</v>
      </c>
      <c r="F79" s="26">
        <f>F56+F71+F77</f>
        <v>99.323518069674634</v>
      </c>
      <c r="G79" s="25"/>
      <c r="H79" s="14"/>
      <c r="I79" s="14"/>
    </row>
    <row r="80" spans="1:9" x14ac:dyDescent="0.2">
      <c r="A80" s="20"/>
      <c r="B80" s="20"/>
      <c r="C80" s="20"/>
      <c r="D80" s="20"/>
      <c r="E80" s="25"/>
      <c r="F80" s="26"/>
      <c r="G80" s="25"/>
      <c r="H80" s="14"/>
      <c r="I80" s="14"/>
    </row>
    <row r="81" spans="1:9" x14ac:dyDescent="0.2">
      <c r="A81" s="20" t="s">
        <v>31</v>
      </c>
      <c r="B81" s="20"/>
      <c r="C81" s="20"/>
      <c r="D81" s="20"/>
      <c r="E81" s="25">
        <f>E83-(E56+E71+E77)</f>
        <v>353.89071260000492</v>
      </c>
      <c r="F81" s="26">
        <f>F83-(F56+F71+F77)</f>
        <v>0.67648193032536597</v>
      </c>
      <c r="G81" s="25"/>
      <c r="H81" s="14"/>
      <c r="I81" s="14"/>
    </row>
    <row r="82" spans="1:9" x14ac:dyDescent="0.2">
      <c r="A82" s="20"/>
      <c r="B82" s="20"/>
      <c r="C82" s="20"/>
      <c r="D82" s="20"/>
      <c r="E82" s="25"/>
      <c r="F82" s="26"/>
      <c r="G82" s="25"/>
      <c r="H82" s="14"/>
      <c r="I82" s="14"/>
    </row>
    <row r="83" spans="1:9" x14ac:dyDescent="0.2">
      <c r="A83" s="27" t="s">
        <v>30</v>
      </c>
      <c r="B83" s="27"/>
      <c r="C83" s="27"/>
      <c r="D83" s="27"/>
      <c r="E83" s="28">
        <v>52313.402137700003</v>
      </c>
      <c r="F83" s="29">
        <v>100</v>
      </c>
      <c r="G83" s="28"/>
      <c r="H83" s="14"/>
      <c r="I83" s="14"/>
    </row>
    <row r="85" spans="1:9" x14ac:dyDescent="0.2">
      <c r="A85" s="14" t="s">
        <v>33</v>
      </c>
    </row>
    <row r="87" spans="1:9" x14ac:dyDescent="0.2">
      <c r="A87" s="14" t="s">
        <v>34</v>
      </c>
    </row>
    <row r="88" spans="1:9" x14ac:dyDescent="0.2">
      <c r="A88" s="14" t="s">
        <v>35</v>
      </c>
    </row>
    <row r="89" spans="1:9" x14ac:dyDescent="0.2">
      <c r="A89" s="14" t="s">
        <v>36</v>
      </c>
      <c r="B89" s="14"/>
      <c r="C89" s="30" t="s">
        <v>38</v>
      </c>
      <c r="D89" s="14" t="s">
        <v>37</v>
      </c>
    </row>
    <row r="90" spans="1:9" x14ac:dyDescent="0.2">
      <c r="A90" s="7" t="s">
        <v>56</v>
      </c>
      <c r="C90" s="31">
        <v>190.5453</v>
      </c>
      <c r="D90" s="31">
        <v>210.14699999999999</v>
      </c>
    </row>
    <row r="91" spans="1:9" x14ac:dyDescent="0.2">
      <c r="A91" s="7" t="s">
        <v>92</v>
      </c>
      <c r="C91" s="31">
        <v>17.0626</v>
      </c>
      <c r="D91" s="31">
        <v>18.817799999999998</v>
      </c>
    </row>
    <row r="92" spans="1:9" x14ac:dyDescent="0.2">
      <c r="A92" s="7" t="s">
        <v>57</v>
      </c>
      <c r="C92" s="31">
        <v>206.4915</v>
      </c>
      <c r="D92" s="31">
        <v>228.58869999999999</v>
      </c>
    </row>
    <row r="93" spans="1:9" x14ac:dyDescent="0.2">
      <c r="A93" s="7" t="s">
        <v>93</v>
      </c>
      <c r="C93" s="31">
        <v>18.725200000000001</v>
      </c>
      <c r="D93" s="31">
        <v>20.725200000000001</v>
      </c>
    </row>
    <row r="95" spans="1:9" x14ac:dyDescent="0.2">
      <c r="A95" s="7" t="s">
        <v>43</v>
      </c>
    </row>
    <row r="97" spans="1:5" x14ac:dyDescent="0.2">
      <c r="A97" s="14" t="s">
        <v>39</v>
      </c>
      <c r="D97" s="30" t="s">
        <v>46</v>
      </c>
    </row>
    <row r="99" spans="1:5" x14ac:dyDescent="0.2">
      <c r="A99" s="14" t="s">
        <v>1002</v>
      </c>
      <c r="D99" s="34">
        <v>2.2706322949808144</v>
      </c>
      <c r="E99" s="10" t="s">
        <v>44</v>
      </c>
    </row>
    <row r="101" spans="1:5" x14ac:dyDescent="0.2">
      <c r="A101" s="14" t="s">
        <v>45</v>
      </c>
      <c r="D101" s="30" t="s">
        <v>46</v>
      </c>
    </row>
    <row r="103" spans="1:5" x14ac:dyDescent="0.2">
      <c r="A103" s="14" t="s">
        <v>1003</v>
      </c>
    </row>
    <row r="104" spans="1:5" x14ac:dyDescent="0.2">
      <c r="A104" s="61"/>
    </row>
    <row r="105" spans="1:5" x14ac:dyDescent="0.2">
      <c r="A105" s="61" t="s">
        <v>854</v>
      </c>
    </row>
    <row r="106" spans="1:5" x14ac:dyDescent="0.2">
      <c r="A106" s="62"/>
    </row>
    <row r="107" spans="1:5" x14ac:dyDescent="0.2">
      <c r="A107" s="63"/>
    </row>
    <row r="108" spans="1:5" x14ac:dyDescent="0.2">
      <c r="A108" s="63"/>
    </row>
    <row r="109" spans="1:5" x14ac:dyDescent="0.2">
      <c r="A109" s="63"/>
    </row>
    <row r="110" spans="1:5" x14ac:dyDescent="0.2">
      <c r="A110" s="63"/>
    </row>
    <row r="111" spans="1:5" x14ac:dyDescent="0.2">
      <c r="A111" s="63"/>
    </row>
    <row r="112" spans="1:5"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1" t="s">
        <v>1190</v>
      </c>
    </row>
    <row r="120" spans="1:1" x14ac:dyDescent="0.2">
      <c r="A120" s="63"/>
    </row>
    <row r="121" spans="1:1" x14ac:dyDescent="0.2">
      <c r="A121" s="61" t="s">
        <v>855</v>
      </c>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29" spans="1:1" x14ac:dyDescent="0.2">
      <c r="A129" s="63"/>
    </row>
    <row r="130" spans="1:1" x14ac:dyDescent="0.2">
      <c r="A130" s="63"/>
    </row>
    <row r="131" spans="1:1" x14ac:dyDescent="0.2">
      <c r="A131" s="63"/>
    </row>
    <row r="132" spans="1:1" x14ac:dyDescent="0.2">
      <c r="A132" s="63"/>
    </row>
    <row r="133" spans="1:1" x14ac:dyDescent="0.2">
      <c r="A133" s="63"/>
    </row>
    <row r="134" spans="1:1" x14ac:dyDescent="0.2">
      <c r="A134" s="63"/>
    </row>
    <row r="135" spans="1:1" x14ac:dyDescent="0.2">
      <c r="A135" s="63"/>
    </row>
    <row r="136" spans="1:1" x14ac:dyDescent="0.2">
      <c r="A136" s="7" t="s">
        <v>1236</v>
      </c>
    </row>
    <row r="137" spans="1:1" x14ac:dyDescent="0.2">
      <c r="A137" s="62"/>
    </row>
  </sheetData>
  <mergeCells count="1">
    <mergeCell ref="A1:G1"/>
  </mergeCells>
  <conditionalFormatting sqref="F2:F3">
    <cfRule type="cellIs" dxfId="64" priority="2" stopIfTrue="1" operator="between">
      <formula>0.009</formula>
      <formula>-0.009</formula>
    </cfRule>
  </conditionalFormatting>
  <conditionalFormatting sqref="F5:F65536">
    <cfRule type="cellIs" dxfId="63" priority="1" stopIfTrue="1" operator="between">
      <formula>0.009</formula>
      <formula>-0.009</formula>
    </cfRule>
  </conditionalFormatting>
  <hyperlinks>
    <hyperlink ref="A104"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51"/>
  <sheetViews>
    <sheetView workbookViewId="0">
      <selection sqref="A1:G1"/>
    </sheetView>
  </sheetViews>
  <sheetFormatPr defaultColWidth="9.109375" defaultRowHeight="10.199999999999999" x14ac:dyDescent="0.2"/>
  <cols>
    <col min="1" max="1" width="38.6640625" style="7" bestFit="1" customWidth="1"/>
    <col min="2" max="2" width="54.33203125" style="7" bestFit="1" customWidth="1"/>
    <col min="3" max="3" width="25.5546875" style="7" bestFit="1" customWidth="1"/>
    <col min="4" max="4" width="14.6640625" style="7" bestFit="1" customWidth="1"/>
    <col min="5" max="5" width="31.5546875" style="10" customWidth="1"/>
    <col min="6" max="6" width="13.5546875" style="11" bestFit="1" customWidth="1"/>
    <col min="7" max="7" width="4.5546875" style="10" bestFit="1" customWidth="1"/>
    <col min="8" max="16384" width="9.109375" style="7"/>
  </cols>
  <sheetData>
    <row r="1" spans="1:7" s="1" customFormat="1" ht="13.8" x14ac:dyDescent="0.2">
      <c r="A1" s="76" t="s">
        <v>1191</v>
      </c>
      <c r="B1" s="77"/>
      <c r="C1" s="77"/>
      <c r="D1" s="77"/>
      <c r="E1" s="77"/>
      <c r="F1" s="77"/>
      <c r="G1" s="77"/>
    </row>
    <row r="2" spans="1:7" s="1" customFormat="1" ht="12" x14ac:dyDescent="0.25">
      <c r="A2" s="35"/>
      <c r="E2" s="5"/>
      <c r="F2" s="9"/>
      <c r="G2" s="10"/>
    </row>
    <row r="3" spans="1:7" s="1" customFormat="1" ht="12" x14ac:dyDescent="0.2">
      <c r="A3" s="8" t="s">
        <v>7</v>
      </c>
      <c r="B3" s="2"/>
      <c r="C3" s="3"/>
      <c r="D3" s="3"/>
      <c r="E3" s="4"/>
      <c r="F3" s="9"/>
      <c r="G3" s="10"/>
    </row>
    <row r="4" spans="1:7" s="1" customFormat="1" ht="30.75" customHeight="1" x14ac:dyDescent="0.2">
      <c r="A4" s="6" t="s">
        <v>2</v>
      </c>
      <c r="B4" s="6" t="s">
        <v>0</v>
      </c>
      <c r="C4" s="13" t="s">
        <v>4</v>
      </c>
      <c r="D4" s="13" t="s">
        <v>1</v>
      </c>
      <c r="E4" s="52" t="s">
        <v>6</v>
      </c>
      <c r="F4" s="12" t="s">
        <v>3</v>
      </c>
      <c r="G4" s="12" t="s">
        <v>5</v>
      </c>
    </row>
    <row r="5" spans="1:7" x14ac:dyDescent="0.2">
      <c r="A5" s="16" t="s">
        <v>95</v>
      </c>
      <c r="B5" s="17"/>
      <c r="C5" s="17"/>
      <c r="D5" s="17"/>
      <c r="E5" s="18"/>
      <c r="F5" s="19"/>
      <c r="G5" s="18"/>
    </row>
    <row r="6" spans="1:7" x14ac:dyDescent="0.2">
      <c r="A6" s="20" t="s">
        <v>52</v>
      </c>
      <c r="B6" s="21"/>
      <c r="C6" s="21"/>
      <c r="D6" s="21"/>
      <c r="E6" s="22"/>
      <c r="F6" s="23"/>
      <c r="G6" s="22"/>
    </row>
    <row r="7" spans="1:7" x14ac:dyDescent="0.2">
      <c r="A7" s="21" t="s">
        <v>97</v>
      </c>
      <c r="B7" s="21" t="s">
        <v>96</v>
      </c>
      <c r="C7" s="21" t="s">
        <v>98</v>
      </c>
      <c r="D7" s="24">
        <v>30300</v>
      </c>
      <c r="E7" s="22">
        <v>489.57225</v>
      </c>
      <c r="F7" s="23">
        <v>1.98647135719076</v>
      </c>
      <c r="G7" s="22"/>
    </row>
    <row r="8" spans="1:7" x14ac:dyDescent="0.2">
      <c r="A8" s="21" t="s">
        <v>100</v>
      </c>
      <c r="B8" s="21" t="s">
        <v>99</v>
      </c>
      <c r="C8" s="21" t="s">
        <v>98</v>
      </c>
      <c r="D8" s="24">
        <v>33000</v>
      </c>
      <c r="E8" s="22">
        <v>400.91699999999997</v>
      </c>
      <c r="F8" s="23">
        <v>1.6267468940709899</v>
      </c>
      <c r="G8" s="22"/>
    </row>
    <row r="9" spans="1:7" x14ac:dyDescent="0.2">
      <c r="A9" s="21" t="s">
        <v>102</v>
      </c>
      <c r="B9" s="21" t="s">
        <v>101</v>
      </c>
      <c r="C9" s="21" t="s">
        <v>103</v>
      </c>
      <c r="D9" s="24">
        <v>16000</v>
      </c>
      <c r="E9" s="22">
        <v>298.92</v>
      </c>
      <c r="F9" s="23">
        <v>1.2128874095528499</v>
      </c>
      <c r="G9" s="22"/>
    </row>
    <row r="10" spans="1:7" x14ac:dyDescent="0.2">
      <c r="A10" s="21" t="s">
        <v>105</v>
      </c>
      <c r="B10" s="21" t="s">
        <v>104</v>
      </c>
      <c r="C10" s="21" t="s">
        <v>106</v>
      </c>
      <c r="D10" s="24">
        <v>7800</v>
      </c>
      <c r="E10" s="22">
        <v>297.57</v>
      </c>
      <c r="F10" s="23">
        <v>1.2074096964426699</v>
      </c>
      <c r="G10" s="22"/>
    </row>
    <row r="11" spans="1:7" x14ac:dyDescent="0.2">
      <c r="A11" s="21" t="s">
        <v>108</v>
      </c>
      <c r="B11" s="21" t="s">
        <v>107</v>
      </c>
      <c r="C11" s="21" t="s">
        <v>109</v>
      </c>
      <c r="D11" s="24">
        <v>15000</v>
      </c>
      <c r="E11" s="22">
        <v>223.73249999999999</v>
      </c>
      <c r="F11" s="23">
        <v>0.907809221055077</v>
      </c>
      <c r="G11" s="22"/>
    </row>
    <row r="12" spans="1:7" x14ac:dyDescent="0.2">
      <c r="A12" s="21" t="s">
        <v>111</v>
      </c>
      <c r="B12" s="21" t="s">
        <v>110</v>
      </c>
      <c r="C12" s="21" t="s">
        <v>112</v>
      </c>
      <c r="D12" s="24">
        <v>7200</v>
      </c>
      <c r="E12" s="22">
        <v>216.78120000000001</v>
      </c>
      <c r="F12" s="23">
        <v>0.879603867615947</v>
      </c>
      <c r="G12" s="22"/>
    </row>
    <row r="13" spans="1:7" x14ac:dyDescent="0.2">
      <c r="A13" s="21" t="s">
        <v>114</v>
      </c>
      <c r="B13" s="21" t="s">
        <v>113</v>
      </c>
      <c r="C13" s="21" t="s">
        <v>98</v>
      </c>
      <c r="D13" s="24">
        <v>22500</v>
      </c>
      <c r="E13" s="22">
        <v>196.29</v>
      </c>
      <c r="F13" s="23">
        <v>0.79645948622082596</v>
      </c>
      <c r="G13" s="22"/>
    </row>
    <row r="14" spans="1:7" x14ac:dyDescent="0.2">
      <c r="A14" s="21" t="s">
        <v>116</v>
      </c>
      <c r="B14" s="21" t="s">
        <v>115</v>
      </c>
      <c r="C14" s="21" t="s">
        <v>103</v>
      </c>
      <c r="D14" s="24">
        <v>11300</v>
      </c>
      <c r="E14" s="22">
        <v>185.6138</v>
      </c>
      <c r="F14" s="23">
        <v>0.75314010791938102</v>
      </c>
      <c r="G14" s="22"/>
    </row>
    <row r="15" spans="1:7" x14ac:dyDescent="0.2">
      <c r="A15" s="21" t="s">
        <v>120</v>
      </c>
      <c r="B15" s="21" t="s">
        <v>119</v>
      </c>
      <c r="C15" s="21" t="s">
        <v>121</v>
      </c>
      <c r="D15" s="24">
        <v>15000</v>
      </c>
      <c r="E15" s="22">
        <v>173.4975</v>
      </c>
      <c r="F15" s="23">
        <v>0.70397742987721101</v>
      </c>
      <c r="G15" s="22"/>
    </row>
    <row r="16" spans="1:7" x14ac:dyDescent="0.2">
      <c r="A16" s="21" t="s">
        <v>118</v>
      </c>
      <c r="B16" s="21" t="s">
        <v>117</v>
      </c>
      <c r="C16" s="21" t="s">
        <v>98</v>
      </c>
      <c r="D16" s="24">
        <v>14200</v>
      </c>
      <c r="E16" s="22">
        <v>165.58619999999999</v>
      </c>
      <c r="F16" s="23">
        <v>0.67187681378194997</v>
      </c>
      <c r="G16" s="22"/>
    </row>
    <row r="17" spans="1:7" x14ac:dyDescent="0.2">
      <c r="A17" s="21" t="s">
        <v>123</v>
      </c>
      <c r="B17" s="21" t="s">
        <v>122</v>
      </c>
      <c r="C17" s="21" t="s">
        <v>124</v>
      </c>
      <c r="D17" s="24">
        <v>38300</v>
      </c>
      <c r="E17" s="22">
        <v>159.328</v>
      </c>
      <c r="F17" s="23">
        <v>0.64648375882924103</v>
      </c>
      <c r="G17" s="22"/>
    </row>
    <row r="18" spans="1:7" x14ac:dyDescent="0.2">
      <c r="A18" s="21" t="s">
        <v>126</v>
      </c>
      <c r="B18" s="21" t="s">
        <v>125</v>
      </c>
      <c r="C18" s="21" t="s">
        <v>127</v>
      </c>
      <c r="D18" s="24">
        <v>67500</v>
      </c>
      <c r="E18" s="22">
        <v>154.87875</v>
      </c>
      <c r="F18" s="23">
        <v>0.62843063656591702</v>
      </c>
      <c r="G18" s="22"/>
    </row>
    <row r="19" spans="1:7" x14ac:dyDescent="0.2">
      <c r="A19" s="21" t="s">
        <v>129</v>
      </c>
      <c r="B19" s="21" t="s">
        <v>128</v>
      </c>
      <c r="C19" s="21" t="s">
        <v>130</v>
      </c>
      <c r="D19" s="24">
        <v>8800</v>
      </c>
      <c r="E19" s="22">
        <v>151.30279999999999</v>
      </c>
      <c r="F19" s="23">
        <v>0.61392098605009104</v>
      </c>
      <c r="G19" s="22"/>
    </row>
    <row r="20" spans="1:7" x14ac:dyDescent="0.2">
      <c r="A20" s="21" t="s">
        <v>138</v>
      </c>
      <c r="B20" s="21" t="s">
        <v>137</v>
      </c>
      <c r="C20" s="21" t="s">
        <v>139</v>
      </c>
      <c r="D20" s="24">
        <v>20900</v>
      </c>
      <c r="E20" s="22">
        <v>140.8869</v>
      </c>
      <c r="F20" s="23">
        <v>0.57165779198759403</v>
      </c>
      <c r="G20" s="22"/>
    </row>
    <row r="21" spans="1:7" x14ac:dyDescent="0.2">
      <c r="A21" s="21" t="s">
        <v>132</v>
      </c>
      <c r="B21" s="21" t="s">
        <v>131</v>
      </c>
      <c r="C21" s="21" t="s">
        <v>133</v>
      </c>
      <c r="D21" s="24">
        <v>30600</v>
      </c>
      <c r="E21" s="22">
        <v>138.1284</v>
      </c>
      <c r="F21" s="23">
        <v>0.56046499819911799</v>
      </c>
      <c r="G21" s="22"/>
    </row>
    <row r="22" spans="1:7" x14ac:dyDescent="0.2">
      <c r="A22" s="21" t="s">
        <v>135</v>
      </c>
      <c r="B22" s="21" t="s">
        <v>134</v>
      </c>
      <c r="C22" s="21" t="s">
        <v>136</v>
      </c>
      <c r="D22" s="24">
        <v>9200</v>
      </c>
      <c r="E22" s="22">
        <v>130.02359999999999</v>
      </c>
      <c r="F22" s="23">
        <v>0.52757924322473004</v>
      </c>
      <c r="G22" s="22"/>
    </row>
    <row r="23" spans="1:7" x14ac:dyDescent="0.2">
      <c r="A23" s="21" t="s">
        <v>141</v>
      </c>
      <c r="B23" s="21" t="s">
        <v>140</v>
      </c>
      <c r="C23" s="21" t="s">
        <v>142</v>
      </c>
      <c r="D23" s="24">
        <v>1900</v>
      </c>
      <c r="E23" s="22">
        <v>125.69070000000001</v>
      </c>
      <c r="F23" s="23">
        <v>0.50999821868019801</v>
      </c>
      <c r="G23" s="22"/>
    </row>
    <row r="24" spans="1:7" x14ac:dyDescent="0.2">
      <c r="A24" s="21" t="s">
        <v>144</v>
      </c>
      <c r="B24" s="21" t="s">
        <v>143</v>
      </c>
      <c r="C24" s="21" t="s">
        <v>145</v>
      </c>
      <c r="D24" s="24">
        <v>8300</v>
      </c>
      <c r="E24" s="22">
        <v>120.599</v>
      </c>
      <c r="F24" s="23">
        <v>0.48933831361121499</v>
      </c>
      <c r="G24" s="22"/>
    </row>
    <row r="25" spans="1:7" x14ac:dyDescent="0.2">
      <c r="A25" s="21" t="s">
        <v>147</v>
      </c>
      <c r="B25" s="21" t="s">
        <v>146</v>
      </c>
      <c r="C25" s="21" t="s">
        <v>148</v>
      </c>
      <c r="D25" s="24">
        <v>37000</v>
      </c>
      <c r="E25" s="22">
        <v>116.9385</v>
      </c>
      <c r="F25" s="23">
        <v>0.47448559595208201</v>
      </c>
      <c r="G25" s="22"/>
    </row>
    <row r="26" spans="1:7" x14ac:dyDescent="0.2">
      <c r="A26" s="21" t="s">
        <v>150</v>
      </c>
      <c r="B26" s="21" t="s">
        <v>149</v>
      </c>
      <c r="C26" s="21" t="s">
        <v>98</v>
      </c>
      <c r="D26" s="24">
        <v>8000</v>
      </c>
      <c r="E26" s="22">
        <v>114.224</v>
      </c>
      <c r="F26" s="23">
        <v>0.46347133503534399</v>
      </c>
      <c r="G26" s="22"/>
    </row>
    <row r="27" spans="1:7" x14ac:dyDescent="0.2">
      <c r="A27" s="21" t="s">
        <v>155</v>
      </c>
      <c r="B27" s="21" t="s">
        <v>154</v>
      </c>
      <c r="C27" s="21" t="s">
        <v>121</v>
      </c>
      <c r="D27" s="24">
        <v>850</v>
      </c>
      <c r="E27" s="22">
        <v>111.4843</v>
      </c>
      <c r="F27" s="23">
        <v>0.45235482347388301</v>
      </c>
      <c r="G27" s="22"/>
    </row>
    <row r="28" spans="1:7" x14ac:dyDescent="0.2">
      <c r="A28" s="21" t="s">
        <v>152</v>
      </c>
      <c r="B28" s="21" t="s">
        <v>151</v>
      </c>
      <c r="C28" s="21" t="s">
        <v>153</v>
      </c>
      <c r="D28" s="24">
        <v>18600</v>
      </c>
      <c r="E28" s="22">
        <v>111.3768</v>
      </c>
      <c r="F28" s="23">
        <v>0.45191863520770098</v>
      </c>
      <c r="G28" s="22"/>
    </row>
    <row r="29" spans="1:7" x14ac:dyDescent="0.2">
      <c r="A29" s="21" t="s">
        <v>165</v>
      </c>
      <c r="B29" s="21" t="s">
        <v>164</v>
      </c>
      <c r="C29" s="21" t="s">
        <v>166</v>
      </c>
      <c r="D29" s="24">
        <v>15300</v>
      </c>
      <c r="E29" s="22">
        <v>109.47150000000001</v>
      </c>
      <c r="F29" s="23">
        <v>0.444187756104861</v>
      </c>
      <c r="G29" s="22"/>
    </row>
    <row r="30" spans="1:7" x14ac:dyDescent="0.2">
      <c r="A30" s="21" t="s">
        <v>157</v>
      </c>
      <c r="B30" s="21" t="s">
        <v>156</v>
      </c>
      <c r="C30" s="21" t="s">
        <v>153</v>
      </c>
      <c r="D30" s="24">
        <v>6500</v>
      </c>
      <c r="E30" s="22">
        <v>107.37025</v>
      </c>
      <c r="F30" s="23">
        <v>0.43566179708799102</v>
      </c>
      <c r="G30" s="22"/>
    </row>
    <row r="31" spans="1:7" x14ac:dyDescent="0.2">
      <c r="A31" s="21" t="s">
        <v>171</v>
      </c>
      <c r="B31" s="21" t="s">
        <v>170</v>
      </c>
      <c r="C31" s="21" t="s">
        <v>103</v>
      </c>
      <c r="D31" s="24">
        <v>6600</v>
      </c>
      <c r="E31" s="22">
        <v>102.5904</v>
      </c>
      <c r="F31" s="23">
        <v>0.41626724374746099</v>
      </c>
      <c r="G31" s="22"/>
    </row>
    <row r="32" spans="1:7" x14ac:dyDescent="0.2">
      <c r="A32" s="21" t="s">
        <v>168</v>
      </c>
      <c r="B32" s="21" t="s">
        <v>167</v>
      </c>
      <c r="C32" s="21" t="s">
        <v>169</v>
      </c>
      <c r="D32" s="24">
        <v>30000</v>
      </c>
      <c r="E32" s="22">
        <v>100.26</v>
      </c>
      <c r="F32" s="23">
        <v>0.40681149364970198</v>
      </c>
      <c r="G32" s="22"/>
    </row>
    <row r="33" spans="1:7" x14ac:dyDescent="0.2">
      <c r="A33" s="21" t="s">
        <v>159</v>
      </c>
      <c r="B33" s="21" t="s">
        <v>158</v>
      </c>
      <c r="C33" s="21" t="s">
        <v>160</v>
      </c>
      <c r="D33" s="24">
        <v>8000</v>
      </c>
      <c r="E33" s="22">
        <v>98.736000000000004</v>
      </c>
      <c r="F33" s="23">
        <v>0.40062776418309398</v>
      </c>
      <c r="G33" s="22"/>
    </row>
    <row r="34" spans="1:7" x14ac:dyDescent="0.2">
      <c r="A34" s="21" t="s">
        <v>173</v>
      </c>
      <c r="B34" s="21" t="s">
        <v>172</v>
      </c>
      <c r="C34" s="21" t="s">
        <v>174</v>
      </c>
      <c r="D34" s="24">
        <v>37000</v>
      </c>
      <c r="E34" s="22">
        <v>89.158900000000003</v>
      </c>
      <c r="F34" s="23">
        <v>0.36176805586639199</v>
      </c>
      <c r="G34" s="22"/>
    </row>
    <row r="35" spans="1:7" x14ac:dyDescent="0.2">
      <c r="A35" s="21" t="s">
        <v>176</v>
      </c>
      <c r="B35" s="21" t="s">
        <v>175</v>
      </c>
      <c r="C35" s="21" t="s">
        <v>177</v>
      </c>
      <c r="D35" s="24">
        <v>2500</v>
      </c>
      <c r="E35" s="22">
        <v>87.923749999999998</v>
      </c>
      <c r="F35" s="23">
        <v>0.35675635412709999</v>
      </c>
      <c r="G35" s="22"/>
    </row>
    <row r="36" spans="1:7" x14ac:dyDescent="0.2">
      <c r="A36" s="21" t="s">
        <v>179</v>
      </c>
      <c r="B36" s="21" t="s">
        <v>178</v>
      </c>
      <c r="C36" s="21" t="s">
        <v>130</v>
      </c>
      <c r="D36" s="24">
        <v>7000</v>
      </c>
      <c r="E36" s="22">
        <v>79.292500000000004</v>
      </c>
      <c r="F36" s="23">
        <v>0.32173449391800302</v>
      </c>
      <c r="G36" s="22"/>
    </row>
    <row r="37" spans="1:7" x14ac:dyDescent="0.2">
      <c r="A37" s="21" t="s">
        <v>186</v>
      </c>
      <c r="B37" s="21" t="s">
        <v>185</v>
      </c>
      <c r="C37" s="21" t="s">
        <v>187</v>
      </c>
      <c r="D37" s="24">
        <v>10000</v>
      </c>
      <c r="E37" s="22">
        <v>72.685000000000002</v>
      </c>
      <c r="F37" s="23">
        <v>0.29492413141759999</v>
      </c>
      <c r="G37" s="22"/>
    </row>
    <row r="38" spans="1:7" x14ac:dyDescent="0.2">
      <c r="A38" s="21" t="s">
        <v>189</v>
      </c>
      <c r="B38" s="21" t="s">
        <v>188</v>
      </c>
      <c r="C38" s="21" t="s">
        <v>190</v>
      </c>
      <c r="D38" s="24">
        <v>600</v>
      </c>
      <c r="E38" s="22">
        <v>71.3232</v>
      </c>
      <c r="F38" s="23">
        <v>0.28939853903726798</v>
      </c>
      <c r="G38" s="22"/>
    </row>
    <row r="39" spans="1:7" x14ac:dyDescent="0.2">
      <c r="A39" s="21" t="s">
        <v>184</v>
      </c>
      <c r="B39" s="21" t="s">
        <v>183</v>
      </c>
      <c r="C39" s="21" t="s">
        <v>142</v>
      </c>
      <c r="D39" s="24">
        <v>3100</v>
      </c>
      <c r="E39" s="22">
        <v>65.685900000000004</v>
      </c>
      <c r="F39" s="23">
        <v>0.26652482635871699</v>
      </c>
      <c r="G39" s="22"/>
    </row>
    <row r="40" spans="1:7" x14ac:dyDescent="0.2">
      <c r="A40" s="21" t="s">
        <v>181</v>
      </c>
      <c r="B40" s="21" t="s">
        <v>180</v>
      </c>
      <c r="C40" s="21" t="s">
        <v>182</v>
      </c>
      <c r="D40" s="24">
        <v>4000</v>
      </c>
      <c r="E40" s="22">
        <v>65.052000000000007</v>
      </c>
      <c r="F40" s="23">
        <v>0.26395273573609002</v>
      </c>
      <c r="G40" s="22"/>
    </row>
    <row r="41" spans="1:7" x14ac:dyDescent="0.2">
      <c r="A41" s="21" t="s">
        <v>192</v>
      </c>
      <c r="B41" s="21" t="s">
        <v>191</v>
      </c>
      <c r="C41" s="21" t="s">
        <v>182</v>
      </c>
      <c r="D41" s="24">
        <v>1500</v>
      </c>
      <c r="E41" s="22">
        <v>62.078249999999997</v>
      </c>
      <c r="F41" s="23">
        <v>0.25188655102393398</v>
      </c>
      <c r="G41" s="22"/>
    </row>
    <row r="42" spans="1:7" x14ac:dyDescent="0.2">
      <c r="A42" s="21" t="s">
        <v>215</v>
      </c>
      <c r="B42" s="21" t="s">
        <v>214</v>
      </c>
      <c r="C42" s="21" t="s">
        <v>216</v>
      </c>
      <c r="D42" s="24">
        <v>2300</v>
      </c>
      <c r="E42" s="22">
        <v>60.832700000000003</v>
      </c>
      <c r="F42" s="23">
        <v>0.24683265060586701</v>
      </c>
      <c r="G42" s="22"/>
    </row>
    <row r="43" spans="1:7" x14ac:dyDescent="0.2">
      <c r="A43" s="21" t="s">
        <v>197</v>
      </c>
      <c r="B43" s="21" t="s">
        <v>196</v>
      </c>
      <c r="C43" s="21" t="s">
        <v>109</v>
      </c>
      <c r="D43" s="24">
        <v>5200</v>
      </c>
      <c r="E43" s="22">
        <v>59.144799999999996</v>
      </c>
      <c r="F43" s="23">
        <v>0.23998388619203001</v>
      </c>
      <c r="G43" s="22"/>
    </row>
    <row r="44" spans="1:7" x14ac:dyDescent="0.2">
      <c r="A44" s="21" t="s">
        <v>194</v>
      </c>
      <c r="B44" s="21" t="s">
        <v>193</v>
      </c>
      <c r="C44" s="21" t="s">
        <v>195</v>
      </c>
      <c r="D44" s="24">
        <v>35400</v>
      </c>
      <c r="E44" s="22">
        <v>58.526820000000001</v>
      </c>
      <c r="F44" s="23">
        <v>0.237476392008451</v>
      </c>
      <c r="G44" s="22"/>
    </row>
    <row r="45" spans="1:7" x14ac:dyDescent="0.2">
      <c r="A45" s="21" t="s">
        <v>201</v>
      </c>
      <c r="B45" s="21" t="s">
        <v>200</v>
      </c>
      <c r="C45" s="21" t="s">
        <v>202</v>
      </c>
      <c r="D45" s="24">
        <v>3200</v>
      </c>
      <c r="E45" s="22">
        <v>58.108800000000002</v>
      </c>
      <c r="F45" s="23">
        <v>0.23578024857562199</v>
      </c>
      <c r="G45" s="22"/>
    </row>
    <row r="46" spans="1:7" x14ac:dyDescent="0.2">
      <c r="A46" s="21" t="s">
        <v>199</v>
      </c>
      <c r="B46" s="21" t="s">
        <v>198</v>
      </c>
      <c r="C46" s="21" t="s">
        <v>190</v>
      </c>
      <c r="D46" s="24">
        <v>3000</v>
      </c>
      <c r="E46" s="22">
        <v>55.516500000000001</v>
      </c>
      <c r="F46" s="23">
        <v>0.22526182213448701</v>
      </c>
      <c r="G46" s="22"/>
    </row>
    <row r="47" spans="1:7" x14ac:dyDescent="0.2">
      <c r="A47" s="21" t="s">
        <v>204</v>
      </c>
      <c r="B47" s="21" t="s">
        <v>203</v>
      </c>
      <c r="C47" s="21" t="s">
        <v>153</v>
      </c>
      <c r="D47" s="24">
        <v>25000</v>
      </c>
      <c r="E47" s="22">
        <v>46.8825</v>
      </c>
      <c r="F47" s="23">
        <v>0.19022880362090699</v>
      </c>
      <c r="G47" s="22"/>
    </row>
    <row r="48" spans="1:7" x14ac:dyDescent="0.2">
      <c r="A48" s="21" t="s">
        <v>206</v>
      </c>
      <c r="B48" s="21" t="s">
        <v>205</v>
      </c>
      <c r="C48" s="21" t="s">
        <v>153</v>
      </c>
      <c r="D48" s="24">
        <v>31000</v>
      </c>
      <c r="E48" s="22">
        <v>46.676699999999997</v>
      </c>
      <c r="F48" s="23">
        <v>0.18939375668899899</v>
      </c>
      <c r="G48" s="22"/>
    </row>
    <row r="49" spans="1:9" x14ac:dyDescent="0.2">
      <c r="A49" s="21" t="s">
        <v>210</v>
      </c>
      <c r="B49" s="21" t="s">
        <v>209</v>
      </c>
      <c r="C49" s="21" t="s">
        <v>103</v>
      </c>
      <c r="D49" s="24">
        <v>4000</v>
      </c>
      <c r="E49" s="22">
        <v>38.781999999999996</v>
      </c>
      <c r="F49" s="23">
        <v>0.15736049617716699</v>
      </c>
      <c r="G49" s="22"/>
    </row>
    <row r="50" spans="1:9" x14ac:dyDescent="0.2">
      <c r="A50" s="21" t="s">
        <v>212</v>
      </c>
      <c r="B50" s="21" t="s">
        <v>211</v>
      </c>
      <c r="C50" s="21" t="s">
        <v>213</v>
      </c>
      <c r="D50" s="24">
        <v>2500</v>
      </c>
      <c r="E50" s="22">
        <v>37.752499999999998</v>
      </c>
      <c r="F50" s="23">
        <v>0.15318323273499301</v>
      </c>
      <c r="G50" s="22"/>
    </row>
    <row r="51" spans="1:9" x14ac:dyDescent="0.2">
      <c r="A51" s="21" t="s">
        <v>222</v>
      </c>
      <c r="B51" s="21" t="s">
        <v>221</v>
      </c>
      <c r="C51" s="21" t="s">
        <v>133</v>
      </c>
      <c r="D51" s="24">
        <v>2000</v>
      </c>
      <c r="E51" s="22">
        <v>30.751999999999999</v>
      </c>
      <c r="F51" s="23">
        <v>0.124778247084736</v>
      </c>
      <c r="G51" s="22"/>
    </row>
    <row r="52" spans="1:9" x14ac:dyDescent="0.2">
      <c r="A52" s="21" t="s">
        <v>220</v>
      </c>
      <c r="B52" s="21" t="s">
        <v>219</v>
      </c>
      <c r="C52" s="21" t="s">
        <v>109</v>
      </c>
      <c r="D52" s="24">
        <v>7000</v>
      </c>
      <c r="E52" s="22">
        <v>30.320499999999999</v>
      </c>
      <c r="F52" s="23">
        <v>0.12302740767211</v>
      </c>
      <c r="G52" s="22"/>
    </row>
    <row r="53" spans="1:9" x14ac:dyDescent="0.2">
      <c r="A53" s="21" t="s">
        <v>218</v>
      </c>
      <c r="B53" s="21" t="s">
        <v>217</v>
      </c>
      <c r="C53" s="21" t="s">
        <v>216</v>
      </c>
      <c r="D53" s="24">
        <v>5000</v>
      </c>
      <c r="E53" s="22">
        <v>27.47</v>
      </c>
      <c r="F53" s="23">
        <v>0.111461317879088</v>
      </c>
      <c r="G53" s="22"/>
    </row>
    <row r="54" spans="1:9" x14ac:dyDescent="0.2">
      <c r="A54" s="20" t="s">
        <v>25</v>
      </c>
      <c r="B54" s="20"/>
      <c r="C54" s="20"/>
      <c r="D54" s="20"/>
      <c r="E54" s="25">
        <f>SUM(E7:E53)</f>
        <v>5885.7356699999991</v>
      </c>
      <c r="F54" s="26">
        <f>SUM(F7:F53)</f>
        <v>23.881756624177449</v>
      </c>
      <c r="G54" s="25"/>
      <c r="H54" s="14"/>
      <c r="I54" s="14"/>
    </row>
    <row r="55" spans="1:9" x14ac:dyDescent="0.2">
      <c r="A55" s="21"/>
      <c r="B55" s="21"/>
      <c r="C55" s="21"/>
      <c r="D55" s="21"/>
      <c r="E55" s="22"/>
      <c r="F55" s="23"/>
      <c r="G55" s="22"/>
    </row>
    <row r="56" spans="1:9" x14ac:dyDescent="0.2">
      <c r="A56" s="20" t="s">
        <v>51</v>
      </c>
      <c r="B56" s="21"/>
      <c r="C56" s="21"/>
      <c r="D56" s="21"/>
      <c r="E56" s="22"/>
      <c r="F56" s="23"/>
      <c r="G56" s="22"/>
    </row>
    <row r="57" spans="1:9" x14ac:dyDescent="0.2">
      <c r="A57" s="20" t="s">
        <v>52</v>
      </c>
      <c r="B57" s="21"/>
      <c r="C57" s="21"/>
      <c r="D57" s="21"/>
      <c r="E57" s="22"/>
      <c r="F57" s="23"/>
      <c r="G57" s="22"/>
    </row>
    <row r="58" spans="1:9" x14ac:dyDescent="0.2">
      <c r="A58" s="21" t="s">
        <v>72</v>
      </c>
      <c r="B58" s="21" t="s">
        <v>71</v>
      </c>
      <c r="C58" s="21" t="s">
        <v>63</v>
      </c>
      <c r="D58" s="24">
        <v>2000</v>
      </c>
      <c r="E58" s="22">
        <v>2057.0392055000002</v>
      </c>
      <c r="F58" s="23">
        <v>8.3465708326895207</v>
      </c>
      <c r="G58" s="22">
        <v>7.6150000000000002</v>
      </c>
    </row>
    <row r="59" spans="1:9" x14ac:dyDescent="0.2">
      <c r="A59" s="21" t="s">
        <v>68</v>
      </c>
      <c r="B59" s="21" t="s">
        <v>67</v>
      </c>
      <c r="C59" s="21" t="s">
        <v>66</v>
      </c>
      <c r="D59" s="24">
        <v>1500</v>
      </c>
      <c r="E59" s="22">
        <v>1607.9957459</v>
      </c>
      <c r="F59" s="23">
        <v>6.52454768773136</v>
      </c>
      <c r="G59" s="22">
        <v>7.5978000000000003</v>
      </c>
    </row>
    <row r="60" spans="1:9" x14ac:dyDescent="0.2">
      <c r="A60" s="21" t="s">
        <v>224</v>
      </c>
      <c r="B60" s="21" t="s">
        <v>223</v>
      </c>
      <c r="C60" s="21" t="s">
        <v>63</v>
      </c>
      <c r="D60" s="24">
        <v>1500</v>
      </c>
      <c r="E60" s="22">
        <v>1598.6391885</v>
      </c>
      <c r="F60" s="23">
        <v>6.4865828454082699</v>
      </c>
      <c r="G60" s="22">
        <v>7.6550000000000002</v>
      </c>
    </row>
    <row r="61" spans="1:9" x14ac:dyDescent="0.2">
      <c r="A61" s="21" t="s">
        <v>54</v>
      </c>
      <c r="B61" s="21" t="s">
        <v>53</v>
      </c>
      <c r="C61" s="21" t="s">
        <v>55</v>
      </c>
      <c r="D61" s="24">
        <v>1500</v>
      </c>
      <c r="E61" s="22">
        <v>1552.5820656000001</v>
      </c>
      <c r="F61" s="23">
        <v>6.2997030632403304</v>
      </c>
      <c r="G61" s="22">
        <v>7.8449999999999998</v>
      </c>
    </row>
    <row r="62" spans="1:9" x14ac:dyDescent="0.2">
      <c r="A62" s="21" t="s">
        <v>1192</v>
      </c>
      <c r="B62" s="21" t="s">
        <v>1193</v>
      </c>
      <c r="C62" s="21" t="s">
        <v>94</v>
      </c>
      <c r="D62" s="24">
        <v>100</v>
      </c>
      <c r="E62" s="22">
        <v>1060.8930492</v>
      </c>
      <c r="F62" s="23">
        <v>4.3046427882270004</v>
      </c>
      <c r="G62" s="22">
        <v>8.0417000000000005</v>
      </c>
    </row>
    <row r="63" spans="1:9" x14ac:dyDescent="0.2">
      <c r="A63" s="21" t="s">
        <v>1194</v>
      </c>
      <c r="B63" s="21" t="s">
        <v>1195</v>
      </c>
      <c r="C63" s="21" t="s">
        <v>63</v>
      </c>
      <c r="D63" s="24">
        <v>1000</v>
      </c>
      <c r="E63" s="22">
        <v>1038.8990437</v>
      </c>
      <c r="F63" s="23">
        <v>4.2154006754323197</v>
      </c>
      <c r="G63" s="22">
        <v>8.3112499999999994</v>
      </c>
    </row>
    <row r="64" spans="1:9" x14ac:dyDescent="0.2">
      <c r="A64" s="21" t="s">
        <v>228</v>
      </c>
      <c r="B64" s="21" t="s">
        <v>227</v>
      </c>
      <c r="C64" s="21" t="s">
        <v>63</v>
      </c>
      <c r="D64" s="24">
        <v>100</v>
      </c>
      <c r="E64" s="22">
        <v>1019.7516438</v>
      </c>
      <c r="F64" s="23">
        <v>4.1377088506484796</v>
      </c>
      <c r="G64" s="22">
        <v>7.9074999999999998</v>
      </c>
    </row>
    <row r="65" spans="1:9" x14ac:dyDescent="0.2">
      <c r="A65" s="21" t="s">
        <v>1196</v>
      </c>
      <c r="B65" s="21" t="s">
        <v>1197</v>
      </c>
      <c r="C65" s="21" t="s">
        <v>1198</v>
      </c>
      <c r="D65" s="24">
        <v>500</v>
      </c>
      <c r="E65" s="22">
        <v>515.55467120000003</v>
      </c>
      <c r="F65" s="23">
        <v>2.0918967269993298</v>
      </c>
      <c r="G65" s="22">
        <v>8.3450000000000006</v>
      </c>
    </row>
    <row r="66" spans="1:9" x14ac:dyDescent="0.2">
      <c r="A66" s="21" t="s">
        <v>83</v>
      </c>
      <c r="B66" s="21" t="s">
        <v>82</v>
      </c>
      <c r="C66" s="21" t="s">
        <v>63</v>
      </c>
      <c r="D66" s="24">
        <v>500</v>
      </c>
      <c r="E66" s="22">
        <v>508.93411509999999</v>
      </c>
      <c r="F66" s="23">
        <v>2.0650333885210501</v>
      </c>
      <c r="G66" s="22">
        <v>8.0249000000000006</v>
      </c>
    </row>
    <row r="67" spans="1:9" x14ac:dyDescent="0.2">
      <c r="A67" s="21" t="s">
        <v>230</v>
      </c>
      <c r="B67" s="21" t="s">
        <v>229</v>
      </c>
      <c r="C67" s="21" t="s">
        <v>63</v>
      </c>
      <c r="D67" s="24">
        <v>500</v>
      </c>
      <c r="E67" s="22">
        <v>507.78204110000001</v>
      </c>
      <c r="F67" s="23">
        <v>2.06035877307386</v>
      </c>
      <c r="G67" s="22">
        <v>8.0950000000000006</v>
      </c>
    </row>
    <row r="68" spans="1:9" x14ac:dyDescent="0.2">
      <c r="A68" s="21" t="s">
        <v>1138</v>
      </c>
      <c r="B68" s="21" t="s">
        <v>1139</v>
      </c>
      <c r="C68" s="21" t="s">
        <v>63</v>
      </c>
      <c r="D68" s="24">
        <v>20</v>
      </c>
      <c r="E68" s="22">
        <v>207.07175620000001</v>
      </c>
      <c r="F68" s="23">
        <v>0.84020716569308795</v>
      </c>
      <c r="G68" s="22">
        <v>7.2249999999999996</v>
      </c>
    </row>
    <row r="69" spans="1:9" x14ac:dyDescent="0.2">
      <c r="A69" s="20" t="s">
        <v>25</v>
      </c>
      <c r="B69" s="20"/>
      <c r="C69" s="20"/>
      <c r="D69" s="20"/>
      <c r="E69" s="25">
        <f>SUM(E57:E68)</f>
        <v>11675.1425258</v>
      </c>
      <c r="F69" s="26">
        <f>SUM(F57:F68)</f>
        <v>47.372652797664607</v>
      </c>
      <c r="G69" s="25"/>
      <c r="H69" s="14"/>
      <c r="I69" s="14"/>
    </row>
    <row r="70" spans="1:9" x14ac:dyDescent="0.2">
      <c r="A70" s="21"/>
      <c r="B70" s="21"/>
      <c r="C70" s="21"/>
      <c r="D70" s="21"/>
      <c r="E70" s="22"/>
      <c r="F70" s="23"/>
      <c r="G70" s="22"/>
    </row>
    <row r="71" spans="1:9" x14ac:dyDescent="0.2">
      <c r="A71" s="20" t="s">
        <v>47</v>
      </c>
      <c r="B71" s="21"/>
      <c r="C71" s="21"/>
      <c r="D71" s="21"/>
      <c r="E71" s="22"/>
      <c r="F71" s="23"/>
      <c r="G71" s="22"/>
    </row>
    <row r="72" spans="1:9" x14ac:dyDescent="0.2">
      <c r="A72" s="21" t="s">
        <v>1199</v>
      </c>
      <c r="B72" s="21" t="s">
        <v>1200</v>
      </c>
      <c r="C72" s="21" t="s">
        <v>48</v>
      </c>
      <c r="D72" s="24">
        <v>3000000</v>
      </c>
      <c r="E72" s="22">
        <v>2967.8693333000001</v>
      </c>
      <c r="F72" s="23">
        <v>12.0423235232088</v>
      </c>
      <c r="G72" s="22">
        <v>6.9451872224500102</v>
      </c>
    </row>
    <row r="73" spans="1:9" x14ac:dyDescent="0.2">
      <c r="A73" s="21" t="s">
        <v>236</v>
      </c>
      <c r="B73" s="21" t="s">
        <v>235</v>
      </c>
      <c r="C73" s="21" t="s">
        <v>48</v>
      </c>
      <c r="D73" s="24">
        <v>2000000</v>
      </c>
      <c r="E73" s="22">
        <v>2057.4826667000002</v>
      </c>
      <c r="F73" s="23">
        <v>8.3483702054518201</v>
      </c>
      <c r="G73" s="22">
        <v>6.9556097721124903</v>
      </c>
    </row>
    <row r="74" spans="1:9" x14ac:dyDescent="0.2">
      <c r="A74" s="21" t="s">
        <v>50</v>
      </c>
      <c r="B74" s="21" t="s">
        <v>49</v>
      </c>
      <c r="C74" s="21" t="s">
        <v>48</v>
      </c>
      <c r="D74" s="24">
        <v>500000</v>
      </c>
      <c r="E74" s="22">
        <v>517.20705559999999</v>
      </c>
      <c r="F74" s="23">
        <v>2.0986013845481799</v>
      </c>
      <c r="G74" s="22">
        <v>7.0439272200000103</v>
      </c>
    </row>
    <row r="75" spans="1:9" x14ac:dyDescent="0.2">
      <c r="A75" s="21" t="s">
        <v>232</v>
      </c>
      <c r="B75" s="21" t="s">
        <v>231</v>
      </c>
      <c r="C75" s="21" t="s">
        <v>48</v>
      </c>
      <c r="D75" s="24">
        <v>500000</v>
      </c>
      <c r="E75" s="22">
        <v>499.22219439999998</v>
      </c>
      <c r="F75" s="23">
        <v>2.0256266364147799</v>
      </c>
      <c r="G75" s="22">
        <v>6.9175524098000096</v>
      </c>
    </row>
    <row r="76" spans="1:9" x14ac:dyDescent="0.2">
      <c r="A76" s="21" t="s">
        <v>1111</v>
      </c>
      <c r="B76" s="21" t="s">
        <v>1112</v>
      </c>
      <c r="C76" s="21" t="s">
        <v>48</v>
      </c>
      <c r="D76" s="24">
        <v>416300</v>
      </c>
      <c r="E76" s="22">
        <v>424.56198230000001</v>
      </c>
      <c r="F76" s="23">
        <v>1.72268795298565</v>
      </c>
      <c r="G76" s="22">
        <v>6.9440184453124996</v>
      </c>
    </row>
    <row r="77" spans="1:9" x14ac:dyDescent="0.2">
      <c r="A77" s="20" t="s">
        <v>25</v>
      </c>
      <c r="B77" s="20"/>
      <c r="C77" s="20"/>
      <c r="D77" s="20"/>
      <c r="E77" s="25">
        <f>SUM(E72:E76)</f>
        <v>6466.3432323000006</v>
      </c>
      <c r="F77" s="26">
        <f>SUM(F72:F76)</f>
        <v>26.237609702609234</v>
      </c>
      <c r="G77" s="25"/>
      <c r="H77" s="14"/>
      <c r="I77" s="14"/>
    </row>
    <row r="78" spans="1:9" x14ac:dyDescent="0.2">
      <c r="A78" s="21"/>
      <c r="B78" s="21"/>
      <c r="C78" s="21"/>
      <c r="D78" s="21"/>
      <c r="E78" s="22"/>
      <c r="F78" s="23"/>
      <c r="G78" s="22"/>
    </row>
    <row r="79" spans="1:9" x14ac:dyDescent="0.2">
      <c r="A79" s="20" t="s">
        <v>981</v>
      </c>
      <c r="B79" s="21"/>
      <c r="C79" s="21"/>
      <c r="D79" s="21"/>
      <c r="E79" s="22"/>
      <c r="F79" s="23"/>
      <c r="G79" s="22"/>
    </row>
    <row r="80" spans="1:9" x14ac:dyDescent="0.2">
      <c r="A80" s="21" t="s">
        <v>982</v>
      </c>
      <c r="B80" s="21" t="s">
        <v>983</v>
      </c>
      <c r="C80" s="21" t="s">
        <v>984</v>
      </c>
      <c r="D80" s="24">
        <v>636.86800000000005</v>
      </c>
      <c r="E80" s="22">
        <v>65.793268900000001</v>
      </c>
      <c r="F80" s="23">
        <v>0.26696048267809203</v>
      </c>
      <c r="G80" s="22">
        <v>6.85</v>
      </c>
    </row>
    <row r="81" spans="1:9" x14ac:dyDescent="0.2">
      <c r="A81" s="20" t="s">
        <v>25</v>
      </c>
      <c r="B81" s="20"/>
      <c r="C81" s="20"/>
      <c r="D81" s="20"/>
      <c r="E81" s="25">
        <f>SUM(E80:E80)</f>
        <v>65.793268900000001</v>
      </c>
      <c r="F81" s="26">
        <f>SUM(F80:F80)</f>
        <v>0.26696048267809203</v>
      </c>
      <c r="G81" s="25"/>
      <c r="H81" s="14"/>
      <c r="I81" s="14"/>
    </row>
    <row r="82" spans="1:9" x14ac:dyDescent="0.2">
      <c r="A82" s="21"/>
      <c r="B82" s="21"/>
      <c r="C82" s="21"/>
      <c r="D82" s="21"/>
      <c r="E82" s="22"/>
      <c r="F82" s="23"/>
      <c r="G82" s="22"/>
    </row>
    <row r="83" spans="1:9" x14ac:dyDescent="0.2">
      <c r="A83" s="20" t="s">
        <v>29</v>
      </c>
      <c r="B83" s="20"/>
      <c r="C83" s="20"/>
      <c r="D83" s="20"/>
      <c r="E83" s="25">
        <f>E54+E69+E77+E81</f>
        <v>24093.014697000002</v>
      </c>
      <c r="F83" s="26">
        <f>F54+F69+F77+F81</f>
        <v>97.758979607129376</v>
      </c>
      <c r="G83" s="25"/>
      <c r="H83" s="14"/>
      <c r="I83" s="14"/>
    </row>
    <row r="84" spans="1:9" x14ac:dyDescent="0.2">
      <c r="A84" s="20"/>
      <c r="B84" s="20"/>
      <c r="C84" s="20"/>
      <c r="D84" s="20"/>
      <c r="E84" s="25"/>
      <c r="F84" s="26"/>
      <c r="G84" s="25"/>
      <c r="H84" s="14"/>
      <c r="I84" s="14"/>
    </row>
    <row r="85" spans="1:9" x14ac:dyDescent="0.2">
      <c r="A85" s="20" t="s">
        <v>31</v>
      </c>
      <c r="B85" s="20"/>
      <c r="C85" s="20"/>
      <c r="D85" s="20"/>
      <c r="E85" s="25">
        <f>E87-(E54+E69+E77+E81)</f>
        <v>552.30667789999643</v>
      </c>
      <c r="F85" s="26">
        <f>F87-(F54+F69+F77+F81)</f>
        <v>2.2410203928706238</v>
      </c>
      <c r="G85" s="25"/>
      <c r="H85" s="14"/>
      <c r="I85" s="14"/>
    </row>
    <row r="86" spans="1:9" x14ac:dyDescent="0.2">
      <c r="A86" s="20"/>
      <c r="B86" s="20"/>
      <c r="C86" s="20"/>
      <c r="D86" s="20"/>
      <c r="E86" s="25"/>
      <c r="F86" s="26"/>
      <c r="G86" s="25"/>
      <c r="H86" s="14"/>
      <c r="I86" s="14"/>
    </row>
    <row r="87" spans="1:9" x14ac:dyDescent="0.2">
      <c r="A87" s="27" t="s">
        <v>30</v>
      </c>
      <c r="B87" s="27"/>
      <c r="C87" s="27"/>
      <c r="D87" s="27"/>
      <c r="E87" s="28">
        <v>24645.321374899999</v>
      </c>
      <c r="F87" s="29">
        <v>100</v>
      </c>
      <c r="G87" s="28"/>
      <c r="H87" s="14"/>
      <c r="I87" s="14"/>
    </row>
    <row r="89" spans="1:9" x14ac:dyDescent="0.2">
      <c r="A89" s="14" t="s">
        <v>33</v>
      </c>
    </row>
    <row r="90" spans="1:9" x14ac:dyDescent="0.2">
      <c r="A90" s="14" t="s">
        <v>986</v>
      </c>
    </row>
    <row r="92" spans="1:9" x14ac:dyDescent="0.2">
      <c r="A92" s="14" t="s">
        <v>34</v>
      </c>
    </row>
    <row r="93" spans="1:9" x14ac:dyDescent="0.2">
      <c r="A93" s="14" t="s">
        <v>35</v>
      </c>
    </row>
    <row r="94" spans="1:9" x14ac:dyDescent="0.2">
      <c r="A94" s="14" t="s">
        <v>36</v>
      </c>
      <c r="B94" s="14"/>
      <c r="C94" s="30" t="s">
        <v>38</v>
      </c>
      <c r="D94" s="14" t="s">
        <v>37</v>
      </c>
    </row>
    <row r="95" spans="1:9" x14ac:dyDescent="0.2">
      <c r="A95" s="7" t="s">
        <v>56</v>
      </c>
      <c r="C95" s="31">
        <v>79.359200000000001</v>
      </c>
      <c r="D95" s="31">
        <v>85.580600000000004</v>
      </c>
    </row>
    <row r="96" spans="1:9" x14ac:dyDescent="0.2">
      <c r="A96" s="7" t="s">
        <v>84</v>
      </c>
      <c r="C96" s="31">
        <v>13.0024</v>
      </c>
      <c r="D96" s="31">
        <v>13.490500000000001</v>
      </c>
    </row>
    <row r="97" spans="1:5" x14ac:dyDescent="0.2">
      <c r="A97" s="7" t="s">
        <v>85</v>
      </c>
      <c r="C97" s="31">
        <v>12.173299999999999</v>
      </c>
      <c r="D97" s="31">
        <v>12.606400000000001</v>
      </c>
    </row>
    <row r="98" spans="1:5" x14ac:dyDescent="0.2">
      <c r="A98" s="7" t="s">
        <v>57</v>
      </c>
      <c r="C98" s="31">
        <v>86.326099999999997</v>
      </c>
      <c r="D98" s="31">
        <v>93.421800000000005</v>
      </c>
    </row>
    <row r="99" spans="1:5" x14ac:dyDescent="0.2">
      <c r="A99" s="7" t="s">
        <v>86</v>
      </c>
      <c r="C99" s="31">
        <v>14.663500000000001</v>
      </c>
      <c r="D99" s="31">
        <v>15.2712</v>
      </c>
    </row>
    <row r="100" spans="1:5" x14ac:dyDescent="0.2">
      <c r="A100" s="7" t="s">
        <v>87</v>
      </c>
      <c r="C100" s="31">
        <v>13.826599999999999</v>
      </c>
      <c r="D100" s="31">
        <v>14.388199999999999</v>
      </c>
    </row>
    <row r="102" spans="1:5" x14ac:dyDescent="0.2">
      <c r="A102" s="14" t="s">
        <v>39</v>
      </c>
    </row>
    <row r="103" spans="1:5" x14ac:dyDescent="0.2">
      <c r="A103" s="78" t="s">
        <v>40</v>
      </c>
      <c r="B103" s="79"/>
      <c r="C103" s="32" t="s">
        <v>41</v>
      </c>
    </row>
    <row r="104" spans="1:5" x14ac:dyDescent="0.2">
      <c r="A104" s="74" t="s">
        <v>84</v>
      </c>
      <c r="B104" s="75"/>
      <c r="C104" s="33">
        <v>0.51</v>
      </c>
    </row>
    <row r="105" spans="1:5" x14ac:dyDescent="0.2">
      <c r="A105" s="74" t="s">
        <v>85</v>
      </c>
      <c r="B105" s="75"/>
      <c r="C105" s="33">
        <v>0.5</v>
      </c>
    </row>
    <row r="106" spans="1:5" x14ac:dyDescent="0.2">
      <c r="A106" s="74" t="s">
        <v>86</v>
      </c>
      <c r="B106" s="75"/>
      <c r="C106" s="33">
        <v>0.56999999999999995</v>
      </c>
    </row>
    <row r="107" spans="1:5" x14ac:dyDescent="0.2">
      <c r="A107" s="74" t="s">
        <v>87</v>
      </c>
      <c r="B107" s="75"/>
      <c r="C107" s="33">
        <v>0.55000000000000004</v>
      </c>
    </row>
    <row r="108" spans="1:5" x14ac:dyDescent="0.2">
      <c r="A108" s="7" t="s">
        <v>42</v>
      </c>
    </row>
    <row r="109" spans="1:5" x14ac:dyDescent="0.2">
      <c r="A109" s="7" t="s">
        <v>43</v>
      </c>
    </row>
    <row r="111" spans="1:5" x14ac:dyDescent="0.2">
      <c r="A111" s="14" t="s">
        <v>1002</v>
      </c>
      <c r="D111" s="34">
        <v>3.1556637753701255</v>
      </c>
      <c r="E111" s="10" t="s">
        <v>44</v>
      </c>
    </row>
    <row r="113" spans="1:4" x14ac:dyDescent="0.2">
      <c r="A113" s="14" t="s">
        <v>45</v>
      </c>
      <c r="D113" s="30" t="s">
        <v>46</v>
      </c>
    </row>
    <row r="115" spans="1:4" x14ac:dyDescent="0.2">
      <c r="A115" s="14" t="s">
        <v>1201</v>
      </c>
    </row>
    <row r="117" spans="1:4" x14ac:dyDescent="0.2">
      <c r="A117" s="14" t="s">
        <v>1148</v>
      </c>
    </row>
    <row r="118" spans="1:4" x14ac:dyDescent="0.2">
      <c r="A118" s="61"/>
    </row>
    <row r="119" spans="1:4" x14ac:dyDescent="0.2">
      <c r="A119" s="61" t="s">
        <v>854</v>
      </c>
    </row>
    <row r="120" spans="1:4" x14ac:dyDescent="0.2">
      <c r="A120" s="62"/>
    </row>
    <row r="121" spans="1:4" x14ac:dyDescent="0.2">
      <c r="A121" s="63"/>
    </row>
    <row r="122" spans="1:4" x14ac:dyDescent="0.2">
      <c r="A122" s="63"/>
    </row>
    <row r="123" spans="1:4" x14ac:dyDescent="0.2">
      <c r="A123" s="63"/>
    </row>
    <row r="124" spans="1:4" x14ac:dyDescent="0.2">
      <c r="A124" s="63"/>
    </row>
    <row r="125" spans="1:4" x14ac:dyDescent="0.2">
      <c r="A125" s="63"/>
    </row>
    <row r="126" spans="1:4" x14ac:dyDescent="0.2">
      <c r="A126" s="63"/>
    </row>
    <row r="127" spans="1:4" x14ac:dyDescent="0.2">
      <c r="A127" s="63"/>
    </row>
    <row r="128" spans="1:4" x14ac:dyDescent="0.2">
      <c r="A128" s="63"/>
    </row>
    <row r="129" spans="1:1" x14ac:dyDescent="0.2">
      <c r="A129" s="63"/>
    </row>
    <row r="130" spans="1:1" x14ac:dyDescent="0.2">
      <c r="A130" s="63"/>
    </row>
    <row r="131" spans="1:1" x14ac:dyDescent="0.2">
      <c r="A131" s="63"/>
    </row>
    <row r="132" spans="1:1" x14ac:dyDescent="0.2">
      <c r="A132" s="61" t="s">
        <v>1202</v>
      </c>
    </row>
    <row r="133" spans="1:1" x14ac:dyDescent="0.2">
      <c r="A133" s="63"/>
    </row>
    <row r="134" spans="1:1" x14ac:dyDescent="0.2">
      <c r="A134" s="61" t="s">
        <v>855</v>
      </c>
    </row>
    <row r="135" spans="1:1" x14ac:dyDescent="0.2">
      <c r="A135" s="63"/>
    </row>
    <row r="136" spans="1:1" x14ac:dyDescent="0.2">
      <c r="A136" s="63"/>
    </row>
    <row r="137" spans="1:1" x14ac:dyDescent="0.2">
      <c r="A137" s="63"/>
    </row>
    <row r="138" spans="1:1" x14ac:dyDescent="0.2">
      <c r="A138" s="63"/>
    </row>
    <row r="139" spans="1:1" x14ac:dyDescent="0.2">
      <c r="A139" s="63"/>
    </row>
    <row r="140" spans="1:1" x14ac:dyDescent="0.2">
      <c r="A140" s="63"/>
    </row>
    <row r="141" spans="1:1" x14ac:dyDescent="0.2">
      <c r="A141" s="63"/>
    </row>
    <row r="142" spans="1:1" x14ac:dyDescent="0.2">
      <c r="A142" s="63"/>
    </row>
    <row r="143" spans="1:1" x14ac:dyDescent="0.2">
      <c r="A143" s="63"/>
    </row>
    <row r="144" spans="1:1" x14ac:dyDescent="0.2">
      <c r="A144" s="63"/>
    </row>
    <row r="145" spans="1:1" x14ac:dyDescent="0.2">
      <c r="A145" s="63"/>
    </row>
    <row r="146" spans="1:1" x14ac:dyDescent="0.2">
      <c r="A146" s="63"/>
    </row>
    <row r="147" spans="1:1" x14ac:dyDescent="0.2">
      <c r="A147" s="63"/>
    </row>
    <row r="148" spans="1:1" x14ac:dyDescent="0.2">
      <c r="A148" s="7" t="s">
        <v>1236</v>
      </c>
    </row>
    <row r="149" spans="1:1" x14ac:dyDescent="0.2">
      <c r="A149" s="62"/>
    </row>
    <row r="150" spans="1:1" x14ac:dyDescent="0.2">
      <c r="A150" s="63"/>
    </row>
    <row r="151" spans="1:1" x14ac:dyDescent="0.2">
      <c r="A151" s="62"/>
    </row>
  </sheetData>
  <mergeCells count="6">
    <mergeCell ref="A107:B107"/>
    <mergeCell ref="A1:G1"/>
    <mergeCell ref="A103:B103"/>
    <mergeCell ref="A104:B104"/>
    <mergeCell ref="A105:B105"/>
    <mergeCell ref="A106:B106"/>
  </mergeCells>
  <conditionalFormatting sqref="F2:F3">
    <cfRule type="cellIs" dxfId="62" priority="2" stopIfTrue="1" operator="between">
      <formula>0.009</formula>
      <formula>-0.009</formula>
    </cfRule>
  </conditionalFormatting>
  <conditionalFormatting sqref="F5:F65536">
    <cfRule type="cellIs" dxfId="61" priority="1" stopIfTrue="1" operator="between">
      <formula>0.009</formula>
      <formula>-0.009</formula>
    </cfRule>
  </conditionalFormatting>
  <hyperlinks>
    <hyperlink ref="A118"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FIMCF</vt:lpstr>
      <vt:lpstr>FIFEF</vt:lpstr>
      <vt:lpstr>FIEF</vt:lpstr>
      <vt:lpstr>FIEAF</vt:lpstr>
      <vt:lpstr>FIBF</vt:lpstr>
      <vt:lpstr>FBIF</vt:lpstr>
      <vt:lpstr>FAEF</vt:lpstr>
      <vt:lpstr>FIIF-NSE</vt:lpstr>
      <vt:lpstr>FITX</vt:lpstr>
      <vt:lpstr>FIUS</vt:lpstr>
      <vt:lpstr>FEGF</vt:lpstr>
      <vt:lpstr>FIMAS</vt:lpstr>
      <vt:lpstr>FF</vt:lpstr>
      <vt:lpstr>FIDA</vt:lpstr>
      <vt:lpstr>FISTIP</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2024-10-23T14:18:41Z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2024-08-06T08:52:50Z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6d009f24-9a82-4ed4-8511-d2f5567748cc</vt:lpwstr>
  </property>
  <property fmtid="{D5CDD505-2E9C-101B-9397-08002B2CF9AE}" pid="10" name="MSIP_Label_3486a02c-2dfb-4efe-823f-aa2d1f0e6ab7_ContentBits">
    <vt:lpwstr>2</vt:lpwstr>
  </property>
  <property fmtid="{D5CDD505-2E9C-101B-9397-08002B2CF9AE}" pid="11" name="Classification">
    <vt:lpwstr>PUBLIC</vt:lpwstr>
  </property>
</Properties>
</file>