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filterPrivacy="1" defaultThemeVersion="124226"/>
  <xr:revisionPtr revIDLastSave="0" documentId="13_ncr:1_{CF9A521B-D47F-4171-B73C-260A00E58633}" xr6:coauthVersionLast="47" xr6:coauthVersionMax="47" xr10:uidLastSave="{00000000-0000-0000-0000-000000000000}"/>
  <bookViews>
    <workbookView xWindow="28680" yWindow="-120" windowWidth="29040" windowHeight="17640" xr2:uid="{00000000-000D-0000-FFFF-FFFF00000000}"/>
  </bookViews>
  <sheets>
    <sheet name="FILF" sheetId="39" r:id="rId1"/>
    <sheet name="FIONF" sheetId="40" r:id="rId2"/>
    <sheet name="FISF" sheetId="41" r:id="rId3"/>
    <sheet name="FIFRF" sheetId="42" r:id="rId4"/>
    <sheet name="FICDF" sheetId="43" r:id="rId5"/>
    <sheet name="FBPF" sheetId="44" r:id="rId6"/>
    <sheet name="FIGSF" sheetId="45" r:id="rId7"/>
    <sheet name="FIPP" sheetId="46" r:id="rId8"/>
    <sheet name="FIDHY" sheetId="47" r:id="rId9"/>
    <sheet name="FIESF" sheetId="13" r:id="rId10"/>
    <sheet name="FIEHF" sheetId="14" r:id="rId11"/>
    <sheet name="FIBAF" sheetId="15" r:id="rId12"/>
    <sheet name="TIVF" sheetId="16" r:id="rId13"/>
    <sheet name="TIEIF" sheetId="17" r:id="rId14"/>
    <sheet name="FITF" sheetId="18" r:id="rId15"/>
    <sheet name="FISCF" sheetId="19" r:id="rId16"/>
    <sheet name="FIPF" sheetId="20" r:id="rId17"/>
    <sheet name="FIOF" sheetId="21" r:id="rId18"/>
    <sheet name="FIFEF" sheetId="22" r:id="rId19"/>
    <sheet name="FIEF" sheetId="23" r:id="rId20"/>
    <sheet name="FIEAF" sheetId="24" r:id="rId21"/>
    <sheet name="FIBF" sheetId="25" r:id="rId22"/>
    <sheet name="FBIF" sheetId="26" r:id="rId23"/>
    <sheet name="FAEF" sheetId="27" r:id="rId24"/>
    <sheet name="FIIF-NSE" sheetId="28" r:id="rId25"/>
    <sheet name="FITX" sheetId="29" r:id="rId26"/>
    <sheet name="FIUS" sheetId="30" r:id="rId27"/>
    <sheet name="FEGF" sheetId="31" r:id="rId28"/>
    <sheet name="FIMAS" sheetId="32" r:id="rId29"/>
    <sheet name="FIFOF-50's+" sheetId="33" r:id="rId30"/>
    <sheet name="FIFOF-50's" sheetId="34" r:id="rId31"/>
    <sheet name="FIFOF-40's" sheetId="35" r:id="rId32"/>
    <sheet name="FIFOF-30's" sheetId="36" r:id="rId33"/>
    <sheet name="FIFOF-20's" sheetId="37" r:id="rId34"/>
    <sheet name="FF" sheetId="38" r:id="rId35"/>
    <sheet name="FIDA" sheetId="48" r:id="rId36"/>
    <sheet name="FILDF" sheetId="49" r:id="rId37"/>
    <sheet name="FISTIP" sheetId="50" r:id="rId38"/>
    <sheet name="FIUBF" sheetId="51" r:id="rId39"/>
    <sheet name="FIIOF" sheetId="52" r:id="rId40"/>
    <sheet name="FICRF" sheetId="53" r:id="rId41"/>
  </sheets>
  <definedNames>
    <definedName name="_xlnm.Print_Area" localSheetId="23">FAEF!$A$1:$F$121</definedName>
    <definedName name="_xlnm.Print_Area" localSheetId="22">FBIF!$A$1:$F$98</definedName>
    <definedName name="_xlnm.Print_Area" localSheetId="5">FBPF!$A$1:$G$102</definedName>
    <definedName name="_xlnm.Print_Area" localSheetId="27">FEGF!$A$1:$E$64</definedName>
    <definedName name="_xlnm.Print_Area" localSheetId="34">FF!$A$1:$E$75</definedName>
    <definedName name="_xlnm.Print_Area" localSheetId="11">FIBAF!$A$1:$I$150</definedName>
    <definedName name="_xlnm.Print_Area" localSheetId="21">FIBF!$A$1:$F$101</definedName>
    <definedName name="_xlnm.Print_Area" localSheetId="4">FICDF!$A$1:$G$118</definedName>
    <definedName name="_xlnm.Print_Area" localSheetId="40">FICRF!$A$1:$G$167</definedName>
    <definedName name="_xlnm.Print_Area" localSheetId="35">FIDA!$A$1:$G$131</definedName>
    <definedName name="_xlnm.Print_Area" localSheetId="8">FIDHY!$A$1:$G$143</definedName>
    <definedName name="_xlnm.Print_Area" localSheetId="20">FIEAF!$A$1:$F$115</definedName>
    <definedName name="_xlnm.Print_Area" localSheetId="19">FIEF!$A$1:$F$127</definedName>
    <definedName name="_xlnm.Print_Area" localSheetId="10">FIEHF!$A$1:$G$149</definedName>
    <definedName name="_xlnm.Print_Area" localSheetId="9">FIESF!$A$1:$I$135</definedName>
    <definedName name="_xlnm.Print_Area" localSheetId="18">FIFEF!$A$1:$F$93</definedName>
    <definedName name="_xlnm.Print_Area" localSheetId="33">'FIFOF-20''s'!$A$1:$E$72</definedName>
    <definedName name="_xlnm.Print_Area" localSheetId="32">'FIFOF-30''s'!$A$1:$E$71</definedName>
    <definedName name="_xlnm.Print_Area" localSheetId="31">'FIFOF-40''s'!$A$1:$E$70</definedName>
    <definedName name="_xlnm.Print_Area" localSheetId="30">'FIFOF-50''s'!$A$1:$E$72</definedName>
    <definedName name="_xlnm.Print_Area" localSheetId="29">'FIFOF-50''s+'!$A$1:$E$65</definedName>
    <definedName name="_xlnm.Print_Area" localSheetId="3">FIFRF!$A$1:$G$90</definedName>
    <definedName name="_xlnm.Print_Area" localSheetId="6">FIGSF!$A$1:$G$71</definedName>
    <definedName name="_xlnm.Print_Area" localSheetId="24">'FIIF-NSE'!$A$1:$F$117</definedName>
    <definedName name="_xlnm.Print_Area" localSheetId="39">FIIOF!$A$1:$G$92</definedName>
    <definedName name="_xlnm.Print_Area" localSheetId="36">FILDF!$A$1:$G$88</definedName>
    <definedName name="_xlnm.Print_Area" localSheetId="0">FILF!$A$1:$G$139</definedName>
    <definedName name="_xlnm.Print_Area" localSheetId="28">FIMAS!$A$1:$E$72</definedName>
    <definedName name="_xlnm.Print_Area" localSheetId="17">FIOF!$A$1:$F$109</definedName>
    <definedName name="_xlnm.Print_Area" localSheetId="1">FIONF!$A$1:$G$68</definedName>
    <definedName name="_xlnm.Print_Area" localSheetId="16">FIPF!$A$1:$F$145</definedName>
    <definedName name="_xlnm.Print_Area" localSheetId="7">FIPP!$A$1:$G$134</definedName>
    <definedName name="_xlnm.Print_Area" localSheetId="15">FISCF!$A$1:$F$140</definedName>
    <definedName name="_xlnm.Print_Area" localSheetId="2">FISF!$A$1:$G$121</definedName>
    <definedName name="_xlnm.Print_Area" localSheetId="37">FISTIP!$A$1:$G$197</definedName>
    <definedName name="_xlnm.Print_Area" localSheetId="14">FITF!$A$1:$F$116</definedName>
    <definedName name="_xlnm.Print_Area" localSheetId="25">FITX!$A$1:$F$127</definedName>
    <definedName name="_xlnm.Print_Area" localSheetId="38">FIUBF!$A$1:$G$40</definedName>
    <definedName name="_xlnm.Print_Area" localSheetId="26">FIUS!$A$1:$E$63</definedName>
    <definedName name="_xlnm.Print_Area" localSheetId="13">TIEIF!$A$1:$F$110</definedName>
    <definedName name="_xlnm.Print_Area" localSheetId="12">TIVF!$A$1:$F$101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1" i="50" l="1"/>
  <c r="E69" i="50" l="1"/>
  <c r="E68" i="50"/>
  <c r="E64" i="50"/>
  <c r="I53" i="14"/>
  <c r="I52" i="14"/>
  <c r="D79" i="43" l="1"/>
  <c r="E79" i="43"/>
  <c r="C79" i="43"/>
  <c r="F111" i="53" l="1"/>
  <c r="F113" i="53" s="1"/>
  <c r="E111" i="53"/>
  <c r="E115" i="53" s="1"/>
  <c r="F17" i="53"/>
  <c r="E17" i="53"/>
  <c r="F13" i="53"/>
  <c r="E13" i="53"/>
  <c r="F8" i="53"/>
  <c r="E8" i="53"/>
  <c r="F68" i="52"/>
  <c r="F70" i="52" s="1"/>
  <c r="E68" i="52"/>
  <c r="E70" i="52" s="1"/>
  <c r="F10" i="52"/>
  <c r="F12" i="52" s="1"/>
  <c r="F14" i="52" s="1"/>
  <c r="E10" i="52"/>
  <c r="E12" i="52" s="1"/>
  <c r="F131" i="50"/>
  <c r="F135" i="50" s="1"/>
  <c r="E131" i="50"/>
  <c r="E135" i="50" s="1"/>
  <c r="F20" i="50"/>
  <c r="E20" i="50"/>
  <c r="F16" i="50"/>
  <c r="E16" i="50"/>
  <c r="F10" i="50"/>
  <c r="E10" i="50"/>
  <c r="E64" i="49"/>
  <c r="F62" i="49"/>
  <c r="F64" i="49" s="1"/>
  <c r="E62" i="49"/>
  <c r="F75" i="48"/>
  <c r="F77" i="48" s="1"/>
  <c r="E75" i="48"/>
  <c r="E77" i="48" s="1"/>
  <c r="F10" i="48"/>
  <c r="F14" i="48" s="1"/>
  <c r="E10" i="48"/>
  <c r="E14" i="48" s="1"/>
  <c r="F76" i="47"/>
  <c r="E76" i="47"/>
  <c r="F65" i="47"/>
  <c r="E65" i="47"/>
  <c r="F60" i="47"/>
  <c r="E60" i="47"/>
  <c r="F55" i="47"/>
  <c r="E55" i="47"/>
  <c r="F48" i="47"/>
  <c r="E48" i="47"/>
  <c r="E80" i="47" s="1"/>
  <c r="F76" i="46"/>
  <c r="E76" i="46"/>
  <c r="F65" i="46"/>
  <c r="E65" i="46"/>
  <c r="F60" i="46"/>
  <c r="E60" i="46"/>
  <c r="F55" i="46"/>
  <c r="E55" i="46"/>
  <c r="F48" i="46"/>
  <c r="E48" i="46"/>
  <c r="E14" i="45"/>
  <c r="F12" i="45"/>
  <c r="F14" i="45" s="1"/>
  <c r="E12" i="45"/>
  <c r="E16" i="45" s="1"/>
  <c r="F42" i="44"/>
  <c r="E42" i="44"/>
  <c r="F35" i="44"/>
  <c r="E35" i="44"/>
  <c r="F27" i="44"/>
  <c r="E27" i="44"/>
  <c r="E44" i="44" s="1"/>
  <c r="F34" i="43"/>
  <c r="E34" i="43"/>
  <c r="F29" i="43"/>
  <c r="E29" i="43"/>
  <c r="F26" i="42"/>
  <c r="E26" i="42"/>
  <c r="F16" i="42"/>
  <c r="F30" i="42" s="1"/>
  <c r="E16" i="42"/>
  <c r="F9" i="42"/>
  <c r="E9" i="42"/>
  <c r="F36" i="41"/>
  <c r="E36" i="41"/>
  <c r="F32" i="41"/>
  <c r="E32" i="41"/>
  <c r="F26" i="41"/>
  <c r="E26" i="41"/>
  <c r="E38" i="41" s="1"/>
  <c r="F17" i="41"/>
  <c r="E17" i="41"/>
  <c r="F42" i="39"/>
  <c r="E42" i="39"/>
  <c r="F36" i="39"/>
  <c r="E36" i="39"/>
  <c r="F19" i="39"/>
  <c r="E19" i="39"/>
  <c r="E44" i="39" s="1"/>
  <c r="F8" i="39"/>
  <c r="E8" i="39"/>
  <c r="F78" i="46" l="1"/>
  <c r="F38" i="41"/>
  <c r="F80" i="46"/>
  <c r="E21" i="53"/>
  <c r="E46" i="39"/>
  <c r="E40" i="41"/>
  <c r="F80" i="47"/>
  <c r="F46" i="39"/>
  <c r="F40" i="41"/>
  <c r="E78" i="46"/>
  <c r="F44" i="44"/>
  <c r="E46" i="44"/>
  <c r="F16" i="45"/>
  <c r="F44" i="39"/>
  <c r="F46" i="44"/>
  <c r="E80" i="46"/>
  <c r="E22" i="50"/>
  <c r="F24" i="50"/>
  <c r="F115" i="53"/>
  <c r="F21" i="53"/>
  <c r="F19" i="53"/>
  <c r="E24" i="50"/>
  <c r="F36" i="43"/>
  <c r="E38" i="43"/>
  <c r="E36" i="43"/>
  <c r="F38" i="43"/>
  <c r="E28" i="42"/>
  <c r="F28" i="42"/>
  <c r="E30" i="42"/>
  <c r="E78" i="47"/>
  <c r="E12" i="48"/>
  <c r="E133" i="50"/>
  <c r="F78" i="47"/>
  <c r="F12" i="48"/>
  <c r="F22" i="50"/>
  <c r="F133" i="50"/>
  <c r="E19" i="53"/>
  <c r="E113" i="53"/>
  <c r="D99" i="15" l="1"/>
  <c r="H47" i="15"/>
  <c r="G47" i="15"/>
  <c r="H55" i="13" l="1"/>
  <c r="D97" i="13" s="1"/>
  <c r="G55" i="13"/>
  <c r="E10" i="38" l="1"/>
  <c r="E14" i="38" s="1"/>
  <c r="D10" i="38"/>
  <c r="D14" i="38" s="1"/>
  <c r="E12" i="37"/>
  <c r="E16" i="37" s="1"/>
  <c r="D12" i="37"/>
  <c r="D16" i="37" s="1"/>
  <c r="E12" i="36"/>
  <c r="E16" i="36" s="1"/>
  <c r="D12" i="36"/>
  <c r="D16" i="36" s="1"/>
  <c r="E12" i="35"/>
  <c r="E16" i="35" s="1"/>
  <c r="D12" i="35"/>
  <c r="D16" i="35" s="1"/>
  <c r="E11" i="34"/>
  <c r="E15" i="34" s="1"/>
  <c r="D11" i="34"/>
  <c r="D15" i="34" s="1"/>
  <c r="E9" i="33"/>
  <c r="E13" i="33" s="1"/>
  <c r="D9" i="33"/>
  <c r="D13" i="33" s="1"/>
  <c r="E11" i="32"/>
  <c r="E15" i="32" s="1"/>
  <c r="D11" i="32"/>
  <c r="D15" i="32" s="1"/>
  <c r="D12" i="38" l="1"/>
  <c r="E12" i="38"/>
  <c r="D14" i="37"/>
  <c r="E14" i="37"/>
  <c r="E14" i="36"/>
  <c r="D14" i="36"/>
  <c r="D14" i="35"/>
  <c r="E14" i="35"/>
  <c r="D13" i="34"/>
  <c r="E13" i="34"/>
  <c r="D11" i="33"/>
  <c r="E11" i="33"/>
  <c r="D13" i="32"/>
  <c r="E13" i="32"/>
  <c r="E7" i="31" l="1"/>
  <c r="E11" i="31" s="1"/>
  <c r="D7" i="31"/>
  <c r="D9" i="31" s="1"/>
  <c r="E7" i="30"/>
  <c r="E11" i="30" s="1"/>
  <c r="D7" i="30"/>
  <c r="D9" i="30" s="1"/>
  <c r="D11" i="31" l="1"/>
  <c r="E9" i="31"/>
  <c r="D11" i="30"/>
  <c r="E9" i="30"/>
  <c r="F57" i="18" l="1"/>
  <c r="E57" i="18"/>
  <c r="F50" i="18"/>
  <c r="E50" i="18"/>
  <c r="F64" i="29" l="1"/>
  <c r="E64" i="29"/>
  <c r="F58" i="29"/>
  <c r="F68" i="29" s="1"/>
  <c r="E58" i="29"/>
  <c r="E68" i="29" s="1"/>
  <c r="F58" i="28"/>
  <c r="F60" i="28" s="1"/>
  <c r="E58" i="28"/>
  <c r="E62" i="28" s="1"/>
  <c r="F67" i="27"/>
  <c r="E67" i="27"/>
  <c r="F22" i="27"/>
  <c r="E22" i="27"/>
  <c r="F43" i="26"/>
  <c r="F47" i="26" s="1"/>
  <c r="E43" i="26"/>
  <c r="E45" i="26" s="1"/>
  <c r="F47" i="25"/>
  <c r="E47" i="25"/>
  <c r="F43" i="25"/>
  <c r="F49" i="25" s="1"/>
  <c r="E43" i="25"/>
  <c r="E51" i="25" s="1"/>
  <c r="E49" i="25"/>
  <c r="E62" i="24"/>
  <c r="F60" i="24"/>
  <c r="F62" i="24" s="1"/>
  <c r="E60" i="24"/>
  <c r="F55" i="24"/>
  <c r="E55" i="24"/>
  <c r="E64" i="24" s="1"/>
  <c r="F62" i="23"/>
  <c r="E62" i="23"/>
  <c r="F56" i="23"/>
  <c r="E56" i="23"/>
  <c r="E64" i="23" s="1"/>
  <c r="F35" i="22"/>
  <c r="F39" i="22" s="1"/>
  <c r="E35" i="22"/>
  <c r="E37" i="22" s="1"/>
  <c r="F45" i="21"/>
  <c r="E45" i="21"/>
  <c r="F39" i="21"/>
  <c r="F49" i="21" s="1"/>
  <c r="E39" i="21"/>
  <c r="F80" i="20"/>
  <c r="F76" i="20"/>
  <c r="E76" i="20"/>
  <c r="F72" i="20"/>
  <c r="F78" i="20" s="1"/>
  <c r="E72" i="20"/>
  <c r="E80" i="20" s="1"/>
  <c r="E78" i="20"/>
  <c r="E89" i="19"/>
  <c r="F85" i="19"/>
  <c r="F89" i="19" s="1"/>
  <c r="E85" i="19"/>
  <c r="E87" i="19" s="1"/>
  <c r="F46" i="18"/>
  <c r="E46" i="18"/>
  <c r="F24" i="18"/>
  <c r="E24" i="18"/>
  <c r="F53" i="17"/>
  <c r="E53" i="17"/>
  <c r="F49" i="17"/>
  <c r="E49" i="17"/>
  <c r="F39" i="17"/>
  <c r="E39" i="17"/>
  <c r="F34" i="17"/>
  <c r="F57" i="17" s="1"/>
  <c r="E34" i="17"/>
  <c r="F46" i="16"/>
  <c r="F50" i="16" s="1"/>
  <c r="E46" i="16"/>
  <c r="E48" i="16" s="1"/>
  <c r="F74" i="15"/>
  <c r="F70" i="15"/>
  <c r="E70" i="15"/>
  <c r="F65" i="15"/>
  <c r="E65" i="15"/>
  <c r="F61" i="15"/>
  <c r="E61" i="15"/>
  <c r="F53" i="15"/>
  <c r="E53" i="15"/>
  <c r="F43" i="15"/>
  <c r="E43" i="15"/>
  <c r="F81" i="14"/>
  <c r="E81" i="14"/>
  <c r="F70" i="14"/>
  <c r="E70" i="14"/>
  <c r="F66" i="14"/>
  <c r="E66" i="14"/>
  <c r="F61" i="14"/>
  <c r="E61" i="14"/>
  <c r="F54" i="14"/>
  <c r="E54" i="14"/>
  <c r="F49" i="14"/>
  <c r="F83" i="14" s="1"/>
  <c r="E49" i="14"/>
  <c r="E85" i="14" s="1"/>
  <c r="F65" i="13"/>
  <c r="F61" i="13"/>
  <c r="E61" i="13"/>
  <c r="F55" i="13"/>
  <c r="E55" i="13"/>
  <c r="E63" i="13" s="1"/>
  <c r="F55" i="17"/>
  <c r="E47" i="26" l="1"/>
  <c r="K54" i="14"/>
  <c r="I54" i="14"/>
  <c r="E50" i="16"/>
  <c r="E55" i="17"/>
  <c r="E61" i="18"/>
  <c r="E59" i="18"/>
  <c r="F66" i="23"/>
  <c r="F61" i="18"/>
  <c r="F59" i="18"/>
  <c r="E66" i="23"/>
  <c r="F85" i="14"/>
  <c r="E66" i="29"/>
  <c r="E60" i="28"/>
  <c r="F66" i="29"/>
  <c r="E49" i="21"/>
  <c r="F67" i="13"/>
  <c r="E72" i="15"/>
  <c r="E76" i="15"/>
  <c r="F76" i="15"/>
  <c r="F72" i="15"/>
  <c r="F62" i="28"/>
  <c r="E69" i="27"/>
  <c r="F71" i="27"/>
  <c r="E71" i="27"/>
  <c r="F51" i="25"/>
  <c r="F64" i="24"/>
  <c r="F87" i="19"/>
  <c r="F69" i="27"/>
  <c r="F45" i="26"/>
  <c r="F64" i="23"/>
  <c r="F37" i="22"/>
  <c r="E39" i="22"/>
  <c r="F47" i="21"/>
  <c r="E47" i="21"/>
  <c r="E57" i="17"/>
  <c r="F48" i="16"/>
  <c r="E83" i="14"/>
  <c r="E67" i="13"/>
  <c r="F63" i="13"/>
</calcChain>
</file>

<file path=xl/sharedStrings.xml><?xml version="1.0" encoding="utf-8"?>
<sst xmlns="http://schemas.openxmlformats.org/spreadsheetml/2006/main" count="5385" uniqueCount="1302">
  <si>
    <t>Name of the Instrument</t>
  </si>
  <si>
    <t>Quantity</t>
  </si>
  <si>
    <t>ISIN Number</t>
  </si>
  <si>
    <t>% to Net Assets</t>
  </si>
  <si>
    <t>Industry Classification / Rating</t>
  </si>
  <si>
    <t>YTM</t>
  </si>
  <si>
    <t>Market Value (including accrued interest, if any) (Rs. in Lakhs)</t>
  </si>
  <si>
    <t>Portfolio Statement as on September 30, 2022</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</si>
  <si>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</si>
  <si>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</si>
  <si>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</si>
  <si>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</si>
  <si>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</si>
  <si>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</si>
  <si>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</si>
  <si>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</si>
  <si>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</si>
  <si>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</si>
  <si>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</si>
  <si>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</si>
  <si>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</si>
  <si>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</si>
  <si>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</si>
  <si>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</si>
  <si>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Franklin India Multi-Asset Solution Fund</t>
  </si>
  <si>
    <t>Franklin India Life Stage Fund Of Funds - 50's Plus Floating Rate Plan</t>
  </si>
  <si>
    <t>Franklin India Life Stage Fund Of Funds - 50's Plus Plan</t>
  </si>
  <si>
    <t>Franklin India Life Stage Fund Of Funds - 40's Plan</t>
  </si>
  <si>
    <t>Franklin India Life Stage Fund Of Funds - 30's Plan</t>
  </si>
  <si>
    <t>Franklin India Life Stage Fund Of Funds - 20's Plan</t>
  </si>
  <si>
    <t>Debt Instruments</t>
  </si>
  <si>
    <t>(a) Listed / awaiting listing on Stock Exchanges</t>
  </si>
  <si>
    <t>Sub Total</t>
  </si>
  <si>
    <t>Mutual Fund Units</t>
  </si>
  <si>
    <t>Total</t>
  </si>
  <si>
    <t>Net Assets</t>
  </si>
  <si>
    <t>Call, Cash &amp; Other Assets</t>
  </si>
  <si>
    <t>** Non- Traded Scrips</t>
  </si>
  <si>
    <t>Notes</t>
  </si>
  <si>
    <t>a) NAV at the beginning and at the end of the Half-year ended 30-Sep-2022</t>
  </si>
  <si>
    <t xml:space="preserve">      Plan/Option</t>
  </si>
  <si>
    <t>As on 30-Sep-2022</t>
  </si>
  <si>
    <t>As on 31-Mar-2022</t>
  </si>
  <si>
    <t>IDCW - Income Distribution cum capital withdrawal</t>
  </si>
  <si>
    <t>b) Aggregate Distributions declared during the Half - year ended 30-Sep-2022</t>
  </si>
  <si>
    <t>Nil</t>
  </si>
  <si>
    <t>(In Years)</t>
  </si>
  <si>
    <t>Money Market Instruments</t>
  </si>
  <si>
    <t>Certificate of Deposit</t>
  </si>
  <si>
    <t>CRISIL A1+</t>
  </si>
  <si>
    <t>IND A1+</t>
  </si>
  <si>
    <t>CARE A1+</t>
  </si>
  <si>
    <t>State Bank Of India (12-Sep-2023)</t>
  </si>
  <si>
    <t>INE062A16465</t>
  </si>
  <si>
    <t>Commercial Paper</t>
  </si>
  <si>
    <t>JM Financial Products Ltd (08-Sep-2023) **@</t>
  </si>
  <si>
    <t>INE523H14Z72</t>
  </si>
  <si>
    <t>Treasury Bill</t>
  </si>
  <si>
    <t>Government Securities</t>
  </si>
  <si>
    <t>SOVEREIGN</t>
  </si>
  <si>
    <t>@ Listed</t>
  </si>
  <si>
    <t>Plan Name</t>
  </si>
  <si>
    <t>Distributions per unit (Rs.)+++</t>
  </si>
  <si>
    <t>+++ Distribution payouts/ re-investments are subject to deduction of TDS at the applicable rates.</t>
  </si>
  <si>
    <t>5.74% GOI 2026 (15-Nov-2026)</t>
  </si>
  <si>
    <t>IN0020210186</t>
  </si>
  <si>
    <t>5.63% GOI 2026 (12-Apr-2026)</t>
  </si>
  <si>
    <t>IN0020210012</t>
  </si>
  <si>
    <t>5.15% GOI 2025 (09-Nov-2025)</t>
  </si>
  <si>
    <t>IN0020200278</t>
  </si>
  <si>
    <t>7.54% GOI 2036 (23-May-2036)</t>
  </si>
  <si>
    <t>IN0020220029</t>
  </si>
  <si>
    <t>6.54% GOI 2032 (17-Jan-2032)</t>
  </si>
  <si>
    <t>IN0020210244</t>
  </si>
  <si>
    <t>5.22% GOI 2025 (15-Jun-2025)</t>
  </si>
  <si>
    <t>IN0020200112</t>
  </si>
  <si>
    <t xml:space="preserve">      Growth Option</t>
  </si>
  <si>
    <t xml:space="preserve">      Direct Growth Option</t>
  </si>
  <si>
    <t xml:space="preserve">      Growth Plan</t>
  </si>
  <si>
    <t xml:space="preserve">      Direct Growth Plan</t>
  </si>
  <si>
    <t xml:space="preserve">      IDCW Plan</t>
  </si>
  <si>
    <t xml:space="preserve">      Direct IDCW Plan</t>
  </si>
  <si>
    <t>CRISIL AAA</t>
  </si>
  <si>
    <t xml:space="preserve">      Monthly IDCW Plan</t>
  </si>
  <si>
    <t xml:space="preserve">      Quarterly IDCW Plan</t>
  </si>
  <si>
    <t xml:space="preserve">      Direct Monthly IDCW Plan</t>
  </si>
  <si>
    <t xml:space="preserve">      Direct Quarterly IDCW Plan</t>
  </si>
  <si>
    <t>Equity &amp; Equity related</t>
  </si>
  <si>
    <t>HDFC Bank Ltd</t>
  </si>
  <si>
    <t>INE040A01034</t>
  </si>
  <si>
    <t>Banks</t>
  </si>
  <si>
    <t>ICICI Bank Ltd</t>
  </si>
  <si>
    <t>INE090A01021</t>
  </si>
  <si>
    <t>Infosys Ltd</t>
  </si>
  <si>
    <t>INE009A01021</t>
  </si>
  <si>
    <t>IT - Software</t>
  </si>
  <si>
    <t>Bharti Airtel Ltd</t>
  </si>
  <si>
    <t>INE397D01024</t>
  </si>
  <si>
    <t>Telecom - Services</t>
  </si>
  <si>
    <t>Larsen &amp; Toubro Ltd</t>
  </si>
  <si>
    <t>INE018A01030</t>
  </si>
  <si>
    <t>Construction</t>
  </si>
  <si>
    <t>Axis Bank Ltd</t>
  </si>
  <si>
    <t>INE238A01034</t>
  </si>
  <si>
    <t>Sapphire Foods India Ltd</t>
  </si>
  <si>
    <t>INE806T01012</t>
  </si>
  <si>
    <t>Leisure Services</t>
  </si>
  <si>
    <t>Reliance Industries Ltd</t>
  </si>
  <si>
    <t>INE002A01018</t>
  </si>
  <si>
    <t>Petroleum Products</t>
  </si>
  <si>
    <t>State Bank of India</t>
  </si>
  <si>
    <t>INE062A01020</t>
  </si>
  <si>
    <t>HCL Technologies Ltd</t>
  </si>
  <si>
    <t>INE860A01027</t>
  </si>
  <si>
    <t>Sun Pharmaceutical Industries Ltd</t>
  </si>
  <si>
    <t>INE044A01036</t>
  </si>
  <si>
    <t>Pharmaceuticals &amp; Biotechnology</t>
  </si>
  <si>
    <t>NTPC Ltd</t>
  </si>
  <si>
    <t>INE733E01010</t>
  </si>
  <si>
    <t>Power</t>
  </si>
  <si>
    <t>Dr. Reddy's Laboratories Ltd</t>
  </si>
  <si>
    <t>INE089A01023</t>
  </si>
  <si>
    <t>Hindustan Aeronautics Ltd</t>
  </si>
  <si>
    <t>INE066F01012</t>
  </si>
  <si>
    <t>Aerospace &amp; Defense</t>
  </si>
  <si>
    <t>Crompton Greaves Consumer Electricals Ltd</t>
  </si>
  <si>
    <t>INE299U01018</t>
  </si>
  <si>
    <t>Consumer Durables</t>
  </si>
  <si>
    <t>United Spirits Ltd</t>
  </si>
  <si>
    <t>INE854D01024</t>
  </si>
  <si>
    <t>Beverages</t>
  </si>
  <si>
    <t>IndusInd Bank Ltd</t>
  </si>
  <si>
    <t>INE095A01012</t>
  </si>
  <si>
    <t>SBI Cards and Payment Services Ltd</t>
  </si>
  <si>
    <t>INE018E01016</t>
  </si>
  <si>
    <t>Finance</t>
  </si>
  <si>
    <t>Aditya Birla Fashion and Retail Ltd</t>
  </si>
  <si>
    <t>INE647O01011</t>
  </si>
  <si>
    <t>Retailing</t>
  </si>
  <si>
    <t>Tech Mahindra Ltd</t>
  </si>
  <si>
    <t>INE669C01036</t>
  </si>
  <si>
    <t>GAIL (India) Ltd</t>
  </si>
  <si>
    <t>INE129A01019</t>
  </si>
  <si>
    <t>Gas</t>
  </si>
  <si>
    <t>Westlife Development Ltd</t>
  </si>
  <si>
    <t>INE274F01020</t>
  </si>
  <si>
    <t>Jubilant Foodworks Ltd</t>
  </si>
  <si>
    <t>INE797F01020</t>
  </si>
  <si>
    <t>Kirloskar Oil Engines Ltd</t>
  </si>
  <si>
    <t>INE146L01010</t>
  </si>
  <si>
    <t>Industrial Products</t>
  </si>
  <si>
    <t>Maruti Suzuki India Ltd</t>
  </si>
  <si>
    <t>INE585B01010</t>
  </si>
  <si>
    <t>Automobiles</t>
  </si>
  <si>
    <t>Ultratech Cement Ltd</t>
  </si>
  <si>
    <t>INE481G01011</t>
  </si>
  <si>
    <t>Cement &amp; Cement Products</t>
  </si>
  <si>
    <t>Nuvoco Vistas Corporation Ltd</t>
  </si>
  <si>
    <t>INE118D01016</t>
  </si>
  <si>
    <t>Zomato Ltd</t>
  </si>
  <si>
    <t>INE758T01015</t>
  </si>
  <si>
    <t>SBI Life Insurance Co Ltd</t>
  </si>
  <si>
    <t>INE123W01016</t>
  </si>
  <si>
    <t>Insurance</t>
  </si>
  <si>
    <t>Tata Motors Ltd</t>
  </si>
  <si>
    <t>INE155A01022</t>
  </si>
  <si>
    <t>Escorts Kubota Ltd</t>
  </si>
  <si>
    <t>INE042A01014</t>
  </si>
  <si>
    <t>Agricultural, Commercial &amp; Construction Vehicles</t>
  </si>
  <si>
    <t>Kansai Nerolac Paints Ltd</t>
  </si>
  <si>
    <t>INE531A01024</t>
  </si>
  <si>
    <t>Exide Industries Ltd</t>
  </si>
  <si>
    <t>INE302A01020</t>
  </si>
  <si>
    <t>Auto Components</t>
  </si>
  <si>
    <t>Cyient Ltd</t>
  </si>
  <si>
    <t>INE136B01020</t>
  </si>
  <si>
    <t>IT - Services</t>
  </si>
  <si>
    <t>Dabur India Ltd</t>
  </si>
  <si>
    <t>INE016A01026</t>
  </si>
  <si>
    <t>Personal Products</t>
  </si>
  <si>
    <t>Jyothy Labs Ltd</t>
  </si>
  <si>
    <t>INE668F01031</t>
  </si>
  <si>
    <t>Household Products</t>
  </si>
  <si>
    <t>Gujarat State Petronet Ltd</t>
  </si>
  <si>
    <t>INE246F01010</t>
  </si>
  <si>
    <t>Hindustan Petroleum Corporation Ltd</t>
  </si>
  <si>
    <t>INE094A01015</t>
  </si>
  <si>
    <t>PB Fintech Ltd</t>
  </si>
  <si>
    <t>INE417T01026</t>
  </si>
  <si>
    <t>Financial Technology (Fintech)</t>
  </si>
  <si>
    <t>Multi Commodity Exchange Of India Ltd</t>
  </si>
  <si>
    <t>INE745G01035</t>
  </si>
  <si>
    <t>Capital Markets</t>
  </si>
  <si>
    <t>Himatsingka Seide Ltd</t>
  </si>
  <si>
    <t>INE049A01027</t>
  </si>
  <si>
    <t>Textiles &amp; Apparels</t>
  </si>
  <si>
    <t>6.95% Housing Development Finance Corporation Ltd (27-Apr-2023) **</t>
  </si>
  <si>
    <t>INE001A07SK8</t>
  </si>
  <si>
    <t>182 DTB (01-Dec-2022)</t>
  </si>
  <si>
    <t>IN002022Y096</t>
  </si>
  <si>
    <t>7.26% GOI 2032 (22-Aug-2032)</t>
  </si>
  <si>
    <t>IN0020220060</t>
  </si>
  <si>
    <t>6.18% GOI 2024 (04-Nov-2024)</t>
  </si>
  <si>
    <t>IN0020190396</t>
  </si>
  <si>
    <t>7.32% GOI 2024 (28-Jan-2024)</t>
  </si>
  <si>
    <t>IN0020180488</t>
  </si>
  <si>
    <t>Hindustan Unilever Ltd</t>
  </si>
  <si>
    <t>INE030A01027</t>
  </si>
  <si>
    <t>Diversified Fmcg</t>
  </si>
  <si>
    <t>Mahindra &amp; Mahindra Ltd</t>
  </si>
  <si>
    <t>INE101A01026</t>
  </si>
  <si>
    <t>Asian Paints Ltd</t>
  </si>
  <si>
    <t>INE021A01026</t>
  </si>
  <si>
    <t>Kotak Mahindra Bank Ltd</t>
  </si>
  <si>
    <t>INE237A01028</t>
  </si>
  <si>
    <t>Tata Power Co Ltd</t>
  </si>
  <si>
    <t>INE245A01021</t>
  </si>
  <si>
    <t>Marico Ltd</t>
  </si>
  <si>
    <t>INE196A01026</t>
  </si>
  <si>
    <t>Affle India Ltd</t>
  </si>
  <si>
    <t>INE00WC01027</t>
  </si>
  <si>
    <t>Margin on Derivatives</t>
  </si>
  <si>
    <t>c) Portfolio Turnover Ratio during the Half - year 30-Sep-2022</t>
  </si>
  <si>
    <t>d) Average Maturity as on 30-Sep-2022</t>
  </si>
  <si>
    <t xml:space="preserve">e) During the month additional instances of fair valuation/deviation from valuation price provided by the valuation agencies </t>
  </si>
  <si>
    <t>Numero Uno International Ltd ** ^^</t>
  </si>
  <si>
    <t>Globsyn Technologies Ltd ** ^^</t>
  </si>
  <si>
    <t>INE671B01034</t>
  </si>
  <si>
    <t>7.61% LIC Housing Finance Ltd (30-Jul-2025) **</t>
  </si>
  <si>
    <t>INE115A07PW7</t>
  </si>
  <si>
    <t>7.40% Housing Development Finance Corporation Ltd (02-Jun-2025)</t>
  </si>
  <si>
    <t>INE001A07TL4</t>
  </si>
  <si>
    <t>Bosch Ltd</t>
  </si>
  <si>
    <t>INE323A01026</t>
  </si>
  <si>
    <t>Grasim Industries Ltd</t>
  </si>
  <si>
    <t>INE047A01021</t>
  </si>
  <si>
    <t>Canara Bank (21-Mar-2023) **</t>
  </si>
  <si>
    <t>INE476A16TT2</t>
  </si>
  <si>
    <t>Axis Bank Ltd (07-Sep-2023) **</t>
  </si>
  <si>
    <t>INE238AD6025</t>
  </si>
  <si>
    <t>Small Industries Development Bank of India (12-Sep-2023) **</t>
  </si>
  <si>
    <t>INE556F16AA0</t>
  </si>
  <si>
    <t>Bharat Electronics Ltd</t>
  </si>
  <si>
    <t>INE263A01024</t>
  </si>
  <si>
    <t>ITC Ltd</t>
  </si>
  <si>
    <t>INE154A01025</t>
  </si>
  <si>
    <t>Coal India Ltd</t>
  </si>
  <si>
    <t>INE522F01014</t>
  </si>
  <si>
    <t>Consumable Fuels</t>
  </si>
  <si>
    <t>Tata Motors Ltd DVR</t>
  </si>
  <si>
    <t>IN9155A01020</t>
  </si>
  <si>
    <t>Godrej Consumer Products Ltd</t>
  </si>
  <si>
    <t>INE102D01028</t>
  </si>
  <si>
    <t>Cholamandalam Financial Holdings Ltd</t>
  </si>
  <si>
    <t>INE149A01033</t>
  </si>
  <si>
    <t>Power Grid Corporation of India Ltd</t>
  </si>
  <si>
    <t>INE752E01010</t>
  </si>
  <si>
    <t>Indraprastha Gas Ltd</t>
  </si>
  <si>
    <t>INE203G01027</t>
  </si>
  <si>
    <t>Finolex Cables Ltd</t>
  </si>
  <si>
    <t>INE235A01022</t>
  </si>
  <si>
    <t>Bharat Petroleum Corporation Ltd</t>
  </si>
  <si>
    <t>INE029A01011</t>
  </si>
  <si>
    <t>ACC Ltd</t>
  </si>
  <si>
    <t>INE012A01025</t>
  </si>
  <si>
    <t>Indian Oil Corporation Ltd</t>
  </si>
  <si>
    <t>INE242A01010</t>
  </si>
  <si>
    <t>Housing Development Finance Corporation Ltd</t>
  </si>
  <si>
    <t>INE001A01036</t>
  </si>
  <si>
    <t>Akzo Nobel India Ltd</t>
  </si>
  <si>
    <t>INE133A01011</t>
  </si>
  <si>
    <t>Century Textile &amp; Industries Ltd</t>
  </si>
  <si>
    <t>INE055A01016</t>
  </si>
  <si>
    <t>Paper, Forest &amp; Jute Products</t>
  </si>
  <si>
    <t>City Union Bank Ltd</t>
  </si>
  <si>
    <t>INE491A01021</t>
  </si>
  <si>
    <t>Lupin Ltd</t>
  </si>
  <si>
    <t>INE326A01037</t>
  </si>
  <si>
    <t>Vardhman Textiles Ltd</t>
  </si>
  <si>
    <t>INE825A01020</t>
  </si>
  <si>
    <t>Oil &amp; Natural Gas Corporation Ltd</t>
  </si>
  <si>
    <t>INE213A01029</t>
  </si>
  <si>
    <t>Oil</t>
  </si>
  <si>
    <t>Bajaj Auto Ltd</t>
  </si>
  <si>
    <t>INE917I01010</t>
  </si>
  <si>
    <t>Rallis India Ltd</t>
  </si>
  <si>
    <t>INE613A01020</t>
  </si>
  <si>
    <t>Fertilizers &amp; Agrochemicals</t>
  </si>
  <si>
    <t>Industry Classification</t>
  </si>
  <si>
    <t>NHPC Ltd</t>
  </si>
  <si>
    <t>INE848E01016</t>
  </si>
  <si>
    <t>Petronet LNG Ltd</t>
  </si>
  <si>
    <t>INE347G01014</t>
  </si>
  <si>
    <t>Colgate Palmolive (India) Ltd</t>
  </si>
  <si>
    <t>INE259A01022</t>
  </si>
  <si>
    <t>Tata Consultancy Services Ltd</t>
  </si>
  <si>
    <t>INE467B01029</t>
  </si>
  <si>
    <t>ICICI Securities Ltd</t>
  </si>
  <si>
    <t>INE763G01038</t>
  </si>
  <si>
    <t>Finolex Industries Ltd</t>
  </si>
  <si>
    <t>INE183A01024</t>
  </si>
  <si>
    <t>CESC Ltd</t>
  </si>
  <si>
    <t>INE486A01021</t>
  </si>
  <si>
    <t>(b) Units of Real Estate Investment Trusts (REITs)</t>
  </si>
  <si>
    <t>Brookfield India Real Estate Trust</t>
  </si>
  <si>
    <t>INE0FDU25010</t>
  </si>
  <si>
    <t>Embassy Office Parks REIT</t>
  </si>
  <si>
    <t>INE041025011</t>
  </si>
  <si>
    <t>Foreign Equity Securities</t>
  </si>
  <si>
    <t>Unilever PLC, (ADR)</t>
  </si>
  <si>
    <t>US9047677045</t>
  </si>
  <si>
    <t>Food Products</t>
  </si>
  <si>
    <t>Xtep International Holdings Ltd</t>
  </si>
  <si>
    <t>KYG982771092</t>
  </si>
  <si>
    <t>Xinyi Solar Holdings Ltd</t>
  </si>
  <si>
    <t>KYG9829N1025</t>
  </si>
  <si>
    <t>Industrial Manufacturing</t>
  </si>
  <si>
    <t>SK Telecom Co Ltd</t>
  </si>
  <si>
    <t>KR7017670001</t>
  </si>
  <si>
    <t>Novatek Microelectronics Corp. Ltd</t>
  </si>
  <si>
    <t>TW0003034005</t>
  </si>
  <si>
    <t>IT - Hardware</t>
  </si>
  <si>
    <t>Primax Electronics Ltd</t>
  </si>
  <si>
    <t>TW0004915004</t>
  </si>
  <si>
    <t>Mediatek Inc</t>
  </si>
  <si>
    <t>TW0002454006</t>
  </si>
  <si>
    <t>Foreign Mutual Fund Units</t>
  </si>
  <si>
    <t>TW0000056001</t>
  </si>
  <si>
    <t>Foreign Mutual Fund</t>
  </si>
  <si>
    <t>Info Edge (India) Ltd</t>
  </si>
  <si>
    <t>INE663F01024</t>
  </si>
  <si>
    <t>FSN E-Commerce Ventures Ltd</t>
  </si>
  <si>
    <t>INE388Y01029</t>
  </si>
  <si>
    <t>Indiamart Intermesh Ltd</t>
  </si>
  <si>
    <t>INE933S01016</t>
  </si>
  <si>
    <t>Rategain Travel Technologies Ltd</t>
  </si>
  <si>
    <t>INE0CLI01024</t>
  </si>
  <si>
    <t>Firstsource Solutions Ltd</t>
  </si>
  <si>
    <t>INE684F01012</t>
  </si>
  <si>
    <t>Mphasis Ltd</t>
  </si>
  <si>
    <t>INE356A01018</t>
  </si>
  <si>
    <t>Persistent Systems Ltd</t>
  </si>
  <si>
    <t>INE262H01013</t>
  </si>
  <si>
    <t>Xelpmoc Design and Tech Ltd</t>
  </si>
  <si>
    <t>INE01P501012</t>
  </si>
  <si>
    <t>Makemytrip Ltd</t>
  </si>
  <si>
    <t>MU0295S00016</t>
  </si>
  <si>
    <t>Freshworks Inc</t>
  </si>
  <si>
    <t>US3580541049</t>
  </si>
  <si>
    <t>Twitter Inc.</t>
  </si>
  <si>
    <t>US90184L1026</t>
  </si>
  <si>
    <t>Amazon.com INC</t>
  </si>
  <si>
    <t>US0231351067</t>
  </si>
  <si>
    <t>Qualcomm Inc.</t>
  </si>
  <si>
    <t>US7475251036</t>
  </si>
  <si>
    <t>Telecom -  Equipment &amp; Accessories</t>
  </si>
  <si>
    <t>Samsung Electronics Co. Ltd</t>
  </si>
  <si>
    <t>KR7005930003</t>
  </si>
  <si>
    <t>Salesforce.Com Inc</t>
  </si>
  <si>
    <t>US79466L3024</t>
  </si>
  <si>
    <t>Microsoft Corp</t>
  </si>
  <si>
    <t>US5949181045</t>
  </si>
  <si>
    <t>Uber Technologies Inc</t>
  </si>
  <si>
    <t>US90353T1007</t>
  </si>
  <si>
    <t>Transport Services</t>
  </si>
  <si>
    <t>Alibaba Group Holding Ltd</t>
  </si>
  <si>
    <t>KYG017191142</t>
  </si>
  <si>
    <t>Tencent Holdings Ltd</t>
  </si>
  <si>
    <t>KYG875721634</t>
  </si>
  <si>
    <t>Alphabet Inc</t>
  </si>
  <si>
    <t>US02079K3059</t>
  </si>
  <si>
    <t>LG Chem Ltd</t>
  </si>
  <si>
    <t>KR7051910008</t>
  </si>
  <si>
    <t>Chemicals &amp; Petrochemicals</t>
  </si>
  <si>
    <t>Zoom Video Communications Inc</t>
  </si>
  <si>
    <t>US98980L1017</t>
  </si>
  <si>
    <t>Samsung Sdi Co Ltd</t>
  </si>
  <si>
    <t>KR7006400006</t>
  </si>
  <si>
    <t>PayPal Holdings Inc</t>
  </si>
  <si>
    <t>US70450Y1038</t>
  </si>
  <si>
    <t>Intel Corp</t>
  </si>
  <si>
    <t>US4581401001</t>
  </si>
  <si>
    <t>JD.Com Inc</t>
  </si>
  <si>
    <t>KYG8208B1014</t>
  </si>
  <si>
    <t>Franklin Technology Fund, Class I (Acc)</t>
  </si>
  <si>
    <t>LU0626261944</t>
  </si>
  <si>
    <t>Emerging Markets Internet And Ecommerce ETF</t>
  </si>
  <si>
    <t>US3015058890</t>
  </si>
  <si>
    <t>ETFMG Prime Cyber Security ETF</t>
  </si>
  <si>
    <t>US26924G2012</t>
  </si>
  <si>
    <t>First Trust Dow Jones Internet Index Fund</t>
  </si>
  <si>
    <t>US33733E3027</t>
  </si>
  <si>
    <t>First Trust Cloud Computing ETF</t>
  </si>
  <si>
    <t>US33734X1928</t>
  </si>
  <si>
    <t>Brigade Enterprises Ltd</t>
  </si>
  <si>
    <t>INE791I01019</t>
  </si>
  <si>
    <t>Realty</t>
  </si>
  <si>
    <t>Deepak Nitrite Ltd</t>
  </si>
  <si>
    <t>INE288B01029</t>
  </si>
  <si>
    <t>Tube Investments of India Ltd</t>
  </si>
  <si>
    <t>INE974X01010</t>
  </si>
  <si>
    <t>J.B. Chemicals &amp; Pharmaceuticals Ltd</t>
  </si>
  <si>
    <t>INE572A01028</t>
  </si>
  <si>
    <t>CCL Products (India) Ltd</t>
  </si>
  <si>
    <t>INE421D01022</t>
  </si>
  <si>
    <t>Agricultural Food &amp; Other Products</t>
  </si>
  <si>
    <t>KPIT Technologies Ltd</t>
  </si>
  <si>
    <t>INE04I401011</t>
  </si>
  <si>
    <t>Equitas Holdings Ltd</t>
  </si>
  <si>
    <t>INE988K01017</t>
  </si>
  <si>
    <t>Carborundum Universal Ltd</t>
  </si>
  <si>
    <t>INE120A01034</t>
  </si>
  <si>
    <t>Blue Star Ltd</t>
  </si>
  <si>
    <t>INE472A01039</t>
  </si>
  <si>
    <t>GHCL Ltd</t>
  </si>
  <si>
    <t>INE539A01019</t>
  </si>
  <si>
    <t>Karur Vysya Bank Ltd</t>
  </si>
  <si>
    <t>INE036D01028</t>
  </si>
  <si>
    <t>Quess Corp Ltd</t>
  </si>
  <si>
    <t>INE615P01015</t>
  </si>
  <si>
    <t>Commercial Services &amp; Supplies</t>
  </si>
  <si>
    <t>Lemon Tree Hotels Ltd</t>
  </si>
  <si>
    <t>INE970X01018</t>
  </si>
  <si>
    <t>Eris Lifesciences Ltd</t>
  </si>
  <si>
    <t>INE406M01024</t>
  </si>
  <si>
    <t>Sobha Ltd</t>
  </si>
  <si>
    <t>INE671H01015</t>
  </si>
  <si>
    <t>Ahluwalia Contracts (India) Ltd</t>
  </si>
  <si>
    <t>INE758C01029</t>
  </si>
  <si>
    <t>V.I.P. Industries Ltd</t>
  </si>
  <si>
    <t>INE054A01027</t>
  </si>
  <si>
    <t>KNR Constructions Ltd</t>
  </si>
  <si>
    <t>INE634I01029</t>
  </si>
  <si>
    <t>Nesco Ltd</t>
  </si>
  <si>
    <t>INE317F01035</t>
  </si>
  <si>
    <t>K.P.R. Mill Ltd</t>
  </si>
  <si>
    <t>INE930H01031</t>
  </si>
  <si>
    <t>DCB Bank Ltd</t>
  </si>
  <si>
    <t>INE503A01015</t>
  </si>
  <si>
    <t>M M Forgings Ltd</t>
  </si>
  <si>
    <t>INE227C01017</t>
  </si>
  <si>
    <t>Kalyan Jewellers India Ltd</t>
  </si>
  <si>
    <t>INE303R01014</t>
  </si>
  <si>
    <t>Teamlease Services Ltd</t>
  </si>
  <si>
    <t>INE985S01024</t>
  </si>
  <si>
    <t>TTK Prestige Ltd</t>
  </si>
  <si>
    <t>INE690A01028</t>
  </si>
  <si>
    <t>Gateway Distriparks Ltd</t>
  </si>
  <si>
    <t>INE079J01017</t>
  </si>
  <si>
    <t>Voltas Ltd</t>
  </si>
  <si>
    <t>INE226A01021</t>
  </si>
  <si>
    <t>Cholamandalam Investment and Finance Co Ltd</t>
  </si>
  <si>
    <t>INE121A01024</t>
  </si>
  <si>
    <t>Equitas Small Finance Bank Ltd</t>
  </si>
  <si>
    <t>INE063P01018</t>
  </si>
  <si>
    <t>HeidelbergCement India Ltd</t>
  </si>
  <si>
    <t>INE578A01017</t>
  </si>
  <si>
    <t>TV Today Network Ltd</t>
  </si>
  <si>
    <t>INE038F01029</t>
  </si>
  <si>
    <t>Entertainment</t>
  </si>
  <si>
    <t>Syrma SGS Technology Ltd</t>
  </si>
  <si>
    <t>INE0DYJ01015</t>
  </si>
  <si>
    <t>JK Lakshmi Cement Ltd</t>
  </si>
  <si>
    <t>INE786A01032</t>
  </si>
  <si>
    <t>Mrs Bectors Food Specialities Ltd</t>
  </si>
  <si>
    <t>INE495P01012</t>
  </si>
  <si>
    <t>Ion Exchange (India) Ltd</t>
  </si>
  <si>
    <t>INE570A01014</t>
  </si>
  <si>
    <t>Shankara Building Products Ltd</t>
  </si>
  <si>
    <t>INE274V01019</t>
  </si>
  <si>
    <t>Metropolis Healthcare Ltd</t>
  </si>
  <si>
    <t>INE112L01020</t>
  </si>
  <si>
    <t>Healthcare Services</t>
  </si>
  <si>
    <t>Anand Rathi Wealth Ltd</t>
  </si>
  <si>
    <t>INE463V01026</t>
  </si>
  <si>
    <t>Chemplast Sanmar Ltd</t>
  </si>
  <si>
    <t>INE488A01050</t>
  </si>
  <si>
    <t>Techno Electric &amp; Engineering Co Ltd</t>
  </si>
  <si>
    <t>INE285K01026</t>
  </si>
  <si>
    <t>Kirloskar Pneumatic Co Ltd</t>
  </si>
  <si>
    <t>INE811A01020</t>
  </si>
  <si>
    <t>Atul Ltd</t>
  </si>
  <si>
    <t>INE100A01010</t>
  </si>
  <si>
    <t>S J S Enterprises Ltd</t>
  </si>
  <si>
    <t>INE284S01014</t>
  </si>
  <si>
    <t>Music Broadcast Ltd</t>
  </si>
  <si>
    <t>INE919I01024</t>
  </si>
  <si>
    <t>Gulf Oil Lubricants India Ltd</t>
  </si>
  <si>
    <t>INE635Q01029</t>
  </si>
  <si>
    <t>Indoco Remedies Ltd</t>
  </si>
  <si>
    <t>INE873D01024</t>
  </si>
  <si>
    <t>Ashoka Buildcon Ltd</t>
  </si>
  <si>
    <t>INE442H01029</t>
  </si>
  <si>
    <t>Campus Activewear Ltd</t>
  </si>
  <si>
    <t>INE278Y01022</t>
  </si>
  <si>
    <t>Data Patterns India Ltd</t>
  </si>
  <si>
    <t>INE0IX101010</t>
  </si>
  <si>
    <t>Symphony Ltd</t>
  </si>
  <si>
    <t>INE225D01027</t>
  </si>
  <si>
    <t>G R Infraprojects Ltd</t>
  </si>
  <si>
    <t>INE201P01022</t>
  </si>
  <si>
    <t>MTAR Technologies Ltd</t>
  </si>
  <si>
    <t>INE864I01014</t>
  </si>
  <si>
    <t>Tega Industries Ltd</t>
  </si>
  <si>
    <t>INE011K01018</t>
  </si>
  <si>
    <t>Harsha Engineers International Ltd</t>
  </si>
  <si>
    <t>INE0JUS01029</t>
  </si>
  <si>
    <t>Hindustan Oil Exploration Co Ltd</t>
  </si>
  <si>
    <t>INE345A01011</t>
  </si>
  <si>
    <t>Anupam Rasayan India Ltd</t>
  </si>
  <si>
    <t>INE930P01018</t>
  </si>
  <si>
    <t>Hitachi Energy India Ltd</t>
  </si>
  <si>
    <t>INE07Y701011</t>
  </si>
  <si>
    <t>Electrical Equipment</t>
  </si>
  <si>
    <t>Vijaya Diagnostic Centre Ltd</t>
  </si>
  <si>
    <t>INE043W01024</t>
  </si>
  <si>
    <t>IDFC Ltd</t>
  </si>
  <si>
    <t>INE043D01016</t>
  </si>
  <si>
    <t>CEAT Ltd</t>
  </si>
  <si>
    <t>INE482A01020</t>
  </si>
  <si>
    <t>Ramco Systems Ltd</t>
  </si>
  <si>
    <t>INE246B01019</t>
  </si>
  <si>
    <t>S P Apparels Ltd</t>
  </si>
  <si>
    <t>INE212I01016</t>
  </si>
  <si>
    <t>Federal Bank Ltd</t>
  </si>
  <si>
    <t>INE171A01029</t>
  </si>
  <si>
    <t>Coromandel International Ltd</t>
  </si>
  <si>
    <t>INE169A01031</t>
  </si>
  <si>
    <t>Apollo Tyres Ltd</t>
  </si>
  <si>
    <t>INE438A01022</t>
  </si>
  <si>
    <t>Emami Ltd</t>
  </si>
  <si>
    <t>INE548C01032</t>
  </si>
  <si>
    <t>Max Healthcare Institute Ltd</t>
  </si>
  <si>
    <t>INE027H01010</t>
  </si>
  <si>
    <t>Trent Ltd</t>
  </si>
  <si>
    <t>INE849A01020</t>
  </si>
  <si>
    <t>Ashok Leyland Ltd</t>
  </si>
  <si>
    <t>INE208A01029</t>
  </si>
  <si>
    <t>Indian Hotels Co Ltd</t>
  </si>
  <si>
    <t>INE053A01029</t>
  </si>
  <si>
    <t>Sundram Fasteners Ltd</t>
  </si>
  <si>
    <t>INE387A01021</t>
  </si>
  <si>
    <t>Oberoi Realty Ltd</t>
  </si>
  <si>
    <t>INE093I01010</t>
  </si>
  <si>
    <t>CG Power and Industrial Solutions Ltd</t>
  </si>
  <si>
    <t>INE067A01029</t>
  </si>
  <si>
    <t>Container Corporation Of India Ltd</t>
  </si>
  <si>
    <t>INE111A01025</t>
  </si>
  <si>
    <t>IPCA Laboratories Ltd</t>
  </si>
  <si>
    <t>INE571A01038</t>
  </si>
  <si>
    <t>J.K. Cement Ltd</t>
  </si>
  <si>
    <t>INE823G01014</t>
  </si>
  <si>
    <t>The Ramco Cements Ltd</t>
  </si>
  <si>
    <t>INE331A01037</t>
  </si>
  <si>
    <t>Sundaram Finance Ltd</t>
  </si>
  <si>
    <t>INE660A01013</t>
  </si>
  <si>
    <t>Cummins India Ltd</t>
  </si>
  <si>
    <t>INE298A01020</t>
  </si>
  <si>
    <t>Max Financial Services Ltd</t>
  </si>
  <si>
    <t>INE180A01020</t>
  </si>
  <si>
    <t>Abbott India Ltd</t>
  </si>
  <si>
    <t>INE358A01014</t>
  </si>
  <si>
    <t>Apollo Hospitals Enterprise Ltd</t>
  </si>
  <si>
    <t>INE437A01024</t>
  </si>
  <si>
    <t>Phoenix Mills Ltd</t>
  </si>
  <si>
    <t>INE211B01039</t>
  </si>
  <si>
    <t>Motherson Sumi Wiring India Ltd</t>
  </si>
  <si>
    <t>INE0FS801015</t>
  </si>
  <si>
    <t>United Breweries Ltd</t>
  </si>
  <si>
    <t>INE686F01025</t>
  </si>
  <si>
    <t>Prestige Estates Projects Ltd</t>
  </si>
  <si>
    <t>INE811K01011</t>
  </si>
  <si>
    <t>Whirlpool Of India Ltd</t>
  </si>
  <si>
    <t>INE716A01013</t>
  </si>
  <si>
    <t>PI Industries Ltd</t>
  </si>
  <si>
    <t>INE603J01030</t>
  </si>
  <si>
    <t>Coforge Ltd</t>
  </si>
  <si>
    <t>INE591G01017</t>
  </si>
  <si>
    <t>Aarti Industries Ltd</t>
  </si>
  <si>
    <t>INE769A01020</t>
  </si>
  <si>
    <t>Gland Pharma Ltd</t>
  </si>
  <si>
    <t>INE068V01023</t>
  </si>
  <si>
    <t>APL Apollo Tubes Ltd</t>
  </si>
  <si>
    <t>INE702C01027</t>
  </si>
  <si>
    <t>Honeywell Automation India Ltd</t>
  </si>
  <si>
    <t>INE671A01010</t>
  </si>
  <si>
    <t>Bharat Forge Ltd</t>
  </si>
  <si>
    <t>INE465A01025</t>
  </si>
  <si>
    <t>EPL Ltd</t>
  </si>
  <si>
    <t>INE255A01020</t>
  </si>
  <si>
    <t>Devyani International Ltd</t>
  </si>
  <si>
    <t>INE872J01023</t>
  </si>
  <si>
    <t>Ajanta Pharma Ltd</t>
  </si>
  <si>
    <t>INE031B01049</t>
  </si>
  <si>
    <t>Mahindra &amp; Mahindra Financial Services Ltd</t>
  </si>
  <si>
    <t>INE774D01024</t>
  </si>
  <si>
    <t>* Less than 0.01%</t>
  </si>
  <si>
    <t>TVS Motor Co Ltd</t>
  </si>
  <si>
    <t>INE494B01023</t>
  </si>
  <si>
    <t>AIA Engineering Ltd</t>
  </si>
  <si>
    <t>INE212H01026</t>
  </si>
  <si>
    <t>Quantum Information Services ** ^^</t>
  </si>
  <si>
    <t>INE696201123</t>
  </si>
  <si>
    <t>Chennai Interactive Business Services Pvt Ltd ** ^^</t>
  </si>
  <si>
    <t>Cipla Ltd</t>
  </si>
  <si>
    <t>INE059A01026</t>
  </si>
  <si>
    <t>KEI Industries Ltd</t>
  </si>
  <si>
    <t>INE878B01027</t>
  </si>
  <si>
    <t>Interglobe Aviation Ltd</t>
  </si>
  <si>
    <t>INE646L01027</t>
  </si>
  <si>
    <t>HDFC Life Insurance Co Ltd</t>
  </si>
  <si>
    <t>INE795G01014</t>
  </si>
  <si>
    <t>Samvardhana Motherson International Ltd</t>
  </si>
  <si>
    <t>INE775A01035</t>
  </si>
  <si>
    <t>ITD Cementation India Ltd</t>
  </si>
  <si>
    <t>INE686A01026</t>
  </si>
  <si>
    <t>Somany Ceramics Ltd</t>
  </si>
  <si>
    <t>INE355A01028</t>
  </si>
  <si>
    <t>Orient Cement Ltd</t>
  </si>
  <si>
    <t>INE876N01018</t>
  </si>
  <si>
    <t>Zydus Lifesciences Ltd</t>
  </si>
  <si>
    <t>INE010B01027</t>
  </si>
  <si>
    <t>Arvind Fashions Ltd</t>
  </si>
  <si>
    <t>INE955V01021</t>
  </si>
  <si>
    <t>ICICI Prudential Life Insurance Co Ltd</t>
  </si>
  <si>
    <t>INE726G01019</t>
  </si>
  <si>
    <t>Life Insurance Corporation Of India</t>
  </si>
  <si>
    <t>INE0J1Y01017</t>
  </si>
  <si>
    <t>Quantum Information Systems ** ^^</t>
  </si>
  <si>
    <t>Dalmia Bharat Ltd</t>
  </si>
  <si>
    <t>INE00R701025</t>
  </si>
  <si>
    <t>LIC Housing Finance Ltd</t>
  </si>
  <si>
    <t>INE115A01026</t>
  </si>
  <si>
    <t>AU Small Finance Bank Ltd</t>
  </si>
  <si>
    <t>INE949L01017</t>
  </si>
  <si>
    <t>Laurus Labs Ltd</t>
  </si>
  <si>
    <t>INE947Q01028</t>
  </si>
  <si>
    <t>Torrent Pharmaceuticals Ltd</t>
  </si>
  <si>
    <t>INE685A01028</t>
  </si>
  <si>
    <t>Alkem Laboratories Ltd</t>
  </si>
  <si>
    <t>INE540L01014</t>
  </si>
  <si>
    <t>Delhivery Ltd</t>
  </si>
  <si>
    <t>INE148O01028</t>
  </si>
  <si>
    <t>Nippon Life India Asset Management Ltd</t>
  </si>
  <si>
    <t>INE298J01013</t>
  </si>
  <si>
    <t>HDFC Asset Management Company Ltd</t>
  </si>
  <si>
    <t>INE127D01025</t>
  </si>
  <si>
    <t>Endurance Technologies Ltd</t>
  </si>
  <si>
    <t>INE913H01037</t>
  </si>
  <si>
    <t>Balkrishna Industries Ltd</t>
  </si>
  <si>
    <t>INE787D01026</t>
  </si>
  <si>
    <t>NRB Bearings Ltd</t>
  </si>
  <si>
    <t>INE349A01021</t>
  </si>
  <si>
    <t>Puravankara Ltd</t>
  </si>
  <si>
    <t>INE323I01011</t>
  </si>
  <si>
    <t>Tata Consumer Products Ltd</t>
  </si>
  <si>
    <t>INE192A01025</t>
  </si>
  <si>
    <t>Titan Co Ltd</t>
  </si>
  <si>
    <t>INE280A01028</t>
  </si>
  <si>
    <t>Taiwan Semiconductor Manufacturing Co. Ltd</t>
  </si>
  <si>
    <t>TW0002330008</t>
  </si>
  <si>
    <t>AIA Group Ltd</t>
  </si>
  <si>
    <t>HK0000069689</t>
  </si>
  <si>
    <t>Bank Central Asia Tbk Pt</t>
  </si>
  <si>
    <t>ID1000109507</t>
  </si>
  <si>
    <t>DBS Group Holdings Ltd</t>
  </si>
  <si>
    <t>SG1L01001701</t>
  </si>
  <si>
    <t>Meituan Dianping</t>
  </si>
  <si>
    <t>KYG596691041</t>
  </si>
  <si>
    <t>Budweiser Brewing Co APAC Ltd</t>
  </si>
  <si>
    <t>KYG1674K1013</t>
  </si>
  <si>
    <t>China Mengniu Dairy Co. Ltd</t>
  </si>
  <si>
    <t>KYG210961051</t>
  </si>
  <si>
    <t>Agricultural Food &amp; other Products</t>
  </si>
  <si>
    <t>Yum China Holdings INC</t>
  </si>
  <si>
    <t>US98850P1093</t>
  </si>
  <si>
    <t>Longi Green Energy Technology Co Ltd</t>
  </si>
  <si>
    <t>CNE100001FR6</t>
  </si>
  <si>
    <t>Techtronic Industries Co. Ltd</t>
  </si>
  <si>
    <t>HK0669013440</t>
  </si>
  <si>
    <t>China Merchants Bank Co Ltd</t>
  </si>
  <si>
    <t>CNE1000002M1</t>
  </si>
  <si>
    <t>Midea Group Co Ltd</t>
  </si>
  <si>
    <t>CNE100001QQ5</t>
  </si>
  <si>
    <t>Kweichow Moutai Co. Ltd, A</t>
  </si>
  <si>
    <t>CNE0000018R8</t>
  </si>
  <si>
    <t>SK Hynix Inc</t>
  </si>
  <si>
    <t>KR7000660001</t>
  </si>
  <si>
    <t>Naver Corp</t>
  </si>
  <si>
    <t>KR7035420009</t>
  </si>
  <si>
    <t>Ping An Insurance (Group) Co. Of China Ltd, H</t>
  </si>
  <si>
    <t>CNE1000003X6</t>
  </si>
  <si>
    <t>Trip.Com Group Ltd, (ADR)</t>
  </si>
  <si>
    <t>US89677Q1076</t>
  </si>
  <si>
    <t>Guangzhou Tinci Materials Technology Co Ltd</t>
  </si>
  <si>
    <t>CNE100001RG4</t>
  </si>
  <si>
    <t>Wuxi Biologics Cayman Inc</t>
  </si>
  <si>
    <t>KYG970081173</t>
  </si>
  <si>
    <t>Indocement Tunggal Prakarsa Tbk Pt</t>
  </si>
  <si>
    <t>ID1000061302</t>
  </si>
  <si>
    <t>Semen Indonesia (Persero) Tbk PT</t>
  </si>
  <si>
    <t>ID1000106800</t>
  </si>
  <si>
    <t>Hyundai Motor Co Ltd</t>
  </si>
  <si>
    <t>KR7005380001</t>
  </si>
  <si>
    <t>Minor International Pcl, Fgn.</t>
  </si>
  <si>
    <t>TH0128B10Z17</t>
  </si>
  <si>
    <t>Jiangsu Hengrui Medicine Co Ltd</t>
  </si>
  <si>
    <t>CNE0000014W7</t>
  </si>
  <si>
    <t>The Siam Cement PCL, Fgn.</t>
  </si>
  <si>
    <t>TH0003010Z12</t>
  </si>
  <si>
    <t>SM Investments Corp</t>
  </si>
  <si>
    <t>PHY806761029</t>
  </si>
  <si>
    <t>Beijing Oriental Yuhong Waterproof Technology Co Ltd</t>
  </si>
  <si>
    <t>CNE100000CS3</t>
  </si>
  <si>
    <t>Weichai Power Co Ltd</t>
  </si>
  <si>
    <t>CNE1000004L9</t>
  </si>
  <si>
    <t>Shenzhen Inovance Technology Co Ltd</t>
  </si>
  <si>
    <t>CNE100000V46</t>
  </si>
  <si>
    <t>Will Semiconductor Co Ltd</t>
  </si>
  <si>
    <t>CNE100002XM8</t>
  </si>
  <si>
    <t>Sea Ltd (ADR)</t>
  </si>
  <si>
    <t>US81141R1005</t>
  </si>
  <si>
    <t>Country Garden Services Holdings Co Ltd</t>
  </si>
  <si>
    <t>KYG2453A1085</t>
  </si>
  <si>
    <t>Minor International PCL- Warrants (31-July-2023)</t>
  </si>
  <si>
    <t>TH0128053707</t>
  </si>
  <si>
    <t>Minor International PCL - Warrants (05-May-2023)</t>
  </si>
  <si>
    <t>TH0128053509</t>
  </si>
  <si>
    <t>Minor International PCL - Warrants (15-Feb-2024)</t>
  </si>
  <si>
    <t>TH0128054200</t>
  </si>
  <si>
    <t>Bajaj Finance Ltd</t>
  </si>
  <si>
    <t>INE296A01024</t>
  </si>
  <si>
    <t>Bajaj Finserv Ltd</t>
  </si>
  <si>
    <t>INE918I01026</t>
  </si>
  <si>
    <t>Tata Steel Ltd</t>
  </si>
  <si>
    <t>INE081A01020</t>
  </si>
  <si>
    <t>Ferrous Metals</t>
  </si>
  <si>
    <t>Nestle India Ltd</t>
  </si>
  <si>
    <t>INE239A01016</t>
  </si>
  <si>
    <t>JSW Steel Ltd</t>
  </si>
  <si>
    <t>INE019A01038</t>
  </si>
  <si>
    <t>Adani Ports and Special Economic Zone Ltd</t>
  </si>
  <si>
    <t>INE742F01042</t>
  </si>
  <si>
    <t>Transport Infrastructure</t>
  </si>
  <si>
    <t>Wipro Ltd</t>
  </si>
  <si>
    <t>INE075A01022</t>
  </si>
  <si>
    <t>Adani Enterprises Ltd</t>
  </si>
  <si>
    <t>INE423A01024</t>
  </si>
  <si>
    <t>Metals &amp; Minerals Trading</t>
  </si>
  <si>
    <t>Hindalco Industries Ltd</t>
  </si>
  <si>
    <t>INE038A01020</t>
  </si>
  <si>
    <t>Non - Ferrous Metals</t>
  </si>
  <si>
    <t>Eicher Motors Ltd</t>
  </si>
  <si>
    <t>INE066A01021</t>
  </si>
  <si>
    <t>Divi's Laboratories Ltd</t>
  </si>
  <si>
    <t>INE361B01024</t>
  </si>
  <si>
    <t>Britannia Industries Ltd</t>
  </si>
  <si>
    <t>INE216A01030</t>
  </si>
  <si>
    <t>UPL Ltd</t>
  </si>
  <si>
    <t>INE628A01036</t>
  </si>
  <si>
    <t>Hero MotoCorp Ltd</t>
  </si>
  <si>
    <t>INE158A01026</t>
  </si>
  <si>
    <t>INE528G01035</t>
  </si>
  <si>
    <t>PNB Housing Finance Ltd</t>
  </si>
  <si>
    <t>INE572E01012</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</si>
  <si>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</si>
  <si>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</si>
  <si>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</si>
  <si>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</si>
  <si>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</si>
  <si>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</si>
  <si>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</si>
  <si>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</si>
  <si>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Franklin India Short-Term Income Plan (No. of Segregated Portfolios in the Scheme- 3) - (under winding up) Direct-Growth Plan ^^ $$$</t>
  </si>
  <si>
    <t>INF090I01GK1</t>
  </si>
  <si>
    <t>Franklin India Short Term Income Plan - Segregated Portfolio 2 - 10.90% Vodafone Idea Ltd 02 Sep 2023 - Direct - Growth Plan ^^</t>
  </si>
  <si>
    <t>INF090I01UY3</t>
  </si>
  <si>
    <t>Franklin India Short Term Income Plan-Segregated Portfolio 3- 9.50% Yes Bank Ltd CO 23 Dec 2021-Direct-Growth Plan</t>
  </si>
  <si>
    <t>INF090I01VS3</t>
  </si>
  <si>
    <t>Franklin India Savings Fund Direct-Growth Plan</t>
  </si>
  <si>
    <t>INF090I01GV8</t>
  </si>
  <si>
    <t>Templeton India Value Fund Direct-Growth Plan</t>
  </si>
  <si>
    <t>INF090I01GY2</t>
  </si>
  <si>
    <t xml:space="preserve">      IDCW Option</t>
  </si>
  <si>
    <t xml:space="preserve">      Direct IDCW Option</t>
  </si>
  <si>
    <t>Franklin India Corporate Debt Fund Direct-Growth Plan</t>
  </si>
  <si>
    <t>INF090I01FW8</t>
  </si>
  <si>
    <t>Franklin India Dynamic Accrual Fund - Segregated Portfolio 2 - 10.90% Vodafone Idea Ltd 02 Sep 2023 - Direct - Growth Plan ^^</t>
  </si>
  <si>
    <t>INF090I01TX7</t>
  </si>
  <si>
    <t>Franklin India Dynamic Accrual Fund- Segregated Portfolio 3- 9.50% Yes Bank Ltd CO 23 Dec 2021-Direct-Growth Plan</t>
  </si>
  <si>
    <t>INF090I01WD3</t>
  </si>
  <si>
    <t>Franklin India Prima Fund Direct-Growth Plan</t>
  </si>
  <si>
    <t>INF090I01FH9</t>
  </si>
  <si>
    <t>Franklin India Flexi Cap Fund-Direct Growth Plan (Formerly known as Franklin India Equity Fund)</t>
  </si>
  <si>
    <t>INF090I01FK3</t>
  </si>
  <si>
    <t xml:space="preserve">h) Risk-o-meter </t>
  </si>
  <si>
    <t>Primary Benchmark: Nifty Equity Savings Index</t>
  </si>
  <si>
    <t>Risk level based on portfolio as on September 30, 2022</t>
  </si>
  <si>
    <t>Risk level of primary benchmark as on September 30, 2022</t>
  </si>
  <si>
    <t xml:space="preserve">f) Risk-o-meter </t>
  </si>
  <si>
    <t>Primary Benchmark: CRISIL Hybrid 35+65 - Aggressive Index</t>
  </si>
  <si>
    <t xml:space="preserve">d) Risk-o-meter </t>
  </si>
  <si>
    <t>Primary Benchmark: NIFTY500 Value 50 (The Benchmark of the fund has been changed from S&amp;P BSE 500 effective December 1, 2021)</t>
  </si>
  <si>
    <t>Primary Benchmark: Nifty Dividend Opportunities 50</t>
  </si>
  <si>
    <t xml:space="preserve">e) Risk-o-meter </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</si>
  <si>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</si>
  <si>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</si>
  <si>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</si>
  <si>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</si>
  <si>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</si>
  <si>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</si>
  <si>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</si>
  <si>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</si>
  <si>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</si>
  <si>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</si>
  <si>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</si>
  <si>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</si>
  <si>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</si>
  <si>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 Franklin India Feeder - Franklin European Growth Fund is renamed as Franklin India Feeder - Templeton European Opportunities Fund effective Aug 18, 2020.</t>
  </si>
  <si>
    <t>Primary Benchmark:  20% S&amp;P BSE Sensex + 80% Crisil Liquid Fund Index</t>
  </si>
  <si>
    <t>Primary Benchmark: 20% S&amp;P BSE Sensex+ 80% Crisil Composite Bond Fund Index;</t>
  </si>
  <si>
    <t>Primary Benchmark: 25%S&amp;P BSE Sensex + 10% Nifty 500 + 65% Crisil Composite Bond Fund Index</t>
  </si>
  <si>
    <t>Primary Benchmark: 45%S&amp;P BSE Sensex + 10% Nifty 500 + 45% Crisil Composite Bond Fund Index</t>
  </si>
  <si>
    <t>Primary Benchmark: 65% S&amp;P BSE Sensex + 15% Nifty 500 + 20% Crisil Composite Bond Fund Index</t>
  </si>
  <si>
    <t>^ Effective October 21, 2019, scheme name of Franklin India Dynamic PE Ratio Fund of Funds was changed to Franklin India Dynamic Asset Allocation Fund of Funds.</t>
  </si>
  <si>
    <t>% to Net Assets(Hedged &amp; Unhedged)</t>
  </si>
  <si>
    <t>Outstanding position in Derivative Instruments (Rs. in Lakhs)
Long / (Short)</t>
  </si>
  <si>
    <t>Outstanding derivative exposure as % to net assets
Long / (Short )</t>
  </si>
  <si>
    <t>Foreign ETF</t>
  </si>
  <si>
    <t xml:space="preserve">d) During the month additional instances of fair valuation/deviation from valuation price provided by the valuation agencies </t>
  </si>
  <si>
    <t>Refer below link for rationale of devation under Valuation policy</t>
  </si>
  <si>
    <t>https://www.franklintempletonindia.com/investor/reports</t>
  </si>
  <si>
    <t>^^ Securities are fair valued</t>
  </si>
  <si>
    <t>Franklin India Flexi Cap Fund ( Formerly known as Franklin India Equity Fund) ^</t>
  </si>
  <si>
    <t>Franklin India NSE Nifty 50 Index Fund (Formerly known as Franklin India Index Fund – NSE Nifty Plan) ^</t>
  </si>
  <si>
    <t>Franklin India Feeder - Templeton European Opportunities Fund ( Formerly known as Franklin India Feeder - Franklin European Growth Fund) ^</t>
  </si>
  <si>
    <t>^^ Securities are fair Valued</t>
  </si>
  <si>
    <t>$$$ This scheme is under winding-up and SBI Funds Management Private Limited has been appointed as the liquidator as per the order of Hon'ble Supreme Court dated February 12, 2021.</t>
  </si>
  <si>
    <t>NIL</t>
  </si>
  <si>
    <t>d) Outstanding derivative exposure as % to net assets</t>
  </si>
  <si>
    <t>e) Portfolio Turnover Ratio during the Half - year 30-Sep-2022</t>
  </si>
  <si>
    <t>f) Average Maturity as on 30-Sep-2022</t>
  </si>
  <si>
    <t xml:space="preserve">g) During the month additional instances of fair valuation/deviation from valuation price provided by the valuation agencies </t>
  </si>
  <si>
    <t xml:space="preserve">c) Total outstanding position (as at September 30, 2022) in Derivative Instruments (Gross Notional) </t>
  </si>
  <si>
    <t>Rs. 5,254.20 Lacs</t>
  </si>
  <si>
    <t>NA</t>
  </si>
  <si>
    <t>b) Index Future</t>
  </si>
  <si>
    <t>Nifty Index Future  - 27-Oct-22</t>
  </si>
  <si>
    <t>Rs. 12,716.23 Lacs</t>
  </si>
  <si>
    <t>Franklin India Liquid Fund</t>
  </si>
  <si>
    <t>Rating</t>
  </si>
  <si>
    <t>INE031A08756</t>
  </si>
  <si>
    <t>6.99% Housing &amp; Urban Development Corporation Ltd (11-Nov-2022) **</t>
  </si>
  <si>
    <t>IND AAA</t>
  </si>
  <si>
    <t>INE062A16457</t>
  </si>
  <si>
    <t>State Bank Of India (03-Oct-2022)</t>
  </si>
  <si>
    <t>INE160A16MH2</t>
  </si>
  <si>
    <t>Punjab National Bank (03-Oct-2022) **</t>
  </si>
  <si>
    <t>INE562A16KU6</t>
  </si>
  <si>
    <t>Indian Bank (10-Oct-2022)</t>
  </si>
  <si>
    <t>INE238A164Y0</t>
  </si>
  <si>
    <t>Axis Bank Ltd (11-Nov-2022) **</t>
  </si>
  <si>
    <t>INE237A163O4</t>
  </si>
  <si>
    <t>Kotak Mahindra Bank Ltd (25-Nov-2022) **</t>
  </si>
  <si>
    <t>INE476A16UB8</t>
  </si>
  <si>
    <t>Canara Bank (21-Dec-2022) **</t>
  </si>
  <si>
    <t>INE040A16CT2</t>
  </si>
  <si>
    <t>HDFC Bank Ltd (14-Oct-2022)</t>
  </si>
  <si>
    <t>INE029A14BR6</t>
  </si>
  <si>
    <t>Bharat Petroleum Corporation Ltd (29-Nov-2022) **@</t>
  </si>
  <si>
    <t>INE556F14IJ9</t>
  </si>
  <si>
    <t>Small Industries Development Bank Of India (02-Dec-2022)@</t>
  </si>
  <si>
    <t>INE027214274</t>
  </si>
  <si>
    <t>BOB Financial Solutions Ltd (02-Nov-2022) **@</t>
  </si>
  <si>
    <t>INE261F14IZ2</t>
  </si>
  <si>
    <t>National Bank For Agriculture &amp; Rural Development (18-Oct-2022) **@</t>
  </si>
  <si>
    <t>ICRA A1+</t>
  </si>
  <si>
    <t>INE824H14IO7</t>
  </si>
  <si>
    <t>Julius Baer Capital (India) Pvt Ltd (31-Oct-2022) **@</t>
  </si>
  <si>
    <t>INE242A14XG2</t>
  </si>
  <si>
    <t>Indian Oil Corporation Ltd (24-Nov-2022) **@</t>
  </si>
  <si>
    <t>INE001A14YY3</t>
  </si>
  <si>
    <t>Housing Development Finance Corporation Ltd (25-Nov-2022) **@</t>
  </si>
  <si>
    <t>INE860H14V77</t>
  </si>
  <si>
    <t>Aditya Birla Finance Ltd (12-Dec-2022) **@</t>
  </si>
  <si>
    <t>INE763G14NJ9</t>
  </si>
  <si>
    <t>ICICI Securities Ltd (23-Dec-2022) **@</t>
  </si>
  <si>
    <t>INE700G14CR7</t>
  </si>
  <si>
    <t>HDFC Securities Ltd (11-Nov-2022) **@</t>
  </si>
  <si>
    <t>INE018A14IT0</t>
  </si>
  <si>
    <t>Larsen &amp; Toubro Ltd (28-Oct-2022) **@</t>
  </si>
  <si>
    <t>INE860H14Y41</t>
  </si>
  <si>
    <t>Aditya Birla Finance Ltd (21-Nov-2022) **@</t>
  </si>
  <si>
    <t>INE094A14JJ0</t>
  </si>
  <si>
    <t>Hindustan Petroleum Corporation Ltd (28-Nov-2022) **@</t>
  </si>
  <si>
    <t>INE261F14JB1</t>
  </si>
  <si>
    <t>National Bank For Agriculture &amp; Rural Development (30-Nov-2022) **@</t>
  </si>
  <si>
    <t>IN002022Y013</t>
  </si>
  <si>
    <t>182 DTB (06-Oct-2022)</t>
  </si>
  <si>
    <t>IN002022Y062</t>
  </si>
  <si>
    <t>182 DTB (10-Nov-2022)</t>
  </si>
  <si>
    <t>IN002022Y070</t>
  </si>
  <si>
    <t>182 DTB (17-Nov-2022)</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</si>
  <si>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</si>
  <si>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</si>
  <si>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</si>
  <si>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</si>
  <si>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</si>
  <si>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</si>
  <si>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</si>
  <si>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</si>
  <si>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</si>
  <si>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</si>
  <si>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</si>
  <si>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</si>
  <si>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</si>
  <si>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</si>
  <si>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Average Maturity as on 30-Sep-2022</t>
  </si>
  <si>
    <t>e) Risk-o-meter</t>
  </si>
  <si>
    <t>Primary Benchmark: Tier-1 Index: CRISIL Liquid Fund BI Index (Effective Apri 1, 2022, the benchmark of the scheme has been changed from Crisil Liquid Fund Index)</t>
  </si>
  <si>
    <t>Risk level of tier-1 benchmark as on September 30, 2022</t>
  </si>
  <si>
    <t>Tier-2 Index: CRISIL Liquid Fund AI Index</t>
  </si>
  <si>
    <t>Risk level of tier-2 benchmark as on September 30, 2022</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</si>
  <si>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</si>
  <si>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</si>
  <si>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</si>
  <si>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</si>
  <si>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</si>
  <si>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</si>
  <si>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</si>
  <si>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</si>
  <si>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</si>
  <si>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Overnight Fund AI Index (Effective Apri 1, 2022, the benchmark of the scheme has been changed from CRISIL Overnight Index)</t>
  </si>
  <si>
    <t>Franklin India Savings Fund</t>
  </si>
  <si>
    <t>INE238A165X9</t>
  </si>
  <si>
    <t>Axis Bank Ltd (07-Dec-2022) **</t>
  </si>
  <si>
    <t>INE261F16629</t>
  </si>
  <si>
    <t>National Bank For Agriculture &amp; Rural Development (03-Feb-2023) **</t>
  </si>
  <si>
    <t>INE237A167N7</t>
  </si>
  <si>
    <t>Kotak Mahindra Bank Ltd (10-Feb-2023) **</t>
  </si>
  <si>
    <t>INE040A16CV8</t>
  </si>
  <si>
    <t>HDFC Bank Ltd (10-Feb-2023) **</t>
  </si>
  <si>
    <t>INE476A16SX6</t>
  </si>
  <si>
    <t>Canara Bank (14-Mar-2023) **</t>
  </si>
  <si>
    <t>INE514E16BZ7</t>
  </si>
  <si>
    <t>Export-Import Bank Of India (24-Mar-2023) **</t>
  </si>
  <si>
    <t>INE028A16CT7</t>
  </si>
  <si>
    <t>Bank of Baroda (17-Aug-2023) **</t>
  </si>
  <si>
    <t>INE556F16986</t>
  </si>
  <si>
    <t>Small Industries Development Bank of India (29-Aug-2023) **</t>
  </si>
  <si>
    <t>INE090A161Y3</t>
  </si>
  <si>
    <t>ICICI Bank Ltd (11-Sep-2023) **</t>
  </si>
  <si>
    <t>INE018A14IW4</t>
  </si>
  <si>
    <t>Larsen &amp; Toubro Ltd (30-Nov-2022) **@</t>
  </si>
  <si>
    <t>INE001A14YI6</t>
  </si>
  <si>
    <t>Housing Development Finance Corporation Ltd (03-Mar-2023) **@</t>
  </si>
  <si>
    <t>INE306N14UI0</t>
  </si>
  <si>
    <t>Tata Capital Financial Services Ltd (24-Mar-2023) **@</t>
  </si>
  <si>
    <t>INE763G14NA8</t>
  </si>
  <si>
    <t>ICICI Securities Ltd (11-Nov-2022) **@</t>
  </si>
  <si>
    <t>INE763G14NI1</t>
  </si>
  <si>
    <t>ICICI Securities Ltd (17-Mar-2023) **@</t>
  </si>
  <si>
    <t>IN002022Y229</t>
  </si>
  <si>
    <t>182 DTB (02-Mar-2023)</t>
  </si>
  <si>
    <t>IN002021Z434</t>
  </si>
  <si>
    <t>364 DTB (12-Jan-2023)</t>
  </si>
  <si>
    <t>IN002021Z467</t>
  </si>
  <si>
    <t>364 DTB (02-Feb-2023)</t>
  </si>
  <si>
    <t>IN001222C073</t>
  </si>
  <si>
    <t>GOI STRIP (16-Dec-2022)</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</si>
  <si>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</si>
  <si>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</si>
  <si>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</si>
  <si>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</si>
  <si>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</si>
  <si>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</si>
  <si>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</si>
  <si>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</si>
  <si>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Primary Benchmark: Tier-1 Index: NIFTY Money Market Index B-I (Effective Apri 1, 2022, the benchmark of the scheme has been changed from NIFTY Money Market Index)</t>
  </si>
  <si>
    <t>Tier-2 Index: NIFTY Money Market Index A-I</t>
  </si>
  <si>
    <t>Franklin India Floating Rate Fund</t>
  </si>
  <si>
    <t>INE831R07268</t>
  </si>
  <si>
    <t>Aditya Birla Housing Finance Ltd (364DTB +250 Bps) (17-Feb-2023) **</t>
  </si>
  <si>
    <t>ICRA AAA</t>
  </si>
  <si>
    <t>INE651J07739</t>
  </si>
  <si>
    <t>JM Financial Credit Solutions Ltd (1Y SBI MCLR + 460 Bps) (23-Jul-2024) **</t>
  </si>
  <si>
    <t>ICRA AA</t>
  </si>
  <si>
    <t>INE238A166X7</t>
  </si>
  <si>
    <t>Axis Bank Ltd (09-Dec-2022) **</t>
  </si>
  <si>
    <t>INE237A169P8</t>
  </si>
  <si>
    <t>Kotak Mahindra Bank Ltd (17-Aug-2023) **</t>
  </si>
  <si>
    <t>IN0020160084</t>
  </si>
  <si>
    <t>GOI FRB 2024 (07-Nov-2024)</t>
  </si>
  <si>
    <t>IN0020180041</t>
  </si>
  <si>
    <t>GOI FRB 2031 (07-Dec-2031)</t>
  </si>
  <si>
    <t>IN0020210160</t>
  </si>
  <si>
    <t>GOI FRB 2028 (04-Oct-2028)</t>
  </si>
  <si>
    <t>IN0020220037</t>
  </si>
  <si>
    <t>7.38% GOI 2027 (20-Jun-2027)</t>
  </si>
  <si>
    <t>IN0020200120</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</si>
  <si>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</si>
  <si>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</si>
  <si>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</si>
  <si>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Primary Benchmark: CRISIL Low Duration Debt Index (Effective December 1, 2021, the benchmark of the scheme has been changed from Crisil Liquid Fund Index)</t>
  </si>
  <si>
    <t>Franklin India Corporate Debt Fund</t>
  </si>
  <si>
    <t>INE861G08019</t>
  </si>
  <si>
    <t>8.62% Food Corporation Of India (22-Mar-2023) **</t>
  </si>
  <si>
    <t>ICRA AAA(CE)</t>
  </si>
  <si>
    <t>INE001A07SE1</t>
  </si>
  <si>
    <t>7.50% Housing Development Finance Corporation Ltd (08-Jan-2025) **</t>
  </si>
  <si>
    <t>INE941D07133</t>
  </si>
  <si>
    <t>8.45% Sikka Ports &amp; Terminals Ltd (12-Jun-2023) **</t>
  </si>
  <si>
    <t>INE733E08148</t>
  </si>
  <si>
    <t>6.55% NTPC Ltd (17-Apr-2023) **</t>
  </si>
  <si>
    <t>INE261F08CK9</t>
  </si>
  <si>
    <t>5.14% National Bank For Agriculture &amp; Rural Development (31-Jan-2024) **</t>
  </si>
  <si>
    <t>INE906B07FX6</t>
  </si>
  <si>
    <t>7.11% National Highways Authority Of India (05-Nov-2022) **</t>
  </si>
  <si>
    <t>INE094A08044</t>
  </si>
  <si>
    <t>6.80% Hindustan Petroleum Corporation Ltd (15-Dec-2022) **</t>
  </si>
  <si>
    <t>INE020B08AT3</t>
  </si>
  <si>
    <t>7.99% REC Ltd (23-Feb-2023) **</t>
  </si>
  <si>
    <t>CARE AAA</t>
  </si>
  <si>
    <t>INE020B08CM4</t>
  </si>
  <si>
    <t>6.99% REC Ltd (30-Sep-2024) **</t>
  </si>
  <si>
    <t>INE018A08AU7</t>
  </si>
  <si>
    <t>6.72% Larsen &amp; Toubro Ltd (24-Apr-2023)</t>
  </si>
  <si>
    <t>INE053F07CC9</t>
  </si>
  <si>
    <t>6.19% Indian Railway Finance Corporation Ltd (28-Apr-2023) **</t>
  </si>
  <si>
    <t>INE557F08FJ5</t>
  </si>
  <si>
    <t>5.80% National Housing Bank (15-May-2023) **</t>
  </si>
  <si>
    <t>INE213A08040</t>
  </si>
  <si>
    <t>4.50% Oil &amp; Natural Gas Corporation Ltd (09-Feb-2024) **</t>
  </si>
  <si>
    <t>INE848E07989</t>
  </si>
  <si>
    <t>7.52% NHPC Ltd (06-Jun-2023) **</t>
  </si>
  <si>
    <t>INE094A08036</t>
  </si>
  <si>
    <t>7.00% Hindustan Petroleum Corporation Ltd (14-Aug-2024) **</t>
  </si>
  <si>
    <t>INE295J08022</t>
  </si>
  <si>
    <t>9.90% Tata Power Co Ltd (25-Aug-2028) **</t>
  </si>
  <si>
    <t>CARE AA</t>
  </si>
  <si>
    <t>INE115A07PA3</t>
  </si>
  <si>
    <t>5.23% LIC Housing Finance Ltd (26-Jul-2023) **</t>
  </si>
  <si>
    <t>INE053F07CU1</t>
  </si>
  <si>
    <t>5.04% Indian Railway Finance Corporation Ltd (05-May-2023)</t>
  </si>
  <si>
    <t>INE020B08930</t>
  </si>
  <si>
    <t>8.30% REC Ltd (10-Apr-2025) **</t>
  </si>
  <si>
    <t>INE134E08KH0</t>
  </si>
  <si>
    <t>7.42% Power Finance Corporation Ltd (19-Nov-2024) **</t>
  </si>
  <si>
    <t>INE721A08DC8</t>
  </si>
  <si>
    <t>10.25% Shriram Transport Finance Co Ltd (26-Apr-2024) **</t>
  </si>
  <si>
    <t>CRISIL AA+</t>
  </si>
  <si>
    <t>INE134E08JY7</t>
  </si>
  <si>
    <t>9.25% Power Finance Corporation Ltd (25-Sep-2024) **</t>
  </si>
  <si>
    <t xml:space="preserve">      Half Yearly IDCW Plan</t>
  </si>
  <si>
    <t xml:space="preserve">      Annual IDCW Plan</t>
  </si>
  <si>
    <t xml:space="preserve">      Direct Half Yearly IDCW Plan</t>
  </si>
  <si>
    <t xml:space="preserve">      Direct Annual IDCW Plan</t>
  </si>
  <si>
    <t>https://www.franklintempletonindia.com/download/en-in/latest%20updates/189ea834-ae3f-48eb-9d73-a9cc9cd9317e/franklin-templeton-update-on-reliance-broadcast-july-23-2020-kcg9m1gq-en-in.pdf</t>
  </si>
  <si>
    <t>f) Risk-o-meter</t>
  </si>
  <si>
    <t>Primary Benchmark: Tier-1 Index: NIFTY Corporate Bond Index B-III (Effective Apri 1, 2022, the benchmark of the scheme has been changed from NIFTY Corporate Bond Index)</t>
  </si>
  <si>
    <t>Franklin India Banking &amp; PSU Debt Fund</t>
  </si>
  <si>
    <t>INE261F08CI3</t>
  </si>
  <si>
    <t>5.47% National Bank For Agriculture &amp; Rural Development (11-Apr-2025) **</t>
  </si>
  <si>
    <t>INE733E07JO9</t>
  </si>
  <si>
    <t>9.17% NTPC Ltd (21-Sep-2024) **</t>
  </si>
  <si>
    <t>INE020B08CK8</t>
  </si>
  <si>
    <t>6.88% REC Ltd (20-Mar-2025) **</t>
  </si>
  <si>
    <t>INE242A08460</t>
  </si>
  <si>
    <t>5.05% Indian Oil Corporation Ltd (25-Nov-2022)</t>
  </si>
  <si>
    <t>INE242A08452</t>
  </si>
  <si>
    <t>6.39% Indian Oil Corporation Ltd (06-Mar-2025) **</t>
  </si>
  <si>
    <t>INE556F08KA6</t>
  </si>
  <si>
    <t>7.25% Small Industries Development Bank Of India (31-Jul-2025) **</t>
  </si>
  <si>
    <t>INE020B08DH2</t>
  </si>
  <si>
    <t>5.81% REC Ltd (31-Dec-2025) **</t>
  </si>
  <si>
    <t>INE094A08077</t>
  </si>
  <si>
    <t>5.36% Hindustan Petroleum Corporation Ltd (11-Apr-2025) **</t>
  </si>
  <si>
    <t>INE020B08906</t>
  </si>
  <si>
    <t>8.27% REC Ltd (06-Feb-2025) **</t>
  </si>
  <si>
    <t>INE206D08261</t>
  </si>
  <si>
    <t>8.14% Nuclear Power Corporation of India Ltd (25-Mar-2026) **</t>
  </si>
  <si>
    <t>INE976G08064</t>
  </si>
  <si>
    <t>10.20% RBL Bank Ltd (15-Apr-2023) **</t>
  </si>
  <si>
    <t>ICRA AA-</t>
  </si>
  <si>
    <t>INE733E07JX0</t>
  </si>
  <si>
    <t>8.19% NTPC Ltd (15-Dec-2025) **</t>
  </si>
  <si>
    <t>INE752E07MQ8</t>
  </si>
  <si>
    <t>8.40% Power Grid Corporation of India Ltd (27-May-2024) **</t>
  </si>
  <si>
    <t>INE514E08EP9</t>
  </si>
  <si>
    <t>8.25% Export-Import Bank of India (28-Sep-2025) **</t>
  </si>
  <si>
    <t>INE476A16TR6</t>
  </si>
  <si>
    <t>Canara Bank (10-Mar-2023) **</t>
  </si>
  <si>
    <t>INE556F16952</t>
  </si>
  <si>
    <t>Small Industries Development Bank of India (23-Mar-2023) **</t>
  </si>
  <si>
    <t>IN000624C071</t>
  </si>
  <si>
    <t>GOI STRIP (16-Jun-2024)</t>
  </si>
  <si>
    <t>Primary Benchmark: NIFTY Banking &amp; PSU Debt Index</t>
  </si>
  <si>
    <t>Franklin India Government Securities Fund</t>
  </si>
  <si>
    <t xml:space="preserve">      Quarterly IDCW Option</t>
  </si>
  <si>
    <t xml:space="preserve">      Direct Quarterly IDCW Option</t>
  </si>
  <si>
    <t>Primary Benchmark: NIFTY All Duration G-Sec Index (The Benchmark Index of the fund has been changed from I-Sec Li-bex effective September 8, 2021)</t>
  </si>
  <si>
    <t>Franklin India Pension Plan</t>
  </si>
  <si>
    <t>INE110L08037</t>
  </si>
  <si>
    <t>9.25% Reliance Industries Ltd (17-Jun-2024) **</t>
  </si>
  <si>
    <t>IN002022Z069</t>
  </si>
  <si>
    <t>364 DTB (11-May-2023)</t>
  </si>
  <si>
    <t>Primary Benchmark: 40% Nifty 
500+60% Crisil Composite Bond Fund Index</t>
  </si>
  <si>
    <t>Franklin India Debt Hybrid Fund (No. of segregated Portfolio in the scheme - 1)</t>
  </si>
  <si>
    <t>Main Portfolio</t>
  </si>
  <si>
    <t>INE296A07RM2</t>
  </si>
  <si>
    <t>4.66% Bajaj Finance Ltd (02-Dec-2022) **</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</si>
  <si>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</si>
  <si>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</si>
  <si>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</si>
  <si>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(b) Privately Placed / Unlisted</t>
  </si>
  <si>
    <t>INE971Z07133</t>
  </si>
  <si>
    <t>12.25% Rivaaz Trade Ventures Pvt Ltd (30-Jun-2023) $$ @@@ **</t>
  </si>
  <si>
    <t>BWR D(CE)</t>
  </si>
  <si>
    <t>INE946S07189</t>
  </si>
  <si>
    <t>13.55% Nufuture Digital (India) Ltd (31-Dec-2023) $$ @@@ **</t>
  </si>
  <si>
    <t>INE971Z07190</t>
  </si>
  <si>
    <t>13.00% Rivaaz Trade Ventures Pvt Ltd (31-Dec-2023) $$ @@@ **</t>
  </si>
  <si>
    <t>$$ Indicates securties below investment grade or default</t>
  </si>
  <si>
    <t>As on 07-Aug-2022*</t>
  </si>
  <si>
    <t>* All units in the scheme have been extinguished post distribution based on NAV dated Aug 07, 2022 which is the last declared NAV.</t>
  </si>
  <si>
    <t>This metric is computed basis market value of the securities held in the portfolio. Since the value of the securities held by the portfolio is currently zero, this metric is not applicable.</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</si>
  <si>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</si>
  <si>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</si>
  <si>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</si>
  <si>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</si>
  <si>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</si>
  <si>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2 - 10.90% Vodafone Idea Ltd (02-Sep-2023)</t>
  </si>
  <si>
    <t>INE669E08318</t>
  </si>
  <si>
    <t>10.90% Vodafone Idea Ltd (02-Sep-2023) $$ ^^ **</t>
  </si>
  <si>
    <t>CARE B+</t>
  </si>
  <si>
    <t xml:space="preserve"> $$ Indicates securties below investment grade or default</t>
  </si>
  <si>
    <t>^^ The security is currently valued at average of the price provided by AMFI designated valuation agencies and in accordance with the SEBI regulations, the interest is being accrued after applying the applicable haircut.</t>
  </si>
  <si>
    <t>Franklin India Dynamic Accrual Fund - Segregated Portfolio 3 - 9.50% Yes Bank Ltd CO 23 Dec 2021</t>
  </si>
  <si>
    <t>INE528G08352</t>
  </si>
  <si>
    <t>9.50% Yes Bank Ltd (23-Dec-2116) ~~~ $$ **</t>
  </si>
  <si>
    <t>CARE (withdrawn)/ ICRA D (hyb)</t>
  </si>
  <si>
    <t>~~~ Call option for December 23, 2021 shall not be exercised by the issuer as per RBI Regulations. As call option is not exercised by the issuer, per SEBI circular dated March 22, 2021, maturity of the security has been moved to 100 years from the date of issuance.</t>
  </si>
  <si>
    <t>Franklin India Low Duration Fund (No. of segregated Portfolio in the scheme -2) - (under winding up)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</si>
  <si>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</si>
  <si>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</si>
  <si>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</si>
  <si>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</si>
  <si>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</si>
  <si>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Low Duration Fund-Segregated Portfolio 2 - 10.90% Vodafone Idea Ltd (02-Sep-2023)</t>
  </si>
  <si>
    <t>Franklin India Short-Term Income Plan (No. of segregated Portfolios in the scheme - 3) - (under winding up) $$$</t>
  </si>
  <si>
    <t>INE01E708024</t>
  </si>
  <si>
    <t>10.32% Andhra Pradesh Capital Region Development Authority (16-Aug-2025) **</t>
  </si>
  <si>
    <t>CRISIL A-(CE) / 
BWR BBB+ (CE) / 
ACUITE BBB+(CE)</t>
  </si>
  <si>
    <t>INE01E708016</t>
  </si>
  <si>
    <t>10.32% Andhra Pradesh Capital Region Development Authority (16-Aug-2024) **</t>
  </si>
  <si>
    <t>INE01E708032</t>
  </si>
  <si>
    <t>10.32% Andhra Pradesh Capital Region Development Authority (16-Aug-2026) **</t>
  </si>
  <si>
    <t>BWR D</t>
  </si>
  <si>
    <t>INE971Z07182</t>
  </si>
  <si>
    <t>13.00% Rivaaz Trade Ventures Pvt Ltd (30-Dec-2022) $$ @@@ **</t>
  </si>
  <si>
    <t>INE080T07110</t>
  </si>
  <si>
    <t>14.15% Future Ideas Co Ltd (31-Jan-2023) $$ @@@ **</t>
  </si>
  <si>
    <t>INF200K01TK5</t>
  </si>
  <si>
    <t>SBI Overnight Fund - Direct Plan - Growth</t>
  </si>
  <si>
    <t>Mutual Fund</t>
  </si>
  <si>
    <t xml:space="preserve">      Retail Plan Weekly IDCW Option</t>
  </si>
  <si>
    <t xml:space="preserve">      Institutional Plan Growth Option</t>
  </si>
  <si>
    <t xml:space="preserve">      Direct Retail Plan Weekly IDCW Option</t>
  </si>
  <si>
    <t>f) For ISIN INE445K07106 - 9.50% Reliance Broadcast Network Ltd (20-Jul-2020), the amount due at maturity was not received. For further details refer below link</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</si>
  <si>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</si>
  <si>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Risk-o-meter</t>
  </si>
  <si>
    <t>Primary Benchmark: CRISIL Short Term Bond Fund Index</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</si>
  <si>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</si>
  <si>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</si>
  <si>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</si>
  <si>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</si>
  <si>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</si>
  <si>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</si>
  <si>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</si>
  <si>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</si>
  <si>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</si>
  <si>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</si>
  <si>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</si>
  <si>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</si>
  <si>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</si>
  <si>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</si>
  <si>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</si>
  <si>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</si>
  <si>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</si>
  <si>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</si>
  <si>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INE946S07171</t>
  </si>
  <si>
    <t>13.55% Nufuture Digital (India) Ltd (31-Dec-2022) $$ @@@ **</t>
  </si>
  <si>
    <t>Primary Benchmark: NIFTY Credit Risk Bond Index</t>
  </si>
  <si>
    <t>Franklin India Credit Risk Fund-Segregated Portfolio 2 - 10.90% Vodafone Idea Ltd (02-Sep-2023)</t>
  </si>
  <si>
    <t>Franklin India Credit Risk Fund - Segregated Portfolio 3 - 9.50% Yes Bank Ltd CO 23 Dec 2021</t>
  </si>
  <si>
    <t>9.50% Yes Bank Ltd (23-Dec-2116)  ~~~ $$ **</t>
  </si>
  <si>
    <t xml:space="preserve">b) During the month additional instances of fair valuation/deviation from valuation price provided by the valuation agencies </t>
  </si>
  <si>
    <t>Primary Benchmark: Nifty 50 Hybrid Composite Debt 50:50 Index</t>
  </si>
  <si>
    <t xml:space="preserve">      Regular Plan Growth Option  !</t>
  </si>
  <si>
    <t xml:space="preserve">      Regular Plan Daily IDCW Reinvestment Option  !</t>
  </si>
  <si>
    <t xml:space="preserve">      Regular Plan Weekly IDCW Option  !</t>
  </si>
  <si>
    <t xml:space="preserve">      Institutional Plan Daily IDCW Reinvestment Option  !</t>
  </si>
  <si>
    <t xml:space="preserve">      Institutional Plan Weekly IDCW Option  !</t>
  </si>
  <si>
    <t xml:space="preserve"> ! The sale of units has been suspended effective October 1, 2012.</t>
  </si>
  <si>
    <t>SBI MCLR - Base Rate of State Bank of India Marginal Cost of Funds Based Lending Rate</t>
  </si>
  <si>
    <t>e) Disclosure with reference to SEBI circular number SEBI/HO/IMD/DF4/CIR/P/2019/102, dated September 24, 2019, is as given below:</t>
  </si>
  <si>
    <t>INE445K07106</t>
  </si>
  <si>
    <t>9.50% Reliance Broadcast Network Ltd (20-Jul-2020)</t>
  </si>
  <si>
    <t>^^^ This amount only reflects the realizable value as on the date of disclosure/ date of maturity and does not indicate any reduction or write-off of the amount repayable by the issuers</t>
  </si>
  <si>
    <t>g) Risk-o-meter</t>
  </si>
  <si>
    <t>Below given securities were in default beyond its maturity date and its values as on September 30, 2022:</t>
  </si>
  <si>
    <t>Name of Securities in default beyond its maturity as on September 30, 2022</t>
  </si>
  <si>
    <t>Value of the security considered under net receivables as on September 30, 2022 (Rs In Lakhs) ^^^</t>
  </si>
  <si>
    <t>% to AUM on September 30, 2022</t>
  </si>
  <si>
    <t>Total Amount outstanding (Incl. Principal &amp; Interest) as on September 30, 2022 (Rs In Lakhs)</t>
  </si>
  <si>
    <t xml:space="preserve">g) Risk-o-meter </t>
  </si>
  <si>
    <t>f) *** Total value and percentage of illiquid securities is Rs.0.01 Lakh and 0.000004% of net assets.</t>
  </si>
  <si>
    <t>e) *** Total value and percentage of illiquid securities is Rs.0.00 Lakh and 0.0000001% of net assets.</t>
  </si>
  <si>
    <t>e) *** Total value and percentage of illiquid securities is Rs.0.02 Lakh and 0.00003% of net assets.</t>
  </si>
  <si>
    <t>(b) Unlisted ***</t>
  </si>
  <si>
    <t>e) *** Total value and percentage of illiquid securities is Rs.0.02 Lakh and 0.000002% of net assets.</t>
  </si>
  <si>
    <t>d) ^^ Total value and percentage of illiquid securities is Rs.0.00 Lakh and less than 0.00% of net assets.</t>
  </si>
  <si>
    <t>Yes Bank Ltd ^^</t>
  </si>
  <si>
    <t>e) *** Total value and percentage of illiquid securities is Rs.0.00 Lakh and less than 0.0000002% of net assets.</t>
  </si>
  <si>
    <t>Franklin India Dynamic Asset Allocation Fund Of Funds ^</t>
  </si>
  <si>
    <t>INE498F07071</t>
  </si>
  <si>
    <t>0.00% Essel Infraprojects Ltd Series II (22-May-2020) (refer note f)</t>
  </si>
  <si>
    <t>INE946S07098</t>
  </si>
  <si>
    <t>12.90% Nufuture Digital (India) Ltd (02-Sep-2020) !!! (refer note g)</t>
  </si>
  <si>
    <t>INE080T07086</t>
  </si>
  <si>
    <t>13.50% Future Ideas Co Ltd (30-Sep-2020) !!! (refer note g)</t>
  </si>
  <si>
    <t>INE971Z07141</t>
  </si>
  <si>
    <t>12.65% Rivaaz Trade Ventures Pvt Ltd (07-Nov-2020) !!! (refer note g)</t>
  </si>
  <si>
    <t>INE333T07063</t>
  </si>
  <si>
    <t>11.49% Reliance Big Pvt Ltd Series II (14-Jan-2021) (refer note h)</t>
  </si>
  <si>
    <t>!!! Includes default for part redemption and interest</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</si>
  <si>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</si>
  <si>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g) @@@ Coupons/ part payments/ maturity payments were due to be paid by Nufuture Digital (India) Ltd. on July 31, 2020, September 2, 2020, by Future Ideas Co. Ltd. on July 31, 2020, September 30, 2020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</si>
  <si>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</si>
  <si>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INE498F07063</t>
  </si>
  <si>
    <t>0.00% Essel Infraprojects Ltd Series I (22-May-2020) (refer note f)</t>
  </si>
  <si>
    <t>INE333T07048</t>
  </si>
  <si>
    <t>INE428K07011</t>
  </si>
  <si>
    <t>9.50% Reliance Broadcast Network Ltd (20-Jul-2020) (refer note g)</t>
  </si>
  <si>
    <t>12.90% Nufuture Digital (India) Ltd (02-Sep-2020) !!! (refer note h)</t>
  </si>
  <si>
    <t>INE080T07094</t>
  </si>
  <si>
    <t>14.15% Future Ideas Co Ltd (31-Jan-2021) !!! (refer note h)</t>
  </si>
  <si>
    <t>INE080T07102</t>
  </si>
  <si>
    <t>14.15% Future Ideas Co Ltd (31-Jan-2022) !!! (refer note h)</t>
  </si>
  <si>
    <t>INE946S07155</t>
  </si>
  <si>
    <t>13.55% Nufuture Digital (India) Ltd (31-Dec-2020) !!! (refer note h)</t>
  </si>
  <si>
    <t>12.65% Rivaaz Trade Ventures Pvt Ltd (07-Nov-2020) !!! (refer note h)</t>
  </si>
  <si>
    <t>INE971Z07174</t>
  </si>
  <si>
    <t>13.00% Rivaaz Trade Ventures Pvt Ltd (30-Dec-2021) (refer note h)</t>
  </si>
  <si>
    <t>INE946S07163</t>
  </si>
  <si>
    <t>13.55% Nufuture Digital (India) Ltd (31-Dec-2021) !!! (refer note h)</t>
  </si>
  <si>
    <t>INE971Z07166</t>
  </si>
  <si>
    <t>13.00% Rivaaz Trade Ventures Pvt Ltd (30-Dec-2020) (refer note h)</t>
  </si>
  <si>
    <t>INE971Z07117</t>
  </si>
  <si>
    <t>12.25% Rivaaz Trade Ventures Pvt Ltd (30-Jun-2021) (refer note h)</t>
  </si>
  <si>
    <t>11.49% Reliance Big Pvt Ltd  Series I (14-Jan-2021) (refer note i)</t>
  </si>
  <si>
    <t>INE333T07055</t>
  </si>
  <si>
    <t>11.49% Reliance Big Pvt Ltd Series II (14-Jan-2021) (refer note i)</t>
  </si>
  <si>
    <t>11.49% Reliance Infrastructure Consulting &amp; Engineers Pvt Ltd (15-Jan-2021) (refer note i)</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</si>
  <si>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</si>
  <si>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g) For ISIN INE445K07106 - 9.50% Reliance Broadcast Network Ltd (20-Jul-2020), the amount due at maturity was not received. For further details refer below link</t>
  </si>
  <si>
    <t>h)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and by Rivaaz Trade Ventures Pvt Ltd on July 31, 2020, August 31, 2020, September 30, 2020, October 31, 2020, November 7, 2020, December 30, 2020, June 30,2021, December 30, 2021, June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</si>
  <si>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i)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</si>
  <si>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j)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</si>
  <si>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k) Risk-o-meter</t>
  </si>
  <si>
    <t xml:space="preserve">      Retail Plan Growth Option !</t>
  </si>
  <si>
    <t xml:space="preserve">      Retail Plan Daily IDCW Option !</t>
  </si>
  <si>
    <t xml:space="preserve">      Retail Plan Weekly IDCW Option !</t>
  </si>
  <si>
    <t xml:space="preserve">      Institutional Plan Growth Option !</t>
  </si>
  <si>
    <t xml:space="preserve">      Institutional Plan Daily IDCW Option !</t>
  </si>
  <si>
    <t>11.49% Reliance Big Pvt Ltd Series III (14-Jan-2021) (refer note g)</t>
  </si>
  <si>
    <t>f) @@@ Coupons/ part payments/ maturity payments were due to be paid by Nufuture Digital (India) Ltd. on July 31, 2020, by Future Ideas Co. Ltd. on July 31, 2020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</si>
  <si>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 xml:space="preserve">i) Risk-o-meter </t>
  </si>
  <si>
    <t>13.55% Nufuture Digital (India) Ltd (31-Dec-2022) !!! (refer note g)</t>
  </si>
  <si>
    <t>11.49% Reliance Big Pvt Ltd Series III (14-Jan-2021) (refer note h)</t>
  </si>
  <si>
    <t>11.49% Reliance Infrastructure Consulting &amp; Engineers Pvt Ltd (15-Jan-2021) (refer note h)</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</si>
  <si>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</si>
  <si>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g) @@@ Coupons/ part payments/ maturity payments were due to be paid by Nufuture Digital (India) Ltd. on July 31, 2020, September 2, 2020, January 31, 2022, February 28, 2022, March 31, 2022, April 30, 2022, May 31, 2022, June 30, 2022, July 31, 2022, August 31, 2022, September 30, 2022 and by Future Ideas Co. Ltd. on July 31, 2020, September 30,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</si>
  <si>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</si>
  <si>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14.15% Future Ideas Co Ltd (31-Jan-2023) !!! (refer note h)</t>
  </si>
  <si>
    <t>INE971Z07125</t>
  </si>
  <si>
    <t>12.25% Rivaaz Trade Ventures Pvt Ltd (30-Jun-2022) (refer note h)</t>
  </si>
  <si>
    <t>Yuanta/P-Shares Taiwan Dividend Plus ETF</t>
  </si>
  <si>
    <t>As on 31-Mar-2022 ***</t>
  </si>
  <si>
    <t>*** Allotment date for the scheme was August 06, 2022</t>
  </si>
  <si>
    <t>GOI FRB 2033 (22-Sep-2033) ~~~</t>
  </si>
  <si>
    <t>5.63% GOI 2026 (12-Apr-2026) ~~~</t>
  </si>
  <si>
    <t>5.63% GOI 2026 (12-Apr-2026)  ~~~</t>
  </si>
  <si>
    <t>0.00% Essel Infraprojects Ltd Series I (22-May-2020) (refer note e)</t>
  </si>
  <si>
    <t>0.00% Essel Infraprojects Ltd Series II (22-May-2020) (refer note e)</t>
  </si>
  <si>
    <t>11.49% Reliance Big Pvt Ltd  Series I (14-Jan-2021) (refer note f)</t>
  </si>
  <si>
    <t>11.49% Reliance Infrastructure Consulting &amp; Engineers Pvt Ltd (15-Jan-2021) (refer note f)</t>
  </si>
  <si>
    <t>~~~ 20.00% of the Investment in this security by scheme is placed with Clearing Corporation of India Limited (CCIL) as collateral.</t>
  </si>
  <si>
    <t>~~~ 10.53% of the Investment in this security by scheme is placed with Clearing Corporation of India Limited (CCIL) as collateral.</t>
  </si>
  <si>
    <t>~~~ 7.84% of the Investment in this security by scheme is placed with Clearing Corporation of India Limited (CCIL) as collateral.</t>
  </si>
  <si>
    <t>~~~ 33.33% of the Investment in this security by scheme is placed with Clearing Corporation of India Limited (CCIL) as collateral.</t>
  </si>
  <si>
    <t>~~~ 9.46% of the Investment in this security by scheme is placed with Clearing Corporation of India Limited (CCIL) as collateral.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</si>
</sst>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00%"/>
    <numFmt numFmtId="166" formatCode="0.00000"/>
    <numFmt numFmtId="167" formatCode="0.000000"/>
    <numFmt numFmtId="168" formatCode="0.0000000"/>
    <numFmt numFmtId="169" formatCode="0.0000000000"/>
  </numFmts>
  <fonts count="13"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9"/>
      <color theme="1"/>
      <name val="Arial"/>
      <family val="2"/>
    </font>
    <font>
      <b/>
      <sz val="8"/>
      <color theme="1"/>
      <name val="Arial"/>
      <family val="2"/>
    </font>
    <font>
      <sz val="8"/>
      <color theme="1"/>
      <name val="Arial"/>
      <family val="2"/>
    </font>
    <font>
      <u/>
      <sz val="11"/>
      <color theme="10"/>
      <name val="Calibri"/>
      <family val="2"/>
      <scheme val="minor"/>
    </font>
    <font>
      <u/>
      <sz val="8"/>
      <color theme="10"/>
      <name val="Arial"/>
      <family val="2"/>
    </font>
    <font>
      <sz val="11"/>
      <color theme="1"/>
      <name val="Calibri"/>
      <family val="2"/>
      <scheme val="minor"/>
    </font>
    <font>
      <sz val="8"/>
      <name val="Arial"/>
      <family val="2"/>
    </font>
    <font>
      <b/>
      <sz val="9"/>
      <color theme="1"/>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0" fontId="8" fillId="0" borderId="0" applyNumberFormat="0" applyFill="0" applyBorder="0" applyAlignment="0" applyProtection="0"/>
    <xf numFmtId="9" fontId="10" fillId="0" borderId="0" applyFont="0" applyFill="0" applyBorder="0" applyAlignment="0" applyProtection="0"/>
  </cellStyleXfs>
  <cellXfs count="105">
    <xf numFmtId="0" fontId="0" fillId="0" borderId="0" xfId="0"/>
    <xf numFmtId="0" fontId="5"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5" fillId="2" borderId="0" xfId="0" applyNumberFormat="1" applyFont="1" applyFill="1"/>
    <xf numFmtId="0" fontId="6" fillId="0" borderId="1" xfId="0" applyFont="1" applyBorder="1" applyAlignment="1">
      <alignment vertical="center"/>
    </xf>
    <xf numFmtId="0" fontId="7" fillId="2" borderId="0" xfId="0" applyFont="1" applyFill="1"/>
    <xf numFmtId="0" fontId="3" fillId="2" borderId="0" xfId="0" applyFont="1" applyFill="1" applyAlignment="1">
      <alignment horizontal="left" vertical="top"/>
    </xf>
    <xf numFmtId="4" fontId="7" fillId="3" borderId="0" xfId="0" applyNumberFormat="1" applyFont="1" applyFill="1"/>
    <xf numFmtId="39" fontId="7" fillId="2" borderId="0" xfId="0" applyNumberFormat="1" applyFont="1" applyFill="1"/>
    <xf numFmtId="39" fontId="7" fillId="3" borderId="0" xfId="0" applyNumberFormat="1" applyFont="1" applyFill="1"/>
    <xf numFmtId="2"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2" borderId="0" xfId="0" applyFont="1" applyFill="1"/>
    <xf numFmtId="39" fontId="6" fillId="3" borderId="0" xfId="0" applyNumberFormat="1" applyFont="1" applyFill="1"/>
    <xf numFmtId="0" fontId="6" fillId="2" borderId="3" xfId="0" applyFont="1" applyFill="1" applyBorder="1"/>
    <xf numFmtId="0" fontId="7" fillId="2" borderId="3" xfId="0" applyFont="1" applyFill="1" applyBorder="1"/>
    <xf numFmtId="39" fontId="7" fillId="2" borderId="3" xfId="0" applyNumberFormat="1" applyFont="1" applyFill="1" applyBorder="1"/>
    <xf numFmtId="39" fontId="7" fillId="3" borderId="3" xfId="0" applyNumberFormat="1" applyFont="1" applyFill="1" applyBorder="1"/>
    <xf numFmtId="0" fontId="6" fillId="2" borderId="4" xfId="0"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3" fontId="7" fillId="2" borderId="4" xfId="0" applyNumberFormat="1" applyFont="1" applyFill="1" applyBorder="1"/>
    <xf numFmtId="39" fontId="6" fillId="2" borderId="4" xfId="0" applyNumberFormat="1" applyFont="1" applyFill="1" applyBorder="1"/>
    <xf numFmtId="39" fontId="6" fillId="3" borderId="4" xfId="0" applyNumberFormat="1" applyFont="1" applyFill="1" applyBorder="1"/>
    <xf numFmtId="0" fontId="6" fillId="2" borderId="5" xfId="0" applyFont="1" applyFill="1" applyBorder="1"/>
    <xf numFmtId="39" fontId="6" fillId="2" borderId="5" xfId="0" applyNumberFormat="1" applyFont="1" applyFill="1" applyBorder="1"/>
    <xf numFmtId="39" fontId="6" fillId="3" borderId="5" xfId="0" applyNumberFormat="1" applyFont="1" applyFill="1" applyBorder="1"/>
    <xf numFmtId="0" fontId="6" fillId="2" borderId="0" xfId="0" applyFont="1" applyFill="1" applyAlignment="1">
      <alignment horizontal="right"/>
    </xf>
    <xf numFmtId="164" fontId="7" fillId="2" borderId="0" xfId="0" applyNumberFormat="1" applyFont="1" applyFill="1"/>
    <xf numFmtId="4" fontId="7" fillId="2" borderId="0" xfId="0" applyNumberFormat="1" applyFont="1" applyFill="1"/>
    <xf numFmtId="0" fontId="6" fillId="2" borderId="1" xfId="0" applyFont="1" applyFill="1" applyBorder="1" applyAlignment="1">
      <alignment horizontal="center"/>
    </xf>
    <xf numFmtId="164" fontId="7" fillId="2" borderId="1" xfId="0" applyNumberFormat="1" applyFont="1" applyFill="1" applyBorder="1"/>
    <xf numFmtId="165" fontId="7" fillId="2" borderId="0" xfId="0" applyNumberFormat="1" applyFont="1" applyFill="1"/>
    <xf numFmtId="2" fontId="6" fillId="0" borderId="1" xfId="0" applyNumberFormat="1" applyFont="1" applyBorder="1" applyAlignment="1">
      <alignment horizontal="center" vertical="center" wrapText="1"/>
    </xf>
    <xf numFmtId="0" fontId="9" fillId="2" borderId="0" xfId="1" applyFont="1" applyFill="1"/>
    <xf numFmtId="0" fontId="6" fillId="3" borderId="0" xfId="0" applyFont="1" applyFill="1"/>
    <xf numFmtId="0" fontId="9" fillId="3" borderId="0" xfId="1" applyFont="1" applyFill="1"/>
    <xf numFmtId="0" fontId="7" fillId="3" borderId="0" xfId="0" applyFont="1" applyFill="1"/>
    <xf numFmtId="0" fontId="6" fillId="3" borderId="0" xfId="0" applyFont="1" applyFill="1" applyAlignment="1">
      <alignment wrapText="1"/>
    </xf>
    <xf numFmtId="2" fontId="3" fillId="0" borderId="1" xfId="0" applyNumberFormat="1" applyFont="1" applyBorder="1" applyAlignment="1">
      <alignment horizontal="center" vertical="center" wrapText="1"/>
    </xf>
    <xf numFmtId="0" fontId="6" fillId="0" borderId="0" xfId="0" applyFont="1"/>
    <xf numFmtId="3" fontId="6" fillId="2" borderId="0" xfId="0" applyNumberFormat="1" applyFont="1" applyFill="1"/>
    <xf numFmtId="4" fontId="6" fillId="2" borderId="0" xfId="0" applyNumberFormat="1" applyFont="1" applyFill="1"/>
    <xf numFmtId="0" fontId="7" fillId="2" borderId="4" xfId="0" applyFont="1" applyFill="1" applyBorder="1" applyAlignment="1">
      <alignment wrapText="1"/>
    </xf>
    <xf numFmtId="0" fontId="6" fillId="2" borderId="0" xfId="0" applyFont="1" applyFill="1" applyAlignment="1">
      <alignment wrapText="1"/>
    </xf>
    <xf numFmtId="0" fontId="0" fillId="0" borderId="0" xfId="0" applyAlignment="1">
      <alignment wrapText="1"/>
    </xf>
    <xf numFmtId="0" fontId="11" fillId="3" borderId="0" xfId="0" applyFont="1" applyFill="1" applyAlignment="1">
      <alignment horizontal="right"/>
    </xf>
    <xf numFmtId="164" fontId="7" fillId="2" borderId="0" xfId="0" applyNumberFormat="1" applyFont="1" applyFill="1" applyAlignment="1">
      <alignment horizontal="right"/>
    </xf>
    <xf numFmtId="39" fontId="6" fillId="0" borderId="4" xfId="0" applyNumberFormat="1" applyFont="1" applyBorder="1"/>
    <xf numFmtId="0" fontId="7" fillId="2" borderId="0" xfId="0" applyFont="1" applyFill="1" applyAlignment="1">
      <alignment horizontal="justify" wrapText="1"/>
    </xf>
    <xf numFmtId="0" fontId="8" fillId="2" borderId="0" xfId="1" applyFill="1"/>
    <xf numFmtId="0" fontId="12" fillId="2" borderId="0" xfId="0" applyFont="1" applyFill="1"/>
    <xf numFmtId="4" fontId="7" fillId="2" borderId="0" xfId="0" applyNumberFormat="1" applyFont="1" applyFill="1" applyAlignment="1">
      <alignment horizontal="right"/>
    </xf>
    <xf numFmtId="43" fontId="6" fillId="2" borderId="4" xfId="0" applyNumberFormat="1" applyFont="1" applyFill="1" applyBorder="1"/>
    <xf numFmtId="39" fontId="6" fillId="2" borderId="3" xfId="0" applyNumberFormat="1" applyFont="1" applyFill="1" applyBorder="1"/>
    <xf numFmtId="164" fontId="7" fillId="0" borderId="0" xfId="0" applyNumberFormat="1" applyFont="1" applyAlignment="1">
      <alignment horizontal="right"/>
    </xf>
    <xf numFmtId="0" fontId="4" fillId="0" borderId="0" xfId="0" applyFont="1" applyAlignment="1">
      <alignment vertical="center" wrapText="1"/>
    </xf>
    <xf numFmtId="0" fontId="6" fillId="3" borderId="0" xfId="0" applyFont="1" applyFill="1" applyAlignment="1">
      <alignment horizontal="justify" wrapText="1"/>
    </xf>
    <xf numFmtId="0" fontId="0" fillId="3" borderId="0" xfId="0" applyFill="1" applyAlignment="1">
      <alignment horizontal="justify" wrapText="1"/>
    </xf>
    <xf numFmtId="15" fontId="7" fillId="3" borderId="0" xfId="0" applyNumberFormat="1" applyFont="1" applyFill="1"/>
    <xf numFmtId="15" fontId="7" fillId="2" borderId="0" xfId="0" applyNumberFormat="1" applyFont="1" applyFill="1"/>
    <xf numFmtId="164" fontId="7" fillId="0" borderId="0" xfId="0" applyNumberFormat="1" applyFont="1"/>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xf numFmtId="4" fontId="7" fillId="0" borderId="1" xfId="0" applyNumberFormat="1" applyFont="1" applyBorder="1"/>
    <xf numFmtId="10" fontId="7" fillId="0" borderId="1" xfId="2" applyNumberFormat="1" applyFont="1" applyFill="1" applyBorder="1"/>
    <xf numFmtId="10" fontId="7" fillId="3" borderId="0" xfId="2" applyNumberFormat="1" applyFont="1" applyFill="1" applyBorder="1"/>
    <xf numFmtId="2" fontId="7" fillId="2" borderId="0" xfId="0" applyNumberFormat="1" applyFont="1" applyFill="1"/>
    <xf numFmtId="167" fontId="7" fillId="2" borderId="0" xfId="0" applyNumberFormat="1" applyFont="1" applyFill="1"/>
    <xf numFmtId="168" fontId="7" fillId="2" borderId="0" xfId="0" applyNumberFormat="1" applyFont="1" applyFill="1"/>
    <xf numFmtId="169" fontId="7" fillId="2" borderId="0" xfId="0" applyNumberFormat="1" applyFont="1" applyFill="1"/>
    <xf numFmtId="166" fontId="6" fillId="2" borderId="0" xfId="0" applyNumberFormat="1" applyFont="1" applyFill="1"/>
    <xf numFmtId="168" fontId="6" fillId="2" borderId="0" xfId="0" applyNumberFormat="1" applyFont="1" applyFill="1"/>
    <xf numFmtId="0" fontId="7" fillId="0" borderId="1" xfId="0" applyFont="1" applyBorder="1" applyAlignment="1">
      <alignment wrapText="1"/>
    </xf>
    <xf numFmtId="0" fontId="11" fillId="0" borderId="1" xfId="0" applyFont="1" applyBorder="1"/>
    <xf numFmtId="0" fontId="11" fillId="0" borderId="1" xfId="0" applyFont="1" applyBorder="1" applyAlignment="1">
      <alignment wrapText="1"/>
    </xf>
    <xf numFmtId="4" fontId="7" fillId="3" borderId="1" xfId="0" applyNumberFormat="1" applyFont="1" applyFill="1" applyBorder="1"/>
    <xf numFmtId="4" fontId="11" fillId="0" borderId="1" xfId="0" applyNumberFormat="1" applyFont="1" applyBorder="1"/>
    <xf numFmtId="10" fontId="11" fillId="0" borderId="1" xfId="2" applyNumberFormat="1" applyFont="1" applyFill="1" applyBorder="1"/>
    <xf numFmtId="39" fontId="6" fillId="2" borderId="0" xfId="0" applyNumberFormat="1" applyFont="1" applyFill="1"/>
    <xf numFmtId="0" fontId="7" fillId="2" borderId="6" xfId="0" applyFont="1" applyFill="1" applyBorder="1"/>
    <xf numFmtId="0" fontId="7" fillId="2" borderId="7" xfId="0" applyFont="1" applyFill="1" applyBorder="1"/>
    <xf numFmtId="0" fontId="4" fillId="4" borderId="2" xfId="0" applyFont="1" applyFill="1" applyBorder="1" applyAlignment="1">
      <alignment horizontal="center" vertical="center" wrapText="1"/>
    </xf>
    <xf numFmtId="0" fontId="4" fillId="4" borderId="0" xfId="0" applyFont="1" applyFill="1" applyAlignment="1">
      <alignment horizontal="center" vertical="center" wrapText="1"/>
    </xf>
    <xf numFmtId="0" fontId="6" fillId="2" borderId="6" xfId="0" applyFont="1" applyFill="1" applyBorder="1"/>
    <xf numFmtId="0" fontId="6" fillId="2" borderId="7" xfId="0" applyFont="1" applyFill="1" applyBorder="1"/>
    <xf numFmtId="0" fontId="6" fillId="2" borderId="0" xfId="0" applyFont="1" applyFill="1" applyAlignment="1">
      <alignment wrapText="1"/>
    </xf>
    <xf numFmtId="0" fontId="0" fillId="0" borderId="0" xfId="0" applyAlignment="1">
      <alignment wrapText="1"/>
    </xf>
    <xf numFmtId="0" fontId="7" fillId="2" borderId="0" xfId="0" applyFont="1" applyFill="1" applyAlignment="1">
      <alignment horizontal="justify" wrapText="1"/>
    </xf>
    <xf numFmtId="0" fontId="6" fillId="3" borderId="0" xfId="0" applyFont="1" applyFill="1" applyAlignment="1">
      <alignment horizontal="left" vertical="top" wrapText="1"/>
    </xf>
    <xf numFmtId="0" fontId="6" fillId="2" borderId="0" xfId="0" applyFont="1" applyFill="1" applyAlignment="1">
      <alignment horizontal="justify" wrapText="1"/>
    </xf>
    <xf numFmtId="0" fontId="0" fillId="0" borderId="0" xfId="0" applyAlignment="1">
      <alignment horizontal="justify" wrapText="1"/>
    </xf>
    <xf numFmtId="0" fontId="6" fillId="2" borderId="0" xfId="0" applyFont="1" applyFill="1" applyAlignment="1">
      <alignment horizontal="left" wrapText="1"/>
    </xf>
    <xf numFmtId="0" fontId="7" fillId="3" borderId="0" xfId="0" applyFont="1" applyFill="1" applyAlignment="1">
      <alignment wrapText="1"/>
    </xf>
    <xf numFmtId="0" fontId="6" fillId="2" borderId="0" xfId="0" applyFont="1" applyFill="1" applyAlignment="1">
      <alignment vertical="center" wrapText="1"/>
    </xf>
    <xf numFmtId="0" fontId="6" fillId="2" borderId="0" xfId="0" applyFont="1" applyFill="1" applyAlignment="1">
      <alignment horizontal="left" vertical="center" wrapText="1"/>
    </xf>
    <xf numFmtId="0" fontId="6" fillId="2" borderId="6" xfId="0" applyFont="1" applyFill="1" applyBorder="1" applyAlignment="1">
      <alignment horizontal="center"/>
    </xf>
    <xf numFmtId="0" fontId="6" fillId="2" borderId="8" xfId="0" applyFont="1" applyFill="1" applyBorder="1" applyAlignment="1">
      <alignment horizontal="center"/>
    </xf>
    <xf numFmtId="0" fontId="6" fillId="2" borderId="7" xfId="0" applyFont="1" applyFill="1" applyBorder="1" applyAlignment="1">
      <alignment horizontal="center"/>
    </xf>
    <xf numFmtId="0" fontId="7" fillId="3" borderId="0" xfId="0" applyFont="1" applyFill="1" applyAlignment="1">
      <alignment vertical="top" wrapText="1"/>
    </xf>
    <xf numFmtId="0" fontId="6" fillId="2" borderId="0" xfId="0" applyFont="1" applyFill="1" applyAlignment="1">
      <alignment vertical="top" wrapText="1"/>
    </xf>
  </cellXfs>
  <cellStyles count="3">
    <cellStyle name="Hyperlink" xfId="1" builtinId="8"/>
    <cellStyle name="Normal" xfId="0" builtinId="0"/>
    <cellStyle name="Percent" xfId="2" builtinId="5"/>
  </cellStyles>
  <dxfs count="99">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9.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20.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6.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13.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93</xdr:row>
      <xdr:rowOff>83820</xdr:rowOff>
    </xdr:from>
    <xdr:to>
      <xdr:col>0</xdr:col>
      <xdr:colOff>2260600</xdr:colOff>
      <xdr:row>104</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3437870"/>
          <a:ext cx="2216150" cy="1609725"/>
        </a:xfrm>
        <a:prstGeom prst="rect">
          <a:avLst/>
        </a:prstGeom>
        <a:noFill/>
        <a:ln>
          <a:noFill/>
        </a:ln>
      </xdr:spPr>
    </xdr:pic>
    <xdr:clientData/>
  </xdr:twoCellAnchor>
  <xdr:twoCellAnchor editAs="oneCell">
    <xdr:from>
      <xdr:col>0</xdr:col>
      <xdr:colOff>57150</xdr:colOff>
      <xdr:row>126</xdr:row>
      <xdr:rowOff>76200</xdr:rowOff>
    </xdr:from>
    <xdr:to>
      <xdr:col>0</xdr:col>
      <xdr:colOff>2266950</xdr:colOff>
      <xdr:row>137</xdr:row>
      <xdr:rowOff>114300</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8145125"/>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109</xdr:row>
      <xdr:rowOff>52070</xdr:rowOff>
    </xdr:from>
    <xdr:to>
      <xdr:col>0</xdr:col>
      <xdr:colOff>2311400</xdr:colOff>
      <xdr:row>120</xdr:row>
      <xdr:rowOff>90170</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692120"/>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123</xdr:row>
      <xdr:rowOff>0</xdr:rowOff>
    </xdr:from>
    <xdr:to>
      <xdr:col>0</xdr:col>
      <xdr:colOff>2373316</xdr:colOff>
      <xdr:row>134</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9354800"/>
          <a:ext cx="2286000" cy="1637665"/>
        </a:xfrm>
        <a:prstGeom prst="rect">
          <a:avLst/>
        </a:prstGeom>
        <a:noFill/>
        <a:ln>
          <a:noFill/>
        </a:ln>
      </xdr:spPr>
    </xdr:pic>
    <xdr:clientData/>
  </xdr:twoCellAnchor>
  <xdr:twoCellAnchor editAs="oneCell">
    <xdr:from>
      <xdr:col>0</xdr:col>
      <xdr:colOff>88900</xdr:colOff>
      <xdr:row>107</xdr:row>
      <xdr:rowOff>38100</xdr:rowOff>
    </xdr:from>
    <xdr:to>
      <xdr:col>0</xdr:col>
      <xdr:colOff>2374900</xdr:colOff>
      <xdr:row>118</xdr:row>
      <xdr:rowOff>104140</xdr:rowOff>
    </xdr:to>
    <xdr:pic>
      <xdr:nvPicPr>
        <xdr:cNvPr id="4" name="Picture 3">
          <a:extLst>
            <a:ext uri="{FF2B5EF4-FFF2-40B4-BE49-F238E27FC236}">
              <a16:creationId xmlns:a16="http://schemas.microsoft.com/office/drawing/2014/main" id="{87CE5DDD-DE62-4CD4-8199-E813CE926D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14535150"/>
          <a:ext cx="2286000" cy="146304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121</xdr:row>
      <xdr:rowOff>71434</xdr:rowOff>
    </xdr:from>
    <xdr:to>
      <xdr:col>0</xdr:col>
      <xdr:colOff>2343155</xdr:colOff>
      <xdr:row>132</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6997359"/>
          <a:ext cx="2263775" cy="1565910"/>
        </a:xfrm>
        <a:prstGeom prst="rect">
          <a:avLst/>
        </a:prstGeom>
        <a:noFill/>
        <a:ln>
          <a:noFill/>
        </a:ln>
      </xdr:spPr>
    </xdr:pic>
    <xdr:clientData/>
  </xdr:twoCellAnchor>
  <xdr:twoCellAnchor editAs="oneCell">
    <xdr:from>
      <xdr:col>0</xdr:col>
      <xdr:colOff>119063</xdr:colOff>
      <xdr:row>136</xdr:row>
      <xdr:rowOff>87313</xdr:rowOff>
    </xdr:from>
    <xdr:to>
      <xdr:col>0</xdr:col>
      <xdr:colOff>2382838</xdr:colOff>
      <xdr:row>147</xdr:row>
      <xdr:rowOff>85408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3" y="19156363"/>
          <a:ext cx="2263775"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107</xdr:row>
      <xdr:rowOff>103909</xdr:rowOff>
    </xdr:from>
    <xdr:to>
      <xdr:col>0</xdr:col>
      <xdr:colOff>2350366</xdr:colOff>
      <xdr:row>118</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4651182"/>
          <a:ext cx="2263775" cy="1391285"/>
        </a:xfrm>
        <a:prstGeom prst="rect">
          <a:avLst/>
        </a:prstGeom>
        <a:noFill/>
        <a:ln>
          <a:noFill/>
        </a:ln>
      </xdr:spPr>
    </xdr:pic>
    <xdr:clientData/>
  </xdr:twoCellAnchor>
  <xdr:oneCellAnchor>
    <xdr:from>
      <xdr:col>0</xdr:col>
      <xdr:colOff>69273</xdr:colOff>
      <xdr:row>128</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17347046"/>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71</xdr:row>
      <xdr:rowOff>55558</xdr:rowOff>
    </xdr:from>
    <xdr:to>
      <xdr:col>0</xdr:col>
      <xdr:colOff>2346965</xdr:colOff>
      <xdr:row>82</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409233"/>
          <a:ext cx="2267585" cy="1637665"/>
        </a:xfrm>
        <a:prstGeom prst="rect">
          <a:avLst/>
        </a:prstGeom>
        <a:noFill/>
        <a:ln>
          <a:noFill/>
        </a:ln>
      </xdr:spPr>
    </xdr:pic>
    <xdr:clientData/>
  </xdr:twoCellAnchor>
  <xdr:twoCellAnchor editAs="oneCell">
    <xdr:from>
      <xdr:col>0</xdr:col>
      <xdr:colOff>95251</xdr:colOff>
      <xdr:row>88</xdr:row>
      <xdr:rowOff>0</xdr:rowOff>
    </xdr:from>
    <xdr:to>
      <xdr:col>0</xdr:col>
      <xdr:colOff>2362836</xdr:colOff>
      <xdr:row>99</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2782550"/>
          <a:ext cx="2267585"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81</xdr:row>
      <xdr:rowOff>55558</xdr:rowOff>
    </xdr:from>
    <xdr:to>
      <xdr:col>0</xdr:col>
      <xdr:colOff>2346965</xdr:colOff>
      <xdr:row>92</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123733"/>
          <a:ext cx="2267585" cy="1532890"/>
        </a:xfrm>
        <a:prstGeom prst="rect">
          <a:avLst/>
        </a:prstGeom>
        <a:noFill/>
        <a:ln>
          <a:noFill/>
        </a:ln>
      </xdr:spPr>
    </xdr:pic>
    <xdr:clientData/>
  </xdr:twoCellAnchor>
  <xdr:twoCellAnchor editAs="oneCell">
    <xdr:from>
      <xdr:col>0</xdr:col>
      <xdr:colOff>79375</xdr:colOff>
      <xdr:row>96</xdr:row>
      <xdr:rowOff>119062</xdr:rowOff>
    </xdr:from>
    <xdr:to>
      <xdr:col>0</xdr:col>
      <xdr:colOff>2346960</xdr:colOff>
      <xdr:row>108</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4330362"/>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87</xdr:row>
      <xdr:rowOff>0</xdr:rowOff>
    </xdr:from>
    <xdr:to>
      <xdr:col>0</xdr:col>
      <xdr:colOff>2362841</xdr:colOff>
      <xdr:row>98</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782550"/>
          <a:ext cx="2267585" cy="1574165"/>
        </a:xfrm>
        <a:prstGeom prst="rect">
          <a:avLst/>
        </a:prstGeom>
        <a:noFill/>
        <a:ln>
          <a:noFill/>
        </a:ln>
      </xdr:spPr>
    </xdr:pic>
    <xdr:clientData/>
  </xdr:twoCellAnchor>
  <xdr:twoCellAnchor editAs="oneCell">
    <xdr:from>
      <xdr:col>0</xdr:col>
      <xdr:colOff>95256</xdr:colOff>
      <xdr:row>103</xdr:row>
      <xdr:rowOff>0</xdr:rowOff>
    </xdr:from>
    <xdr:to>
      <xdr:col>0</xdr:col>
      <xdr:colOff>2362841</xdr:colOff>
      <xdr:row>114</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068550"/>
          <a:ext cx="2267585"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111</xdr:row>
      <xdr:rowOff>0</xdr:rowOff>
    </xdr:from>
    <xdr:to>
      <xdr:col>0</xdr:col>
      <xdr:colOff>2331089</xdr:colOff>
      <xdr:row>122</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5782925"/>
          <a:ext cx="2267585" cy="1637665"/>
        </a:xfrm>
        <a:prstGeom prst="rect">
          <a:avLst/>
        </a:prstGeom>
        <a:noFill/>
        <a:ln>
          <a:noFill/>
        </a:ln>
      </xdr:spPr>
    </xdr:pic>
    <xdr:clientData/>
  </xdr:twoCellAnchor>
  <xdr:twoCellAnchor editAs="oneCell">
    <xdr:from>
      <xdr:col>0</xdr:col>
      <xdr:colOff>79376</xdr:colOff>
      <xdr:row>127</xdr:row>
      <xdr:rowOff>0</xdr:rowOff>
    </xdr:from>
    <xdr:to>
      <xdr:col>0</xdr:col>
      <xdr:colOff>2346961</xdr:colOff>
      <xdr:row>138</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068925"/>
          <a:ext cx="2267585" cy="1637665"/>
        </a:xfrm>
        <a:prstGeom prst="rect">
          <a:avLst/>
        </a:prstGeom>
        <a:noFill/>
        <a:ln>
          <a:noFill/>
        </a:ln>
      </xdr:spPr>
    </xdr:pic>
    <xdr:clientData/>
  </xdr:twoCellAnchor>
  <xdr:twoCellAnchor editAs="oneCell">
    <xdr:from>
      <xdr:col>0</xdr:col>
      <xdr:colOff>63504</xdr:colOff>
      <xdr:row>111</xdr:row>
      <xdr:rowOff>0</xdr:rowOff>
    </xdr:from>
    <xdr:to>
      <xdr:col>0</xdr:col>
      <xdr:colOff>2331089</xdr:colOff>
      <xdr:row>122</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5782925"/>
          <a:ext cx="2267585" cy="1637665"/>
        </a:xfrm>
        <a:prstGeom prst="rect">
          <a:avLst/>
        </a:prstGeom>
        <a:noFill/>
        <a:ln>
          <a:noFill/>
        </a:ln>
      </xdr:spPr>
    </xdr:pic>
    <xdr:clientData/>
  </xdr:twoCellAnchor>
  <xdr:twoCellAnchor editAs="oneCell">
    <xdr:from>
      <xdr:col>0</xdr:col>
      <xdr:colOff>79376</xdr:colOff>
      <xdr:row>127</xdr:row>
      <xdr:rowOff>0</xdr:rowOff>
    </xdr:from>
    <xdr:to>
      <xdr:col>0</xdr:col>
      <xdr:colOff>2346961</xdr:colOff>
      <xdr:row>138</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068925"/>
          <a:ext cx="2267585"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113</xdr:row>
      <xdr:rowOff>0</xdr:rowOff>
    </xdr:from>
    <xdr:to>
      <xdr:col>0</xdr:col>
      <xdr:colOff>2362841</xdr:colOff>
      <xdr:row>124</xdr:row>
      <xdr:rowOff>2540</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211550"/>
          <a:ext cx="2267585" cy="1574165"/>
        </a:xfrm>
        <a:prstGeom prst="rect">
          <a:avLst/>
        </a:prstGeom>
        <a:noFill/>
        <a:ln>
          <a:noFill/>
        </a:ln>
      </xdr:spPr>
    </xdr:pic>
    <xdr:clientData/>
  </xdr:twoCellAnchor>
  <xdr:twoCellAnchor editAs="oneCell">
    <xdr:from>
      <xdr:col>0</xdr:col>
      <xdr:colOff>71437</xdr:colOff>
      <xdr:row>129</xdr:row>
      <xdr:rowOff>0</xdr:rowOff>
    </xdr:from>
    <xdr:to>
      <xdr:col>0</xdr:col>
      <xdr:colOff>2339022</xdr:colOff>
      <xdr:row>140</xdr:row>
      <xdr:rowOff>2540</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8497550"/>
          <a:ext cx="2267585" cy="157416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79</xdr:row>
      <xdr:rowOff>0</xdr:rowOff>
    </xdr:from>
    <xdr:to>
      <xdr:col>0</xdr:col>
      <xdr:colOff>2362841</xdr:colOff>
      <xdr:row>90</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068050"/>
          <a:ext cx="2267585" cy="1574165"/>
        </a:xfrm>
        <a:prstGeom prst="rect">
          <a:avLst/>
        </a:prstGeom>
        <a:noFill/>
        <a:ln>
          <a:noFill/>
        </a:ln>
      </xdr:spPr>
    </xdr:pic>
    <xdr:clientData/>
  </xdr:twoCellAnchor>
  <xdr:twoCellAnchor editAs="oneCell">
    <xdr:from>
      <xdr:col>0</xdr:col>
      <xdr:colOff>87318</xdr:colOff>
      <xdr:row>95</xdr:row>
      <xdr:rowOff>0</xdr:rowOff>
    </xdr:from>
    <xdr:to>
      <xdr:col>0</xdr:col>
      <xdr:colOff>2352998</xdr:colOff>
      <xdr:row>106</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3354050"/>
          <a:ext cx="226568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64</xdr:row>
      <xdr:rowOff>0</xdr:rowOff>
    </xdr:from>
    <xdr:to>
      <xdr:col>0</xdr:col>
      <xdr:colOff>2354900</xdr:colOff>
      <xdr:row>75</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782175"/>
          <a:ext cx="2267585" cy="1637665"/>
        </a:xfrm>
        <a:prstGeom prst="rect">
          <a:avLst/>
        </a:prstGeom>
        <a:noFill/>
        <a:ln>
          <a:noFill/>
        </a:ln>
      </xdr:spPr>
    </xdr:pic>
    <xdr:clientData/>
  </xdr:twoCellAnchor>
  <xdr:twoCellAnchor editAs="oneCell">
    <xdr:from>
      <xdr:col>0</xdr:col>
      <xdr:colOff>79378</xdr:colOff>
      <xdr:row>80</xdr:row>
      <xdr:rowOff>0</xdr:rowOff>
    </xdr:from>
    <xdr:to>
      <xdr:col>0</xdr:col>
      <xdr:colOff>2346963</xdr:colOff>
      <xdr:row>91</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2068175"/>
          <a:ext cx="2267585" cy="16376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38</xdr:row>
      <xdr:rowOff>95250</xdr:rowOff>
    </xdr:from>
    <xdr:to>
      <xdr:col>0</xdr:col>
      <xdr:colOff>2432050</xdr:colOff>
      <xdr:row>50</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086475"/>
          <a:ext cx="2343150" cy="1619885"/>
        </a:xfrm>
        <a:prstGeom prst="rect">
          <a:avLst/>
        </a:prstGeom>
        <a:noFill/>
        <a:ln>
          <a:noFill/>
        </a:ln>
      </xdr:spPr>
    </xdr:pic>
    <xdr:clientData/>
  </xdr:twoCellAnchor>
  <xdr:twoCellAnchor editAs="oneCell">
    <xdr:from>
      <xdr:col>0</xdr:col>
      <xdr:colOff>76200</xdr:colOff>
      <xdr:row>54</xdr:row>
      <xdr:rowOff>76200</xdr:rowOff>
    </xdr:from>
    <xdr:to>
      <xdr:col>0</xdr:col>
      <xdr:colOff>2428875</xdr:colOff>
      <xdr:row>65</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53425"/>
          <a:ext cx="2352675"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96</xdr:row>
      <xdr:rowOff>0</xdr:rowOff>
    </xdr:from>
    <xdr:to>
      <xdr:col>0</xdr:col>
      <xdr:colOff>2370779</xdr:colOff>
      <xdr:row>107</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3925550"/>
          <a:ext cx="2267585" cy="1574165"/>
        </a:xfrm>
        <a:prstGeom prst="rect">
          <a:avLst/>
        </a:prstGeom>
        <a:noFill/>
        <a:ln>
          <a:noFill/>
        </a:ln>
      </xdr:spPr>
    </xdr:pic>
    <xdr:clientData/>
  </xdr:twoCellAnchor>
  <xdr:twoCellAnchor editAs="oneCell">
    <xdr:from>
      <xdr:col>0</xdr:col>
      <xdr:colOff>95256</xdr:colOff>
      <xdr:row>112</xdr:row>
      <xdr:rowOff>0</xdr:rowOff>
    </xdr:from>
    <xdr:to>
      <xdr:col>0</xdr:col>
      <xdr:colOff>2362841</xdr:colOff>
      <xdr:row>123</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211550"/>
          <a:ext cx="2267585"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86</xdr:row>
      <xdr:rowOff>0</xdr:rowOff>
    </xdr:from>
    <xdr:to>
      <xdr:col>0</xdr:col>
      <xdr:colOff>2362841</xdr:colOff>
      <xdr:row>97</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782550"/>
          <a:ext cx="2267585" cy="1637665"/>
        </a:xfrm>
        <a:prstGeom prst="rect">
          <a:avLst/>
        </a:prstGeom>
        <a:noFill/>
        <a:ln>
          <a:noFill/>
        </a:ln>
      </xdr:spPr>
    </xdr:pic>
    <xdr:clientData/>
  </xdr:twoCellAnchor>
  <xdr:twoCellAnchor editAs="oneCell">
    <xdr:from>
      <xdr:col>0</xdr:col>
      <xdr:colOff>95256</xdr:colOff>
      <xdr:row>102</xdr:row>
      <xdr:rowOff>0</xdr:rowOff>
    </xdr:from>
    <xdr:to>
      <xdr:col>0</xdr:col>
      <xdr:colOff>2362841</xdr:colOff>
      <xdr:row>113</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068550"/>
          <a:ext cx="2267585" cy="163766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73</xdr:row>
      <xdr:rowOff>0</xdr:rowOff>
    </xdr:from>
    <xdr:to>
      <xdr:col>0</xdr:col>
      <xdr:colOff>2402523</xdr:colOff>
      <xdr:row>84</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0782300"/>
          <a:ext cx="2267585" cy="1637665"/>
        </a:xfrm>
        <a:prstGeom prst="rect">
          <a:avLst/>
        </a:prstGeom>
        <a:noFill/>
        <a:ln>
          <a:noFill/>
        </a:ln>
      </xdr:spPr>
    </xdr:pic>
    <xdr:clientData/>
  </xdr:twoCellAnchor>
  <xdr:twoCellAnchor editAs="oneCell">
    <xdr:from>
      <xdr:col>0</xdr:col>
      <xdr:colOff>119070</xdr:colOff>
      <xdr:row>88</xdr:row>
      <xdr:rowOff>111124</xdr:rowOff>
    </xdr:from>
    <xdr:to>
      <xdr:col>0</xdr:col>
      <xdr:colOff>2386655</xdr:colOff>
      <xdr:row>100</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3036549"/>
          <a:ext cx="2267585"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69</xdr:row>
      <xdr:rowOff>0</xdr:rowOff>
    </xdr:from>
    <xdr:to>
      <xdr:col>0</xdr:col>
      <xdr:colOff>2346965</xdr:colOff>
      <xdr:row>80</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210800"/>
          <a:ext cx="2267585" cy="1637665"/>
        </a:xfrm>
        <a:prstGeom prst="rect">
          <a:avLst/>
        </a:prstGeom>
        <a:noFill/>
        <a:ln>
          <a:noFill/>
        </a:ln>
      </xdr:spPr>
    </xdr:pic>
    <xdr:clientData/>
  </xdr:twoCellAnchor>
  <xdr:twoCellAnchor editAs="oneCell">
    <xdr:from>
      <xdr:col>0</xdr:col>
      <xdr:colOff>87318</xdr:colOff>
      <xdr:row>85</xdr:row>
      <xdr:rowOff>0</xdr:rowOff>
    </xdr:from>
    <xdr:to>
      <xdr:col>0</xdr:col>
      <xdr:colOff>2354903</xdr:colOff>
      <xdr:row>96</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496800"/>
          <a:ext cx="22675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93</xdr:row>
      <xdr:rowOff>0</xdr:rowOff>
    </xdr:from>
    <xdr:to>
      <xdr:col>0</xdr:col>
      <xdr:colOff>2246317</xdr:colOff>
      <xdr:row>104</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496925"/>
          <a:ext cx="2174875" cy="1579880"/>
        </a:xfrm>
        <a:prstGeom prst="rect">
          <a:avLst/>
        </a:prstGeom>
        <a:noFill/>
        <a:ln>
          <a:noFill/>
        </a:ln>
      </xdr:spPr>
    </xdr:pic>
    <xdr:clientData/>
  </xdr:twoCellAnchor>
  <xdr:twoCellAnchor editAs="oneCell">
    <xdr:from>
      <xdr:col>0</xdr:col>
      <xdr:colOff>95251</xdr:colOff>
      <xdr:row>109</xdr:row>
      <xdr:rowOff>0</xdr:rowOff>
    </xdr:from>
    <xdr:to>
      <xdr:col>0</xdr:col>
      <xdr:colOff>2266316</xdr:colOff>
      <xdr:row>120</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782925"/>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86</xdr:row>
      <xdr:rowOff>0</xdr:rowOff>
    </xdr:from>
    <xdr:to>
      <xdr:col>0</xdr:col>
      <xdr:colOff>2370773</xdr:colOff>
      <xdr:row>97</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353925"/>
          <a:ext cx="2267585" cy="1631315"/>
        </a:xfrm>
        <a:prstGeom prst="rect">
          <a:avLst/>
        </a:prstGeom>
        <a:noFill/>
        <a:ln>
          <a:noFill/>
        </a:ln>
      </xdr:spPr>
    </xdr:pic>
    <xdr:clientData/>
  </xdr:twoCellAnchor>
  <xdr:twoCellAnchor editAs="oneCell">
    <xdr:from>
      <xdr:col>0</xdr:col>
      <xdr:colOff>103191</xdr:colOff>
      <xdr:row>102</xdr:row>
      <xdr:rowOff>0</xdr:rowOff>
    </xdr:from>
    <xdr:to>
      <xdr:col>0</xdr:col>
      <xdr:colOff>2370776</xdr:colOff>
      <xdr:row>113</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639925"/>
          <a:ext cx="226758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98</xdr:row>
      <xdr:rowOff>0</xdr:rowOff>
    </xdr:from>
    <xdr:to>
      <xdr:col>0</xdr:col>
      <xdr:colOff>2343155</xdr:colOff>
      <xdr:row>109</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068425"/>
          <a:ext cx="2263775" cy="1635760"/>
        </a:xfrm>
        <a:prstGeom prst="rect">
          <a:avLst/>
        </a:prstGeom>
        <a:noFill/>
        <a:ln>
          <a:noFill/>
        </a:ln>
      </xdr:spPr>
    </xdr:pic>
    <xdr:clientData/>
  </xdr:twoCellAnchor>
  <xdr:twoCellAnchor editAs="oneCell">
    <xdr:from>
      <xdr:col>0</xdr:col>
      <xdr:colOff>71442</xdr:colOff>
      <xdr:row>114</xdr:row>
      <xdr:rowOff>0</xdr:rowOff>
    </xdr:from>
    <xdr:to>
      <xdr:col>0</xdr:col>
      <xdr:colOff>2342837</xdr:colOff>
      <xdr:row>125</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6354425"/>
          <a:ext cx="2271395"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33</xdr:row>
      <xdr:rowOff>0</xdr:rowOff>
    </xdr:from>
    <xdr:to>
      <xdr:col>0</xdr:col>
      <xdr:colOff>2370775</xdr:colOff>
      <xdr:row>44</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210175"/>
          <a:ext cx="2267585" cy="1637665"/>
        </a:xfrm>
        <a:prstGeom prst="rect">
          <a:avLst/>
        </a:prstGeom>
        <a:noFill/>
        <a:ln>
          <a:noFill/>
        </a:ln>
      </xdr:spPr>
    </xdr:pic>
    <xdr:clientData/>
  </xdr:twoCellAnchor>
  <xdr:twoCellAnchor editAs="oneCell">
    <xdr:from>
      <xdr:col>0</xdr:col>
      <xdr:colOff>95256</xdr:colOff>
      <xdr:row>49</xdr:row>
      <xdr:rowOff>0</xdr:rowOff>
    </xdr:from>
    <xdr:to>
      <xdr:col>0</xdr:col>
      <xdr:colOff>2362841</xdr:colOff>
      <xdr:row>60</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496175"/>
          <a:ext cx="2267585"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49</xdr:row>
      <xdr:rowOff>0</xdr:rowOff>
    </xdr:from>
    <xdr:to>
      <xdr:col>0</xdr:col>
      <xdr:colOff>2362841</xdr:colOff>
      <xdr:row>60</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353300"/>
          <a:ext cx="2267585" cy="1637665"/>
        </a:xfrm>
        <a:prstGeom prst="rect">
          <a:avLst/>
        </a:prstGeom>
        <a:noFill/>
        <a:ln>
          <a:noFill/>
        </a:ln>
      </xdr:spPr>
    </xdr:pic>
    <xdr:clientData/>
  </xdr:twoCellAnchor>
  <xdr:twoCellAnchor editAs="oneCell">
    <xdr:from>
      <xdr:col>0</xdr:col>
      <xdr:colOff>87316</xdr:colOff>
      <xdr:row>33</xdr:row>
      <xdr:rowOff>0</xdr:rowOff>
    </xdr:from>
    <xdr:to>
      <xdr:col>0</xdr:col>
      <xdr:colOff>2262191</xdr:colOff>
      <xdr:row>44</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067300"/>
          <a:ext cx="2174875" cy="15716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63504</xdr:colOff>
      <xdr:row>43</xdr:row>
      <xdr:rowOff>0</xdr:rowOff>
    </xdr:from>
    <xdr:to>
      <xdr:col>0</xdr:col>
      <xdr:colOff>2169799</xdr:colOff>
      <xdr:row>53</xdr:row>
      <xdr:rowOff>50800</xdr:rowOff>
    </xdr:to>
    <xdr:pic>
      <xdr:nvPicPr>
        <xdr:cNvPr id="2" name="Pictur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6972300"/>
          <a:ext cx="2106295" cy="1479550"/>
        </a:xfrm>
        <a:prstGeom prst="rect">
          <a:avLst/>
        </a:prstGeom>
        <a:noFill/>
        <a:ln>
          <a:noFill/>
        </a:ln>
      </xdr:spPr>
    </xdr:pic>
    <xdr:clientData/>
  </xdr:twoCellAnchor>
  <xdr:twoCellAnchor editAs="oneCell">
    <xdr:from>
      <xdr:col>0</xdr:col>
      <xdr:colOff>103188</xdr:colOff>
      <xdr:row>58</xdr:row>
      <xdr:rowOff>111125</xdr:rowOff>
    </xdr:from>
    <xdr:to>
      <xdr:col>0</xdr:col>
      <xdr:colOff>2370773</xdr:colOff>
      <xdr:row>70</xdr:row>
      <xdr:rowOff>50165</xdr:rowOff>
    </xdr:to>
    <xdr:pic>
      <xdr:nvPicPr>
        <xdr:cNvPr id="3" name="Picture 2">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9226550"/>
          <a:ext cx="2267585" cy="165354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76</xdr:row>
      <xdr:rowOff>83820</xdr:rowOff>
    </xdr:from>
    <xdr:to>
      <xdr:col>0</xdr:col>
      <xdr:colOff>2260600</xdr:colOff>
      <xdr:row>87</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1294745"/>
          <a:ext cx="2216150" cy="1609725"/>
        </a:xfrm>
        <a:prstGeom prst="rect">
          <a:avLst/>
        </a:prstGeom>
        <a:noFill/>
        <a:ln>
          <a:noFill/>
        </a:ln>
      </xdr:spPr>
    </xdr:pic>
    <xdr:clientData/>
  </xdr:twoCellAnchor>
  <xdr:twoCellAnchor editAs="oneCell">
    <xdr:from>
      <xdr:col>0</xdr:col>
      <xdr:colOff>38100</xdr:colOff>
      <xdr:row>93</xdr:row>
      <xdr:rowOff>12700</xdr:rowOff>
    </xdr:from>
    <xdr:to>
      <xdr:col>0</xdr:col>
      <xdr:colOff>2292350</xdr:colOff>
      <xdr:row>104</xdr:row>
      <xdr:rowOff>50800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3652500"/>
          <a:ext cx="2254250" cy="1609725"/>
        </a:xfrm>
        <a:prstGeom prst="rect">
          <a:avLst/>
        </a:prstGeom>
        <a:noFill/>
        <a:ln>
          <a:noFill/>
        </a:ln>
      </xdr:spPr>
    </xdr:pic>
    <xdr:clientData/>
  </xdr:twoCellAnchor>
  <xdr:twoCellAnchor editAs="oneCell">
    <xdr:from>
      <xdr:col>0</xdr:col>
      <xdr:colOff>57150</xdr:colOff>
      <xdr:row>108</xdr:row>
      <xdr:rowOff>114300</xdr:rowOff>
    </xdr:from>
    <xdr:to>
      <xdr:col>0</xdr:col>
      <xdr:colOff>2263775</xdr:colOff>
      <xdr:row>120</xdr:row>
      <xdr:rowOff>19050</xdr:rowOff>
    </xdr:to>
    <xdr:pic>
      <xdr:nvPicPr>
        <xdr:cNvPr id="4"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5897225"/>
          <a:ext cx="22066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55566</xdr:colOff>
      <xdr:row>37</xdr:row>
      <xdr:rowOff>0</xdr:rowOff>
    </xdr:from>
    <xdr:to>
      <xdr:col>0</xdr:col>
      <xdr:colOff>2341566</xdr:colOff>
      <xdr:row>48</xdr:row>
      <xdr:rowOff>66040</xdr:rowOff>
    </xdr:to>
    <xdr:pic>
      <xdr:nvPicPr>
        <xdr:cNvPr id="2" name="Pictur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5638800"/>
          <a:ext cx="2286000" cy="1637665"/>
        </a:xfrm>
        <a:prstGeom prst="rect">
          <a:avLst/>
        </a:prstGeom>
        <a:noFill/>
        <a:ln>
          <a:noFill/>
        </a:ln>
      </xdr:spPr>
    </xdr:pic>
    <xdr:clientData/>
  </xdr:twoCellAnchor>
  <xdr:twoCellAnchor editAs="oneCell">
    <xdr:from>
      <xdr:col>0</xdr:col>
      <xdr:colOff>69850</xdr:colOff>
      <xdr:row>52</xdr:row>
      <xdr:rowOff>120650</xdr:rowOff>
    </xdr:from>
    <xdr:to>
      <xdr:col>0</xdr:col>
      <xdr:colOff>2355850</xdr:colOff>
      <xdr:row>64</xdr:row>
      <xdr:rowOff>59690</xdr:rowOff>
    </xdr:to>
    <xdr:pic>
      <xdr:nvPicPr>
        <xdr:cNvPr id="3" name="Picture 2">
          <a:extLst>
            <a:ext uri="{FF2B5EF4-FFF2-40B4-BE49-F238E27FC236}">
              <a16:creationId xmlns:a16="http://schemas.microsoft.com/office/drawing/2014/main" id="{359B124D-E187-42C1-B912-8E76223A80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8045450"/>
          <a:ext cx="2286000" cy="1653540"/>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47628</xdr:colOff>
      <xdr:row>61</xdr:row>
      <xdr:rowOff>0</xdr:rowOff>
    </xdr:from>
    <xdr:to>
      <xdr:col>0</xdr:col>
      <xdr:colOff>2144398</xdr:colOff>
      <xdr:row>71</xdr:row>
      <xdr:rowOff>50800</xdr:rowOff>
    </xdr:to>
    <xdr:pic>
      <xdr:nvPicPr>
        <xdr:cNvPr id="2" name="Picture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9639300"/>
          <a:ext cx="2096770" cy="1479550"/>
        </a:xfrm>
        <a:prstGeom prst="rect">
          <a:avLst/>
        </a:prstGeom>
        <a:noFill/>
        <a:ln>
          <a:noFill/>
        </a:ln>
      </xdr:spPr>
    </xdr:pic>
    <xdr:clientData/>
  </xdr:twoCellAnchor>
  <xdr:twoCellAnchor editAs="oneCell">
    <xdr:from>
      <xdr:col>0</xdr:col>
      <xdr:colOff>55550</xdr:colOff>
      <xdr:row>45</xdr:row>
      <xdr:rowOff>0</xdr:rowOff>
    </xdr:from>
    <xdr:to>
      <xdr:col>0</xdr:col>
      <xdr:colOff>2341550</xdr:colOff>
      <xdr:row>56</xdr:row>
      <xdr:rowOff>66040</xdr:rowOff>
    </xdr:to>
    <xdr:pic>
      <xdr:nvPicPr>
        <xdr:cNvPr id="3" name="Picture 2">
          <a:extLst>
            <a:ext uri="{FF2B5EF4-FFF2-40B4-BE49-F238E27FC236}">
              <a16:creationId xmlns:a16="http://schemas.microsoft.com/office/drawing/2014/main" id="{00000000-0008-0000-2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50" y="7067550"/>
          <a:ext cx="2286000" cy="1637665"/>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49392</xdr:colOff>
      <xdr:row>43</xdr:row>
      <xdr:rowOff>0</xdr:rowOff>
    </xdr:from>
    <xdr:to>
      <xdr:col>0</xdr:col>
      <xdr:colOff>2146162</xdr:colOff>
      <xdr:row>53</xdr:row>
      <xdr:rowOff>50800</xdr:rowOff>
    </xdr:to>
    <xdr:pic>
      <xdr:nvPicPr>
        <xdr:cNvPr id="2" name="Picture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6781800"/>
          <a:ext cx="2096770" cy="1479550"/>
        </a:xfrm>
        <a:prstGeom prst="rect">
          <a:avLst/>
        </a:prstGeom>
        <a:noFill/>
        <a:ln>
          <a:noFill/>
        </a:ln>
      </xdr:spPr>
    </xdr:pic>
    <xdr:clientData/>
  </xdr:twoCellAnchor>
  <xdr:twoCellAnchor editAs="oneCell">
    <xdr:from>
      <xdr:col>0</xdr:col>
      <xdr:colOff>49392</xdr:colOff>
      <xdr:row>59</xdr:row>
      <xdr:rowOff>0</xdr:rowOff>
    </xdr:from>
    <xdr:to>
      <xdr:col>0</xdr:col>
      <xdr:colOff>2146162</xdr:colOff>
      <xdr:row>69</xdr:row>
      <xdr:rowOff>50800</xdr:rowOff>
    </xdr:to>
    <xdr:pic>
      <xdr:nvPicPr>
        <xdr:cNvPr id="3" name="Picture 2">
          <a:extLst>
            <a:ext uri="{FF2B5EF4-FFF2-40B4-BE49-F238E27FC236}">
              <a16:creationId xmlns:a16="http://schemas.microsoft.com/office/drawing/2014/main" id="{00000000-0008-0000-2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9353550"/>
          <a:ext cx="2096770" cy="147955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47628</xdr:colOff>
      <xdr:row>43</xdr:row>
      <xdr:rowOff>0</xdr:rowOff>
    </xdr:from>
    <xdr:to>
      <xdr:col>0</xdr:col>
      <xdr:colOff>2348233</xdr:colOff>
      <xdr:row>54</xdr:row>
      <xdr:rowOff>57150</xdr:rowOff>
    </xdr:to>
    <xdr:pic>
      <xdr:nvPicPr>
        <xdr:cNvPr id="2" name="Picture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6781800"/>
          <a:ext cx="2300605" cy="1628775"/>
        </a:xfrm>
        <a:prstGeom prst="rect">
          <a:avLst/>
        </a:prstGeom>
        <a:noFill/>
        <a:ln>
          <a:noFill/>
        </a:ln>
      </xdr:spPr>
    </xdr:pic>
    <xdr:clientData/>
  </xdr:twoCellAnchor>
  <xdr:twoCellAnchor editAs="oneCell">
    <xdr:from>
      <xdr:col>0</xdr:col>
      <xdr:colOff>39690</xdr:colOff>
      <xdr:row>59</xdr:row>
      <xdr:rowOff>0</xdr:rowOff>
    </xdr:from>
    <xdr:to>
      <xdr:col>0</xdr:col>
      <xdr:colOff>2340295</xdr:colOff>
      <xdr:row>70</xdr:row>
      <xdr:rowOff>57150</xdr:rowOff>
    </xdr:to>
    <xdr:pic>
      <xdr:nvPicPr>
        <xdr:cNvPr id="3" name="Picture 2">
          <a:extLst>
            <a:ext uri="{FF2B5EF4-FFF2-40B4-BE49-F238E27FC236}">
              <a16:creationId xmlns:a16="http://schemas.microsoft.com/office/drawing/2014/main" id="{00000000-0008-0000-2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90" y="9353550"/>
          <a:ext cx="2300605" cy="1628775"/>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63503</xdr:colOff>
      <xdr:row>43</xdr:row>
      <xdr:rowOff>0</xdr:rowOff>
    </xdr:from>
    <xdr:to>
      <xdr:col>0</xdr:col>
      <xdr:colOff>2331088</xdr:colOff>
      <xdr:row>54</xdr:row>
      <xdr:rowOff>66040</xdr:rowOff>
    </xdr:to>
    <xdr:pic>
      <xdr:nvPicPr>
        <xdr:cNvPr id="2" name="Picture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3" y="6924675"/>
          <a:ext cx="2267585" cy="1637665"/>
        </a:xfrm>
        <a:prstGeom prst="rect">
          <a:avLst/>
        </a:prstGeom>
        <a:noFill/>
        <a:ln>
          <a:noFill/>
        </a:ln>
      </xdr:spPr>
    </xdr:pic>
    <xdr:clientData/>
  </xdr:twoCellAnchor>
  <xdr:twoCellAnchor editAs="oneCell">
    <xdr:from>
      <xdr:col>0</xdr:col>
      <xdr:colOff>71442</xdr:colOff>
      <xdr:row>59</xdr:row>
      <xdr:rowOff>0</xdr:rowOff>
    </xdr:from>
    <xdr:to>
      <xdr:col>0</xdr:col>
      <xdr:colOff>2339027</xdr:colOff>
      <xdr:row>70</xdr:row>
      <xdr:rowOff>66040</xdr:rowOff>
    </xdr:to>
    <xdr:pic>
      <xdr:nvPicPr>
        <xdr:cNvPr id="3" name="Picture 2">
          <a:extLst>
            <a:ext uri="{FF2B5EF4-FFF2-40B4-BE49-F238E27FC236}">
              <a16:creationId xmlns:a16="http://schemas.microsoft.com/office/drawing/2014/main" id="{00000000-0008-0000-2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9496425"/>
          <a:ext cx="2267585" cy="163766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103188</xdr:colOff>
      <xdr:row>60</xdr:row>
      <xdr:rowOff>79375</xdr:rowOff>
    </xdr:from>
    <xdr:to>
      <xdr:col>0</xdr:col>
      <xdr:colOff>2251075</xdr:colOff>
      <xdr:row>72</xdr:row>
      <xdr:rowOff>18415</xdr:rowOff>
    </xdr:to>
    <xdr:pic>
      <xdr:nvPicPr>
        <xdr:cNvPr id="2" name="Picture 1">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9671050"/>
          <a:ext cx="2147887" cy="1653540"/>
        </a:xfrm>
        <a:prstGeom prst="rect">
          <a:avLst/>
        </a:prstGeom>
        <a:noFill/>
        <a:ln>
          <a:noFill/>
        </a:ln>
      </xdr:spPr>
    </xdr:pic>
    <xdr:clientData/>
  </xdr:twoCellAnchor>
  <xdr:twoCellAnchor editAs="oneCell">
    <xdr:from>
      <xdr:col>0</xdr:col>
      <xdr:colOff>82550</xdr:colOff>
      <xdr:row>44</xdr:row>
      <xdr:rowOff>88900</xdr:rowOff>
    </xdr:from>
    <xdr:to>
      <xdr:col>0</xdr:col>
      <xdr:colOff>2254250</xdr:colOff>
      <xdr:row>55</xdr:row>
      <xdr:rowOff>44450</xdr:rowOff>
    </xdr:to>
    <xdr:pic>
      <xdr:nvPicPr>
        <xdr:cNvPr id="3" name="Picture 2">
          <a:extLst>
            <a:ext uri="{FF2B5EF4-FFF2-40B4-BE49-F238E27FC236}">
              <a16:creationId xmlns:a16="http://schemas.microsoft.com/office/drawing/2014/main" id="{78F78457-30C7-4E94-B0EB-B73D5F70476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7394575"/>
          <a:ext cx="2171700" cy="152717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oneCellAnchor>
    <xdr:from>
      <xdr:col>0</xdr:col>
      <xdr:colOff>82550</xdr:colOff>
      <xdr:row>110</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4810105"/>
          <a:ext cx="2286000" cy="1463040"/>
        </a:xfrm>
        <a:prstGeom prst="rect">
          <a:avLst/>
        </a:prstGeom>
        <a:noFill/>
        <a:ln>
          <a:noFill/>
        </a:ln>
      </xdr:spPr>
    </xdr:pic>
    <xdr:clientData/>
  </xdr:oneCellAnchor>
  <xdr:twoCellAnchor editAs="oneCell">
    <xdr:from>
      <xdr:col>0</xdr:col>
      <xdr:colOff>63500</xdr:colOff>
      <xdr:row>94</xdr:row>
      <xdr:rowOff>50800</xdr:rowOff>
    </xdr:from>
    <xdr:to>
      <xdr:col>0</xdr:col>
      <xdr:colOff>2329180</xdr:colOff>
      <xdr:row>105</xdr:row>
      <xdr:rowOff>65405</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2519025"/>
          <a:ext cx="2265680" cy="158623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88900</xdr:colOff>
      <xdr:row>90</xdr:row>
      <xdr:rowOff>68580</xdr:rowOff>
    </xdr:from>
    <xdr:ext cx="2300605" cy="1454150"/>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12403455"/>
          <a:ext cx="2300605" cy="1454150"/>
        </a:xfrm>
        <a:prstGeom prst="rect">
          <a:avLst/>
        </a:prstGeom>
        <a:noFill/>
        <a:ln>
          <a:noFill/>
        </a:ln>
      </xdr:spPr>
    </xdr:pic>
    <xdr:clientData/>
  </xdr:oneCellAnchor>
  <xdr:twoCellAnchor editAs="oneCell">
    <xdr:from>
      <xdr:col>0</xdr:col>
      <xdr:colOff>69850</xdr:colOff>
      <xdr:row>74</xdr:row>
      <xdr:rowOff>69850</xdr:rowOff>
    </xdr:from>
    <xdr:to>
      <xdr:col>0</xdr:col>
      <xdr:colOff>2335530</xdr:colOff>
      <xdr:row>85</xdr:row>
      <xdr:rowOff>78105</xdr:rowOff>
    </xdr:to>
    <xdr:pic>
      <xdr:nvPicPr>
        <xdr:cNvPr id="3" name="Picture 2">
          <a:extLst>
            <a:ext uri="{FF2B5EF4-FFF2-40B4-BE49-F238E27FC236}">
              <a16:creationId xmlns:a16="http://schemas.microsoft.com/office/drawing/2014/main" id="{D100092E-20C5-4F62-B545-868F94574ED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10118725"/>
          <a:ext cx="2265680" cy="157988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61</xdr:row>
      <xdr:rowOff>83820</xdr:rowOff>
    </xdr:from>
    <xdr:to>
      <xdr:col>0</xdr:col>
      <xdr:colOff>2260600</xdr:colOff>
      <xdr:row>72</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237345"/>
          <a:ext cx="2216150" cy="1562100"/>
        </a:xfrm>
        <a:prstGeom prst="rect">
          <a:avLst/>
        </a:prstGeom>
        <a:noFill/>
        <a:ln>
          <a:noFill/>
        </a:ln>
      </xdr:spPr>
    </xdr:pic>
    <xdr:clientData/>
  </xdr:twoCellAnchor>
  <xdr:twoCellAnchor editAs="oneCell">
    <xdr:from>
      <xdr:col>0</xdr:col>
      <xdr:colOff>38100</xdr:colOff>
      <xdr:row>77</xdr:row>
      <xdr:rowOff>63500</xdr:rowOff>
    </xdr:from>
    <xdr:to>
      <xdr:col>0</xdr:col>
      <xdr:colOff>2292350</xdr:colOff>
      <xdr:row>88</xdr:row>
      <xdr:rowOff>101600</xdr:rowOff>
    </xdr:to>
    <xdr:pic>
      <xdr:nvPicPr>
        <xdr:cNvPr id="3" name="Picture 2">
          <a:extLst>
            <a:ext uri="{FF2B5EF4-FFF2-40B4-BE49-F238E27FC236}">
              <a16:creationId xmlns:a16="http://schemas.microsoft.com/office/drawing/2014/main" id="{85438294-4A6A-4096-B9B3-4F623BB810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1503025"/>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104</xdr:row>
      <xdr:rowOff>96520</xdr:rowOff>
    </xdr:from>
    <xdr:to>
      <xdr:col>0</xdr:col>
      <xdr:colOff>2362200</xdr:colOff>
      <xdr:row>116</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3879195"/>
          <a:ext cx="2286000" cy="1625600"/>
        </a:xfrm>
        <a:prstGeom prst="rect">
          <a:avLst/>
        </a:prstGeom>
        <a:noFill/>
        <a:ln>
          <a:noFill/>
        </a:ln>
      </xdr:spPr>
    </xdr:pic>
    <xdr:clientData/>
  </xdr:twoCellAnchor>
  <xdr:twoCellAnchor editAs="oneCell">
    <xdr:from>
      <xdr:col>0</xdr:col>
      <xdr:colOff>79380</xdr:colOff>
      <xdr:row>89</xdr:row>
      <xdr:rowOff>0</xdr:rowOff>
    </xdr:from>
    <xdr:to>
      <xdr:col>0</xdr:col>
      <xdr:colOff>2345060</xdr:colOff>
      <xdr:row>100</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1639550"/>
          <a:ext cx="2265680"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89</xdr:row>
      <xdr:rowOff>88900</xdr:rowOff>
    </xdr:from>
    <xdr:to>
      <xdr:col>0</xdr:col>
      <xdr:colOff>2383790</xdr:colOff>
      <xdr:row>101</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204825"/>
          <a:ext cx="2282190" cy="1625600"/>
        </a:xfrm>
        <a:prstGeom prst="rect">
          <a:avLst/>
        </a:prstGeom>
        <a:noFill/>
        <a:ln>
          <a:noFill/>
        </a:ln>
      </xdr:spPr>
    </xdr:pic>
    <xdr:clientData/>
  </xdr:twoCellAnchor>
  <xdr:twoCellAnchor editAs="oneCell">
    <xdr:from>
      <xdr:col>0</xdr:col>
      <xdr:colOff>101600</xdr:colOff>
      <xdr:row>73</xdr:row>
      <xdr:rowOff>95250</xdr:rowOff>
    </xdr:from>
    <xdr:to>
      <xdr:col>0</xdr:col>
      <xdr:colOff>2383790</xdr:colOff>
      <xdr:row>85</xdr:row>
      <xdr:rowOff>8255</xdr:rowOff>
    </xdr:to>
    <xdr:pic>
      <xdr:nvPicPr>
        <xdr:cNvPr id="3" name="Picture 2">
          <a:extLst>
            <a:ext uri="{FF2B5EF4-FFF2-40B4-BE49-F238E27FC236}">
              <a16:creationId xmlns:a16="http://schemas.microsoft.com/office/drawing/2014/main" id="{F4FEDBD1-3164-1894-7DF0-5BA425C691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0925175"/>
          <a:ext cx="2282190" cy="16275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58</xdr:row>
      <xdr:rowOff>95250</xdr:rowOff>
    </xdr:from>
    <xdr:to>
      <xdr:col>0</xdr:col>
      <xdr:colOff>2432050</xdr:colOff>
      <xdr:row>70</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8591550"/>
          <a:ext cx="2324100" cy="1625600"/>
        </a:xfrm>
        <a:prstGeom prst="rect">
          <a:avLst/>
        </a:prstGeom>
        <a:noFill/>
        <a:ln>
          <a:noFill/>
        </a:ln>
      </xdr:spPr>
    </xdr:pic>
    <xdr:clientData/>
  </xdr:twoCellAnchor>
  <xdr:twoCellAnchor editAs="oneCell">
    <xdr:from>
      <xdr:col>0</xdr:col>
      <xdr:colOff>133350</xdr:colOff>
      <xdr:row>42</xdr:row>
      <xdr:rowOff>95250</xdr:rowOff>
    </xdr:from>
    <xdr:to>
      <xdr:col>0</xdr:col>
      <xdr:colOff>2457450</xdr:colOff>
      <xdr:row>54</xdr:row>
      <xdr:rowOff>6350</xdr:rowOff>
    </xdr:to>
    <xdr:pic>
      <xdr:nvPicPr>
        <xdr:cNvPr id="3" name="Picture 2">
          <a:extLst>
            <a:ext uri="{FF2B5EF4-FFF2-40B4-BE49-F238E27FC236}">
              <a16:creationId xmlns:a16="http://schemas.microsoft.com/office/drawing/2014/main" id="{AC9DF254-DB03-4167-98E8-8658CF429FF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6305550"/>
          <a:ext cx="2324100" cy="16256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122</xdr:row>
      <xdr:rowOff>107950</xdr:rowOff>
    </xdr:from>
    <xdr:to>
      <xdr:col>0</xdr:col>
      <xdr:colOff>2439670</xdr:colOff>
      <xdr:row>133</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8472150"/>
          <a:ext cx="2369820" cy="1536065"/>
        </a:xfrm>
        <a:prstGeom prst="rect">
          <a:avLst/>
        </a:prstGeom>
        <a:noFill/>
        <a:ln>
          <a:noFill/>
        </a:ln>
      </xdr:spPr>
    </xdr:pic>
    <xdr:clientData/>
  </xdr:twoCellAnchor>
  <xdr:oneCellAnchor>
    <xdr:from>
      <xdr:col>0</xdr:col>
      <xdr:colOff>95250</xdr:colOff>
      <xdr:row>106</xdr:row>
      <xdr:rowOff>82550</xdr:rowOff>
    </xdr:from>
    <xdr:ext cx="2300605" cy="1454150"/>
    <xdr:pic>
      <xdr:nvPicPr>
        <xdr:cNvPr id="3" name="Picture 2">
          <a:extLst>
            <a:ext uri="{FF2B5EF4-FFF2-40B4-BE49-F238E27FC236}">
              <a16:creationId xmlns:a16="http://schemas.microsoft.com/office/drawing/2014/main" id="{89D20B2A-808E-4E46-85AB-4AB15C46202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6017875"/>
          <a:ext cx="2300605" cy="1454150"/>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130</xdr:row>
      <xdr:rowOff>63500</xdr:rowOff>
    </xdr:from>
    <xdr:to>
      <xdr:col>0</xdr:col>
      <xdr:colOff>2320290</xdr:colOff>
      <xdr:row>141</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027775"/>
          <a:ext cx="2177415" cy="1524635"/>
        </a:xfrm>
        <a:prstGeom prst="rect">
          <a:avLst/>
        </a:prstGeom>
        <a:noFill/>
        <a:ln>
          <a:noFill/>
        </a:ln>
      </xdr:spPr>
    </xdr:pic>
    <xdr:clientData/>
  </xdr:twoCellAnchor>
  <xdr:twoCellAnchor editAs="oneCell">
    <xdr:from>
      <xdr:col>0</xdr:col>
      <xdr:colOff>127000</xdr:colOff>
      <xdr:row>115</xdr:row>
      <xdr:rowOff>31750</xdr:rowOff>
    </xdr:from>
    <xdr:to>
      <xdr:col>0</xdr:col>
      <xdr:colOff>2307590</xdr:colOff>
      <xdr:row>125</xdr:row>
      <xdr:rowOff>125095</xdr:rowOff>
    </xdr:to>
    <xdr:pic>
      <xdr:nvPicPr>
        <xdr:cNvPr id="3" name="Picture 2">
          <a:extLst>
            <a:ext uri="{FF2B5EF4-FFF2-40B4-BE49-F238E27FC236}">
              <a16:creationId xmlns:a16="http://schemas.microsoft.com/office/drawing/2014/main" id="{21FA70A1-B568-45B6-AD49-2EF9088BA6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685290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investor/report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franklintempletonindia.com/investor/reports"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investor/report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investor/reports"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investor/report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investor/report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investor/report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downloadsServlet/pdf/product-labels-jg9o5k7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investor/reports"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franklintempletonindia.com/investor/reports"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investor/reports"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franklintempletonindia.com/investor/reports"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franklintempletonindia.com/investor/repor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5" Type="http://schemas.openxmlformats.org/officeDocument/2006/relationships/printerSettings" Target="../printerSettings/printerSettings36.bin"/><Relationship Id="rId4"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7" Type="http://schemas.openxmlformats.org/officeDocument/2006/relationships/drawing" Target="../drawings/drawing36.xml"/><Relationship Id="rId2" Type="http://schemas.openxmlformats.org/officeDocument/2006/relationships/hyperlink" Target="https://www.franklintempletonindia.com/download/en-in/latest%20updates/189ea834-ae3f-48eb-9d73-a9cc9cd9317e/franklin-templeton-update-on-reliance-broadcast-july-23-2020-kcg9m1gq-en-in.pdf"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38.bin"/><Relationship Id="rId5" Type="http://schemas.openxmlformats.org/officeDocument/2006/relationships/hyperlink" Target="https://www.franklintempletonindia.com/investor/reports" TargetMode="External"/><Relationship Id="rId4" Type="http://schemas.openxmlformats.org/officeDocument/2006/relationships/hyperlink" Target="https://www.franklintempletonindia.com/investor/reports"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37.xml"/><Relationship Id="rId5" Type="http://schemas.openxmlformats.org/officeDocument/2006/relationships/printerSettings" Target="../printerSettings/printerSettings41.bin"/><Relationship Id="rId4" Type="http://schemas.openxmlformats.org/officeDocument/2006/relationships/hyperlink" Target="https://www.franklintempletonindia.com/investor/report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9"/>
  <sheetViews>
    <sheetView tabSelected="1" view="pageBreakPreview" zoomScaleNormal="100" zoomScaleSheetLayoutView="100" workbookViewId="0">
      <selection sqref="A1:G1"/>
    </sheetView>
  </sheetViews>
  <sheetFormatPr defaultColWidth="9.140625" defaultRowHeight="11.25" x14ac:dyDescent="0.2"/>
  <cols>
    <col min="1" max="1" width="38.5703125" style="7" customWidth="1"/>
    <col min="2" max="2" width="51.28515625" style="7" bestFit="1" customWidth="1"/>
    <col min="3" max="3" width="24.7109375" style="7" bestFit="1" customWidth="1"/>
    <col min="4" max="4" width="15.42578125" style="7" bestFit="1" customWidth="1"/>
    <col min="5" max="5" width="23" style="10" customWidth="1"/>
    <col min="6" max="6" width="13.5703125" style="11" bestFit="1" customWidth="1"/>
    <col min="7" max="7" width="14.28515625" style="10" customWidth="1"/>
    <col min="8" max="16384" width="9.140625" style="7"/>
  </cols>
  <sheetData>
    <row r="1" spans="1:9" s="1" customFormat="1" ht="15" x14ac:dyDescent="0.2">
      <c r="A1" s="86" t="s">
        <v>849</v>
      </c>
      <c r="B1" s="87"/>
      <c r="C1" s="87"/>
      <c r="D1" s="87"/>
      <c r="E1" s="87"/>
      <c r="F1" s="87"/>
      <c r="G1" s="87"/>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850</v>
      </c>
      <c r="D4" s="13" t="s">
        <v>1</v>
      </c>
      <c r="E4" s="36" t="s">
        <v>6</v>
      </c>
      <c r="F4" s="12" t="s">
        <v>3</v>
      </c>
      <c r="G4" s="12" t="s">
        <v>5</v>
      </c>
    </row>
    <row r="5" spans="1:9" x14ac:dyDescent="0.2">
      <c r="A5" s="16" t="s">
        <v>30</v>
      </c>
      <c r="B5" s="17"/>
      <c r="C5" s="17"/>
      <c r="D5" s="17"/>
      <c r="E5" s="18"/>
      <c r="F5" s="19"/>
      <c r="G5" s="18"/>
    </row>
    <row r="6" spans="1:9" x14ac:dyDescent="0.2">
      <c r="A6" s="20" t="s">
        <v>31</v>
      </c>
      <c r="B6" s="21"/>
      <c r="C6" s="21"/>
      <c r="D6" s="21"/>
      <c r="E6" s="22"/>
      <c r="F6" s="23"/>
      <c r="G6" s="22"/>
    </row>
    <row r="7" spans="1:9" x14ac:dyDescent="0.2">
      <c r="A7" s="21" t="s">
        <v>851</v>
      </c>
      <c r="B7" s="21" t="s">
        <v>852</v>
      </c>
      <c r="C7" s="21" t="s">
        <v>853</v>
      </c>
      <c r="D7" s="24">
        <v>500</v>
      </c>
      <c r="E7" s="22">
        <v>5311.3160958999997</v>
      </c>
      <c r="F7" s="23">
        <v>4.1073271472130202</v>
      </c>
      <c r="G7" s="22">
        <v>6.4001000000000001</v>
      </c>
    </row>
    <row r="8" spans="1:9" x14ac:dyDescent="0.2">
      <c r="A8" s="20" t="s">
        <v>32</v>
      </c>
      <c r="B8" s="20"/>
      <c r="C8" s="20"/>
      <c r="D8" s="20"/>
      <c r="E8" s="25">
        <f>SUM(E6:E7)</f>
        <v>5311.3160958999997</v>
      </c>
      <c r="F8" s="26">
        <f>SUM(F6:F7)</f>
        <v>4.1073271472130202</v>
      </c>
      <c r="G8" s="25"/>
      <c r="H8" s="14"/>
      <c r="I8" s="14"/>
    </row>
    <row r="9" spans="1:9" x14ac:dyDescent="0.2">
      <c r="A9" s="21"/>
      <c r="B9" s="21"/>
      <c r="C9" s="21"/>
      <c r="D9" s="21"/>
      <c r="E9" s="22"/>
      <c r="F9" s="23"/>
      <c r="G9" s="22"/>
    </row>
    <row r="10" spans="1:9" x14ac:dyDescent="0.2">
      <c r="A10" s="20" t="s">
        <v>47</v>
      </c>
      <c r="B10" s="21"/>
      <c r="C10" s="21"/>
      <c r="D10" s="21"/>
      <c r="E10" s="22"/>
      <c r="F10" s="23"/>
      <c r="G10" s="22"/>
    </row>
    <row r="11" spans="1:9" x14ac:dyDescent="0.2">
      <c r="A11" s="20" t="s">
        <v>48</v>
      </c>
      <c r="B11" s="21"/>
      <c r="C11" s="21"/>
      <c r="D11" s="21"/>
      <c r="E11" s="22"/>
      <c r="F11" s="23"/>
      <c r="G11" s="22"/>
    </row>
    <row r="12" spans="1:9" x14ac:dyDescent="0.2">
      <c r="A12" s="21" t="s">
        <v>854</v>
      </c>
      <c r="B12" s="21" t="s">
        <v>855</v>
      </c>
      <c r="C12" s="21" t="s">
        <v>50</v>
      </c>
      <c r="D12" s="24">
        <v>1000</v>
      </c>
      <c r="E12" s="22">
        <v>4998.41</v>
      </c>
      <c r="F12" s="23">
        <v>3.8653517725576498</v>
      </c>
      <c r="G12" s="22">
        <v>5.8052999999999999</v>
      </c>
    </row>
    <row r="13" spans="1:9" x14ac:dyDescent="0.2">
      <c r="A13" s="21" t="s">
        <v>856</v>
      </c>
      <c r="B13" s="21" t="s">
        <v>857</v>
      </c>
      <c r="C13" s="21" t="s">
        <v>51</v>
      </c>
      <c r="D13" s="24">
        <v>1000</v>
      </c>
      <c r="E13" s="22">
        <v>4998.2849999999999</v>
      </c>
      <c r="F13" s="23">
        <v>3.8652551080240101</v>
      </c>
      <c r="G13" s="22">
        <v>6.2709999999999999</v>
      </c>
    </row>
    <row r="14" spans="1:9" x14ac:dyDescent="0.2">
      <c r="A14" s="21" t="s">
        <v>858</v>
      </c>
      <c r="B14" s="21" t="s">
        <v>859</v>
      </c>
      <c r="C14" s="21" t="s">
        <v>49</v>
      </c>
      <c r="D14" s="24">
        <v>1000</v>
      </c>
      <c r="E14" s="22">
        <v>4992.43</v>
      </c>
      <c r="F14" s="23">
        <v>3.8607273412685199</v>
      </c>
      <c r="G14" s="22">
        <v>6.1494</v>
      </c>
    </row>
    <row r="15" spans="1:9" x14ac:dyDescent="0.2">
      <c r="A15" s="21" t="s">
        <v>860</v>
      </c>
      <c r="B15" s="21" t="s">
        <v>861</v>
      </c>
      <c r="C15" s="21" t="s">
        <v>49</v>
      </c>
      <c r="D15" s="24">
        <v>1000</v>
      </c>
      <c r="E15" s="22">
        <v>4965.0600000000004</v>
      </c>
      <c r="F15" s="23">
        <v>3.8395616749836599</v>
      </c>
      <c r="G15" s="22">
        <v>6.2652999999999999</v>
      </c>
    </row>
    <row r="16" spans="1:9" x14ac:dyDescent="0.2">
      <c r="A16" s="21" t="s">
        <v>862</v>
      </c>
      <c r="B16" s="21" t="s">
        <v>863</v>
      </c>
      <c r="C16" s="21" t="s">
        <v>49</v>
      </c>
      <c r="D16" s="24">
        <v>1000</v>
      </c>
      <c r="E16" s="22">
        <v>4953.7950000000001</v>
      </c>
      <c r="F16" s="23">
        <v>3.8308502672124201</v>
      </c>
      <c r="G16" s="22">
        <v>6.1898999999999997</v>
      </c>
    </row>
    <row r="17" spans="1:9" x14ac:dyDescent="0.2">
      <c r="A17" s="21" t="s">
        <v>864</v>
      </c>
      <c r="B17" s="21" t="s">
        <v>865</v>
      </c>
      <c r="C17" s="21" t="s">
        <v>49</v>
      </c>
      <c r="D17" s="24">
        <v>1000</v>
      </c>
      <c r="E17" s="22">
        <v>4931.2250000000004</v>
      </c>
      <c r="F17" s="23">
        <v>3.8133965190191699</v>
      </c>
      <c r="G17" s="22">
        <v>6.2849000000000004</v>
      </c>
    </row>
    <row r="18" spans="1:9" x14ac:dyDescent="0.2">
      <c r="A18" s="21" t="s">
        <v>866</v>
      </c>
      <c r="B18" s="21" t="s">
        <v>867</v>
      </c>
      <c r="C18" s="21" t="s">
        <v>51</v>
      </c>
      <c r="D18" s="24">
        <v>500</v>
      </c>
      <c r="E18" s="22">
        <v>2494.4699999999998</v>
      </c>
      <c r="F18" s="23">
        <v>1.92901423374471</v>
      </c>
      <c r="G18" s="22">
        <v>6.2257999999999996</v>
      </c>
    </row>
    <row r="19" spans="1:9" x14ac:dyDescent="0.2">
      <c r="A19" s="20" t="s">
        <v>32</v>
      </c>
      <c r="B19" s="20"/>
      <c r="C19" s="20"/>
      <c r="D19" s="20"/>
      <c r="E19" s="25">
        <f>SUM(E11:E18)</f>
        <v>32333.675000000003</v>
      </c>
      <c r="F19" s="26">
        <f>SUM(F11:F18)</f>
        <v>25.004156916810139</v>
      </c>
      <c r="G19" s="25"/>
      <c r="H19" s="14"/>
      <c r="I19" s="14"/>
    </row>
    <row r="20" spans="1:9" x14ac:dyDescent="0.2">
      <c r="A20" s="21"/>
      <c r="B20" s="21"/>
      <c r="C20" s="21"/>
      <c r="D20" s="21"/>
      <c r="E20" s="22"/>
      <c r="F20" s="23"/>
      <c r="G20" s="22"/>
    </row>
    <row r="21" spans="1:9" x14ac:dyDescent="0.2">
      <c r="A21" s="20" t="s">
        <v>54</v>
      </c>
      <c r="B21" s="21"/>
      <c r="C21" s="21"/>
      <c r="D21" s="21"/>
      <c r="E21" s="22"/>
      <c r="F21" s="23"/>
      <c r="G21" s="22"/>
    </row>
    <row r="22" spans="1:9" x14ac:dyDescent="0.2">
      <c r="A22" s="21" t="s">
        <v>868</v>
      </c>
      <c r="B22" s="21" t="s">
        <v>869</v>
      </c>
      <c r="C22" s="21" t="s">
        <v>49</v>
      </c>
      <c r="D22" s="24">
        <v>1500</v>
      </c>
      <c r="E22" s="22">
        <v>7424.1</v>
      </c>
      <c r="F22" s="23">
        <v>5.7411773133146804</v>
      </c>
      <c r="G22" s="22">
        <v>6.3247</v>
      </c>
    </row>
    <row r="23" spans="1:9" x14ac:dyDescent="0.2">
      <c r="A23" s="21" t="s">
        <v>870</v>
      </c>
      <c r="B23" s="21" t="s">
        <v>871</v>
      </c>
      <c r="C23" s="21" t="s">
        <v>51</v>
      </c>
      <c r="D23" s="24">
        <v>1500</v>
      </c>
      <c r="E23" s="22">
        <v>7420.59</v>
      </c>
      <c r="F23" s="23">
        <v>5.7384629732101899</v>
      </c>
      <c r="G23" s="22">
        <v>6.3</v>
      </c>
    </row>
    <row r="24" spans="1:9" x14ac:dyDescent="0.2">
      <c r="A24" s="21" t="s">
        <v>872</v>
      </c>
      <c r="B24" s="21" t="s">
        <v>873</v>
      </c>
      <c r="C24" s="21" t="s">
        <v>49</v>
      </c>
      <c r="D24" s="24">
        <v>1300</v>
      </c>
      <c r="E24" s="22">
        <v>6461.9880000000003</v>
      </c>
      <c r="F24" s="23">
        <v>4.9971604510326797</v>
      </c>
      <c r="G24" s="22">
        <v>6.7102000000000004</v>
      </c>
    </row>
    <row r="25" spans="1:9" x14ac:dyDescent="0.2">
      <c r="A25" s="21" t="s">
        <v>874</v>
      </c>
      <c r="B25" s="21" t="s">
        <v>875</v>
      </c>
      <c r="C25" s="21" t="s">
        <v>876</v>
      </c>
      <c r="D25" s="24">
        <v>1000</v>
      </c>
      <c r="E25" s="22">
        <v>4985.5349999999999</v>
      </c>
      <c r="F25" s="23">
        <v>3.8553953255931801</v>
      </c>
      <c r="G25" s="22">
        <v>6.2305000000000001</v>
      </c>
    </row>
    <row r="26" spans="1:9" x14ac:dyDescent="0.2">
      <c r="A26" s="21" t="s">
        <v>877</v>
      </c>
      <c r="B26" s="21" t="s">
        <v>878</v>
      </c>
      <c r="C26" s="21" t="s">
        <v>876</v>
      </c>
      <c r="D26" s="24">
        <v>1000</v>
      </c>
      <c r="E26" s="22">
        <v>4972.21</v>
      </c>
      <c r="F26" s="23">
        <v>3.8450908863076201</v>
      </c>
      <c r="G26" s="22">
        <v>6.8</v>
      </c>
    </row>
    <row r="27" spans="1:9" x14ac:dyDescent="0.2">
      <c r="A27" s="21" t="s">
        <v>879</v>
      </c>
      <c r="B27" s="21" t="s">
        <v>880</v>
      </c>
      <c r="C27" s="21" t="s">
        <v>876</v>
      </c>
      <c r="D27" s="24">
        <v>1000</v>
      </c>
      <c r="E27" s="22">
        <v>4953.6499999999996</v>
      </c>
      <c r="F27" s="23">
        <v>3.8307381363533999</v>
      </c>
      <c r="G27" s="22">
        <v>6.3244999999999996</v>
      </c>
    </row>
    <row r="28" spans="1:9" x14ac:dyDescent="0.2">
      <c r="A28" s="21" t="s">
        <v>881</v>
      </c>
      <c r="B28" s="21" t="s">
        <v>882</v>
      </c>
      <c r="C28" s="21" t="s">
        <v>49</v>
      </c>
      <c r="D28" s="24">
        <v>1000</v>
      </c>
      <c r="E28" s="22">
        <v>4951.875</v>
      </c>
      <c r="F28" s="23">
        <v>3.8293654999757698</v>
      </c>
      <c r="G28" s="22">
        <v>6.4499000000000004</v>
      </c>
    </row>
    <row r="29" spans="1:9" x14ac:dyDescent="0.2">
      <c r="A29" s="21" t="s">
        <v>883</v>
      </c>
      <c r="B29" s="21" t="s">
        <v>884</v>
      </c>
      <c r="C29" s="21" t="s">
        <v>50</v>
      </c>
      <c r="D29" s="24">
        <v>800</v>
      </c>
      <c r="E29" s="22">
        <v>3948.4</v>
      </c>
      <c r="F29" s="23">
        <v>3.0533619568555999</v>
      </c>
      <c r="G29" s="22">
        <v>6.6253000000000002</v>
      </c>
    </row>
    <row r="30" spans="1:9" x14ac:dyDescent="0.2">
      <c r="A30" s="21" t="s">
        <v>885</v>
      </c>
      <c r="B30" s="21" t="s">
        <v>886</v>
      </c>
      <c r="C30" s="21" t="s">
        <v>49</v>
      </c>
      <c r="D30" s="24">
        <v>800</v>
      </c>
      <c r="E30" s="22">
        <v>3939.9720000000002</v>
      </c>
      <c r="F30" s="23">
        <v>3.0468444473397498</v>
      </c>
      <c r="G30" s="22">
        <v>6.7</v>
      </c>
    </row>
    <row r="31" spans="1:9" x14ac:dyDescent="0.2">
      <c r="A31" s="21" t="s">
        <v>887</v>
      </c>
      <c r="B31" s="21" t="s">
        <v>888</v>
      </c>
      <c r="C31" s="21" t="s">
        <v>49</v>
      </c>
      <c r="D31" s="24">
        <v>700</v>
      </c>
      <c r="E31" s="22">
        <v>3474.0509999999999</v>
      </c>
      <c r="F31" s="23">
        <v>2.6865401579313599</v>
      </c>
      <c r="G31" s="22">
        <v>6.65</v>
      </c>
    </row>
    <row r="32" spans="1:9" x14ac:dyDescent="0.2">
      <c r="A32" s="21" t="s">
        <v>889</v>
      </c>
      <c r="B32" s="21" t="s">
        <v>890</v>
      </c>
      <c r="C32" s="21" t="s">
        <v>49</v>
      </c>
      <c r="D32" s="24">
        <v>500</v>
      </c>
      <c r="E32" s="22">
        <v>2488.5149999999999</v>
      </c>
      <c r="F32" s="23">
        <v>1.9244091353623001</v>
      </c>
      <c r="G32" s="22">
        <v>6.2397999999999998</v>
      </c>
    </row>
    <row r="33" spans="1:9" x14ac:dyDescent="0.2">
      <c r="A33" s="21" t="s">
        <v>891</v>
      </c>
      <c r="B33" s="21" t="s">
        <v>892</v>
      </c>
      <c r="C33" s="21" t="s">
        <v>50</v>
      </c>
      <c r="D33" s="24">
        <v>500</v>
      </c>
      <c r="E33" s="22">
        <v>2477.1725000000001</v>
      </c>
      <c r="F33" s="23">
        <v>1.91563779558021</v>
      </c>
      <c r="G33" s="22">
        <v>6.5952000000000002</v>
      </c>
    </row>
    <row r="34" spans="1:9" x14ac:dyDescent="0.2">
      <c r="A34" s="21" t="s">
        <v>893</v>
      </c>
      <c r="B34" s="21" t="s">
        <v>894</v>
      </c>
      <c r="C34" s="21" t="s">
        <v>49</v>
      </c>
      <c r="D34" s="24">
        <v>500</v>
      </c>
      <c r="E34" s="22">
        <v>2475.125</v>
      </c>
      <c r="F34" s="23">
        <v>1.9140544305192499</v>
      </c>
      <c r="G34" s="22">
        <v>6.3246000000000002</v>
      </c>
    </row>
    <row r="35" spans="1:9" x14ac:dyDescent="0.2">
      <c r="A35" s="21" t="s">
        <v>895</v>
      </c>
      <c r="B35" s="21" t="s">
        <v>896</v>
      </c>
      <c r="C35" s="21" t="s">
        <v>876</v>
      </c>
      <c r="D35" s="24">
        <v>500</v>
      </c>
      <c r="E35" s="22">
        <v>2474.1725000000001</v>
      </c>
      <c r="F35" s="23">
        <v>1.9133178467729499</v>
      </c>
      <c r="G35" s="22">
        <v>6.3502999999999998</v>
      </c>
    </row>
    <row r="36" spans="1:9" x14ac:dyDescent="0.2">
      <c r="A36" s="20" t="s">
        <v>32</v>
      </c>
      <c r="B36" s="20"/>
      <c r="C36" s="20"/>
      <c r="D36" s="20"/>
      <c r="E36" s="25">
        <f>SUM(E21:E35)</f>
        <v>62447.356</v>
      </c>
      <c r="F36" s="26">
        <f>SUM(F21:F35)</f>
        <v>48.291556356148938</v>
      </c>
      <c r="G36" s="25"/>
      <c r="H36" s="14"/>
      <c r="I36" s="14"/>
    </row>
    <row r="37" spans="1:9" x14ac:dyDescent="0.2">
      <c r="A37" s="21"/>
      <c r="B37" s="21"/>
      <c r="C37" s="21"/>
      <c r="D37" s="21"/>
      <c r="E37" s="22"/>
      <c r="F37" s="23"/>
      <c r="G37" s="22"/>
    </row>
    <row r="38" spans="1:9" x14ac:dyDescent="0.2">
      <c r="A38" s="20" t="s">
        <v>57</v>
      </c>
      <c r="B38" s="21"/>
      <c r="C38" s="21"/>
      <c r="D38" s="21"/>
      <c r="E38" s="22"/>
      <c r="F38" s="23"/>
      <c r="G38" s="22"/>
    </row>
    <row r="39" spans="1:9" x14ac:dyDescent="0.2">
      <c r="A39" s="21" t="s">
        <v>897</v>
      </c>
      <c r="B39" s="21" t="s">
        <v>898</v>
      </c>
      <c r="C39" s="21" t="s">
        <v>59</v>
      </c>
      <c r="D39" s="24">
        <v>5000000</v>
      </c>
      <c r="E39" s="22">
        <v>4996.0249999999996</v>
      </c>
      <c r="F39" s="23">
        <v>3.86350741325588</v>
      </c>
      <c r="G39" s="22">
        <v>5.8117999999999999</v>
      </c>
    </row>
    <row r="40" spans="1:9" x14ac:dyDescent="0.2">
      <c r="A40" s="21" t="s">
        <v>899</v>
      </c>
      <c r="B40" s="21" t="s">
        <v>900</v>
      </c>
      <c r="C40" s="21" t="s">
        <v>59</v>
      </c>
      <c r="D40" s="24">
        <v>5000000</v>
      </c>
      <c r="E40" s="22">
        <v>4967.8050000000003</v>
      </c>
      <c r="F40" s="23">
        <v>3.8416844281423002</v>
      </c>
      <c r="G40" s="22">
        <v>5.9137000000000004</v>
      </c>
    </row>
    <row r="41" spans="1:9" x14ac:dyDescent="0.2">
      <c r="A41" s="21" t="s">
        <v>901</v>
      </c>
      <c r="B41" s="21" t="s">
        <v>902</v>
      </c>
      <c r="C41" s="21" t="s">
        <v>59</v>
      </c>
      <c r="D41" s="24">
        <v>5000000</v>
      </c>
      <c r="E41" s="22">
        <v>4962.3450000000003</v>
      </c>
      <c r="F41" s="23">
        <v>3.8374621213130902</v>
      </c>
      <c r="G41" s="22">
        <v>5.8929</v>
      </c>
    </row>
    <row r="42" spans="1:9" x14ac:dyDescent="0.2">
      <c r="A42" s="20" t="s">
        <v>32</v>
      </c>
      <c r="B42" s="20"/>
      <c r="C42" s="20"/>
      <c r="D42" s="20"/>
      <c r="E42" s="25">
        <f>SUM(E38:E41)</f>
        <v>14926.174999999999</v>
      </c>
      <c r="F42" s="26">
        <f>SUM(F38:F41)</f>
        <v>11.54265396271127</v>
      </c>
      <c r="G42" s="25"/>
      <c r="H42" s="14"/>
      <c r="I42" s="14"/>
    </row>
    <row r="43" spans="1:9" x14ac:dyDescent="0.2">
      <c r="A43" s="21"/>
      <c r="B43" s="21"/>
      <c r="C43" s="21"/>
      <c r="D43" s="21"/>
      <c r="E43" s="22"/>
      <c r="F43" s="23"/>
      <c r="G43" s="22"/>
    </row>
    <row r="44" spans="1:9" x14ac:dyDescent="0.2">
      <c r="A44" s="20" t="s">
        <v>34</v>
      </c>
      <c r="B44" s="20"/>
      <c r="C44" s="20"/>
      <c r="D44" s="20"/>
      <c r="E44" s="25">
        <f>E8+E19+E36+E42</f>
        <v>115018.52209590001</v>
      </c>
      <c r="F44" s="26">
        <f>F8+F19+F36+F42</f>
        <v>88.94569438288336</v>
      </c>
      <c r="G44" s="25"/>
      <c r="H44" s="14"/>
      <c r="I44" s="14"/>
    </row>
    <row r="45" spans="1:9" x14ac:dyDescent="0.2">
      <c r="A45" s="20"/>
      <c r="B45" s="20"/>
      <c r="C45" s="20"/>
      <c r="D45" s="20"/>
      <c r="E45" s="25"/>
      <c r="F45" s="26"/>
      <c r="G45" s="25"/>
      <c r="H45" s="14"/>
      <c r="I45" s="14"/>
    </row>
    <row r="46" spans="1:9" x14ac:dyDescent="0.2">
      <c r="A46" s="20" t="s">
        <v>36</v>
      </c>
      <c r="B46" s="20"/>
      <c r="C46" s="20"/>
      <c r="D46" s="20"/>
      <c r="E46" s="25">
        <f>E48-(E8+E19+E36+E42)</f>
        <v>14294.676135799979</v>
      </c>
      <c r="F46" s="26">
        <f>F48-(F8+F19+F36+F42)</f>
        <v>11.05430561711664</v>
      </c>
      <c r="G46" s="25"/>
      <c r="H46" s="14"/>
      <c r="I46" s="14"/>
    </row>
    <row r="47" spans="1:9" x14ac:dyDescent="0.2">
      <c r="A47" s="20"/>
      <c r="B47" s="20"/>
      <c r="C47" s="20"/>
      <c r="D47" s="20"/>
      <c r="E47" s="25"/>
      <c r="F47" s="26"/>
      <c r="G47" s="25"/>
      <c r="H47" s="14"/>
      <c r="I47" s="14"/>
    </row>
    <row r="48" spans="1:9" x14ac:dyDescent="0.2">
      <c r="A48" s="27" t="s">
        <v>35</v>
      </c>
      <c r="B48" s="27"/>
      <c r="C48" s="27"/>
      <c r="D48" s="27"/>
      <c r="E48" s="28">
        <v>129313.19823169999</v>
      </c>
      <c r="F48" s="29">
        <v>100</v>
      </c>
      <c r="G48" s="28"/>
      <c r="H48" s="14"/>
      <c r="I48" s="14"/>
    </row>
    <row r="50" spans="1:4" x14ac:dyDescent="0.2">
      <c r="A50" s="14" t="s">
        <v>60</v>
      </c>
    </row>
    <row r="51" spans="1:4" x14ac:dyDescent="0.2">
      <c r="A51" s="14" t="s">
        <v>37</v>
      </c>
    </row>
    <row r="53" spans="1:4" x14ac:dyDescent="0.2">
      <c r="A53" s="14" t="s">
        <v>38</v>
      </c>
    </row>
    <row r="54" spans="1:4" x14ac:dyDescent="0.2">
      <c r="A54" s="14" t="s">
        <v>39</v>
      </c>
    </row>
    <row r="55" spans="1:4" x14ac:dyDescent="0.2">
      <c r="A55" s="14" t="s">
        <v>40</v>
      </c>
      <c r="B55" s="14"/>
      <c r="C55" s="30" t="s">
        <v>42</v>
      </c>
      <c r="D55" s="14" t="s">
        <v>41</v>
      </c>
    </row>
    <row r="56" spans="1:4" x14ac:dyDescent="0.2">
      <c r="A56" s="7" t="s">
        <v>1198</v>
      </c>
      <c r="C56" s="31">
        <v>4887.3179</v>
      </c>
      <c r="D56" s="31">
        <v>4982.4736000000003</v>
      </c>
    </row>
    <row r="57" spans="1:4" x14ac:dyDescent="0.2">
      <c r="A57" s="7" t="s">
        <v>1199</v>
      </c>
      <c r="C57" s="31">
        <v>1510.3903</v>
      </c>
      <c r="D57" s="31">
        <v>1509.5581999999999</v>
      </c>
    </row>
    <row r="58" spans="1:4" x14ac:dyDescent="0.2">
      <c r="A58" s="7" t="s">
        <v>1200</v>
      </c>
      <c r="C58" s="31">
        <v>1244.8447000000001</v>
      </c>
      <c r="D58" s="31">
        <v>1245.194</v>
      </c>
    </row>
    <row r="59" spans="1:4" x14ac:dyDescent="0.2">
      <c r="A59" s="7" t="s">
        <v>1201</v>
      </c>
      <c r="C59" s="31">
        <v>1000</v>
      </c>
      <c r="D59" s="31">
        <v>1000</v>
      </c>
    </row>
    <row r="60" spans="1:4" x14ac:dyDescent="0.2">
      <c r="A60" s="7" t="s">
        <v>1202</v>
      </c>
      <c r="C60" s="31">
        <v>1055.2139</v>
      </c>
      <c r="D60" s="31">
        <v>1055.5179000000001</v>
      </c>
    </row>
    <row r="61" spans="1:4" x14ac:dyDescent="0.2">
      <c r="A61" s="7" t="s">
        <v>907</v>
      </c>
      <c r="C61" s="31">
        <v>3180.1131</v>
      </c>
      <c r="D61" s="31">
        <v>3252.7221</v>
      </c>
    </row>
    <row r="62" spans="1:4" x14ac:dyDescent="0.2">
      <c r="A62" s="7" t="s">
        <v>908</v>
      </c>
      <c r="C62" s="31">
        <v>1000</v>
      </c>
      <c r="D62" s="31">
        <v>1000</v>
      </c>
    </row>
    <row r="63" spans="1:4" x14ac:dyDescent="0.2">
      <c r="A63" s="7" t="s">
        <v>909</v>
      </c>
      <c r="C63" s="31">
        <v>1022.4485</v>
      </c>
      <c r="D63" s="31">
        <v>1022.753</v>
      </c>
    </row>
    <row r="64" spans="1:4" x14ac:dyDescent="0.2">
      <c r="A64" s="7" t="s">
        <v>910</v>
      </c>
      <c r="C64" s="31">
        <v>3198.9614999999999</v>
      </c>
      <c r="D64" s="31">
        <v>3273.2469000000001</v>
      </c>
    </row>
    <row r="65" spans="1:9" x14ac:dyDescent="0.2">
      <c r="A65" s="7" t="s">
        <v>911</v>
      </c>
      <c r="C65" s="31">
        <v>1002.1876999999999</v>
      </c>
      <c r="D65" s="31">
        <v>1001.7308</v>
      </c>
    </row>
    <row r="66" spans="1:9" x14ac:dyDescent="0.2">
      <c r="A66" s="7" t="s">
        <v>912</v>
      </c>
      <c r="C66" s="31">
        <v>1021.9209</v>
      </c>
      <c r="D66" s="31">
        <v>1022.2272</v>
      </c>
    </row>
    <row r="67" spans="1:9" x14ac:dyDescent="0.2">
      <c r="A67" s="7" t="s">
        <v>913</v>
      </c>
      <c r="C67" s="31">
        <v>13.504099999999999</v>
      </c>
      <c r="D67" s="31">
        <v>13.817299999999999</v>
      </c>
    </row>
    <row r="68" spans="1:9" x14ac:dyDescent="0.2">
      <c r="A68" s="7" t="s">
        <v>914</v>
      </c>
      <c r="C68" s="31">
        <v>13.504099999999999</v>
      </c>
      <c r="D68" s="31">
        <v>13.817299999999999</v>
      </c>
    </row>
    <row r="69" spans="1:9" x14ac:dyDescent="0.2">
      <c r="A69" s="7" t="s">
        <v>915</v>
      </c>
      <c r="C69" s="31">
        <v>10</v>
      </c>
      <c r="D69" s="31">
        <v>10</v>
      </c>
    </row>
    <row r="70" spans="1:9" s="10" customFormat="1" x14ac:dyDescent="0.2">
      <c r="A70" s="7" t="s">
        <v>916</v>
      </c>
      <c r="B70" s="7"/>
      <c r="C70" s="31">
        <v>10</v>
      </c>
      <c r="D70" s="31">
        <v>10</v>
      </c>
      <c r="F70" s="11"/>
      <c r="H70" s="7"/>
      <c r="I70" s="7"/>
    </row>
    <row r="71" spans="1:9" s="10" customFormat="1" x14ac:dyDescent="0.2">
      <c r="A71" s="7"/>
      <c r="B71" s="7"/>
      <c r="C71" s="31"/>
      <c r="D71" s="31"/>
      <c r="F71" s="11"/>
      <c r="H71" s="7"/>
      <c r="I71" s="7"/>
    </row>
    <row r="72" spans="1:9" s="10" customFormat="1" x14ac:dyDescent="0.2">
      <c r="A72" s="38" t="s">
        <v>1203</v>
      </c>
      <c r="B72" s="7"/>
      <c r="C72" s="31"/>
      <c r="D72" s="31"/>
      <c r="F72" s="11"/>
      <c r="H72" s="7"/>
      <c r="I72" s="7"/>
    </row>
    <row r="74" spans="1:9" s="10" customFormat="1" x14ac:dyDescent="0.2">
      <c r="A74" s="14" t="s">
        <v>44</v>
      </c>
      <c r="B74" s="7"/>
      <c r="C74" s="7"/>
      <c r="D74" s="7"/>
      <c r="F74" s="11"/>
      <c r="H74" s="7"/>
      <c r="I74" s="7"/>
    </row>
    <row r="75" spans="1:9" s="10" customFormat="1" x14ac:dyDescent="0.2">
      <c r="A75" s="88" t="s">
        <v>61</v>
      </c>
      <c r="B75" s="89"/>
      <c r="C75" s="33" t="s">
        <v>62</v>
      </c>
      <c r="D75" s="7"/>
      <c r="F75" s="11"/>
      <c r="H75" s="7"/>
      <c r="I75" s="7"/>
    </row>
    <row r="76" spans="1:9" s="10" customFormat="1" x14ac:dyDescent="0.2">
      <c r="A76" s="84" t="s">
        <v>903</v>
      </c>
      <c r="B76" s="85"/>
      <c r="C76" s="34">
        <v>29.94530696</v>
      </c>
      <c r="D76" s="7"/>
      <c r="F76" s="11"/>
      <c r="H76" s="7"/>
      <c r="I76" s="7"/>
    </row>
    <row r="77" spans="1:9" s="10" customFormat="1" x14ac:dyDescent="0.2">
      <c r="A77" s="84" t="s">
        <v>904</v>
      </c>
      <c r="B77" s="85"/>
      <c r="C77" s="34">
        <v>23.653920150000001</v>
      </c>
      <c r="D77" s="7"/>
      <c r="F77" s="11"/>
      <c r="H77" s="7"/>
      <c r="I77" s="7"/>
    </row>
    <row r="78" spans="1:9" s="10" customFormat="1" x14ac:dyDescent="0.2">
      <c r="A78" s="84" t="s">
        <v>905</v>
      </c>
      <c r="B78" s="85"/>
      <c r="C78" s="34">
        <v>20.541017530000001</v>
      </c>
      <c r="D78" s="7"/>
      <c r="F78" s="11"/>
      <c r="H78" s="7"/>
      <c r="I78" s="7"/>
    </row>
    <row r="79" spans="1:9" s="10" customFormat="1" x14ac:dyDescent="0.2">
      <c r="A79" s="84" t="s">
        <v>906</v>
      </c>
      <c r="B79" s="85"/>
      <c r="C79" s="34">
        <v>21.445301919999999</v>
      </c>
      <c r="D79" s="7"/>
      <c r="F79" s="11"/>
      <c r="H79" s="7"/>
      <c r="I79" s="7"/>
    </row>
    <row r="80" spans="1:9" s="10" customFormat="1" x14ac:dyDescent="0.2">
      <c r="A80" s="84" t="s">
        <v>908</v>
      </c>
      <c r="B80" s="85"/>
      <c r="C80" s="34">
        <v>22.565449789999999</v>
      </c>
      <c r="D80" s="7"/>
      <c r="F80" s="11"/>
      <c r="H80" s="7"/>
      <c r="I80" s="7"/>
    </row>
    <row r="81" spans="1:9" s="10" customFormat="1" x14ac:dyDescent="0.2">
      <c r="A81" s="84" t="s">
        <v>909</v>
      </c>
      <c r="B81" s="85"/>
      <c r="C81" s="34">
        <v>22.774283749999999</v>
      </c>
      <c r="D81" s="7"/>
      <c r="F81" s="11"/>
      <c r="H81" s="7"/>
      <c r="I81" s="7"/>
    </row>
    <row r="82" spans="1:9" s="10" customFormat="1" x14ac:dyDescent="0.2">
      <c r="A82" s="84" t="s">
        <v>911</v>
      </c>
      <c r="B82" s="85"/>
      <c r="C82" s="34">
        <v>23.414614520000001</v>
      </c>
      <c r="D82" s="7"/>
      <c r="F82" s="11"/>
      <c r="H82" s="7"/>
      <c r="I82" s="7"/>
    </row>
    <row r="83" spans="1:9" s="11" customFormat="1" x14ac:dyDescent="0.2">
      <c r="A83" s="84" t="s">
        <v>912</v>
      </c>
      <c r="B83" s="85"/>
      <c r="C83" s="34">
        <v>23.12583875</v>
      </c>
      <c r="D83" s="7"/>
      <c r="E83" s="10"/>
      <c r="G83" s="10"/>
      <c r="H83" s="7"/>
      <c r="I83" s="7"/>
    </row>
    <row r="84" spans="1:9" s="11" customFormat="1" x14ac:dyDescent="0.2">
      <c r="A84" s="7" t="s">
        <v>63</v>
      </c>
      <c r="B84" s="7"/>
      <c r="C84" s="7"/>
      <c r="D84" s="7"/>
      <c r="E84" s="10"/>
      <c r="G84" s="10"/>
      <c r="H84" s="7"/>
      <c r="I84" s="7"/>
    </row>
    <row r="85" spans="1:9" s="11" customFormat="1" x14ac:dyDescent="0.2">
      <c r="A85" s="7" t="s">
        <v>43</v>
      </c>
      <c r="B85" s="7"/>
      <c r="C85" s="7"/>
      <c r="D85" s="7"/>
      <c r="E85" s="10"/>
      <c r="G85" s="10"/>
      <c r="H85" s="7"/>
      <c r="I85" s="7"/>
    </row>
    <row r="87" spans="1:9" s="11" customFormat="1" x14ac:dyDescent="0.2">
      <c r="A87" s="14" t="s">
        <v>917</v>
      </c>
      <c r="B87" s="7"/>
      <c r="C87" s="7"/>
      <c r="D87" s="32">
        <v>0.103400613845005</v>
      </c>
      <c r="E87" s="10" t="s">
        <v>46</v>
      </c>
      <c r="G87" s="10"/>
      <c r="H87" s="7"/>
      <c r="I87" s="7"/>
    </row>
    <row r="89" spans="1:9" s="11" customFormat="1" x14ac:dyDescent="0.2">
      <c r="A89" s="14" t="s">
        <v>829</v>
      </c>
      <c r="B89" s="7"/>
      <c r="C89" s="7"/>
      <c r="D89" s="30" t="s">
        <v>45</v>
      </c>
      <c r="E89" s="10"/>
      <c r="G89" s="10"/>
      <c r="H89" s="7"/>
      <c r="I89" s="7"/>
    </row>
    <row r="91" spans="1:9" s="11" customFormat="1" x14ac:dyDescent="0.2">
      <c r="A91" s="14" t="s">
        <v>918</v>
      </c>
      <c r="B91" s="7"/>
      <c r="C91" s="7"/>
      <c r="D91" s="7"/>
      <c r="E91" s="10"/>
      <c r="G91" s="10"/>
      <c r="H91" s="7"/>
      <c r="I91" s="7"/>
    </row>
    <row r="93" spans="1:9" s="11" customFormat="1" x14ac:dyDescent="0.2">
      <c r="A93" s="38" t="s">
        <v>797</v>
      </c>
      <c r="B93" s="7"/>
      <c r="C93" s="7"/>
      <c r="D93" s="7"/>
      <c r="E93" s="10"/>
      <c r="G93" s="10"/>
      <c r="H93" s="7"/>
      <c r="I93" s="7"/>
    </row>
    <row r="94" spans="1:9" s="11" customFormat="1" x14ac:dyDescent="0.2">
      <c r="A94" s="40"/>
      <c r="B94" s="7"/>
      <c r="C94" s="7"/>
      <c r="D94" s="7"/>
      <c r="E94" s="10"/>
      <c r="G94" s="10"/>
      <c r="H94" s="7"/>
      <c r="I94" s="7"/>
    </row>
    <row r="95" spans="1:9" s="11" customFormat="1" x14ac:dyDescent="0.2">
      <c r="A95" s="40"/>
      <c r="B95" s="7"/>
      <c r="C95" s="7"/>
      <c r="D95" s="7"/>
      <c r="E95" s="10"/>
      <c r="G95" s="10"/>
      <c r="H95" s="7"/>
      <c r="I95" s="7"/>
    </row>
    <row r="96" spans="1:9" s="11" customFormat="1" x14ac:dyDescent="0.2">
      <c r="A96" s="40"/>
      <c r="B96" s="7"/>
      <c r="C96" s="7"/>
      <c r="D96" s="7"/>
      <c r="E96" s="10"/>
      <c r="G96" s="10"/>
      <c r="H96" s="7"/>
      <c r="I96" s="7"/>
    </row>
    <row r="97" spans="1:9" s="11" customFormat="1" x14ac:dyDescent="0.2">
      <c r="A97" s="40"/>
      <c r="B97" s="7"/>
      <c r="C97" s="7"/>
      <c r="D97" s="7"/>
      <c r="E97" s="10"/>
      <c r="G97" s="10"/>
      <c r="H97" s="7"/>
      <c r="I97" s="7"/>
    </row>
    <row r="98" spans="1:9" s="11" customFormat="1" x14ac:dyDescent="0.2">
      <c r="A98" s="40"/>
      <c r="B98" s="7"/>
      <c r="C98" s="7"/>
      <c r="D98" s="7"/>
      <c r="E98" s="10"/>
      <c r="G98" s="10"/>
      <c r="H98" s="7"/>
      <c r="I98" s="7"/>
    </row>
    <row r="99" spans="1:9" x14ac:dyDescent="0.2">
      <c r="A99" s="40"/>
    </row>
    <row r="100" spans="1:9" x14ac:dyDescent="0.2">
      <c r="A100" s="40"/>
    </row>
    <row r="101" spans="1:9" x14ac:dyDescent="0.2">
      <c r="A101" s="40"/>
    </row>
    <row r="102" spans="1:9" x14ac:dyDescent="0.2">
      <c r="A102" s="40"/>
    </row>
    <row r="103" spans="1:9" x14ac:dyDescent="0.2">
      <c r="A103" s="40"/>
    </row>
    <row r="104" spans="1:9" x14ac:dyDescent="0.2">
      <c r="A104" s="40"/>
    </row>
    <row r="105" spans="1:9" x14ac:dyDescent="0.2">
      <c r="A105" s="40"/>
    </row>
    <row r="106" spans="1:9" x14ac:dyDescent="0.2">
      <c r="A106" s="40"/>
    </row>
    <row r="107" spans="1:9" x14ac:dyDescent="0.2">
      <c r="A107" s="38" t="s">
        <v>919</v>
      </c>
    </row>
    <row r="108" spans="1:9" x14ac:dyDescent="0.2">
      <c r="A108" s="40"/>
    </row>
    <row r="109" spans="1:9" x14ac:dyDescent="0.2">
      <c r="A109" s="38" t="s">
        <v>920</v>
      </c>
    </row>
    <row r="110" spans="1:9" x14ac:dyDescent="0.2">
      <c r="A110" s="40"/>
    </row>
    <row r="111" spans="1:9" x14ac:dyDescent="0.2">
      <c r="A111" s="40"/>
    </row>
    <row r="112" spans="1:9" x14ac:dyDescent="0.2">
      <c r="A112" s="40"/>
    </row>
    <row r="113" spans="1:1" x14ac:dyDescent="0.2">
      <c r="A113" s="40"/>
    </row>
    <row r="114" spans="1:1" x14ac:dyDescent="0.2">
      <c r="A114" s="40"/>
    </row>
    <row r="115" spans="1:1" x14ac:dyDescent="0.2">
      <c r="A115" s="40"/>
    </row>
    <row r="116" spans="1:1" x14ac:dyDescent="0.2">
      <c r="A116" s="40"/>
    </row>
    <row r="117" spans="1:1" x14ac:dyDescent="0.2">
      <c r="A117" s="40"/>
    </row>
    <row r="118" spans="1:1" x14ac:dyDescent="0.2">
      <c r="A118" s="40"/>
    </row>
    <row r="119" spans="1:1" x14ac:dyDescent="0.2">
      <c r="A119" s="40"/>
    </row>
    <row r="120" spans="1:1" x14ac:dyDescent="0.2">
      <c r="A120" s="40"/>
    </row>
    <row r="121" spans="1:1" x14ac:dyDescent="0.2">
      <c r="A121" s="40"/>
    </row>
    <row r="122" spans="1:1" x14ac:dyDescent="0.2">
      <c r="A122" s="40"/>
    </row>
    <row r="124" spans="1:1" x14ac:dyDescent="0.2">
      <c r="A124" s="38" t="s">
        <v>921</v>
      </c>
    </row>
    <row r="125" spans="1:1" x14ac:dyDescent="0.2">
      <c r="A125" s="40"/>
    </row>
    <row r="126" spans="1:1" x14ac:dyDescent="0.2">
      <c r="A126" s="38" t="s">
        <v>922</v>
      </c>
    </row>
    <row r="127" spans="1:1" x14ac:dyDescent="0.2">
      <c r="A127" s="40"/>
    </row>
    <row r="128" spans="1:1" x14ac:dyDescent="0.2">
      <c r="A128" s="40"/>
    </row>
    <row r="129" spans="1:1" x14ac:dyDescent="0.2">
      <c r="A129" s="40"/>
    </row>
    <row r="130" spans="1:1" x14ac:dyDescent="0.2">
      <c r="A130" s="40"/>
    </row>
    <row r="131" spans="1:1" x14ac:dyDescent="0.2">
      <c r="A131" s="40"/>
    </row>
    <row r="132" spans="1:1" x14ac:dyDescent="0.2">
      <c r="A132" s="40"/>
    </row>
    <row r="133" spans="1:1" x14ac:dyDescent="0.2">
      <c r="A133" s="40"/>
    </row>
    <row r="134" spans="1:1" x14ac:dyDescent="0.2">
      <c r="A134" s="40"/>
    </row>
    <row r="135" spans="1:1" x14ac:dyDescent="0.2">
      <c r="A135" s="40"/>
    </row>
    <row r="136" spans="1:1" x14ac:dyDescent="0.2">
      <c r="A136" s="40"/>
    </row>
    <row r="137" spans="1:1" x14ac:dyDescent="0.2">
      <c r="A137" s="40"/>
    </row>
    <row r="138" spans="1:1" x14ac:dyDescent="0.2">
      <c r="A138" s="40"/>
    </row>
    <row r="139" spans="1:1" x14ac:dyDescent="0.2">
      <c r="A139" s="40"/>
    </row>
  </sheetData>
  <mergeCells count="10">
    <mergeCell ref="A80:B80"/>
    <mergeCell ref="A81:B81"/>
    <mergeCell ref="A82:B82"/>
    <mergeCell ref="A83:B83"/>
    <mergeCell ref="A1:G1"/>
    <mergeCell ref="A75:B75"/>
    <mergeCell ref="A76:B76"/>
    <mergeCell ref="A77:B77"/>
    <mergeCell ref="A78:B78"/>
    <mergeCell ref="A79:B79"/>
  </mergeCells>
  <conditionalFormatting sqref="F2:F3 F5:F90">
    <cfRule type="cellIs" dxfId="98" priority="2" stopIfTrue="1" operator="between">
      <formula>0.009</formula>
      <formula>-0.009</formula>
    </cfRule>
  </conditionalFormatting>
  <conditionalFormatting sqref="F91:F241">
    <cfRule type="cellIs" dxfId="97" priority="1" stopIfTrue="1" operator="between">
      <formula>0.009</formula>
      <formula>-0.009</formula>
    </cfRule>
  </conditionalFormatting>
  <pageMargins left="0.7" right="0.7" top="0.75" bottom="0.75" header="0.3" footer="0.3"/>
  <pageSetup paperSize="9" scale="46" orientation="portrait" r:id="rId1"/>
  <headerFooter>
    <oddFooter>&amp;C&amp;1#&amp;"Calibri"&amp;10&amp;K000000PUBLIC</oddFooter>
    <evenFooter>&amp;LPUBLIC</evenFooter>
    <firstFooter>&amp;LPUBLIC</firstFooter>
  </headerFooter>
  <colBreaks count="1" manualBreakCount="1">
    <brk id="7"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543"/>
  <sheetViews>
    <sheetView view="pageBreakPreview" zoomScaleNormal="100" zoomScaleSheetLayoutView="100" workbookViewId="0">
      <selection sqref="A1:I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42578125" style="7" bestFit="1" customWidth="1"/>
    <col min="5" max="5" width="23" style="10" customWidth="1"/>
    <col min="6" max="6" width="13.5703125" style="11" bestFit="1" customWidth="1"/>
    <col min="7" max="8" width="13.5703125" style="11" customWidth="1"/>
    <col min="9" max="9" width="14.28515625" style="10" customWidth="1"/>
    <col min="10" max="16384" width="9.140625" style="7"/>
  </cols>
  <sheetData>
    <row r="1" spans="1:9" s="1" customFormat="1" ht="15" x14ac:dyDescent="0.2">
      <c r="A1" s="86" t="s">
        <v>8</v>
      </c>
      <c r="B1" s="87"/>
      <c r="C1" s="87"/>
      <c r="D1" s="87"/>
      <c r="E1" s="87"/>
      <c r="F1" s="87"/>
      <c r="G1" s="87"/>
      <c r="H1" s="87"/>
      <c r="I1" s="87"/>
    </row>
    <row r="2" spans="1:9" s="1" customFormat="1" ht="12" x14ac:dyDescent="0.2">
      <c r="E2" s="5"/>
      <c r="F2" s="9"/>
      <c r="G2" s="9"/>
      <c r="H2" s="9"/>
      <c r="I2" s="10"/>
    </row>
    <row r="3" spans="1:9" s="1" customFormat="1" ht="12" x14ac:dyDescent="0.2">
      <c r="A3" s="8" t="s">
        <v>7</v>
      </c>
      <c r="B3" s="2"/>
      <c r="C3" s="3"/>
      <c r="D3" s="3"/>
      <c r="E3" s="4"/>
      <c r="F3" s="9"/>
      <c r="G3" s="9"/>
      <c r="H3" s="9"/>
      <c r="I3" s="10"/>
    </row>
    <row r="4" spans="1:9" s="1" customFormat="1" ht="67.5" x14ac:dyDescent="0.2">
      <c r="A4" s="6" t="s">
        <v>2</v>
      </c>
      <c r="B4" s="6" t="s">
        <v>0</v>
      </c>
      <c r="C4" s="13" t="s">
        <v>4</v>
      </c>
      <c r="D4" s="13" t="s">
        <v>1</v>
      </c>
      <c r="E4" s="36" t="s">
        <v>6</v>
      </c>
      <c r="F4" s="36" t="s">
        <v>825</v>
      </c>
      <c r="G4" s="36" t="s">
        <v>826</v>
      </c>
      <c r="H4" s="42" t="s">
        <v>827</v>
      </c>
      <c r="I4" s="12" t="s">
        <v>5</v>
      </c>
    </row>
    <row r="5" spans="1:9" x14ac:dyDescent="0.2">
      <c r="A5" s="16" t="s">
        <v>87</v>
      </c>
      <c r="B5" s="17"/>
      <c r="C5" s="17"/>
      <c r="D5" s="17"/>
      <c r="E5" s="18"/>
      <c r="F5" s="19"/>
      <c r="G5" s="19"/>
      <c r="H5" s="19"/>
      <c r="I5" s="18"/>
    </row>
    <row r="6" spans="1:9" x14ac:dyDescent="0.2">
      <c r="A6" s="20" t="s">
        <v>31</v>
      </c>
      <c r="B6" s="21"/>
      <c r="C6" s="21"/>
      <c r="D6" s="21"/>
      <c r="E6" s="22"/>
      <c r="F6" s="23"/>
      <c r="G6" s="23"/>
      <c r="H6" s="23"/>
      <c r="I6" s="22"/>
    </row>
    <row r="7" spans="1:9" x14ac:dyDescent="0.2">
      <c r="A7" s="21" t="s">
        <v>89</v>
      </c>
      <c r="B7" s="21" t="s">
        <v>88</v>
      </c>
      <c r="C7" s="21" t="s">
        <v>90</v>
      </c>
      <c r="D7" s="24">
        <v>70450</v>
      </c>
      <c r="E7" s="22">
        <v>1001.341075</v>
      </c>
      <c r="F7" s="23">
        <v>6.5485925287052202</v>
      </c>
      <c r="G7" s="23">
        <v>-509.7235</v>
      </c>
      <c r="H7" s="23">
        <v>-3.3335010289131239</v>
      </c>
      <c r="I7" s="22"/>
    </row>
    <row r="8" spans="1:9" x14ac:dyDescent="0.2">
      <c r="A8" s="21" t="s">
        <v>92</v>
      </c>
      <c r="B8" s="21" t="s">
        <v>91</v>
      </c>
      <c r="C8" s="21" t="s">
        <v>90</v>
      </c>
      <c r="D8" s="24">
        <v>108200</v>
      </c>
      <c r="E8" s="22">
        <v>932.68399999999997</v>
      </c>
      <c r="F8" s="23">
        <v>6.0995874697768704</v>
      </c>
      <c r="G8" s="23">
        <v>-476.57499999999999</v>
      </c>
      <c r="H8" s="23">
        <v>-3.1167157348136234</v>
      </c>
      <c r="I8" s="22"/>
    </row>
    <row r="9" spans="1:9" x14ac:dyDescent="0.2">
      <c r="A9" s="21" t="s">
        <v>103</v>
      </c>
      <c r="B9" s="21" t="s">
        <v>102</v>
      </c>
      <c r="C9" s="21" t="s">
        <v>90</v>
      </c>
      <c r="D9" s="24">
        <v>119600</v>
      </c>
      <c r="E9" s="22">
        <v>876.90719999999999</v>
      </c>
      <c r="F9" s="23">
        <v>5.73481711842072</v>
      </c>
      <c r="G9" s="23">
        <v>-617.77800000000002</v>
      </c>
      <c r="H9" s="23">
        <v>-4.0401582399867619</v>
      </c>
      <c r="I9" s="22"/>
    </row>
    <row r="10" spans="1:9" x14ac:dyDescent="0.2">
      <c r="A10" s="21" t="s">
        <v>115</v>
      </c>
      <c r="B10" s="21" t="s">
        <v>114</v>
      </c>
      <c r="C10" s="21" t="s">
        <v>116</v>
      </c>
      <c r="D10" s="24">
        <v>90000</v>
      </c>
      <c r="E10" s="22">
        <v>853.78499999999997</v>
      </c>
      <c r="F10" s="23">
        <v>5.5836020430107496</v>
      </c>
      <c r="G10" s="23">
        <v>-699.05849999999998</v>
      </c>
      <c r="H10" s="23">
        <v>-4.5717182531715039</v>
      </c>
      <c r="I10" s="22"/>
    </row>
    <row r="11" spans="1:9" x14ac:dyDescent="0.2">
      <c r="A11" s="21" t="s">
        <v>207</v>
      </c>
      <c r="B11" s="21" t="s">
        <v>206</v>
      </c>
      <c r="C11" s="21" t="s">
        <v>208</v>
      </c>
      <c r="D11" s="24">
        <v>30000</v>
      </c>
      <c r="E11" s="22">
        <v>808.93499999999995</v>
      </c>
      <c r="F11" s="23">
        <v>5.2902910201782696</v>
      </c>
      <c r="G11" s="23">
        <v>-809.07</v>
      </c>
      <c r="H11" s="23">
        <v>-5.2911738961667272</v>
      </c>
      <c r="I11" s="22"/>
    </row>
    <row r="12" spans="1:9" x14ac:dyDescent="0.2">
      <c r="A12" s="21" t="s">
        <v>210</v>
      </c>
      <c r="B12" s="21" t="s">
        <v>209</v>
      </c>
      <c r="C12" s="21" t="s">
        <v>153</v>
      </c>
      <c r="D12" s="24">
        <v>60200</v>
      </c>
      <c r="E12" s="22">
        <v>763.45640000000003</v>
      </c>
      <c r="F12" s="23">
        <v>4.9928690651506296</v>
      </c>
      <c r="G12" s="23">
        <v>-766.76739999999995</v>
      </c>
      <c r="H12" s="23">
        <v>-5.0145224162453577</v>
      </c>
      <c r="I12" s="22"/>
    </row>
    <row r="13" spans="1:9" x14ac:dyDescent="0.2">
      <c r="A13" s="21" t="s">
        <v>212</v>
      </c>
      <c r="B13" s="21" t="s">
        <v>211</v>
      </c>
      <c r="C13" s="21" t="s">
        <v>127</v>
      </c>
      <c r="D13" s="24">
        <v>22200</v>
      </c>
      <c r="E13" s="22">
        <v>742.02390000000003</v>
      </c>
      <c r="F13" s="23">
        <v>4.8527043272050996</v>
      </c>
      <c r="G13" s="23">
        <v>-744.63239999999996</v>
      </c>
      <c r="H13" s="23">
        <v>-4.8697634532487681</v>
      </c>
      <c r="I13" s="22"/>
    </row>
    <row r="14" spans="1:9" x14ac:dyDescent="0.2">
      <c r="A14" s="21" t="s">
        <v>100</v>
      </c>
      <c r="B14" s="21" t="s">
        <v>99</v>
      </c>
      <c r="C14" s="21" t="s">
        <v>101</v>
      </c>
      <c r="D14" s="24">
        <v>31500</v>
      </c>
      <c r="E14" s="22">
        <v>582.02549999999997</v>
      </c>
      <c r="F14" s="23">
        <v>3.8063432490432101</v>
      </c>
      <c r="G14" s="23">
        <v>-295.09604999999999</v>
      </c>
      <c r="H14" s="23">
        <v>-1.9298756802525261</v>
      </c>
      <c r="I14" s="22"/>
    </row>
    <row r="15" spans="1:9" x14ac:dyDescent="0.2">
      <c r="A15" s="21" t="s">
        <v>94</v>
      </c>
      <c r="B15" s="21" t="s">
        <v>93</v>
      </c>
      <c r="C15" s="21" t="s">
        <v>95</v>
      </c>
      <c r="D15" s="24">
        <v>25300</v>
      </c>
      <c r="E15" s="22">
        <v>357.60284999999999</v>
      </c>
      <c r="F15" s="23">
        <v>2.33865903458888</v>
      </c>
      <c r="G15" s="23"/>
      <c r="H15" s="23"/>
      <c r="I15" s="22"/>
    </row>
    <row r="16" spans="1:9" x14ac:dyDescent="0.2">
      <c r="A16" s="21" t="s">
        <v>97</v>
      </c>
      <c r="B16" s="21" t="s">
        <v>96</v>
      </c>
      <c r="C16" s="21" t="s">
        <v>98</v>
      </c>
      <c r="D16" s="24">
        <v>36900</v>
      </c>
      <c r="E16" s="22">
        <v>295.16309999999999</v>
      </c>
      <c r="F16" s="23">
        <v>1.9303141753267901</v>
      </c>
      <c r="G16" s="23"/>
      <c r="H16" s="23"/>
      <c r="I16" s="22"/>
    </row>
    <row r="17" spans="1:9" x14ac:dyDescent="0.2">
      <c r="A17" s="21" t="s">
        <v>108</v>
      </c>
      <c r="B17" s="21" t="s">
        <v>107</v>
      </c>
      <c r="C17" s="21" t="s">
        <v>109</v>
      </c>
      <c r="D17" s="24">
        <v>9150</v>
      </c>
      <c r="E17" s="22">
        <v>217.56412499999999</v>
      </c>
      <c r="F17" s="23">
        <v>1.4228306808339899</v>
      </c>
      <c r="G17" s="23">
        <v>-29.8125</v>
      </c>
      <c r="H17" s="23">
        <v>-0.19496844745135841</v>
      </c>
      <c r="I17" s="22"/>
    </row>
    <row r="18" spans="1:9" x14ac:dyDescent="0.2">
      <c r="A18" s="21" t="s">
        <v>105</v>
      </c>
      <c r="B18" s="21" t="s">
        <v>104</v>
      </c>
      <c r="C18" s="21" t="s">
        <v>106</v>
      </c>
      <c r="D18" s="24">
        <v>13100</v>
      </c>
      <c r="E18" s="22">
        <v>195.02625</v>
      </c>
      <c r="F18" s="23">
        <v>1.2754369869940601</v>
      </c>
      <c r="G18" s="23"/>
      <c r="H18" s="23"/>
      <c r="I18" s="22"/>
    </row>
    <row r="19" spans="1:9" x14ac:dyDescent="0.2">
      <c r="A19" s="21" t="s">
        <v>113</v>
      </c>
      <c r="B19" s="21" t="s">
        <v>112</v>
      </c>
      <c r="C19" s="21" t="s">
        <v>95</v>
      </c>
      <c r="D19" s="24">
        <v>18600</v>
      </c>
      <c r="E19" s="22">
        <v>173.4171</v>
      </c>
      <c r="F19" s="23">
        <v>1.13411698946807</v>
      </c>
      <c r="G19" s="23"/>
      <c r="H19" s="23"/>
      <c r="I19" s="22"/>
    </row>
    <row r="20" spans="1:9" x14ac:dyDescent="0.2">
      <c r="A20" s="21" t="s">
        <v>111</v>
      </c>
      <c r="B20" s="21" t="s">
        <v>110</v>
      </c>
      <c r="C20" s="21" t="s">
        <v>90</v>
      </c>
      <c r="D20" s="24">
        <v>30300</v>
      </c>
      <c r="E20" s="22">
        <v>160.77180000000001</v>
      </c>
      <c r="F20" s="23">
        <v>1.05141897660244</v>
      </c>
      <c r="G20" s="23"/>
      <c r="H20" s="23"/>
      <c r="I20" s="22"/>
    </row>
    <row r="21" spans="1:9" x14ac:dyDescent="0.2">
      <c r="A21" s="21" t="s">
        <v>118</v>
      </c>
      <c r="B21" s="21" t="s">
        <v>117</v>
      </c>
      <c r="C21" s="21" t="s">
        <v>119</v>
      </c>
      <c r="D21" s="24">
        <v>94500</v>
      </c>
      <c r="E21" s="22">
        <v>150.86924999999999</v>
      </c>
      <c r="F21" s="23">
        <v>0.98665806090233499</v>
      </c>
      <c r="G21" s="23"/>
      <c r="H21" s="23"/>
      <c r="I21" s="22"/>
    </row>
    <row r="22" spans="1:9" x14ac:dyDescent="0.2">
      <c r="A22" s="21" t="s">
        <v>121</v>
      </c>
      <c r="B22" s="21" t="s">
        <v>120</v>
      </c>
      <c r="C22" s="21" t="s">
        <v>116</v>
      </c>
      <c r="D22" s="24">
        <v>3300</v>
      </c>
      <c r="E22" s="22">
        <v>143.07810000000001</v>
      </c>
      <c r="F22" s="23">
        <v>0.93570532566172604</v>
      </c>
      <c r="G22" s="23"/>
      <c r="H22" s="23"/>
      <c r="I22" s="22"/>
    </row>
    <row r="23" spans="1:9" x14ac:dyDescent="0.2">
      <c r="A23" s="21" t="s">
        <v>214</v>
      </c>
      <c r="B23" s="21" t="s">
        <v>213</v>
      </c>
      <c r="C23" s="21" t="s">
        <v>90</v>
      </c>
      <c r="D23" s="24">
        <v>7200</v>
      </c>
      <c r="E23" s="22">
        <v>130.98240000000001</v>
      </c>
      <c r="F23" s="23">
        <v>0.85660159904244204</v>
      </c>
      <c r="G23" s="23">
        <v>-131.38560000000001</v>
      </c>
      <c r="H23" s="23">
        <v>-0.85923845532797305</v>
      </c>
      <c r="I23" s="22"/>
    </row>
    <row r="24" spans="1:9" x14ac:dyDescent="0.2">
      <c r="A24" s="21" t="s">
        <v>126</v>
      </c>
      <c r="B24" s="21" t="s">
        <v>125</v>
      </c>
      <c r="C24" s="21" t="s">
        <v>127</v>
      </c>
      <c r="D24" s="24">
        <v>31300</v>
      </c>
      <c r="E24" s="22">
        <v>128.9247</v>
      </c>
      <c r="F24" s="23">
        <v>0.84314460703168603</v>
      </c>
      <c r="G24" s="23"/>
      <c r="H24" s="23"/>
      <c r="I24" s="22"/>
    </row>
    <row r="25" spans="1:9" x14ac:dyDescent="0.2">
      <c r="A25" s="21" t="s">
        <v>129</v>
      </c>
      <c r="B25" s="21" t="s">
        <v>128</v>
      </c>
      <c r="C25" s="21" t="s">
        <v>130</v>
      </c>
      <c r="D25" s="24">
        <v>14800</v>
      </c>
      <c r="E25" s="22">
        <v>124.6604</v>
      </c>
      <c r="F25" s="23">
        <v>0.81525684349401495</v>
      </c>
      <c r="G25" s="23"/>
      <c r="H25" s="23"/>
      <c r="I25" s="22"/>
    </row>
    <row r="26" spans="1:9" x14ac:dyDescent="0.2">
      <c r="A26" s="21" t="s">
        <v>132</v>
      </c>
      <c r="B26" s="21" t="s">
        <v>131</v>
      </c>
      <c r="C26" s="21" t="s">
        <v>90</v>
      </c>
      <c r="D26" s="24">
        <v>9700</v>
      </c>
      <c r="E26" s="22">
        <v>114.9644</v>
      </c>
      <c r="F26" s="23">
        <v>0.75184672805624997</v>
      </c>
      <c r="G26" s="23"/>
      <c r="H26" s="23"/>
      <c r="I26" s="22"/>
    </row>
    <row r="27" spans="1:9" x14ac:dyDescent="0.2">
      <c r="A27" s="21" t="s">
        <v>123</v>
      </c>
      <c r="B27" s="21" t="s">
        <v>122</v>
      </c>
      <c r="C27" s="21" t="s">
        <v>124</v>
      </c>
      <c r="D27" s="24">
        <v>4900</v>
      </c>
      <c r="E27" s="22">
        <v>114.89765</v>
      </c>
      <c r="F27" s="23">
        <v>0.75141019492862304</v>
      </c>
      <c r="G27" s="23"/>
      <c r="H27" s="23"/>
      <c r="I27" s="22"/>
    </row>
    <row r="28" spans="1:9" x14ac:dyDescent="0.2">
      <c r="A28" s="21" t="s">
        <v>137</v>
      </c>
      <c r="B28" s="21" t="s">
        <v>136</v>
      </c>
      <c r="C28" s="21" t="s">
        <v>138</v>
      </c>
      <c r="D28" s="24">
        <v>32600</v>
      </c>
      <c r="E28" s="22">
        <v>113.8066</v>
      </c>
      <c r="F28" s="23">
        <v>0.74427492198634004</v>
      </c>
      <c r="G28" s="23"/>
      <c r="H28" s="23"/>
      <c r="I28" s="22"/>
    </row>
    <row r="29" spans="1:9" x14ac:dyDescent="0.2">
      <c r="A29" s="21" t="s">
        <v>140</v>
      </c>
      <c r="B29" s="21" t="s">
        <v>139</v>
      </c>
      <c r="C29" s="21" t="s">
        <v>95</v>
      </c>
      <c r="D29" s="24">
        <v>11000</v>
      </c>
      <c r="E29" s="22">
        <v>110.946</v>
      </c>
      <c r="F29" s="23">
        <v>0.72556710678200098</v>
      </c>
      <c r="G29" s="23"/>
      <c r="H29" s="23"/>
      <c r="I29" s="22"/>
    </row>
    <row r="30" spans="1:9" x14ac:dyDescent="0.2">
      <c r="A30" s="21" t="s">
        <v>134</v>
      </c>
      <c r="B30" s="21" t="s">
        <v>133</v>
      </c>
      <c r="C30" s="21" t="s">
        <v>135</v>
      </c>
      <c r="D30" s="24">
        <v>12000</v>
      </c>
      <c r="E30" s="22">
        <v>109.62</v>
      </c>
      <c r="F30" s="23">
        <v>0.71689530262869305</v>
      </c>
      <c r="G30" s="23"/>
      <c r="H30" s="23"/>
      <c r="I30" s="22"/>
    </row>
    <row r="31" spans="1:9" x14ac:dyDescent="0.2">
      <c r="A31" s="21" t="s">
        <v>216</v>
      </c>
      <c r="B31" s="21" t="s">
        <v>215</v>
      </c>
      <c r="C31" s="21" t="s">
        <v>119</v>
      </c>
      <c r="D31" s="24">
        <v>47250</v>
      </c>
      <c r="E31" s="22">
        <v>102.29625</v>
      </c>
      <c r="F31" s="23">
        <v>0.66899928025479305</v>
      </c>
      <c r="G31" s="23">
        <v>-102.886875</v>
      </c>
      <c r="H31" s="23">
        <v>-0.67286186270430137</v>
      </c>
      <c r="I31" s="22"/>
    </row>
    <row r="32" spans="1:9" x14ac:dyDescent="0.2">
      <c r="A32" s="21" t="s">
        <v>142</v>
      </c>
      <c r="B32" s="21" t="s">
        <v>141</v>
      </c>
      <c r="C32" s="21" t="s">
        <v>143</v>
      </c>
      <c r="D32" s="24">
        <v>103827</v>
      </c>
      <c r="E32" s="22">
        <v>90.381403500000005</v>
      </c>
      <c r="F32" s="23">
        <v>0.59107830335831502</v>
      </c>
      <c r="G32" s="23"/>
      <c r="H32" s="23"/>
      <c r="I32" s="22"/>
    </row>
    <row r="33" spans="1:9" x14ac:dyDescent="0.2">
      <c r="A33" s="21" t="s">
        <v>167</v>
      </c>
      <c r="B33" s="21" t="s">
        <v>166</v>
      </c>
      <c r="C33" s="21" t="s">
        <v>168</v>
      </c>
      <c r="D33" s="24">
        <v>4200</v>
      </c>
      <c r="E33" s="22">
        <v>89.367599999999996</v>
      </c>
      <c r="F33" s="23">
        <v>0.58444820878671799</v>
      </c>
      <c r="G33" s="23"/>
      <c r="H33" s="23"/>
      <c r="I33" s="22"/>
    </row>
    <row r="34" spans="1:9" x14ac:dyDescent="0.2">
      <c r="A34" s="21" t="s">
        <v>147</v>
      </c>
      <c r="B34" s="21" t="s">
        <v>146</v>
      </c>
      <c r="C34" s="21" t="s">
        <v>106</v>
      </c>
      <c r="D34" s="24">
        <v>14300</v>
      </c>
      <c r="E34" s="22">
        <v>89.046099999999996</v>
      </c>
      <c r="F34" s="23">
        <v>0.58234565596975796</v>
      </c>
      <c r="G34" s="23"/>
      <c r="H34" s="23"/>
      <c r="I34" s="22"/>
    </row>
    <row r="35" spans="1:9" x14ac:dyDescent="0.2">
      <c r="A35" s="21" t="s">
        <v>145</v>
      </c>
      <c r="B35" s="21" t="s">
        <v>144</v>
      </c>
      <c r="C35" s="21" t="s">
        <v>106</v>
      </c>
      <c r="D35" s="24">
        <v>12300</v>
      </c>
      <c r="E35" s="22">
        <v>88.363200000000006</v>
      </c>
      <c r="F35" s="23">
        <v>0.57787961143258304</v>
      </c>
      <c r="G35" s="23"/>
      <c r="H35" s="23"/>
      <c r="I35" s="22"/>
    </row>
    <row r="36" spans="1:9" x14ac:dyDescent="0.2">
      <c r="A36" s="21" t="s">
        <v>152</v>
      </c>
      <c r="B36" s="21" t="s">
        <v>151</v>
      </c>
      <c r="C36" s="21" t="s">
        <v>153</v>
      </c>
      <c r="D36" s="24">
        <v>1000</v>
      </c>
      <c r="E36" s="22">
        <v>88.281499999999994</v>
      </c>
      <c r="F36" s="23">
        <v>0.57734530796401196</v>
      </c>
      <c r="G36" s="23"/>
      <c r="H36" s="23"/>
      <c r="I36" s="22"/>
    </row>
    <row r="37" spans="1:9" x14ac:dyDescent="0.2">
      <c r="A37" s="21" t="s">
        <v>149</v>
      </c>
      <c r="B37" s="21" t="s">
        <v>148</v>
      </c>
      <c r="C37" s="21" t="s">
        <v>150</v>
      </c>
      <c r="D37" s="24">
        <v>35700</v>
      </c>
      <c r="E37" s="22">
        <v>86.76885</v>
      </c>
      <c r="F37" s="23">
        <v>0.56745284600888202</v>
      </c>
      <c r="G37" s="23"/>
      <c r="H37" s="23"/>
      <c r="I37" s="22"/>
    </row>
    <row r="38" spans="1:9" x14ac:dyDescent="0.2">
      <c r="A38" s="21" t="s">
        <v>158</v>
      </c>
      <c r="B38" s="21" t="s">
        <v>157</v>
      </c>
      <c r="C38" s="21" t="s">
        <v>156</v>
      </c>
      <c r="D38" s="24">
        <v>19800</v>
      </c>
      <c r="E38" s="22">
        <v>81.397800000000004</v>
      </c>
      <c r="F38" s="23">
        <v>0.53232713432138101</v>
      </c>
      <c r="G38" s="23"/>
      <c r="H38" s="23"/>
      <c r="I38" s="22"/>
    </row>
    <row r="39" spans="1:9" x14ac:dyDescent="0.2">
      <c r="A39" s="21" t="s">
        <v>155</v>
      </c>
      <c r="B39" s="21" t="s">
        <v>154</v>
      </c>
      <c r="C39" s="21" t="s">
        <v>156</v>
      </c>
      <c r="D39" s="24">
        <v>1300</v>
      </c>
      <c r="E39" s="22">
        <v>81.316299999999998</v>
      </c>
      <c r="F39" s="23">
        <v>0.53179413881723803</v>
      </c>
      <c r="G39" s="23"/>
      <c r="H39" s="23"/>
      <c r="I39" s="22"/>
    </row>
    <row r="40" spans="1:9" x14ac:dyDescent="0.2">
      <c r="A40" s="21" t="s">
        <v>160</v>
      </c>
      <c r="B40" s="21" t="s">
        <v>159</v>
      </c>
      <c r="C40" s="21" t="s">
        <v>138</v>
      </c>
      <c r="D40" s="24">
        <v>129800</v>
      </c>
      <c r="E40" s="22">
        <v>80.930300000000003</v>
      </c>
      <c r="F40" s="23">
        <v>0.52926976747245902</v>
      </c>
      <c r="G40" s="23"/>
      <c r="H40" s="23"/>
      <c r="I40" s="22"/>
    </row>
    <row r="41" spans="1:9" x14ac:dyDescent="0.2">
      <c r="A41" s="21" t="s">
        <v>165</v>
      </c>
      <c r="B41" s="21" t="s">
        <v>164</v>
      </c>
      <c r="C41" s="21" t="s">
        <v>153</v>
      </c>
      <c r="D41" s="24">
        <v>19200</v>
      </c>
      <c r="E41" s="22">
        <v>77.683199999999999</v>
      </c>
      <c r="F41" s="23">
        <v>0.50803431101227203</v>
      </c>
      <c r="G41" s="23"/>
      <c r="H41" s="23"/>
      <c r="I41" s="22"/>
    </row>
    <row r="42" spans="1:9" x14ac:dyDescent="0.2">
      <c r="A42" s="21" t="s">
        <v>162</v>
      </c>
      <c r="B42" s="21" t="s">
        <v>161</v>
      </c>
      <c r="C42" s="21" t="s">
        <v>163</v>
      </c>
      <c r="D42" s="24">
        <v>6200</v>
      </c>
      <c r="E42" s="22">
        <v>77.527900000000002</v>
      </c>
      <c r="F42" s="23">
        <v>0.507018676634438</v>
      </c>
      <c r="G42" s="23"/>
      <c r="H42" s="23"/>
      <c r="I42" s="22"/>
    </row>
    <row r="43" spans="1:9" x14ac:dyDescent="0.2">
      <c r="A43" s="21" t="s">
        <v>170</v>
      </c>
      <c r="B43" s="21" t="s">
        <v>169</v>
      </c>
      <c r="C43" s="21" t="s">
        <v>127</v>
      </c>
      <c r="D43" s="24">
        <v>14800</v>
      </c>
      <c r="E43" s="22">
        <v>72.468199999999996</v>
      </c>
      <c r="F43" s="23">
        <v>0.47392913856920899</v>
      </c>
      <c r="G43" s="23"/>
      <c r="H43" s="23"/>
      <c r="I43" s="22"/>
    </row>
    <row r="44" spans="1:9" x14ac:dyDescent="0.2">
      <c r="A44" s="21" t="s">
        <v>218</v>
      </c>
      <c r="B44" s="21" t="s">
        <v>217</v>
      </c>
      <c r="C44" s="21" t="s">
        <v>179</v>
      </c>
      <c r="D44" s="24">
        <v>13200</v>
      </c>
      <c r="E44" s="22">
        <v>70.996200000000002</v>
      </c>
      <c r="F44" s="23">
        <v>0.46430252038393699</v>
      </c>
      <c r="G44" s="23">
        <v>-71.412000000000006</v>
      </c>
      <c r="H44" s="23">
        <v>-0.46702177842839104</v>
      </c>
      <c r="I44" s="22"/>
    </row>
    <row r="45" spans="1:9" x14ac:dyDescent="0.2">
      <c r="A45" s="21" t="s">
        <v>175</v>
      </c>
      <c r="B45" s="21" t="s">
        <v>174</v>
      </c>
      <c r="C45" s="21" t="s">
        <v>176</v>
      </c>
      <c r="D45" s="24">
        <v>8200</v>
      </c>
      <c r="E45" s="22">
        <v>65.017799999999994</v>
      </c>
      <c r="F45" s="23">
        <v>0.42520484772169198</v>
      </c>
      <c r="G45" s="23"/>
      <c r="H45" s="23"/>
      <c r="I45" s="22"/>
    </row>
    <row r="46" spans="1:9" x14ac:dyDescent="0.2">
      <c r="A46" s="21" t="s">
        <v>178</v>
      </c>
      <c r="B46" s="21" t="s">
        <v>177</v>
      </c>
      <c r="C46" s="21" t="s">
        <v>179</v>
      </c>
      <c r="D46" s="24">
        <v>11300</v>
      </c>
      <c r="E46" s="22">
        <v>64.743350000000007</v>
      </c>
      <c r="F46" s="23">
        <v>0.42340999353626502</v>
      </c>
      <c r="G46" s="23"/>
      <c r="H46" s="23"/>
      <c r="I46" s="22"/>
    </row>
    <row r="47" spans="1:9" x14ac:dyDescent="0.2">
      <c r="A47" s="21" t="s">
        <v>172</v>
      </c>
      <c r="B47" s="21" t="s">
        <v>171</v>
      </c>
      <c r="C47" s="21" t="s">
        <v>173</v>
      </c>
      <c r="D47" s="24">
        <v>37200</v>
      </c>
      <c r="E47" s="22">
        <v>58.385399999999997</v>
      </c>
      <c r="F47" s="23">
        <v>0.38183013138202199</v>
      </c>
      <c r="G47" s="23"/>
      <c r="H47" s="23"/>
      <c r="I47" s="22"/>
    </row>
    <row r="48" spans="1:9" x14ac:dyDescent="0.2">
      <c r="A48" s="21" t="s">
        <v>181</v>
      </c>
      <c r="B48" s="21" t="s">
        <v>180</v>
      </c>
      <c r="C48" s="21" t="s">
        <v>182</v>
      </c>
      <c r="D48" s="24">
        <v>30300</v>
      </c>
      <c r="E48" s="22">
        <v>57.100349999999999</v>
      </c>
      <c r="F48" s="23">
        <v>0.37342613294521299</v>
      </c>
      <c r="G48" s="23"/>
      <c r="H48" s="23"/>
      <c r="I48" s="22"/>
    </row>
    <row r="49" spans="1:11" x14ac:dyDescent="0.2">
      <c r="A49" s="21" t="s">
        <v>186</v>
      </c>
      <c r="B49" s="21" t="s">
        <v>185</v>
      </c>
      <c r="C49" s="21" t="s">
        <v>109</v>
      </c>
      <c r="D49" s="24">
        <v>24700</v>
      </c>
      <c r="E49" s="22">
        <v>53.426099999999998</v>
      </c>
      <c r="F49" s="23">
        <v>0.34939719145932102</v>
      </c>
      <c r="G49" s="23"/>
      <c r="H49" s="23"/>
      <c r="I49" s="22"/>
    </row>
    <row r="50" spans="1:11" x14ac:dyDescent="0.2">
      <c r="A50" s="21" t="s">
        <v>188</v>
      </c>
      <c r="B50" s="21" t="s">
        <v>187</v>
      </c>
      <c r="C50" s="21" t="s">
        <v>189</v>
      </c>
      <c r="D50" s="24">
        <v>10300</v>
      </c>
      <c r="E50" s="22">
        <v>48.672649999999997</v>
      </c>
      <c r="F50" s="23">
        <v>0.31831047392346701</v>
      </c>
      <c r="G50" s="23"/>
      <c r="H50" s="23"/>
      <c r="I50" s="22"/>
    </row>
    <row r="51" spans="1:11" x14ac:dyDescent="0.2">
      <c r="A51" s="21" t="s">
        <v>184</v>
      </c>
      <c r="B51" s="21" t="s">
        <v>183</v>
      </c>
      <c r="C51" s="21" t="s">
        <v>143</v>
      </c>
      <c r="D51" s="24">
        <v>20400</v>
      </c>
      <c r="E51" s="22">
        <v>47.113799999999998</v>
      </c>
      <c r="F51" s="23">
        <v>0.30811587218561998</v>
      </c>
      <c r="G51" s="23"/>
      <c r="H51" s="23"/>
      <c r="I51" s="22"/>
    </row>
    <row r="52" spans="1:11" x14ac:dyDescent="0.2">
      <c r="A52" s="21" t="s">
        <v>194</v>
      </c>
      <c r="B52" s="21" t="s">
        <v>193</v>
      </c>
      <c r="C52" s="21" t="s">
        <v>195</v>
      </c>
      <c r="D52" s="24">
        <v>48592</v>
      </c>
      <c r="E52" s="22">
        <v>45.579295999999999</v>
      </c>
      <c r="F52" s="23">
        <v>0.29808048895751499</v>
      </c>
      <c r="G52" s="23"/>
      <c r="H52" s="23"/>
      <c r="I52" s="22"/>
    </row>
    <row r="53" spans="1:11" x14ac:dyDescent="0.2">
      <c r="A53" s="21" t="s">
        <v>191</v>
      </c>
      <c r="B53" s="21" t="s">
        <v>190</v>
      </c>
      <c r="C53" s="21" t="s">
        <v>192</v>
      </c>
      <c r="D53" s="24">
        <v>3000</v>
      </c>
      <c r="E53" s="22">
        <v>36.5625</v>
      </c>
      <c r="F53" s="23">
        <v>0.23911224687430799</v>
      </c>
      <c r="G53" s="23"/>
      <c r="H53" s="23"/>
      <c r="I53" s="22"/>
    </row>
    <row r="54" spans="1:11" x14ac:dyDescent="0.2">
      <c r="A54" s="21" t="s">
        <v>220</v>
      </c>
      <c r="B54" s="21" t="s">
        <v>219</v>
      </c>
      <c r="C54" s="21" t="s">
        <v>176</v>
      </c>
      <c r="D54" s="24">
        <v>848</v>
      </c>
      <c r="E54" s="22">
        <v>10.694552</v>
      </c>
      <c r="F54" s="23">
        <v>6.9940467912044293E-2</v>
      </c>
      <c r="G54" s="23"/>
      <c r="H54" s="23"/>
      <c r="I54" s="22"/>
    </row>
    <row r="55" spans="1:11" x14ac:dyDescent="0.2">
      <c r="A55" s="20" t="s">
        <v>32</v>
      </c>
      <c r="B55" s="20"/>
      <c r="C55" s="20"/>
      <c r="D55" s="20"/>
      <c r="E55" s="25">
        <f>SUM(E7:E54)</f>
        <v>10867.5734015</v>
      </c>
      <c r="F55" s="26">
        <f>SUM(F7:F54)</f>
        <v>71.071997103702557</v>
      </c>
      <c r="G55" s="25">
        <f>SUM(G7:G54)</f>
        <v>-5254.1978250000011</v>
      </c>
      <c r="H55" s="26">
        <f>SUM(H7:H54)</f>
        <v>-34.361519246710415</v>
      </c>
      <c r="I55" s="25"/>
      <c r="J55" s="14"/>
      <c r="K55" s="14"/>
    </row>
    <row r="56" spans="1:11" x14ac:dyDescent="0.2">
      <c r="A56" s="21"/>
      <c r="B56" s="21"/>
      <c r="C56" s="21"/>
      <c r="D56" s="21"/>
      <c r="E56" s="22"/>
      <c r="F56" s="23"/>
      <c r="G56" s="23"/>
      <c r="H56" s="23"/>
      <c r="I56" s="22"/>
    </row>
    <row r="57" spans="1:11" x14ac:dyDescent="0.2">
      <c r="A57" s="20" t="s">
        <v>58</v>
      </c>
      <c r="B57" s="21"/>
      <c r="C57" s="21"/>
      <c r="D57" s="21"/>
      <c r="E57" s="22"/>
      <c r="F57" s="23"/>
      <c r="G57" s="23"/>
      <c r="H57" s="23"/>
      <c r="I57" s="22"/>
    </row>
    <row r="58" spans="1:11" x14ac:dyDescent="0.2">
      <c r="A58" s="21" t="s">
        <v>65</v>
      </c>
      <c r="B58" s="21" t="s">
        <v>64</v>
      </c>
      <c r="C58" s="21" t="s">
        <v>59</v>
      </c>
      <c r="D58" s="24">
        <v>500000</v>
      </c>
      <c r="E58" s="22">
        <v>483.88772219999998</v>
      </c>
      <c r="F58" s="23">
        <v>3.1645396373369601</v>
      </c>
      <c r="G58" s="23"/>
      <c r="H58" s="23"/>
      <c r="I58" s="22">
        <v>7.2744</v>
      </c>
    </row>
    <row r="59" spans="1:11" x14ac:dyDescent="0.2">
      <c r="A59" s="21" t="s">
        <v>67</v>
      </c>
      <c r="B59" s="21" t="s">
        <v>1291</v>
      </c>
      <c r="C59" s="21" t="s">
        <v>59</v>
      </c>
      <c r="D59" s="24">
        <v>300000</v>
      </c>
      <c r="E59" s="22">
        <v>293.18061669999997</v>
      </c>
      <c r="F59" s="23">
        <v>1.9173490871557499</v>
      </c>
      <c r="G59" s="23"/>
      <c r="H59" s="23"/>
      <c r="I59" s="22">
        <v>7.2317</v>
      </c>
    </row>
    <row r="60" spans="1:11" x14ac:dyDescent="0.2">
      <c r="A60" s="21" t="s">
        <v>73</v>
      </c>
      <c r="B60" s="21" t="s">
        <v>72</v>
      </c>
      <c r="C60" s="21" t="s">
        <v>59</v>
      </c>
      <c r="D60" s="24">
        <v>263000</v>
      </c>
      <c r="E60" s="22">
        <v>250.95705469999999</v>
      </c>
      <c r="F60" s="23">
        <v>1.6412145016964199</v>
      </c>
      <c r="G60" s="23"/>
      <c r="H60" s="23"/>
      <c r="I60" s="22">
        <v>7.4317000000000002</v>
      </c>
    </row>
    <row r="61" spans="1:11" x14ac:dyDescent="0.2">
      <c r="A61" s="20" t="s">
        <v>32</v>
      </c>
      <c r="B61" s="20"/>
      <c r="C61" s="20"/>
      <c r="D61" s="20"/>
      <c r="E61" s="25">
        <f>SUM(E58:E60)</f>
        <v>1028.0253935999999</v>
      </c>
      <c r="F61" s="26">
        <f>SUM(F58:F60)</f>
        <v>6.7231032261891306</v>
      </c>
      <c r="G61" s="26"/>
      <c r="H61" s="26"/>
      <c r="I61" s="25"/>
      <c r="J61" s="14"/>
      <c r="K61" s="14"/>
    </row>
    <row r="62" spans="1:11" x14ac:dyDescent="0.2">
      <c r="A62" s="21"/>
      <c r="B62" s="21"/>
      <c r="C62" s="21"/>
      <c r="D62" s="21"/>
      <c r="E62" s="22"/>
      <c r="F62" s="23"/>
      <c r="G62" s="23"/>
      <c r="H62" s="23"/>
      <c r="I62" s="22"/>
    </row>
    <row r="63" spans="1:11" x14ac:dyDescent="0.2">
      <c r="A63" s="20" t="s">
        <v>34</v>
      </c>
      <c r="B63" s="20"/>
      <c r="C63" s="20"/>
      <c r="D63" s="20"/>
      <c r="E63" s="25">
        <f>E55+E61</f>
        <v>11895.598795099999</v>
      </c>
      <c r="F63" s="26">
        <f>F55+F61</f>
        <v>77.795100329891682</v>
      </c>
      <c r="G63" s="26"/>
      <c r="H63" s="26"/>
      <c r="I63" s="25"/>
      <c r="J63" s="14"/>
      <c r="K63" s="14"/>
    </row>
    <row r="64" spans="1:11" x14ac:dyDescent="0.2">
      <c r="A64" s="20"/>
      <c r="B64" s="20"/>
      <c r="C64" s="20"/>
      <c r="D64" s="20"/>
      <c r="E64" s="25"/>
      <c r="F64" s="26"/>
      <c r="G64" s="26"/>
      <c r="H64" s="26"/>
      <c r="I64" s="25"/>
      <c r="J64" s="14"/>
      <c r="K64" s="14"/>
    </row>
    <row r="65" spans="1:11" x14ac:dyDescent="0.2">
      <c r="A65" s="20" t="s">
        <v>221</v>
      </c>
      <c r="B65" s="20"/>
      <c r="C65" s="20"/>
      <c r="D65" s="20"/>
      <c r="E65" s="51">
        <v>1847.7719850000001</v>
      </c>
      <c r="F65" s="51">
        <f>E65/E69*100</f>
        <v>12.08410013113844</v>
      </c>
      <c r="G65" s="51"/>
      <c r="H65" s="51"/>
      <c r="I65" s="25"/>
      <c r="J65" s="14"/>
      <c r="K65" s="14"/>
    </row>
    <row r="66" spans="1:11" x14ac:dyDescent="0.2">
      <c r="A66" s="20"/>
      <c r="B66" s="20"/>
      <c r="C66" s="20"/>
      <c r="D66" s="20"/>
      <c r="E66" s="25"/>
      <c r="F66" s="26"/>
      <c r="G66" s="26"/>
      <c r="H66" s="26"/>
      <c r="I66" s="25"/>
      <c r="J66" s="14"/>
      <c r="K66" s="14"/>
    </row>
    <row r="67" spans="1:11" x14ac:dyDescent="0.2">
      <c r="A67" s="20" t="s">
        <v>36</v>
      </c>
      <c r="B67" s="20"/>
      <c r="C67" s="20"/>
      <c r="D67" s="20"/>
      <c r="E67" s="25">
        <f>E69-(E55+E61+E65)</f>
        <v>1547.5649532000025</v>
      </c>
      <c r="F67" s="26">
        <f>F69-(F55+F61+F65)</f>
        <v>10.120799538969877</v>
      </c>
      <c r="G67" s="26"/>
      <c r="H67" s="26"/>
      <c r="I67" s="25"/>
      <c r="J67" s="14"/>
      <c r="K67" s="14"/>
    </row>
    <row r="68" spans="1:11" x14ac:dyDescent="0.2">
      <c r="A68" s="21"/>
      <c r="B68" s="21"/>
      <c r="C68" s="21"/>
      <c r="D68" s="21"/>
      <c r="E68" s="22"/>
      <c r="F68" s="23"/>
      <c r="G68" s="23"/>
      <c r="H68" s="23"/>
      <c r="I68" s="22"/>
    </row>
    <row r="69" spans="1:11" x14ac:dyDescent="0.2">
      <c r="A69" s="27" t="s">
        <v>35</v>
      </c>
      <c r="B69" s="27"/>
      <c r="C69" s="27"/>
      <c r="D69" s="27"/>
      <c r="E69" s="28">
        <v>15290.935733300001</v>
      </c>
      <c r="F69" s="29">
        <v>100</v>
      </c>
      <c r="G69" s="29"/>
      <c r="H69" s="29"/>
      <c r="I69" s="28"/>
      <c r="J69" s="14"/>
      <c r="K69" s="14"/>
    </row>
    <row r="70" spans="1:11" x14ac:dyDescent="0.2">
      <c r="A70" s="7" t="s">
        <v>1300</v>
      </c>
    </row>
    <row r="72" spans="1:11" x14ac:dyDescent="0.2">
      <c r="A72" s="14" t="s">
        <v>38</v>
      </c>
    </row>
    <row r="73" spans="1:11" x14ac:dyDescent="0.2">
      <c r="A73" s="14" t="s">
        <v>39</v>
      </c>
    </row>
    <row r="74" spans="1:11" x14ac:dyDescent="0.2">
      <c r="A74" s="14" t="s">
        <v>40</v>
      </c>
      <c r="B74" s="14"/>
      <c r="C74" s="30" t="s">
        <v>42</v>
      </c>
      <c r="D74" s="14" t="s">
        <v>41</v>
      </c>
    </row>
    <row r="75" spans="1:11" x14ac:dyDescent="0.2">
      <c r="A75" s="7" t="s">
        <v>78</v>
      </c>
      <c r="C75" s="31">
        <v>12.709</v>
      </c>
      <c r="D75" s="31">
        <v>12.9617</v>
      </c>
    </row>
    <row r="76" spans="1:11" x14ac:dyDescent="0.2">
      <c r="A76" s="7" t="s">
        <v>80</v>
      </c>
      <c r="C76" s="31">
        <v>12.1945</v>
      </c>
      <c r="D76" s="31">
        <v>11.6326</v>
      </c>
    </row>
    <row r="77" spans="1:11" x14ac:dyDescent="0.2">
      <c r="A77" s="7" t="s">
        <v>83</v>
      </c>
      <c r="C77" s="31">
        <v>11.7791</v>
      </c>
      <c r="D77" s="31">
        <v>11.582100000000001</v>
      </c>
    </row>
    <row r="78" spans="1:11" x14ac:dyDescent="0.2">
      <c r="A78" s="7" t="s">
        <v>84</v>
      </c>
      <c r="C78" s="31">
        <v>11.567</v>
      </c>
      <c r="D78" s="31">
        <v>11.347099999999999</v>
      </c>
    </row>
    <row r="79" spans="1:11" x14ac:dyDescent="0.2">
      <c r="A79" s="7" t="s">
        <v>79</v>
      </c>
      <c r="C79" s="31">
        <v>13.446099999999999</v>
      </c>
      <c r="D79" s="31">
        <v>13.7973</v>
      </c>
    </row>
    <row r="80" spans="1:11" x14ac:dyDescent="0.2">
      <c r="A80" s="7" t="s">
        <v>81</v>
      </c>
      <c r="C80" s="31">
        <v>12.924899999999999</v>
      </c>
      <c r="D80" s="31">
        <v>12.4549</v>
      </c>
    </row>
    <row r="81" spans="1:4" x14ac:dyDescent="0.2">
      <c r="A81" s="7" t="s">
        <v>85</v>
      </c>
      <c r="C81" s="31">
        <v>12.500500000000001</v>
      </c>
      <c r="D81" s="31">
        <v>12.372400000000001</v>
      </c>
    </row>
    <row r="82" spans="1:4" x14ac:dyDescent="0.2">
      <c r="A82" s="7" t="s">
        <v>86</v>
      </c>
      <c r="C82" s="31">
        <v>12.2906</v>
      </c>
      <c r="D82" s="31">
        <v>12.1584</v>
      </c>
    </row>
    <row r="84" spans="1:4" x14ac:dyDescent="0.2">
      <c r="A84" s="14" t="s">
        <v>44</v>
      </c>
    </row>
    <row r="85" spans="1:4" x14ac:dyDescent="0.2">
      <c r="A85" s="88" t="s">
        <v>61</v>
      </c>
      <c r="B85" s="89"/>
      <c r="C85" s="33" t="s">
        <v>62</v>
      </c>
    </row>
    <row r="86" spans="1:4" x14ac:dyDescent="0.2">
      <c r="A86" s="84" t="s">
        <v>80</v>
      </c>
      <c r="B86" s="85"/>
      <c r="C86" s="34">
        <v>0.8</v>
      </c>
    </row>
    <row r="87" spans="1:4" x14ac:dyDescent="0.2">
      <c r="A87" s="84" t="s">
        <v>83</v>
      </c>
      <c r="B87" s="85"/>
      <c r="C87" s="34">
        <v>0.42</v>
      </c>
    </row>
    <row r="88" spans="1:4" x14ac:dyDescent="0.2">
      <c r="A88" s="84" t="s">
        <v>84</v>
      </c>
      <c r="B88" s="85"/>
      <c r="C88" s="34">
        <v>0.44</v>
      </c>
    </row>
    <row r="89" spans="1:4" x14ac:dyDescent="0.2">
      <c r="A89" s="84" t="s">
        <v>81</v>
      </c>
      <c r="B89" s="85"/>
      <c r="C89" s="34">
        <v>0.8</v>
      </c>
    </row>
    <row r="90" spans="1:4" x14ac:dyDescent="0.2">
      <c r="A90" s="84" t="s">
        <v>85</v>
      </c>
      <c r="B90" s="85"/>
      <c r="C90" s="34">
        <v>0.44</v>
      </c>
    </row>
    <row r="91" spans="1:4" x14ac:dyDescent="0.2">
      <c r="A91" s="84" t="s">
        <v>86</v>
      </c>
      <c r="B91" s="85"/>
      <c r="C91" s="34">
        <v>0.44</v>
      </c>
    </row>
    <row r="92" spans="1:4" x14ac:dyDescent="0.2">
      <c r="A92" s="7" t="s">
        <v>63</v>
      </c>
    </row>
    <row r="93" spans="1:4" x14ac:dyDescent="0.2">
      <c r="A93" s="7" t="s">
        <v>43</v>
      </c>
    </row>
    <row r="95" spans="1:4" x14ac:dyDescent="0.2">
      <c r="A95" s="38" t="s">
        <v>843</v>
      </c>
      <c r="D95" s="49" t="s">
        <v>844</v>
      </c>
    </row>
    <row r="97" spans="1:11" x14ac:dyDescent="0.2">
      <c r="A97" s="14" t="s">
        <v>839</v>
      </c>
      <c r="D97" s="32">
        <f>-H55</f>
        <v>34.361519246710415</v>
      </c>
    </row>
    <row r="99" spans="1:11" x14ac:dyDescent="0.2">
      <c r="A99" s="14" t="s">
        <v>840</v>
      </c>
      <c r="D99" s="35">
        <v>2.4062860389046201</v>
      </c>
    </row>
    <row r="101" spans="1:11" x14ac:dyDescent="0.2">
      <c r="A101" s="14" t="s">
        <v>841</v>
      </c>
      <c r="D101" s="32">
        <v>2.93300786415876</v>
      </c>
      <c r="E101" s="10" t="s">
        <v>46</v>
      </c>
    </row>
    <row r="103" spans="1:11" x14ac:dyDescent="0.2">
      <c r="A103" s="14" t="s">
        <v>842</v>
      </c>
      <c r="D103" s="30" t="s">
        <v>45</v>
      </c>
    </row>
    <row r="105" spans="1:11" x14ac:dyDescent="0.2">
      <c r="A105" s="14" t="s">
        <v>795</v>
      </c>
      <c r="F105" s="10"/>
      <c r="G105" s="10"/>
      <c r="H105" s="10"/>
      <c r="J105" s="10"/>
      <c r="K105" s="10"/>
    </row>
    <row r="106" spans="1:11" x14ac:dyDescent="0.2">
      <c r="A106" s="37"/>
      <c r="F106" s="10"/>
      <c r="G106" s="10"/>
      <c r="H106" s="10"/>
      <c r="J106" s="10"/>
      <c r="K106" s="10"/>
    </row>
    <row r="107" spans="1:11" x14ac:dyDescent="0.2">
      <c r="A107" s="38" t="s">
        <v>797</v>
      </c>
      <c r="F107" s="10"/>
      <c r="G107" s="10"/>
      <c r="H107" s="10"/>
      <c r="J107" s="10"/>
      <c r="K107" s="10"/>
    </row>
    <row r="108" spans="1:11" x14ac:dyDescent="0.2">
      <c r="A108" s="39"/>
      <c r="F108" s="10"/>
      <c r="G108" s="10"/>
      <c r="H108" s="10"/>
      <c r="J108" s="10"/>
      <c r="K108" s="10"/>
    </row>
    <row r="109" spans="1:11" x14ac:dyDescent="0.2">
      <c r="A109" s="40"/>
      <c r="F109" s="10"/>
      <c r="G109" s="10"/>
      <c r="H109" s="10"/>
      <c r="J109" s="10"/>
      <c r="K109" s="10"/>
    </row>
    <row r="110" spans="1:11" x14ac:dyDescent="0.2">
      <c r="A110" s="40"/>
      <c r="F110" s="10"/>
      <c r="G110" s="10"/>
      <c r="H110" s="10"/>
      <c r="J110" s="10"/>
      <c r="K110" s="10"/>
    </row>
    <row r="111" spans="1:11" x14ac:dyDescent="0.2">
      <c r="A111" s="40"/>
      <c r="F111" s="10"/>
      <c r="G111" s="10"/>
      <c r="H111" s="10"/>
      <c r="J111" s="10"/>
      <c r="K111" s="10"/>
    </row>
    <row r="112" spans="1:11" x14ac:dyDescent="0.2">
      <c r="A112" s="40"/>
      <c r="F112" s="10"/>
      <c r="G112" s="10"/>
      <c r="H112" s="10"/>
      <c r="J112" s="10"/>
      <c r="K112" s="10"/>
    </row>
    <row r="113" spans="1:11" x14ac:dyDescent="0.2">
      <c r="A113" s="40"/>
      <c r="F113" s="10"/>
      <c r="G113" s="10"/>
      <c r="H113" s="10"/>
      <c r="J113" s="10"/>
      <c r="K113" s="10"/>
    </row>
    <row r="114" spans="1:11" x14ac:dyDescent="0.2">
      <c r="A114" s="40"/>
      <c r="F114" s="10"/>
      <c r="G114" s="10"/>
      <c r="H114" s="10"/>
      <c r="J114" s="10"/>
      <c r="K114" s="10"/>
    </row>
    <row r="115" spans="1:11" x14ac:dyDescent="0.2">
      <c r="A115" s="40"/>
      <c r="F115" s="10"/>
      <c r="G115" s="10"/>
      <c r="H115" s="10"/>
      <c r="J115" s="10"/>
      <c r="K115" s="10"/>
    </row>
    <row r="116" spans="1:11" x14ac:dyDescent="0.2">
      <c r="A116" s="40"/>
      <c r="F116" s="10"/>
      <c r="G116" s="10"/>
      <c r="H116" s="10"/>
      <c r="J116" s="10"/>
      <c r="K116" s="10"/>
    </row>
    <row r="117" spans="1:11" x14ac:dyDescent="0.2">
      <c r="A117" s="40"/>
      <c r="F117" s="10"/>
      <c r="G117" s="10"/>
      <c r="H117" s="10"/>
      <c r="J117" s="10"/>
      <c r="K117" s="10"/>
    </row>
    <row r="118" spans="1:11" x14ac:dyDescent="0.2">
      <c r="A118" s="40"/>
      <c r="F118" s="10"/>
      <c r="G118" s="10"/>
      <c r="H118" s="10"/>
      <c r="J118" s="10"/>
      <c r="K118" s="10"/>
    </row>
    <row r="119" spans="1:11" x14ac:dyDescent="0.2">
      <c r="A119" s="40"/>
      <c r="F119" s="10"/>
      <c r="G119" s="10"/>
      <c r="H119" s="10"/>
      <c r="J119" s="10"/>
      <c r="K119" s="10"/>
    </row>
    <row r="120" spans="1:11" x14ac:dyDescent="0.2">
      <c r="A120" s="38" t="s">
        <v>796</v>
      </c>
      <c r="F120" s="10"/>
      <c r="G120" s="10"/>
      <c r="H120" s="10"/>
      <c r="J120" s="10"/>
      <c r="K120" s="10"/>
    </row>
    <row r="121" spans="1:11" x14ac:dyDescent="0.2">
      <c r="A121" s="40"/>
      <c r="F121" s="10"/>
      <c r="G121" s="10"/>
      <c r="H121" s="10"/>
      <c r="J121" s="10"/>
      <c r="K121" s="10"/>
    </row>
    <row r="122" spans="1:11" x14ac:dyDescent="0.2">
      <c r="A122" s="38" t="s">
        <v>798</v>
      </c>
      <c r="F122" s="10"/>
      <c r="G122" s="10"/>
      <c r="H122" s="10"/>
      <c r="J122" s="10"/>
      <c r="K122" s="10"/>
    </row>
    <row r="123" spans="1:11" x14ac:dyDescent="0.2">
      <c r="A123" s="40"/>
      <c r="F123" s="10"/>
      <c r="G123" s="10"/>
      <c r="H123" s="10"/>
      <c r="J123" s="10"/>
      <c r="K123" s="10"/>
    </row>
    <row r="124" spans="1:11" x14ac:dyDescent="0.2">
      <c r="A124" s="40"/>
      <c r="F124" s="10"/>
      <c r="G124" s="10"/>
      <c r="H124" s="10"/>
      <c r="J124" s="10"/>
      <c r="K124" s="10"/>
    </row>
    <row r="125" spans="1:11" x14ac:dyDescent="0.2">
      <c r="A125" s="40"/>
      <c r="F125" s="10"/>
      <c r="G125" s="10"/>
      <c r="H125" s="10"/>
      <c r="J125" s="10"/>
      <c r="K125" s="10"/>
    </row>
    <row r="126" spans="1:11" x14ac:dyDescent="0.2">
      <c r="A126" s="40"/>
      <c r="F126" s="10"/>
      <c r="G126" s="10"/>
      <c r="H126" s="10"/>
      <c r="J126" s="10"/>
      <c r="K126" s="10"/>
    </row>
    <row r="127" spans="1:11" x14ac:dyDescent="0.2">
      <c r="A127" s="40"/>
      <c r="F127" s="10"/>
      <c r="G127" s="10"/>
      <c r="H127" s="10"/>
      <c r="J127" s="10"/>
      <c r="K127" s="10"/>
    </row>
    <row r="128" spans="1:11" x14ac:dyDescent="0.2">
      <c r="A128" s="40"/>
      <c r="F128" s="10"/>
      <c r="G128" s="10"/>
      <c r="H128" s="10"/>
      <c r="J128" s="10"/>
      <c r="K128" s="10"/>
    </row>
    <row r="129" spans="1:11" x14ac:dyDescent="0.2">
      <c r="A129" s="40"/>
      <c r="F129" s="10"/>
      <c r="G129" s="10"/>
      <c r="H129" s="10"/>
      <c r="J129" s="10"/>
      <c r="K129" s="10"/>
    </row>
    <row r="130" spans="1:11" x14ac:dyDescent="0.2">
      <c r="A130" s="40"/>
      <c r="F130" s="10"/>
      <c r="G130" s="10"/>
      <c r="H130" s="10"/>
      <c r="J130" s="10"/>
      <c r="K130" s="10"/>
    </row>
    <row r="131" spans="1:11" x14ac:dyDescent="0.2">
      <c r="A131" s="40"/>
      <c r="F131" s="10"/>
      <c r="G131" s="10"/>
      <c r="H131" s="10"/>
      <c r="J131" s="10"/>
      <c r="K131" s="10"/>
    </row>
    <row r="132" spans="1:11" x14ac:dyDescent="0.2">
      <c r="A132" s="40"/>
      <c r="F132" s="10"/>
      <c r="G132" s="10"/>
      <c r="H132" s="10"/>
      <c r="J132" s="10"/>
      <c r="K132" s="10"/>
    </row>
    <row r="133" spans="1:11" x14ac:dyDescent="0.2">
      <c r="A133" s="40"/>
      <c r="F133" s="10"/>
      <c r="G133" s="10"/>
      <c r="H133" s="10"/>
      <c r="J133" s="10"/>
      <c r="K133" s="10"/>
    </row>
    <row r="134" spans="1:11" x14ac:dyDescent="0.2">
      <c r="A134" s="40"/>
      <c r="F134" s="10"/>
      <c r="G134" s="10"/>
      <c r="H134" s="10"/>
      <c r="J134" s="10"/>
      <c r="K134" s="10"/>
    </row>
    <row r="135" spans="1:11" x14ac:dyDescent="0.2">
      <c r="A135" s="40"/>
      <c r="F135" s="10"/>
      <c r="G135" s="10"/>
      <c r="H135" s="10"/>
      <c r="J135" s="10"/>
      <c r="K135" s="10"/>
    </row>
    <row r="136" spans="1:11" x14ac:dyDescent="0.2">
      <c r="F136" s="10"/>
      <c r="G136" s="10"/>
      <c r="H136" s="10"/>
      <c r="J136" s="10"/>
      <c r="K136" s="10"/>
    </row>
    <row r="137" spans="1:11" x14ac:dyDescent="0.2">
      <c r="F137" s="10"/>
      <c r="G137" s="10"/>
      <c r="H137" s="10"/>
      <c r="J137" s="10"/>
      <c r="K137" s="10"/>
    </row>
    <row r="138" spans="1:11" x14ac:dyDescent="0.2">
      <c r="F138" s="10"/>
      <c r="G138" s="10"/>
      <c r="H138" s="10"/>
      <c r="J138" s="10"/>
      <c r="K138" s="10"/>
    </row>
    <row r="139" spans="1:11" x14ac:dyDescent="0.2">
      <c r="F139" s="10"/>
      <c r="G139" s="10"/>
      <c r="H139" s="10"/>
      <c r="J139" s="10"/>
      <c r="K139" s="10"/>
    </row>
    <row r="140" spans="1:11" x14ac:dyDescent="0.2">
      <c r="F140" s="10"/>
      <c r="G140" s="10"/>
      <c r="H140" s="10"/>
      <c r="J140" s="10"/>
      <c r="K140" s="10"/>
    </row>
    <row r="141" spans="1:11" x14ac:dyDescent="0.2">
      <c r="F141" s="10"/>
      <c r="G141" s="10"/>
      <c r="H141" s="10"/>
      <c r="J141" s="10"/>
      <c r="K141" s="10"/>
    </row>
    <row r="142" spans="1:11" x14ac:dyDescent="0.2">
      <c r="F142" s="10"/>
      <c r="G142" s="10"/>
      <c r="H142" s="10"/>
      <c r="J142" s="10"/>
      <c r="K142" s="10"/>
    </row>
    <row r="143" spans="1:11" x14ac:dyDescent="0.2">
      <c r="F143" s="10"/>
      <c r="G143" s="10"/>
      <c r="H143" s="10"/>
      <c r="J143" s="10"/>
      <c r="K143" s="10"/>
    </row>
    <row r="144" spans="1:11" x14ac:dyDescent="0.2">
      <c r="F144" s="10"/>
      <c r="G144" s="10"/>
      <c r="H144" s="10"/>
      <c r="J144" s="10"/>
      <c r="K144" s="10"/>
    </row>
    <row r="145" spans="6:11" x14ac:dyDescent="0.2">
      <c r="F145" s="10"/>
      <c r="G145" s="10"/>
      <c r="H145" s="10"/>
      <c r="J145" s="10"/>
      <c r="K145" s="10"/>
    </row>
    <row r="146" spans="6:11" x14ac:dyDescent="0.2">
      <c r="F146" s="10"/>
      <c r="G146" s="10"/>
      <c r="H146" s="10"/>
      <c r="J146" s="10"/>
      <c r="K146" s="10"/>
    </row>
    <row r="147" spans="6:11" x14ac:dyDescent="0.2">
      <c r="F147" s="10"/>
      <c r="G147" s="10"/>
      <c r="H147" s="10"/>
      <c r="J147" s="10"/>
      <c r="K147" s="10"/>
    </row>
    <row r="148" spans="6:11" x14ac:dyDescent="0.2">
      <c r="F148" s="10"/>
      <c r="G148" s="10"/>
      <c r="H148" s="10"/>
      <c r="J148" s="10"/>
      <c r="K148" s="10"/>
    </row>
    <row r="149" spans="6:11" x14ac:dyDescent="0.2">
      <c r="F149" s="10"/>
      <c r="G149" s="10"/>
      <c r="H149" s="10"/>
      <c r="J149" s="10"/>
      <c r="K149" s="10"/>
    </row>
    <row r="150" spans="6:11" x14ac:dyDescent="0.2">
      <c r="F150" s="10"/>
      <c r="G150" s="10"/>
      <c r="H150" s="10"/>
      <c r="J150" s="10"/>
      <c r="K150" s="10"/>
    </row>
    <row r="151" spans="6:11" x14ac:dyDescent="0.2">
      <c r="F151" s="10"/>
      <c r="G151" s="10"/>
      <c r="H151" s="10"/>
      <c r="J151" s="10"/>
      <c r="K151" s="10"/>
    </row>
    <row r="152" spans="6:11" x14ac:dyDescent="0.2">
      <c r="F152" s="10"/>
      <c r="G152" s="10"/>
      <c r="H152" s="10"/>
      <c r="J152" s="10"/>
      <c r="K152" s="10"/>
    </row>
    <row r="153" spans="6:11" x14ac:dyDescent="0.2">
      <c r="F153" s="10"/>
      <c r="G153" s="10"/>
      <c r="H153" s="10"/>
      <c r="J153" s="10"/>
      <c r="K153" s="10"/>
    </row>
    <row r="154" spans="6:11" x14ac:dyDescent="0.2">
      <c r="F154" s="10"/>
      <c r="G154" s="10"/>
      <c r="H154" s="10"/>
      <c r="J154" s="10"/>
      <c r="K154" s="10"/>
    </row>
    <row r="155" spans="6:11" x14ac:dyDescent="0.2">
      <c r="F155" s="10"/>
      <c r="G155" s="10"/>
      <c r="H155" s="10"/>
      <c r="J155" s="10"/>
      <c r="K155" s="10"/>
    </row>
    <row r="156" spans="6:11" x14ac:dyDescent="0.2">
      <c r="F156" s="10"/>
      <c r="G156" s="10"/>
      <c r="H156" s="10"/>
      <c r="J156" s="10"/>
      <c r="K156" s="10"/>
    </row>
    <row r="157" spans="6:11" x14ac:dyDescent="0.2">
      <c r="F157" s="10"/>
      <c r="G157" s="10"/>
      <c r="H157" s="10"/>
      <c r="J157" s="10"/>
      <c r="K157" s="10"/>
    </row>
    <row r="158" spans="6:11" x14ac:dyDescent="0.2">
      <c r="F158" s="10"/>
      <c r="G158" s="10"/>
      <c r="H158" s="10"/>
      <c r="J158" s="10"/>
      <c r="K158" s="10"/>
    </row>
    <row r="159" spans="6:11" x14ac:dyDescent="0.2">
      <c r="F159" s="10"/>
      <c r="G159" s="10"/>
      <c r="H159" s="10"/>
      <c r="J159" s="10"/>
      <c r="K159" s="10"/>
    </row>
    <row r="160" spans="6:11" x14ac:dyDescent="0.2">
      <c r="F160" s="10"/>
      <c r="G160" s="10"/>
      <c r="H160" s="10"/>
      <c r="J160" s="10"/>
      <c r="K160" s="10"/>
    </row>
    <row r="161" spans="6:11" x14ac:dyDescent="0.2">
      <c r="F161" s="10"/>
      <c r="G161" s="10"/>
      <c r="H161" s="10"/>
      <c r="J161" s="10"/>
      <c r="K161" s="10"/>
    </row>
    <row r="162" spans="6:11" x14ac:dyDescent="0.2">
      <c r="F162" s="10"/>
      <c r="G162" s="10"/>
      <c r="H162" s="10"/>
      <c r="J162" s="10"/>
      <c r="K162" s="10"/>
    </row>
    <row r="163" spans="6:11" x14ac:dyDescent="0.2">
      <c r="F163" s="10"/>
      <c r="G163" s="10"/>
      <c r="H163" s="10"/>
      <c r="J163" s="10"/>
      <c r="K163" s="10"/>
    </row>
    <row r="164" spans="6:11" x14ac:dyDescent="0.2">
      <c r="F164" s="10"/>
      <c r="G164" s="10"/>
      <c r="H164" s="10"/>
      <c r="J164" s="10"/>
      <c r="K164" s="10"/>
    </row>
    <row r="165" spans="6:11" x14ac:dyDescent="0.2">
      <c r="F165" s="10"/>
      <c r="G165" s="10"/>
      <c r="H165" s="10"/>
      <c r="J165" s="10"/>
      <c r="K165" s="10"/>
    </row>
    <row r="166" spans="6:11" x14ac:dyDescent="0.2">
      <c r="F166" s="10"/>
      <c r="G166" s="10"/>
      <c r="H166" s="10"/>
      <c r="J166" s="10"/>
      <c r="K166" s="10"/>
    </row>
    <row r="167" spans="6:11" x14ac:dyDescent="0.2">
      <c r="F167" s="10"/>
      <c r="G167" s="10"/>
      <c r="H167" s="10"/>
      <c r="J167" s="10"/>
      <c r="K167" s="10"/>
    </row>
    <row r="168" spans="6:11" x14ac:dyDescent="0.2">
      <c r="F168" s="10"/>
      <c r="G168" s="10"/>
      <c r="H168" s="10"/>
      <c r="J168" s="10"/>
      <c r="K168" s="10"/>
    </row>
    <row r="169" spans="6:11" x14ac:dyDescent="0.2">
      <c r="F169" s="10"/>
      <c r="G169" s="10"/>
      <c r="H169" s="10"/>
      <c r="J169" s="10"/>
      <c r="K169" s="10"/>
    </row>
    <row r="170" spans="6:11" x14ac:dyDescent="0.2">
      <c r="F170" s="10"/>
      <c r="G170" s="10"/>
      <c r="H170" s="10"/>
      <c r="J170" s="10"/>
      <c r="K170" s="10"/>
    </row>
    <row r="171" spans="6:11" x14ac:dyDescent="0.2">
      <c r="F171" s="10"/>
      <c r="G171" s="10"/>
      <c r="H171" s="10"/>
      <c r="J171" s="10"/>
      <c r="K171" s="10"/>
    </row>
    <row r="172" spans="6:11" x14ac:dyDescent="0.2">
      <c r="F172" s="10"/>
      <c r="G172" s="10"/>
      <c r="H172" s="10"/>
      <c r="J172" s="10"/>
      <c r="K172" s="10"/>
    </row>
    <row r="173" spans="6:11" x14ac:dyDescent="0.2">
      <c r="F173" s="10"/>
      <c r="G173" s="10"/>
      <c r="H173" s="10"/>
      <c r="J173" s="10"/>
      <c r="K173" s="10"/>
    </row>
    <row r="174" spans="6:11" x14ac:dyDescent="0.2">
      <c r="F174" s="10"/>
      <c r="G174" s="10"/>
      <c r="H174" s="10"/>
      <c r="J174" s="10"/>
      <c r="K174" s="10"/>
    </row>
    <row r="175" spans="6:11" x14ac:dyDescent="0.2">
      <c r="F175" s="10"/>
      <c r="G175" s="10"/>
      <c r="H175" s="10"/>
      <c r="J175" s="10"/>
      <c r="K175" s="10"/>
    </row>
    <row r="176" spans="6:11" x14ac:dyDescent="0.2">
      <c r="F176" s="10"/>
      <c r="G176" s="10"/>
      <c r="H176" s="10"/>
      <c r="J176" s="10"/>
      <c r="K176" s="10"/>
    </row>
    <row r="177" spans="6:11" x14ac:dyDescent="0.2">
      <c r="F177" s="10"/>
      <c r="G177" s="10"/>
      <c r="H177" s="10"/>
      <c r="J177" s="10"/>
      <c r="K177" s="10"/>
    </row>
    <row r="178" spans="6:11" x14ac:dyDescent="0.2">
      <c r="F178" s="10"/>
      <c r="G178" s="10"/>
      <c r="H178" s="10"/>
      <c r="J178" s="10"/>
      <c r="K178" s="10"/>
    </row>
    <row r="179" spans="6:11" x14ac:dyDescent="0.2">
      <c r="F179" s="10"/>
      <c r="G179" s="10"/>
      <c r="H179" s="10"/>
      <c r="J179" s="10"/>
      <c r="K179" s="10"/>
    </row>
    <row r="180" spans="6:11" x14ac:dyDescent="0.2">
      <c r="F180" s="10"/>
      <c r="G180" s="10"/>
      <c r="H180" s="10"/>
      <c r="J180" s="10"/>
      <c r="K180" s="10"/>
    </row>
    <row r="181" spans="6:11" x14ac:dyDescent="0.2">
      <c r="F181" s="10"/>
      <c r="G181" s="10"/>
      <c r="H181" s="10"/>
      <c r="J181" s="10"/>
      <c r="K181" s="10"/>
    </row>
    <row r="182" spans="6:11" x14ac:dyDescent="0.2">
      <c r="F182" s="10"/>
      <c r="G182" s="10"/>
      <c r="H182" s="10"/>
      <c r="J182" s="10"/>
      <c r="K182" s="10"/>
    </row>
    <row r="183" spans="6:11" x14ac:dyDescent="0.2">
      <c r="F183" s="10"/>
      <c r="G183" s="10"/>
      <c r="H183" s="10"/>
      <c r="J183" s="10"/>
      <c r="K183" s="10"/>
    </row>
    <row r="184" spans="6:11" x14ac:dyDescent="0.2">
      <c r="F184" s="10"/>
      <c r="G184" s="10"/>
      <c r="H184" s="10"/>
      <c r="J184" s="10"/>
      <c r="K184" s="10"/>
    </row>
    <row r="185" spans="6:11" x14ac:dyDescent="0.2">
      <c r="F185" s="10"/>
      <c r="G185" s="10"/>
      <c r="H185" s="10"/>
      <c r="J185" s="10"/>
      <c r="K185" s="10"/>
    </row>
    <row r="186" spans="6:11" x14ac:dyDescent="0.2">
      <c r="F186" s="10"/>
      <c r="G186" s="10"/>
      <c r="H186" s="10"/>
      <c r="J186" s="10"/>
      <c r="K186" s="10"/>
    </row>
    <row r="187" spans="6:11" x14ac:dyDescent="0.2">
      <c r="F187" s="10"/>
      <c r="G187" s="10"/>
      <c r="H187" s="10"/>
      <c r="J187" s="10"/>
      <c r="K187" s="10"/>
    </row>
    <row r="188" spans="6:11" x14ac:dyDescent="0.2">
      <c r="F188" s="10"/>
      <c r="G188" s="10"/>
      <c r="H188" s="10"/>
      <c r="J188" s="10"/>
      <c r="K188" s="10"/>
    </row>
    <row r="189" spans="6:11" x14ac:dyDescent="0.2">
      <c r="F189" s="10"/>
      <c r="G189" s="10"/>
      <c r="H189" s="10"/>
      <c r="J189" s="10"/>
      <c r="K189" s="10"/>
    </row>
    <row r="190" spans="6:11" x14ac:dyDescent="0.2">
      <c r="F190" s="10"/>
      <c r="G190" s="10"/>
      <c r="H190" s="10"/>
      <c r="J190" s="10"/>
      <c r="K190" s="10"/>
    </row>
    <row r="191" spans="6:11" x14ac:dyDescent="0.2">
      <c r="F191" s="10"/>
      <c r="G191" s="10"/>
      <c r="H191" s="10"/>
      <c r="J191" s="10"/>
      <c r="K191" s="10"/>
    </row>
    <row r="192" spans="6:11" x14ac:dyDescent="0.2">
      <c r="F192" s="10"/>
      <c r="G192" s="10"/>
      <c r="H192" s="10"/>
      <c r="J192" s="10"/>
      <c r="K192" s="10"/>
    </row>
    <row r="193" spans="6:11" x14ac:dyDescent="0.2">
      <c r="F193" s="10"/>
      <c r="G193" s="10"/>
      <c r="H193" s="10"/>
      <c r="J193" s="10"/>
      <c r="K193" s="10"/>
    </row>
    <row r="194" spans="6:11" x14ac:dyDescent="0.2">
      <c r="F194" s="10"/>
      <c r="G194" s="10"/>
      <c r="H194" s="10"/>
      <c r="J194" s="10"/>
      <c r="K194" s="10"/>
    </row>
    <row r="195" spans="6:11" x14ac:dyDescent="0.2">
      <c r="F195" s="10"/>
      <c r="G195" s="10"/>
      <c r="H195" s="10"/>
      <c r="J195" s="10"/>
      <c r="K195" s="10"/>
    </row>
    <row r="196" spans="6:11" x14ac:dyDescent="0.2">
      <c r="F196" s="10"/>
      <c r="G196" s="10"/>
      <c r="H196" s="10"/>
      <c r="J196" s="10"/>
      <c r="K196" s="10"/>
    </row>
    <row r="197" spans="6:11" x14ac:dyDescent="0.2">
      <c r="F197" s="10"/>
      <c r="G197" s="10"/>
      <c r="H197" s="10"/>
      <c r="J197" s="10"/>
      <c r="K197" s="10"/>
    </row>
    <row r="198" spans="6:11" x14ac:dyDescent="0.2">
      <c r="F198" s="10"/>
      <c r="G198" s="10"/>
      <c r="H198" s="10"/>
      <c r="J198" s="10"/>
      <c r="K198" s="10"/>
    </row>
    <row r="199" spans="6:11" x14ac:dyDescent="0.2">
      <c r="F199" s="10"/>
      <c r="G199" s="10"/>
      <c r="H199" s="10"/>
      <c r="J199" s="10"/>
      <c r="K199" s="10"/>
    </row>
    <row r="200" spans="6:11" x14ac:dyDescent="0.2">
      <c r="F200" s="10"/>
      <c r="G200" s="10"/>
      <c r="H200" s="10"/>
      <c r="J200" s="10"/>
      <c r="K200" s="10"/>
    </row>
    <row r="201" spans="6:11" x14ac:dyDescent="0.2">
      <c r="F201" s="10"/>
      <c r="G201" s="10"/>
      <c r="H201" s="10"/>
      <c r="J201" s="10"/>
      <c r="K201" s="10"/>
    </row>
    <row r="202" spans="6:11" x14ac:dyDescent="0.2">
      <c r="F202" s="10"/>
      <c r="G202" s="10"/>
      <c r="H202" s="10"/>
      <c r="J202" s="10"/>
      <c r="K202" s="10"/>
    </row>
    <row r="203" spans="6:11" x14ac:dyDescent="0.2">
      <c r="F203" s="10"/>
      <c r="G203" s="10"/>
      <c r="H203" s="10"/>
      <c r="J203" s="10"/>
      <c r="K203" s="10"/>
    </row>
    <row r="204" spans="6:11" x14ac:dyDescent="0.2">
      <c r="F204" s="10"/>
      <c r="G204" s="10"/>
      <c r="H204" s="10"/>
      <c r="J204" s="10"/>
      <c r="K204" s="10"/>
    </row>
    <row r="205" spans="6:11" x14ac:dyDescent="0.2">
      <c r="F205" s="10"/>
      <c r="G205" s="10"/>
      <c r="H205" s="10"/>
      <c r="J205" s="10"/>
      <c r="K205" s="10"/>
    </row>
    <row r="206" spans="6:11" x14ac:dyDescent="0.2">
      <c r="F206" s="10"/>
      <c r="G206" s="10"/>
      <c r="H206" s="10"/>
      <c r="J206" s="10"/>
      <c r="K206" s="10"/>
    </row>
    <row r="207" spans="6:11" x14ac:dyDescent="0.2">
      <c r="F207" s="10"/>
      <c r="G207" s="10"/>
      <c r="H207" s="10"/>
      <c r="J207" s="10"/>
      <c r="K207" s="10"/>
    </row>
    <row r="208" spans="6:11" x14ac:dyDescent="0.2">
      <c r="F208" s="10"/>
      <c r="G208" s="10"/>
      <c r="H208" s="10"/>
      <c r="J208" s="10"/>
      <c r="K208" s="10"/>
    </row>
    <row r="209" spans="6:11" x14ac:dyDescent="0.2">
      <c r="F209" s="10"/>
      <c r="G209" s="10"/>
      <c r="H209" s="10"/>
      <c r="J209" s="10"/>
      <c r="K209" s="10"/>
    </row>
    <row r="210" spans="6:11" x14ac:dyDescent="0.2">
      <c r="F210" s="10"/>
      <c r="G210" s="10"/>
      <c r="H210" s="10"/>
      <c r="J210" s="10"/>
      <c r="K210" s="10"/>
    </row>
    <row r="211" spans="6:11" x14ac:dyDescent="0.2">
      <c r="F211" s="10"/>
      <c r="G211" s="10"/>
      <c r="H211" s="10"/>
      <c r="J211" s="10"/>
      <c r="K211" s="10"/>
    </row>
    <row r="212" spans="6:11" x14ac:dyDescent="0.2">
      <c r="F212" s="10"/>
      <c r="G212" s="10"/>
      <c r="H212" s="10"/>
      <c r="J212" s="10"/>
      <c r="K212" s="10"/>
    </row>
    <row r="213" spans="6:11" x14ac:dyDescent="0.2">
      <c r="F213" s="10"/>
      <c r="G213" s="10"/>
      <c r="H213" s="10"/>
      <c r="J213" s="10"/>
      <c r="K213" s="10"/>
    </row>
    <row r="214" spans="6:11" x14ac:dyDescent="0.2">
      <c r="F214" s="10"/>
      <c r="G214" s="10"/>
      <c r="H214" s="10"/>
      <c r="J214" s="10"/>
      <c r="K214" s="10"/>
    </row>
    <row r="215" spans="6:11" x14ac:dyDescent="0.2">
      <c r="F215" s="10"/>
      <c r="G215" s="10"/>
      <c r="H215" s="10"/>
      <c r="J215" s="10"/>
      <c r="K215" s="10"/>
    </row>
    <row r="216" spans="6:11" x14ac:dyDescent="0.2">
      <c r="F216" s="10"/>
      <c r="G216" s="10"/>
      <c r="H216" s="10"/>
      <c r="J216" s="10"/>
      <c r="K216" s="10"/>
    </row>
    <row r="217" spans="6:11" x14ac:dyDescent="0.2">
      <c r="F217" s="10"/>
      <c r="G217" s="10"/>
      <c r="H217" s="10"/>
      <c r="J217" s="10"/>
      <c r="K217" s="10"/>
    </row>
    <row r="218" spans="6:11" x14ac:dyDescent="0.2">
      <c r="F218" s="10"/>
      <c r="G218" s="10"/>
      <c r="H218" s="10"/>
      <c r="J218" s="10"/>
      <c r="K218" s="10"/>
    </row>
    <row r="219" spans="6:11" x14ac:dyDescent="0.2">
      <c r="F219" s="10"/>
      <c r="G219" s="10"/>
      <c r="H219" s="10"/>
      <c r="J219" s="10"/>
      <c r="K219" s="10"/>
    </row>
    <row r="220" spans="6:11" x14ac:dyDescent="0.2">
      <c r="F220" s="10"/>
      <c r="G220" s="10"/>
      <c r="H220" s="10"/>
      <c r="J220" s="10"/>
      <c r="K220" s="10"/>
    </row>
    <row r="221" spans="6:11" x14ac:dyDescent="0.2">
      <c r="F221" s="10"/>
      <c r="G221" s="10"/>
      <c r="H221" s="10"/>
      <c r="J221" s="10"/>
      <c r="K221" s="10"/>
    </row>
    <row r="222" spans="6:11" x14ac:dyDescent="0.2">
      <c r="F222" s="10"/>
      <c r="G222" s="10"/>
      <c r="H222" s="10"/>
      <c r="J222" s="10"/>
      <c r="K222" s="10"/>
    </row>
    <row r="223" spans="6:11" x14ac:dyDescent="0.2">
      <c r="F223" s="10"/>
      <c r="G223" s="10"/>
      <c r="H223" s="10"/>
      <c r="J223" s="10"/>
      <c r="K223" s="10"/>
    </row>
    <row r="224" spans="6:11" x14ac:dyDescent="0.2">
      <c r="F224" s="10"/>
      <c r="G224" s="10"/>
      <c r="H224" s="10"/>
      <c r="J224" s="10"/>
      <c r="K224" s="10"/>
    </row>
    <row r="225" spans="6:11" x14ac:dyDescent="0.2">
      <c r="F225" s="10"/>
      <c r="G225" s="10"/>
      <c r="H225" s="10"/>
      <c r="J225" s="10"/>
      <c r="K225" s="10"/>
    </row>
    <row r="226" spans="6:11" x14ac:dyDescent="0.2">
      <c r="F226" s="10"/>
      <c r="G226" s="10"/>
      <c r="H226" s="10"/>
      <c r="J226" s="10"/>
      <c r="K226" s="10"/>
    </row>
    <row r="227" spans="6:11" x14ac:dyDescent="0.2">
      <c r="F227" s="10"/>
      <c r="G227" s="10"/>
      <c r="H227" s="10"/>
      <c r="J227" s="10"/>
      <c r="K227" s="10"/>
    </row>
    <row r="228" spans="6:11" x14ac:dyDescent="0.2">
      <c r="F228" s="10"/>
      <c r="G228" s="10"/>
      <c r="H228" s="10"/>
      <c r="J228" s="10"/>
      <c r="K228" s="10"/>
    </row>
    <row r="229" spans="6:11" x14ac:dyDescent="0.2">
      <c r="F229" s="10"/>
      <c r="G229" s="10"/>
      <c r="H229" s="10"/>
      <c r="J229" s="10"/>
      <c r="K229" s="10"/>
    </row>
    <row r="230" spans="6:11" x14ac:dyDescent="0.2">
      <c r="F230" s="10"/>
      <c r="G230" s="10"/>
      <c r="H230" s="10"/>
      <c r="J230" s="10"/>
      <c r="K230" s="10"/>
    </row>
    <row r="231" spans="6:11" x14ac:dyDescent="0.2">
      <c r="F231" s="10"/>
      <c r="G231" s="10"/>
      <c r="H231" s="10"/>
      <c r="J231" s="10"/>
      <c r="K231" s="10"/>
    </row>
    <row r="232" spans="6:11" x14ac:dyDescent="0.2">
      <c r="F232" s="10"/>
      <c r="G232" s="10"/>
      <c r="H232" s="10"/>
      <c r="J232" s="10"/>
      <c r="K232" s="10"/>
    </row>
    <row r="233" spans="6:11" x14ac:dyDescent="0.2">
      <c r="F233" s="10"/>
      <c r="G233" s="10"/>
      <c r="H233" s="10"/>
      <c r="J233" s="10"/>
      <c r="K233" s="10"/>
    </row>
    <row r="234" spans="6:11" x14ac:dyDescent="0.2">
      <c r="F234" s="10"/>
      <c r="G234" s="10"/>
      <c r="H234" s="10"/>
      <c r="J234" s="10"/>
      <c r="K234" s="10"/>
    </row>
    <row r="235" spans="6:11" x14ac:dyDescent="0.2">
      <c r="F235" s="10"/>
      <c r="G235" s="10"/>
      <c r="H235" s="10"/>
      <c r="J235" s="10"/>
      <c r="K235" s="10"/>
    </row>
    <row r="236" spans="6:11" x14ac:dyDescent="0.2">
      <c r="F236" s="10"/>
      <c r="G236" s="10"/>
      <c r="H236" s="10"/>
      <c r="J236" s="10"/>
      <c r="K236" s="10"/>
    </row>
    <row r="237" spans="6:11" x14ac:dyDescent="0.2">
      <c r="F237" s="10"/>
      <c r="G237" s="10"/>
      <c r="H237" s="10"/>
      <c r="J237" s="10"/>
      <c r="K237" s="10"/>
    </row>
    <row r="238" spans="6:11" x14ac:dyDescent="0.2">
      <c r="F238" s="10"/>
      <c r="G238" s="10"/>
      <c r="H238" s="10"/>
      <c r="J238" s="10"/>
      <c r="K238" s="10"/>
    </row>
    <row r="239" spans="6:11" x14ac:dyDescent="0.2">
      <c r="F239" s="10"/>
      <c r="G239" s="10"/>
      <c r="H239" s="10"/>
      <c r="J239" s="10"/>
      <c r="K239" s="10"/>
    </row>
    <row r="240" spans="6:11" x14ac:dyDescent="0.2">
      <c r="F240" s="10"/>
      <c r="G240" s="10"/>
      <c r="H240" s="10"/>
      <c r="J240" s="10"/>
      <c r="K240" s="10"/>
    </row>
    <row r="241" spans="6:11" x14ac:dyDescent="0.2">
      <c r="F241" s="10"/>
      <c r="G241" s="10"/>
      <c r="H241" s="10"/>
      <c r="J241" s="10"/>
      <c r="K241" s="10"/>
    </row>
    <row r="242" spans="6:11" x14ac:dyDescent="0.2">
      <c r="F242" s="10"/>
      <c r="G242" s="10"/>
      <c r="H242" s="10"/>
      <c r="J242" s="10"/>
      <c r="K242" s="10"/>
    </row>
    <row r="243" spans="6:11" x14ac:dyDescent="0.2">
      <c r="F243" s="10"/>
      <c r="G243" s="10"/>
      <c r="H243" s="10"/>
      <c r="J243" s="10"/>
      <c r="K243" s="10"/>
    </row>
    <row r="244" spans="6:11" x14ac:dyDescent="0.2">
      <c r="F244" s="10"/>
      <c r="G244" s="10"/>
      <c r="H244" s="10"/>
      <c r="J244" s="10"/>
      <c r="K244" s="10"/>
    </row>
    <row r="245" spans="6:11" x14ac:dyDescent="0.2">
      <c r="F245" s="10"/>
      <c r="G245" s="10"/>
      <c r="H245" s="10"/>
      <c r="J245" s="10"/>
      <c r="K245" s="10"/>
    </row>
    <row r="246" spans="6:11" x14ac:dyDescent="0.2">
      <c r="F246" s="10"/>
      <c r="G246" s="10"/>
      <c r="H246" s="10"/>
      <c r="J246" s="10"/>
      <c r="K246" s="10"/>
    </row>
    <row r="247" spans="6:11" x14ac:dyDescent="0.2">
      <c r="F247" s="10"/>
      <c r="G247" s="10"/>
      <c r="H247" s="10"/>
      <c r="J247" s="10"/>
      <c r="K247" s="10"/>
    </row>
    <row r="248" spans="6:11" x14ac:dyDescent="0.2">
      <c r="F248" s="10"/>
      <c r="G248" s="10"/>
      <c r="H248" s="10"/>
      <c r="J248" s="10"/>
      <c r="K248" s="10"/>
    </row>
    <row r="249" spans="6:11" x14ac:dyDescent="0.2">
      <c r="F249" s="10"/>
      <c r="G249" s="10"/>
      <c r="H249" s="10"/>
      <c r="J249" s="10"/>
      <c r="K249" s="10"/>
    </row>
    <row r="250" spans="6:11" x14ac:dyDescent="0.2">
      <c r="F250" s="10"/>
      <c r="G250" s="10"/>
      <c r="H250" s="10"/>
      <c r="J250" s="10"/>
      <c r="K250" s="10"/>
    </row>
    <row r="251" spans="6:11" x14ac:dyDescent="0.2">
      <c r="F251" s="10"/>
      <c r="G251" s="10"/>
      <c r="H251" s="10"/>
      <c r="J251" s="10"/>
      <c r="K251" s="10"/>
    </row>
    <row r="252" spans="6:11" x14ac:dyDescent="0.2">
      <c r="F252" s="10"/>
      <c r="G252" s="10"/>
      <c r="H252" s="10"/>
      <c r="J252" s="10"/>
      <c r="K252" s="10"/>
    </row>
    <row r="253" spans="6:11" x14ac:dyDescent="0.2">
      <c r="F253" s="10"/>
      <c r="G253" s="10"/>
      <c r="H253" s="10"/>
      <c r="J253" s="10"/>
      <c r="K253" s="10"/>
    </row>
    <row r="254" spans="6:11" x14ac:dyDescent="0.2">
      <c r="F254" s="10"/>
      <c r="G254" s="10"/>
      <c r="H254" s="10"/>
      <c r="J254" s="10"/>
      <c r="K254" s="10"/>
    </row>
    <row r="255" spans="6:11" x14ac:dyDescent="0.2">
      <c r="F255" s="10"/>
      <c r="G255" s="10"/>
      <c r="H255" s="10"/>
      <c r="J255" s="10"/>
      <c r="K255" s="10"/>
    </row>
    <row r="256" spans="6:11" x14ac:dyDescent="0.2">
      <c r="F256" s="10"/>
      <c r="G256" s="10"/>
      <c r="H256" s="10"/>
      <c r="J256" s="10"/>
      <c r="K256" s="10"/>
    </row>
    <row r="257" spans="6:11" x14ac:dyDescent="0.2">
      <c r="F257" s="10"/>
      <c r="G257" s="10"/>
      <c r="H257" s="10"/>
      <c r="J257" s="10"/>
      <c r="K257" s="10"/>
    </row>
    <row r="258" spans="6:11" x14ac:dyDescent="0.2">
      <c r="F258" s="10"/>
      <c r="G258" s="10"/>
      <c r="H258" s="10"/>
      <c r="J258" s="10"/>
      <c r="K258" s="10"/>
    </row>
    <row r="259" spans="6:11" x14ac:dyDescent="0.2">
      <c r="F259" s="10"/>
      <c r="G259" s="10"/>
      <c r="H259" s="10"/>
      <c r="J259" s="10"/>
      <c r="K259" s="10"/>
    </row>
    <row r="260" spans="6:11" x14ac:dyDescent="0.2">
      <c r="F260" s="10"/>
      <c r="G260" s="10"/>
      <c r="H260" s="10"/>
      <c r="J260" s="10"/>
      <c r="K260" s="10"/>
    </row>
    <row r="261" spans="6:11" x14ac:dyDescent="0.2">
      <c r="F261" s="10"/>
      <c r="G261" s="10"/>
      <c r="H261" s="10"/>
      <c r="J261" s="10"/>
      <c r="K261" s="10"/>
    </row>
    <row r="262" spans="6:11" x14ac:dyDescent="0.2">
      <c r="F262" s="10"/>
      <c r="G262" s="10"/>
      <c r="H262" s="10"/>
      <c r="J262" s="10"/>
      <c r="K262" s="10"/>
    </row>
    <row r="263" spans="6:11" x14ac:dyDescent="0.2">
      <c r="F263" s="10"/>
      <c r="G263" s="10"/>
      <c r="H263" s="10"/>
      <c r="J263" s="10"/>
      <c r="K263" s="10"/>
    </row>
    <row r="264" spans="6:11" x14ac:dyDescent="0.2">
      <c r="F264" s="10"/>
      <c r="G264" s="10"/>
      <c r="H264" s="10"/>
      <c r="J264" s="10"/>
      <c r="K264" s="10"/>
    </row>
    <row r="265" spans="6:11" x14ac:dyDescent="0.2">
      <c r="F265" s="10"/>
      <c r="G265" s="10"/>
      <c r="H265" s="10"/>
      <c r="J265" s="10"/>
      <c r="K265" s="10"/>
    </row>
    <row r="266" spans="6:11" x14ac:dyDescent="0.2">
      <c r="F266" s="10"/>
      <c r="G266" s="10"/>
      <c r="H266" s="10"/>
      <c r="J266" s="10"/>
      <c r="K266" s="10"/>
    </row>
    <row r="267" spans="6:11" x14ac:dyDescent="0.2">
      <c r="F267" s="10"/>
      <c r="G267" s="10"/>
      <c r="H267" s="10"/>
      <c r="J267" s="10"/>
      <c r="K267" s="10"/>
    </row>
    <row r="268" spans="6:11" x14ac:dyDescent="0.2">
      <c r="F268" s="10"/>
      <c r="G268" s="10"/>
      <c r="H268" s="10"/>
      <c r="J268" s="10"/>
      <c r="K268" s="10"/>
    </row>
    <row r="269" spans="6:11" x14ac:dyDescent="0.2">
      <c r="F269" s="10"/>
      <c r="G269" s="10"/>
      <c r="H269" s="10"/>
      <c r="J269" s="10"/>
      <c r="K269" s="10"/>
    </row>
    <row r="270" spans="6:11" x14ac:dyDescent="0.2">
      <c r="F270" s="10"/>
      <c r="G270" s="10"/>
      <c r="H270" s="10"/>
      <c r="J270" s="10"/>
      <c r="K270" s="10"/>
    </row>
    <row r="271" spans="6:11" x14ac:dyDescent="0.2">
      <c r="F271" s="10"/>
      <c r="G271" s="10"/>
      <c r="H271" s="10"/>
      <c r="J271" s="10"/>
      <c r="K271" s="10"/>
    </row>
    <row r="272" spans="6:11" x14ac:dyDescent="0.2">
      <c r="F272" s="10"/>
      <c r="G272" s="10"/>
      <c r="H272" s="10"/>
      <c r="J272" s="10"/>
      <c r="K272" s="10"/>
    </row>
    <row r="273" spans="6:11" x14ac:dyDescent="0.2">
      <c r="F273" s="10"/>
      <c r="G273" s="10"/>
      <c r="H273" s="10"/>
      <c r="J273" s="10"/>
      <c r="K273" s="10"/>
    </row>
    <row r="274" spans="6:11" x14ac:dyDescent="0.2">
      <c r="F274" s="10"/>
      <c r="G274" s="10"/>
      <c r="H274" s="10"/>
      <c r="J274" s="10"/>
      <c r="K274" s="10"/>
    </row>
    <row r="275" spans="6:11" x14ac:dyDescent="0.2">
      <c r="F275" s="10"/>
      <c r="G275" s="10"/>
      <c r="H275" s="10"/>
      <c r="J275" s="10"/>
      <c r="K275" s="10"/>
    </row>
    <row r="276" spans="6:11" x14ac:dyDescent="0.2">
      <c r="F276" s="10"/>
      <c r="G276" s="10"/>
      <c r="H276" s="10"/>
      <c r="J276" s="10"/>
      <c r="K276" s="10"/>
    </row>
    <row r="277" spans="6:11" x14ac:dyDescent="0.2">
      <c r="F277" s="10"/>
      <c r="G277" s="10"/>
      <c r="H277" s="10"/>
      <c r="J277" s="10"/>
      <c r="K277" s="10"/>
    </row>
    <row r="278" spans="6:11" x14ac:dyDescent="0.2">
      <c r="F278" s="10"/>
      <c r="G278" s="10"/>
      <c r="H278" s="10"/>
      <c r="J278" s="10"/>
      <c r="K278" s="10"/>
    </row>
    <row r="279" spans="6:11" x14ac:dyDescent="0.2">
      <c r="F279" s="10"/>
      <c r="G279" s="10"/>
      <c r="H279" s="10"/>
      <c r="J279" s="10"/>
      <c r="K279" s="10"/>
    </row>
    <row r="280" spans="6:11" x14ac:dyDescent="0.2">
      <c r="F280" s="10"/>
      <c r="G280" s="10"/>
      <c r="H280" s="10"/>
      <c r="J280" s="10"/>
      <c r="K280" s="10"/>
    </row>
    <row r="281" spans="6:11" x14ac:dyDescent="0.2">
      <c r="F281" s="10"/>
      <c r="G281" s="10"/>
      <c r="H281" s="10"/>
      <c r="J281" s="10"/>
      <c r="K281" s="10"/>
    </row>
    <row r="282" spans="6:11" x14ac:dyDescent="0.2">
      <c r="F282" s="10"/>
      <c r="G282" s="10"/>
      <c r="H282" s="10"/>
      <c r="J282" s="10"/>
      <c r="K282" s="10"/>
    </row>
    <row r="283" spans="6:11" x14ac:dyDescent="0.2">
      <c r="F283" s="10"/>
      <c r="G283" s="10"/>
      <c r="H283" s="10"/>
      <c r="J283" s="10"/>
      <c r="K283" s="10"/>
    </row>
    <row r="284" spans="6:11" x14ac:dyDescent="0.2">
      <c r="F284" s="10"/>
      <c r="G284" s="10"/>
      <c r="H284" s="10"/>
      <c r="J284" s="10"/>
      <c r="K284" s="10"/>
    </row>
    <row r="285" spans="6:11" x14ac:dyDescent="0.2">
      <c r="F285" s="10"/>
      <c r="G285" s="10"/>
      <c r="H285" s="10"/>
      <c r="J285" s="10"/>
      <c r="K285" s="10"/>
    </row>
    <row r="286" spans="6:11" x14ac:dyDescent="0.2">
      <c r="F286" s="10"/>
      <c r="G286" s="10"/>
      <c r="H286" s="10"/>
      <c r="J286" s="10"/>
      <c r="K286" s="10"/>
    </row>
    <row r="287" spans="6:11" x14ac:dyDescent="0.2">
      <c r="F287" s="10"/>
      <c r="G287" s="10"/>
      <c r="H287" s="10"/>
      <c r="J287" s="10"/>
      <c r="K287" s="10"/>
    </row>
    <row r="288" spans="6:11" x14ac:dyDescent="0.2">
      <c r="F288" s="10"/>
      <c r="G288" s="10"/>
      <c r="H288" s="10"/>
      <c r="J288" s="10"/>
      <c r="K288" s="10"/>
    </row>
    <row r="289" spans="6:11" x14ac:dyDescent="0.2">
      <c r="F289" s="10"/>
      <c r="G289" s="10"/>
      <c r="H289" s="10"/>
      <c r="J289" s="10"/>
      <c r="K289" s="10"/>
    </row>
    <row r="290" spans="6:11" x14ac:dyDescent="0.2">
      <c r="F290" s="10"/>
      <c r="G290" s="10"/>
      <c r="H290" s="10"/>
      <c r="J290" s="10"/>
      <c r="K290" s="10"/>
    </row>
    <row r="291" spans="6:11" x14ac:dyDescent="0.2">
      <c r="F291" s="10"/>
      <c r="G291" s="10"/>
      <c r="H291" s="10"/>
      <c r="J291" s="10"/>
      <c r="K291" s="10"/>
    </row>
    <row r="292" spans="6:11" x14ac:dyDescent="0.2">
      <c r="F292" s="10"/>
      <c r="G292" s="10"/>
      <c r="H292" s="10"/>
      <c r="J292" s="10"/>
      <c r="K292" s="10"/>
    </row>
    <row r="293" spans="6:11" x14ac:dyDescent="0.2">
      <c r="F293" s="10"/>
      <c r="G293" s="10"/>
      <c r="H293" s="10"/>
      <c r="J293" s="10"/>
      <c r="K293" s="10"/>
    </row>
    <row r="294" spans="6:11" x14ac:dyDescent="0.2">
      <c r="F294" s="10"/>
      <c r="G294" s="10"/>
      <c r="H294" s="10"/>
      <c r="J294" s="10"/>
      <c r="K294" s="10"/>
    </row>
    <row r="295" spans="6:11" x14ac:dyDescent="0.2">
      <c r="F295" s="10"/>
      <c r="G295" s="10"/>
      <c r="H295" s="10"/>
      <c r="J295" s="10"/>
      <c r="K295" s="10"/>
    </row>
    <row r="296" spans="6:11" x14ac:dyDescent="0.2">
      <c r="F296" s="10"/>
      <c r="G296" s="10"/>
      <c r="H296" s="10"/>
      <c r="J296" s="10"/>
      <c r="K296" s="10"/>
    </row>
    <row r="297" spans="6:11" x14ac:dyDescent="0.2">
      <c r="F297" s="10"/>
      <c r="G297" s="10"/>
      <c r="H297" s="10"/>
      <c r="J297" s="10"/>
      <c r="K297" s="10"/>
    </row>
    <row r="298" spans="6:11" x14ac:dyDescent="0.2">
      <c r="F298" s="10"/>
      <c r="G298" s="10"/>
      <c r="H298" s="10"/>
      <c r="J298" s="10"/>
      <c r="K298" s="10"/>
    </row>
    <row r="299" spans="6:11" x14ac:dyDescent="0.2">
      <c r="F299" s="10"/>
      <c r="G299" s="10"/>
      <c r="H299" s="10"/>
      <c r="J299" s="10"/>
      <c r="K299" s="10"/>
    </row>
    <row r="300" spans="6:11" x14ac:dyDescent="0.2">
      <c r="F300" s="10"/>
      <c r="G300" s="10"/>
      <c r="H300" s="10"/>
      <c r="J300" s="10"/>
      <c r="K300" s="10"/>
    </row>
    <row r="301" spans="6:11" x14ac:dyDescent="0.2">
      <c r="F301" s="10"/>
      <c r="G301" s="10"/>
      <c r="H301" s="10"/>
      <c r="J301" s="10"/>
      <c r="K301" s="10"/>
    </row>
    <row r="302" spans="6:11" x14ac:dyDescent="0.2">
      <c r="F302" s="10"/>
      <c r="G302" s="10"/>
      <c r="H302" s="10"/>
      <c r="J302" s="10"/>
      <c r="K302" s="10"/>
    </row>
    <row r="303" spans="6:11" x14ac:dyDescent="0.2">
      <c r="F303" s="10"/>
      <c r="G303" s="10"/>
      <c r="H303" s="10"/>
      <c r="J303" s="10"/>
      <c r="K303" s="10"/>
    </row>
    <row r="304" spans="6:11" x14ac:dyDescent="0.2">
      <c r="F304" s="10"/>
      <c r="G304" s="10"/>
      <c r="H304" s="10"/>
      <c r="J304" s="10"/>
      <c r="K304" s="10"/>
    </row>
    <row r="305" spans="6:11" x14ac:dyDescent="0.2">
      <c r="F305" s="10"/>
      <c r="G305" s="10"/>
      <c r="H305" s="10"/>
      <c r="J305" s="10"/>
      <c r="K305" s="10"/>
    </row>
    <row r="306" spans="6:11" x14ac:dyDescent="0.2">
      <c r="F306" s="10"/>
      <c r="G306" s="10"/>
      <c r="H306" s="10"/>
      <c r="J306" s="10"/>
      <c r="K306" s="10"/>
    </row>
    <row r="307" spans="6:11" x14ac:dyDescent="0.2">
      <c r="F307" s="10"/>
      <c r="G307" s="10"/>
      <c r="H307" s="10"/>
      <c r="J307" s="10"/>
      <c r="K307" s="10"/>
    </row>
    <row r="308" spans="6:11" x14ac:dyDescent="0.2">
      <c r="F308" s="10"/>
      <c r="G308" s="10"/>
      <c r="H308" s="10"/>
      <c r="J308" s="10"/>
      <c r="K308" s="10"/>
    </row>
    <row r="309" spans="6:11" x14ac:dyDescent="0.2">
      <c r="F309" s="10"/>
      <c r="G309" s="10"/>
      <c r="H309" s="10"/>
      <c r="J309" s="10"/>
      <c r="K309" s="10"/>
    </row>
    <row r="310" spans="6:11" x14ac:dyDescent="0.2">
      <c r="F310" s="10"/>
      <c r="G310" s="10"/>
      <c r="H310" s="10"/>
      <c r="J310" s="10"/>
      <c r="K310" s="10"/>
    </row>
    <row r="311" spans="6:11" x14ac:dyDescent="0.2">
      <c r="F311" s="10"/>
      <c r="G311" s="10"/>
      <c r="H311" s="10"/>
      <c r="J311" s="10"/>
      <c r="K311" s="10"/>
    </row>
    <row r="312" spans="6:11" x14ac:dyDescent="0.2">
      <c r="F312" s="10"/>
      <c r="G312" s="10"/>
      <c r="H312" s="10"/>
      <c r="J312" s="10"/>
      <c r="K312" s="10"/>
    </row>
    <row r="313" spans="6:11" x14ac:dyDescent="0.2">
      <c r="F313" s="10"/>
      <c r="G313" s="10"/>
      <c r="H313" s="10"/>
      <c r="J313" s="10"/>
      <c r="K313" s="10"/>
    </row>
    <row r="314" spans="6:11" x14ac:dyDescent="0.2">
      <c r="F314" s="10"/>
      <c r="G314" s="10"/>
      <c r="H314" s="10"/>
      <c r="J314" s="10"/>
      <c r="K314" s="10"/>
    </row>
    <row r="315" spans="6:11" x14ac:dyDescent="0.2">
      <c r="F315" s="10"/>
      <c r="G315" s="10"/>
      <c r="H315" s="10"/>
      <c r="J315" s="10"/>
      <c r="K315" s="10"/>
    </row>
    <row r="316" spans="6:11" x14ac:dyDescent="0.2">
      <c r="F316" s="10"/>
      <c r="G316" s="10"/>
      <c r="H316" s="10"/>
      <c r="J316" s="10"/>
      <c r="K316" s="10"/>
    </row>
    <row r="317" spans="6:11" x14ac:dyDescent="0.2">
      <c r="F317" s="10"/>
      <c r="G317" s="10"/>
      <c r="H317" s="10"/>
      <c r="J317" s="10"/>
      <c r="K317" s="10"/>
    </row>
    <row r="318" spans="6:11" x14ac:dyDescent="0.2">
      <c r="F318" s="10"/>
      <c r="G318" s="10"/>
      <c r="H318" s="10"/>
      <c r="J318" s="10"/>
      <c r="K318" s="10"/>
    </row>
    <row r="319" spans="6:11" x14ac:dyDescent="0.2">
      <c r="F319" s="10"/>
      <c r="G319" s="10"/>
      <c r="H319" s="10"/>
      <c r="J319" s="10"/>
      <c r="K319" s="10"/>
    </row>
    <row r="320" spans="6:11" x14ac:dyDescent="0.2">
      <c r="F320" s="10"/>
      <c r="G320" s="10"/>
      <c r="H320" s="10"/>
      <c r="J320" s="10"/>
      <c r="K320" s="10"/>
    </row>
    <row r="321" spans="6:11" x14ac:dyDescent="0.2">
      <c r="F321" s="10"/>
      <c r="G321" s="10"/>
      <c r="H321" s="10"/>
      <c r="J321" s="10"/>
      <c r="K321" s="10"/>
    </row>
    <row r="322" spans="6:11" x14ac:dyDescent="0.2">
      <c r="F322" s="10"/>
      <c r="G322" s="10"/>
      <c r="H322" s="10"/>
      <c r="J322" s="10"/>
      <c r="K322" s="10"/>
    </row>
    <row r="323" spans="6:11" x14ac:dyDescent="0.2">
      <c r="F323" s="10"/>
      <c r="G323" s="10"/>
      <c r="H323" s="10"/>
      <c r="J323" s="10"/>
      <c r="K323" s="10"/>
    </row>
    <row r="324" spans="6:11" x14ac:dyDescent="0.2">
      <c r="F324" s="10"/>
      <c r="G324" s="10"/>
      <c r="H324" s="10"/>
      <c r="J324" s="10"/>
      <c r="K324" s="10"/>
    </row>
    <row r="325" spans="6:11" x14ac:dyDescent="0.2">
      <c r="F325" s="10"/>
      <c r="G325" s="10"/>
      <c r="H325" s="10"/>
      <c r="J325" s="10"/>
      <c r="K325" s="10"/>
    </row>
    <row r="326" spans="6:11" x14ac:dyDescent="0.2">
      <c r="F326" s="10"/>
      <c r="G326" s="10"/>
      <c r="H326" s="10"/>
      <c r="J326" s="10"/>
      <c r="K326" s="10"/>
    </row>
    <row r="327" spans="6:11" x14ac:dyDescent="0.2">
      <c r="F327" s="10"/>
      <c r="G327" s="10"/>
      <c r="H327" s="10"/>
      <c r="J327" s="10"/>
      <c r="K327" s="10"/>
    </row>
    <row r="328" spans="6:11" x14ac:dyDescent="0.2">
      <c r="F328" s="10"/>
      <c r="G328" s="10"/>
      <c r="H328" s="10"/>
      <c r="J328" s="10"/>
      <c r="K328" s="10"/>
    </row>
    <row r="329" spans="6:11" x14ac:dyDescent="0.2">
      <c r="F329" s="10"/>
      <c r="G329" s="10"/>
      <c r="H329" s="10"/>
      <c r="J329" s="10"/>
      <c r="K329" s="10"/>
    </row>
    <row r="330" spans="6:11" x14ac:dyDescent="0.2">
      <c r="F330" s="10"/>
      <c r="G330" s="10"/>
      <c r="H330" s="10"/>
      <c r="J330" s="10"/>
      <c r="K330" s="10"/>
    </row>
    <row r="331" spans="6:11" x14ac:dyDescent="0.2">
      <c r="F331" s="10"/>
      <c r="G331" s="10"/>
      <c r="H331" s="10"/>
      <c r="J331" s="10"/>
      <c r="K331" s="10"/>
    </row>
    <row r="332" spans="6:11" x14ac:dyDescent="0.2">
      <c r="F332" s="10"/>
      <c r="G332" s="10"/>
      <c r="H332" s="10"/>
      <c r="J332" s="10"/>
      <c r="K332" s="10"/>
    </row>
    <row r="333" spans="6:11" x14ac:dyDescent="0.2">
      <c r="F333" s="10"/>
      <c r="G333" s="10"/>
      <c r="H333" s="10"/>
      <c r="J333" s="10"/>
      <c r="K333" s="10"/>
    </row>
    <row r="334" spans="6:11" x14ac:dyDescent="0.2">
      <c r="F334" s="10"/>
      <c r="G334" s="10"/>
      <c r="H334" s="10"/>
      <c r="J334" s="10"/>
      <c r="K334" s="10"/>
    </row>
    <row r="335" spans="6:11" x14ac:dyDescent="0.2">
      <c r="F335" s="10"/>
      <c r="G335" s="10"/>
      <c r="H335" s="10"/>
      <c r="J335" s="10"/>
      <c r="K335" s="10"/>
    </row>
    <row r="336" spans="6:11" x14ac:dyDescent="0.2">
      <c r="F336" s="10"/>
      <c r="G336" s="10"/>
      <c r="H336" s="10"/>
      <c r="J336" s="10"/>
      <c r="K336" s="10"/>
    </row>
    <row r="337" spans="6:11" x14ac:dyDescent="0.2">
      <c r="F337" s="10"/>
      <c r="G337" s="10"/>
      <c r="H337" s="10"/>
      <c r="J337" s="10"/>
      <c r="K337" s="10"/>
    </row>
    <row r="338" spans="6:11" x14ac:dyDescent="0.2">
      <c r="F338" s="10"/>
      <c r="G338" s="10"/>
      <c r="H338" s="10"/>
      <c r="J338" s="10"/>
      <c r="K338" s="10"/>
    </row>
    <row r="339" spans="6:11" x14ac:dyDescent="0.2">
      <c r="F339" s="10"/>
      <c r="G339" s="10"/>
      <c r="H339" s="10"/>
      <c r="J339" s="10"/>
      <c r="K339" s="10"/>
    </row>
    <row r="340" spans="6:11" x14ac:dyDescent="0.2">
      <c r="F340" s="10"/>
      <c r="G340" s="10"/>
      <c r="H340" s="10"/>
      <c r="J340" s="10"/>
      <c r="K340" s="10"/>
    </row>
    <row r="341" spans="6:11" x14ac:dyDescent="0.2">
      <c r="F341" s="10"/>
      <c r="G341" s="10"/>
      <c r="H341" s="10"/>
      <c r="J341" s="10"/>
      <c r="K341" s="10"/>
    </row>
    <row r="342" spans="6:11" x14ac:dyDescent="0.2">
      <c r="F342" s="10"/>
      <c r="G342" s="10"/>
      <c r="H342" s="10"/>
      <c r="J342" s="10"/>
      <c r="K342" s="10"/>
    </row>
    <row r="343" spans="6:11" x14ac:dyDescent="0.2">
      <c r="F343" s="10"/>
      <c r="G343" s="10"/>
      <c r="H343" s="10"/>
      <c r="J343" s="10"/>
      <c r="K343" s="10"/>
    </row>
    <row r="344" spans="6:11" x14ac:dyDescent="0.2">
      <c r="F344" s="10"/>
      <c r="G344" s="10"/>
      <c r="H344" s="10"/>
      <c r="J344" s="10"/>
      <c r="K344" s="10"/>
    </row>
    <row r="345" spans="6:11" x14ac:dyDescent="0.2">
      <c r="F345" s="10"/>
      <c r="G345" s="10"/>
      <c r="H345" s="10"/>
      <c r="J345" s="10"/>
      <c r="K345" s="10"/>
    </row>
    <row r="346" spans="6:11" x14ac:dyDescent="0.2">
      <c r="F346" s="10"/>
      <c r="G346" s="10"/>
      <c r="H346" s="10"/>
      <c r="J346" s="10"/>
      <c r="K346" s="10"/>
    </row>
    <row r="347" spans="6:11" x14ac:dyDescent="0.2">
      <c r="F347" s="10"/>
      <c r="G347" s="10"/>
      <c r="H347" s="10"/>
      <c r="J347" s="10"/>
      <c r="K347" s="10"/>
    </row>
    <row r="348" spans="6:11" x14ac:dyDescent="0.2">
      <c r="F348" s="10"/>
      <c r="G348" s="10"/>
      <c r="H348" s="10"/>
      <c r="J348" s="10"/>
      <c r="K348" s="10"/>
    </row>
    <row r="349" spans="6:11" x14ac:dyDescent="0.2">
      <c r="F349" s="10"/>
      <c r="G349" s="10"/>
      <c r="H349" s="10"/>
      <c r="J349" s="10"/>
      <c r="K349" s="10"/>
    </row>
    <row r="350" spans="6:11" x14ac:dyDescent="0.2">
      <c r="F350" s="10"/>
      <c r="G350" s="10"/>
      <c r="H350" s="10"/>
      <c r="J350" s="10"/>
      <c r="K350" s="10"/>
    </row>
    <row r="351" spans="6:11" x14ac:dyDescent="0.2">
      <c r="F351" s="10"/>
      <c r="G351" s="10"/>
      <c r="H351" s="10"/>
      <c r="J351" s="10"/>
      <c r="K351" s="10"/>
    </row>
    <row r="352" spans="6:11" x14ac:dyDescent="0.2">
      <c r="F352" s="10"/>
      <c r="G352" s="10"/>
      <c r="H352" s="10"/>
      <c r="J352" s="10"/>
      <c r="K352" s="10"/>
    </row>
    <row r="353" spans="6:11" x14ac:dyDescent="0.2">
      <c r="F353" s="10"/>
      <c r="G353" s="10"/>
      <c r="H353" s="10"/>
      <c r="J353" s="10"/>
      <c r="K353" s="10"/>
    </row>
    <row r="354" spans="6:11" x14ac:dyDescent="0.2">
      <c r="F354" s="10"/>
      <c r="G354" s="10"/>
      <c r="H354" s="10"/>
      <c r="J354" s="10"/>
      <c r="K354" s="10"/>
    </row>
    <row r="355" spans="6:11" x14ac:dyDescent="0.2">
      <c r="F355" s="10"/>
      <c r="G355" s="10"/>
      <c r="H355" s="10"/>
      <c r="J355" s="10"/>
      <c r="K355" s="10"/>
    </row>
    <row r="356" spans="6:11" x14ac:dyDescent="0.2">
      <c r="F356" s="10"/>
      <c r="G356" s="10"/>
      <c r="H356" s="10"/>
      <c r="J356" s="10"/>
      <c r="K356" s="10"/>
    </row>
    <row r="357" spans="6:11" x14ac:dyDescent="0.2">
      <c r="F357" s="10"/>
      <c r="G357" s="10"/>
      <c r="H357" s="10"/>
      <c r="J357" s="10"/>
      <c r="K357" s="10"/>
    </row>
    <row r="358" spans="6:11" x14ac:dyDescent="0.2">
      <c r="F358" s="10"/>
      <c r="G358" s="10"/>
      <c r="H358" s="10"/>
      <c r="J358" s="10"/>
      <c r="K358" s="10"/>
    </row>
    <row r="359" spans="6:11" x14ac:dyDescent="0.2">
      <c r="F359" s="10"/>
      <c r="G359" s="10"/>
      <c r="H359" s="10"/>
      <c r="J359" s="10"/>
      <c r="K359" s="10"/>
    </row>
    <row r="360" spans="6:11" x14ac:dyDescent="0.2">
      <c r="F360" s="10"/>
      <c r="G360" s="10"/>
      <c r="H360" s="10"/>
      <c r="J360" s="10"/>
      <c r="K360" s="10"/>
    </row>
    <row r="361" spans="6:11" x14ac:dyDescent="0.2">
      <c r="F361" s="10"/>
      <c r="G361" s="10"/>
      <c r="H361" s="10"/>
      <c r="J361" s="10"/>
      <c r="K361" s="10"/>
    </row>
    <row r="362" spans="6:11" x14ac:dyDescent="0.2">
      <c r="F362" s="10"/>
      <c r="G362" s="10"/>
      <c r="H362" s="10"/>
      <c r="J362" s="10"/>
      <c r="K362" s="10"/>
    </row>
    <row r="363" spans="6:11" x14ac:dyDescent="0.2">
      <c r="F363" s="10"/>
      <c r="G363" s="10"/>
      <c r="H363" s="10"/>
      <c r="J363" s="10"/>
      <c r="K363" s="10"/>
    </row>
    <row r="364" spans="6:11" x14ac:dyDescent="0.2">
      <c r="F364" s="10"/>
      <c r="G364" s="10"/>
      <c r="H364" s="10"/>
      <c r="J364" s="10"/>
      <c r="K364" s="10"/>
    </row>
    <row r="365" spans="6:11" x14ac:dyDescent="0.2">
      <c r="F365" s="10"/>
      <c r="G365" s="10"/>
      <c r="H365" s="10"/>
      <c r="J365" s="10"/>
      <c r="K365" s="10"/>
    </row>
    <row r="366" spans="6:11" x14ac:dyDescent="0.2">
      <c r="F366" s="10"/>
      <c r="G366" s="10"/>
      <c r="H366" s="10"/>
      <c r="J366" s="10"/>
      <c r="K366" s="10"/>
    </row>
    <row r="367" spans="6:11" x14ac:dyDescent="0.2">
      <c r="F367" s="10"/>
      <c r="G367" s="10"/>
      <c r="H367" s="10"/>
      <c r="J367" s="10"/>
      <c r="K367" s="10"/>
    </row>
    <row r="368" spans="6:11" x14ac:dyDescent="0.2">
      <c r="F368" s="10"/>
      <c r="G368" s="10"/>
      <c r="H368" s="10"/>
      <c r="J368" s="10"/>
      <c r="K368" s="10"/>
    </row>
    <row r="369" spans="6:11" x14ac:dyDescent="0.2">
      <c r="F369" s="10"/>
      <c r="G369" s="10"/>
      <c r="H369" s="10"/>
      <c r="J369" s="10"/>
      <c r="K369" s="10"/>
    </row>
    <row r="370" spans="6:11" x14ac:dyDescent="0.2">
      <c r="F370" s="10"/>
      <c r="G370" s="10"/>
      <c r="H370" s="10"/>
      <c r="J370" s="10"/>
      <c r="K370" s="10"/>
    </row>
    <row r="371" spans="6:11" x14ac:dyDescent="0.2">
      <c r="F371" s="10"/>
      <c r="G371" s="10"/>
      <c r="H371" s="10"/>
      <c r="J371" s="10"/>
      <c r="K371" s="10"/>
    </row>
    <row r="372" spans="6:11" x14ac:dyDescent="0.2">
      <c r="F372" s="10"/>
      <c r="G372" s="10"/>
      <c r="H372" s="10"/>
      <c r="J372" s="10"/>
      <c r="K372" s="10"/>
    </row>
    <row r="373" spans="6:11" x14ac:dyDescent="0.2">
      <c r="F373" s="10"/>
      <c r="G373" s="10"/>
      <c r="H373" s="10"/>
      <c r="J373" s="10"/>
      <c r="K373" s="10"/>
    </row>
    <row r="374" spans="6:11" x14ac:dyDescent="0.2">
      <c r="F374" s="10"/>
      <c r="G374" s="10"/>
      <c r="H374" s="10"/>
      <c r="J374" s="10"/>
      <c r="K374" s="10"/>
    </row>
    <row r="375" spans="6:11" x14ac:dyDescent="0.2">
      <c r="F375" s="10"/>
      <c r="G375" s="10"/>
      <c r="H375" s="10"/>
      <c r="J375" s="10"/>
      <c r="K375" s="10"/>
    </row>
    <row r="376" spans="6:11" x14ac:dyDescent="0.2">
      <c r="F376" s="10"/>
      <c r="G376" s="10"/>
      <c r="H376" s="10"/>
      <c r="J376" s="10"/>
      <c r="K376" s="10"/>
    </row>
    <row r="377" spans="6:11" x14ac:dyDescent="0.2">
      <c r="F377" s="10"/>
      <c r="G377" s="10"/>
      <c r="H377" s="10"/>
      <c r="J377" s="10"/>
      <c r="K377" s="10"/>
    </row>
    <row r="378" spans="6:11" x14ac:dyDescent="0.2">
      <c r="F378" s="10"/>
      <c r="G378" s="10"/>
      <c r="H378" s="10"/>
      <c r="J378" s="10"/>
      <c r="K378" s="10"/>
    </row>
    <row r="379" spans="6:11" x14ac:dyDescent="0.2">
      <c r="F379" s="10"/>
      <c r="G379" s="10"/>
      <c r="H379" s="10"/>
      <c r="J379" s="10"/>
      <c r="K379" s="10"/>
    </row>
    <row r="380" spans="6:11" x14ac:dyDescent="0.2">
      <c r="F380" s="10"/>
      <c r="G380" s="10"/>
      <c r="H380" s="10"/>
      <c r="J380" s="10"/>
      <c r="K380" s="10"/>
    </row>
    <row r="381" spans="6:11" x14ac:dyDescent="0.2">
      <c r="F381" s="10"/>
      <c r="G381" s="10"/>
      <c r="H381" s="10"/>
      <c r="J381" s="10"/>
      <c r="K381" s="10"/>
    </row>
    <row r="382" spans="6:11" x14ac:dyDescent="0.2">
      <c r="F382" s="10"/>
      <c r="G382" s="10"/>
      <c r="H382" s="10"/>
      <c r="J382" s="10"/>
      <c r="K382" s="10"/>
    </row>
    <row r="383" spans="6:11" x14ac:dyDescent="0.2">
      <c r="F383" s="10"/>
      <c r="G383" s="10"/>
      <c r="H383" s="10"/>
      <c r="J383" s="10"/>
      <c r="K383" s="10"/>
    </row>
    <row r="384" spans="6:11" x14ac:dyDescent="0.2">
      <c r="F384" s="10"/>
      <c r="G384" s="10"/>
      <c r="H384" s="10"/>
      <c r="J384" s="10"/>
      <c r="K384" s="10"/>
    </row>
    <row r="385" spans="6:11" x14ac:dyDescent="0.2">
      <c r="F385" s="10"/>
      <c r="G385" s="10"/>
      <c r="H385" s="10"/>
      <c r="J385" s="10"/>
      <c r="K385" s="10"/>
    </row>
    <row r="386" spans="6:11" x14ac:dyDescent="0.2">
      <c r="F386" s="10"/>
      <c r="G386" s="10"/>
      <c r="H386" s="10"/>
      <c r="J386" s="10"/>
      <c r="K386" s="10"/>
    </row>
    <row r="387" spans="6:11" x14ac:dyDescent="0.2">
      <c r="F387" s="10"/>
      <c r="G387" s="10"/>
      <c r="H387" s="10"/>
      <c r="J387" s="10"/>
      <c r="K387" s="10"/>
    </row>
    <row r="388" spans="6:11" x14ac:dyDescent="0.2">
      <c r="F388" s="10"/>
      <c r="G388" s="10"/>
      <c r="H388" s="10"/>
      <c r="J388" s="10"/>
      <c r="K388" s="10"/>
    </row>
    <row r="389" spans="6:11" x14ac:dyDescent="0.2">
      <c r="F389" s="10"/>
      <c r="G389" s="10"/>
      <c r="H389" s="10"/>
      <c r="J389" s="10"/>
      <c r="K389" s="10"/>
    </row>
    <row r="390" spans="6:11" x14ac:dyDescent="0.2">
      <c r="F390" s="10"/>
      <c r="G390" s="10"/>
      <c r="H390" s="10"/>
      <c r="J390" s="10"/>
      <c r="K390" s="10"/>
    </row>
    <row r="391" spans="6:11" x14ac:dyDescent="0.2">
      <c r="F391" s="10"/>
      <c r="G391" s="10"/>
      <c r="H391" s="10"/>
      <c r="J391" s="10"/>
      <c r="K391" s="10"/>
    </row>
    <row r="392" spans="6:11" x14ac:dyDescent="0.2">
      <c r="F392" s="10"/>
      <c r="G392" s="10"/>
      <c r="H392" s="10"/>
      <c r="J392" s="10"/>
      <c r="K392" s="10"/>
    </row>
    <row r="393" spans="6:11" x14ac:dyDescent="0.2">
      <c r="F393" s="10"/>
      <c r="G393" s="10"/>
      <c r="H393" s="10"/>
      <c r="J393" s="10"/>
      <c r="K393" s="10"/>
    </row>
    <row r="394" spans="6:11" x14ac:dyDescent="0.2">
      <c r="F394" s="10"/>
      <c r="G394" s="10"/>
      <c r="H394" s="10"/>
      <c r="J394" s="10"/>
      <c r="K394" s="10"/>
    </row>
    <row r="395" spans="6:11" x14ac:dyDescent="0.2">
      <c r="F395" s="10"/>
      <c r="G395" s="10"/>
      <c r="H395" s="10"/>
      <c r="J395" s="10"/>
      <c r="K395" s="10"/>
    </row>
    <row r="396" spans="6:11" x14ac:dyDescent="0.2">
      <c r="F396" s="10"/>
      <c r="G396" s="10"/>
      <c r="H396" s="10"/>
      <c r="J396" s="10"/>
      <c r="K396" s="10"/>
    </row>
    <row r="397" spans="6:11" x14ac:dyDescent="0.2">
      <c r="F397" s="10"/>
      <c r="G397" s="10"/>
      <c r="H397" s="10"/>
      <c r="J397" s="10"/>
      <c r="K397" s="10"/>
    </row>
    <row r="398" spans="6:11" x14ac:dyDescent="0.2">
      <c r="F398" s="10"/>
      <c r="G398" s="10"/>
      <c r="H398" s="10"/>
      <c r="J398" s="10"/>
      <c r="K398" s="10"/>
    </row>
    <row r="399" spans="6:11" x14ac:dyDescent="0.2">
      <c r="F399" s="10"/>
      <c r="G399" s="10"/>
      <c r="H399" s="10"/>
      <c r="J399" s="10"/>
      <c r="K399" s="10"/>
    </row>
    <row r="400" spans="6:11" x14ac:dyDescent="0.2">
      <c r="F400" s="10"/>
      <c r="G400" s="10"/>
      <c r="H400" s="10"/>
      <c r="J400" s="10"/>
      <c r="K400" s="10"/>
    </row>
    <row r="401" spans="6:11" x14ac:dyDescent="0.2">
      <c r="F401" s="10"/>
      <c r="G401" s="10"/>
      <c r="H401" s="10"/>
      <c r="J401" s="10"/>
      <c r="K401" s="10"/>
    </row>
    <row r="402" spans="6:11" x14ac:dyDescent="0.2">
      <c r="F402" s="10"/>
      <c r="G402" s="10"/>
      <c r="H402" s="10"/>
      <c r="J402" s="10"/>
      <c r="K402" s="10"/>
    </row>
    <row r="403" spans="6:11" x14ac:dyDescent="0.2">
      <c r="F403" s="10"/>
      <c r="G403" s="10"/>
      <c r="H403" s="10"/>
      <c r="J403" s="10"/>
      <c r="K403" s="10"/>
    </row>
    <row r="404" spans="6:11" x14ac:dyDescent="0.2">
      <c r="F404" s="10"/>
      <c r="G404" s="10"/>
      <c r="H404" s="10"/>
      <c r="J404" s="10"/>
      <c r="K404" s="10"/>
    </row>
    <row r="405" spans="6:11" x14ac:dyDescent="0.2">
      <c r="F405" s="10"/>
      <c r="G405" s="10"/>
      <c r="H405" s="10"/>
      <c r="J405" s="10"/>
      <c r="K405" s="10"/>
    </row>
    <row r="406" spans="6:11" x14ac:dyDescent="0.2">
      <c r="F406" s="10"/>
      <c r="G406" s="10"/>
      <c r="H406" s="10"/>
      <c r="J406" s="10"/>
      <c r="K406" s="10"/>
    </row>
    <row r="407" spans="6:11" x14ac:dyDescent="0.2">
      <c r="F407" s="10"/>
      <c r="G407" s="10"/>
      <c r="H407" s="10"/>
      <c r="J407" s="10"/>
      <c r="K407" s="10"/>
    </row>
    <row r="408" spans="6:11" x14ac:dyDescent="0.2">
      <c r="F408" s="10"/>
      <c r="G408" s="10"/>
      <c r="H408" s="10"/>
      <c r="J408" s="10"/>
      <c r="K408" s="10"/>
    </row>
    <row r="409" spans="6:11" x14ac:dyDescent="0.2">
      <c r="F409" s="10"/>
      <c r="G409" s="10"/>
      <c r="H409" s="10"/>
      <c r="J409" s="10"/>
      <c r="K409" s="10"/>
    </row>
    <row r="410" spans="6:11" x14ac:dyDescent="0.2">
      <c r="F410" s="10"/>
      <c r="G410" s="10"/>
      <c r="H410" s="10"/>
      <c r="J410" s="10"/>
      <c r="K410" s="10"/>
    </row>
    <row r="411" spans="6:11" x14ac:dyDescent="0.2">
      <c r="F411" s="10"/>
      <c r="G411" s="10"/>
      <c r="H411" s="10"/>
      <c r="J411" s="10"/>
      <c r="K411" s="10"/>
    </row>
    <row r="412" spans="6:11" x14ac:dyDescent="0.2">
      <c r="F412" s="10"/>
      <c r="G412" s="10"/>
      <c r="H412" s="10"/>
      <c r="J412" s="10"/>
      <c r="K412" s="10"/>
    </row>
    <row r="413" spans="6:11" x14ac:dyDescent="0.2">
      <c r="F413" s="10"/>
      <c r="G413" s="10"/>
      <c r="H413" s="10"/>
      <c r="J413" s="10"/>
      <c r="K413" s="10"/>
    </row>
    <row r="414" spans="6:11" x14ac:dyDescent="0.2">
      <c r="F414" s="10"/>
      <c r="G414" s="10"/>
      <c r="H414" s="10"/>
      <c r="J414" s="10"/>
      <c r="K414" s="10"/>
    </row>
    <row r="415" spans="6:11" x14ac:dyDescent="0.2">
      <c r="F415" s="10"/>
      <c r="G415" s="10"/>
      <c r="H415" s="10"/>
      <c r="J415" s="10"/>
      <c r="K415" s="10"/>
    </row>
    <row r="416" spans="6:11" x14ac:dyDescent="0.2">
      <c r="F416" s="10"/>
      <c r="G416" s="10"/>
      <c r="H416" s="10"/>
      <c r="J416" s="10"/>
      <c r="K416" s="10"/>
    </row>
    <row r="417" spans="6:11" x14ac:dyDescent="0.2">
      <c r="F417" s="10"/>
      <c r="G417" s="10"/>
      <c r="H417" s="10"/>
      <c r="J417" s="10"/>
      <c r="K417" s="10"/>
    </row>
    <row r="418" spans="6:11" x14ac:dyDescent="0.2">
      <c r="F418" s="10"/>
      <c r="G418" s="10"/>
      <c r="H418" s="10"/>
      <c r="J418" s="10"/>
      <c r="K418" s="10"/>
    </row>
    <row r="419" spans="6:11" x14ac:dyDescent="0.2">
      <c r="F419" s="10"/>
      <c r="G419" s="10"/>
      <c r="H419" s="10"/>
      <c r="J419" s="10"/>
      <c r="K419" s="10"/>
    </row>
    <row r="420" spans="6:11" x14ac:dyDescent="0.2">
      <c r="F420" s="10"/>
      <c r="G420" s="10"/>
      <c r="H420" s="10"/>
      <c r="J420" s="10"/>
      <c r="K420" s="10"/>
    </row>
    <row r="421" spans="6:11" x14ac:dyDescent="0.2">
      <c r="F421" s="10"/>
      <c r="G421" s="10"/>
      <c r="H421" s="10"/>
      <c r="J421" s="10"/>
      <c r="K421" s="10"/>
    </row>
    <row r="422" spans="6:11" x14ac:dyDescent="0.2">
      <c r="F422" s="10"/>
      <c r="G422" s="10"/>
      <c r="H422" s="10"/>
      <c r="J422" s="10"/>
      <c r="K422" s="10"/>
    </row>
    <row r="423" spans="6:11" x14ac:dyDescent="0.2">
      <c r="F423" s="10"/>
      <c r="G423" s="10"/>
      <c r="H423" s="10"/>
      <c r="J423" s="10"/>
      <c r="K423" s="10"/>
    </row>
    <row r="424" spans="6:11" x14ac:dyDescent="0.2">
      <c r="F424" s="10"/>
      <c r="G424" s="10"/>
      <c r="H424" s="10"/>
      <c r="J424" s="10"/>
      <c r="K424" s="10"/>
    </row>
    <row r="425" spans="6:11" x14ac:dyDescent="0.2">
      <c r="F425" s="10"/>
      <c r="G425" s="10"/>
      <c r="H425" s="10"/>
      <c r="J425" s="10"/>
      <c r="K425" s="10"/>
    </row>
    <row r="426" spans="6:11" x14ac:dyDescent="0.2">
      <c r="F426" s="10"/>
      <c r="G426" s="10"/>
      <c r="H426" s="10"/>
      <c r="J426" s="10"/>
      <c r="K426" s="10"/>
    </row>
    <row r="427" spans="6:11" x14ac:dyDescent="0.2">
      <c r="F427" s="10"/>
      <c r="G427" s="10"/>
      <c r="H427" s="10"/>
      <c r="J427" s="10"/>
      <c r="K427" s="10"/>
    </row>
    <row r="428" spans="6:11" x14ac:dyDescent="0.2">
      <c r="F428" s="10"/>
      <c r="G428" s="10"/>
      <c r="H428" s="10"/>
      <c r="J428" s="10"/>
      <c r="K428" s="10"/>
    </row>
    <row r="429" spans="6:11" x14ac:dyDescent="0.2">
      <c r="F429" s="10"/>
      <c r="G429" s="10"/>
      <c r="H429" s="10"/>
      <c r="J429" s="10"/>
      <c r="K429" s="10"/>
    </row>
    <row r="430" spans="6:11" x14ac:dyDescent="0.2">
      <c r="F430" s="10"/>
      <c r="G430" s="10"/>
      <c r="H430" s="10"/>
      <c r="J430" s="10"/>
      <c r="K430" s="10"/>
    </row>
    <row r="431" spans="6:11" x14ac:dyDescent="0.2">
      <c r="F431" s="10"/>
      <c r="G431" s="10"/>
      <c r="H431" s="10"/>
      <c r="J431" s="10"/>
      <c r="K431" s="10"/>
    </row>
    <row r="432" spans="6:11" x14ac:dyDescent="0.2">
      <c r="F432" s="10"/>
      <c r="G432" s="10"/>
      <c r="H432" s="10"/>
      <c r="J432" s="10"/>
      <c r="K432" s="10"/>
    </row>
    <row r="433" spans="6:11" x14ac:dyDescent="0.2">
      <c r="F433" s="10"/>
      <c r="G433" s="10"/>
      <c r="H433" s="10"/>
      <c r="J433" s="10"/>
      <c r="K433" s="10"/>
    </row>
    <row r="434" spans="6:11" x14ac:dyDescent="0.2">
      <c r="F434" s="10"/>
      <c r="G434" s="10"/>
      <c r="H434" s="10"/>
      <c r="J434" s="10"/>
      <c r="K434" s="10"/>
    </row>
    <row r="435" spans="6:11" x14ac:dyDescent="0.2">
      <c r="F435" s="10"/>
      <c r="G435" s="10"/>
      <c r="H435" s="10"/>
      <c r="J435" s="10"/>
      <c r="K435" s="10"/>
    </row>
    <row r="436" spans="6:11" x14ac:dyDescent="0.2">
      <c r="F436" s="10"/>
      <c r="G436" s="10"/>
      <c r="H436" s="10"/>
      <c r="J436" s="10"/>
      <c r="K436" s="10"/>
    </row>
    <row r="437" spans="6:11" x14ac:dyDescent="0.2">
      <c r="F437" s="10"/>
      <c r="G437" s="10"/>
      <c r="H437" s="10"/>
      <c r="J437" s="10"/>
      <c r="K437" s="10"/>
    </row>
    <row r="438" spans="6:11" x14ac:dyDescent="0.2">
      <c r="F438" s="10"/>
      <c r="G438" s="10"/>
      <c r="H438" s="10"/>
      <c r="J438" s="10"/>
      <c r="K438" s="10"/>
    </row>
    <row r="439" spans="6:11" x14ac:dyDescent="0.2">
      <c r="F439" s="10"/>
      <c r="G439" s="10"/>
      <c r="H439" s="10"/>
      <c r="J439" s="10"/>
      <c r="K439" s="10"/>
    </row>
    <row r="440" spans="6:11" x14ac:dyDescent="0.2">
      <c r="F440" s="10"/>
      <c r="G440" s="10"/>
      <c r="H440" s="10"/>
      <c r="J440" s="10"/>
      <c r="K440" s="10"/>
    </row>
    <row r="441" spans="6:11" x14ac:dyDescent="0.2">
      <c r="F441" s="10"/>
      <c r="G441" s="10"/>
      <c r="H441" s="10"/>
      <c r="J441" s="10"/>
      <c r="K441" s="10"/>
    </row>
    <row r="442" spans="6:11" x14ac:dyDescent="0.2">
      <c r="I442" s="11"/>
      <c r="J442" s="11"/>
      <c r="K442" s="10"/>
    </row>
    <row r="443" spans="6:11" x14ac:dyDescent="0.2">
      <c r="I443" s="11"/>
      <c r="J443" s="11"/>
      <c r="K443" s="10"/>
    </row>
    <row r="444" spans="6:11" x14ac:dyDescent="0.2">
      <c r="I444" s="11"/>
      <c r="J444" s="11"/>
      <c r="K444" s="10"/>
    </row>
    <row r="445" spans="6:11" x14ac:dyDescent="0.2">
      <c r="I445" s="11"/>
      <c r="J445" s="11"/>
      <c r="K445" s="10"/>
    </row>
    <row r="446" spans="6:11" x14ac:dyDescent="0.2">
      <c r="I446" s="11"/>
      <c r="J446" s="11"/>
      <c r="K446" s="10"/>
    </row>
    <row r="447" spans="6:11" x14ac:dyDescent="0.2">
      <c r="I447" s="11"/>
      <c r="J447" s="11"/>
      <c r="K447" s="10"/>
    </row>
    <row r="448" spans="6:11" x14ac:dyDescent="0.2">
      <c r="I448" s="11"/>
      <c r="J448" s="11"/>
      <c r="K448" s="10"/>
    </row>
    <row r="449" spans="9:11" x14ac:dyDescent="0.2">
      <c r="I449" s="11"/>
      <c r="J449" s="11"/>
      <c r="K449" s="10"/>
    </row>
    <row r="450" spans="9:11" x14ac:dyDescent="0.2">
      <c r="I450" s="11"/>
      <c r="J450" s="11"/>
      <c r="K450" s="10"/>
    </row>
    <row r="451" spans="9:11" x14ac:dyDescent="0.2">
      <c r="I451" s="11"/>
      <c r="J451" s="11"/>
      <c r="K451" s="10"/>
    </row>
    <row r="452" spans="9:11" x14ac:dyDescent="0.2">
      <c r="I452" s="11"/>
      <c r="J452" s="11"/>
      <c r="K452" s="10"/>
    </row>
    <row r="453" spans="9:11" x14ac:dyDescent="0.2">
      <c r="I453" s="11"/>
      <c r="J453" s="11"/>
      <c r="K453" s="10"/>
    </row>
    <row r="454" spans="9:11" x14ac:dyDescent="0.2">
      <c r="I454" s="11"/>
      <c r="J454" s="11"/>
      <c r="K454" s="10"/>
    </row>
    <row r="455" spans="9:11" x14ac:dyDescent="0.2">
      <c r="I455" s="11"/>
      <c r="J455" s="11"/>
      <c r="K455" s="10"/>
    </row>
    <row r="456" spans="9:11" x14ac:dyDescent="0.2">
      <c r="I456" s="11"/>
      <c r="J456" s="11"/>
      <c r="K456" s="10"/>
    </row>
    <row r="457" spans="9:11" x14ac:dyDescent="0.2">
      <c r="I457" s="11"/>
      <c r="J457" s="11"/>
      <c r="K457" s="10"/>
    </row>
    <row r="458" spans="9:11" x14ac:dyDescent="0.2">
      <c r="I458" s="11"/>
      <c r="J458" s="11"/>
      <c r="K458" s="10"/>
    </row>
    <row r="459" spans="9:11" x14ac:dyDescent="0.2">
      <c r="I459" s="11"/>
      <c r="J459" s="11"/>
      <c r="K459" s="10"/>
    </row>
    <row r="460" spans="9:11" x14ac:dyDescent="0.2">
      <c r="I460" s="11"/>
      <c r="J460" s="11"/>
      <c r="K460" s="10"/>
    </row>
    <row r="461" spans="9:11" x14ac:dyDescent="0.2">
      <c r="I461" s="11"/>
      <c r="J461" s="11"/>
      <c r="K461" s="10"/>
    </row>
    <row r="462" spans="9:11" x14ac:dyDescent="0.2">
      <c r="I462" s="11"/>
      <c r="J462" s="11"/>
      <c r="K462" s="10"/>
    </row>
    <row r="463" spans="9:11" x14ac:dyDescent="0.2">
      <c r="I463" s="11"/>
      <c r="J463" s="11"/>
      <c r="K463" s="10"/>
    </row>
    <row r="464" spans="9:11" x14ac:dyDescent="0.2">
      <c r="I464" s="11"/>
      <c r="J464" s="11"/>
      <c r="K464" s="10"/>
    </row>
    <row r="465" spans="9:11" x14ac:dyDescent="0.2">
      <c r="I465" s="11"/>
      <c r="J465" s="11"/>
      <c r="K465" s="10"/>
    </row>
    <row r="466" spans="9:11" x14ac:dyDescent="0.2">
      <c r="I466" s="11"/>
      <c r="J466" s="11"/>
      <c r="K466" s="10"/>
    </row>
    <row r="467" spans="9:11" x14ac:dyDescent="0.2">
      <c r="I467" s="11"/>
      <c r="J467" s="11"/>
      <c r="K467" s="10"/>
    </row>
    <row r="468" spans="9:11" x14ac:dyDescent="0.2">
      <c r="I468" s="11"/>
      <c r="J468" s="11"/>
      <c r="K468" s="10"/>
    </row>
    <row r="469" spans="9:11" x14ac:dyDescent="0.2">
      <c r="I469" s="11"/>
      <c r="J469" s="11"/>
      <c r="K469" s="10"/>
    </row>
    <row r="470" spans="9:11" x14ac:dyDescent="0.2">
      <c r="I470" s="11"/>
      <c r="J470" s="11"/>
      <c r="K470" s="10"/>
    </row>
    <row r="471" spans="9:11" x14ac:dyDescent="0.2">
      <c r="I471" s="11"/>
      <c r="J471" s="11"/>
      <c r="K471" s="10"/>
    </row>
    <row r="472" spans="9:11" x14ac:dyDescent="0.2">
      <c r="I472" s="11"/>
      <c r="J472" s="11"/>
      <c r="K472" s="10"/>
    </row>
    <row r="473" spans="9:11" x14ac:dyDescent="0.2">
      <c r="I473" s="11"/>
      <c r="J473" s="11"/>
      <c r="K473" s="10"/>
    </row>
    <row r="474" spans="9:11" x14ac:dyDescent="0.2">
      <c r="I474" s="11"/>
      <c r="J474" s="11"/>
      <c r="K474" s="10"/>
    </row>
    <row r="475" spans="9:11" x14ac:dyDescent="0.2">
      <c r="I475" s="11"/>
      <c r="J475" s="11"/>
      <c r="K475" s="10"/>
    </row>
    <row r="476" spans="9:11" x14ac:dyDescent="0.2">
      <c r="I476" s="11"/>
      <c r="J476" s="11"/>
      <c r="K476" s="10"/>
    </row>
    <row r="477" spans="9:11" x14ac:dyDescent="0.2">
      <c r="I477" s="11"/>
      <c r="J477" s="11"/>
      <c r="K477" s="10"/>
    </row>
    <row r="478" spans="9:11" x14ac:dyDescent="0.2">
      <c r="I478" s="11"/>
      <c r="J478" s="11"/>
      <c r="K478" s="10"/>
    </row>
    <row r="479" spans="9:11" x14ac:dyDescent="0.2">
      <c r="I479" s="11"/>
      <c r="J479" s="11"/>
      <c r="K479" s="10"/>
    </row>
    <row r="480" spans="9:11" x14ac:dyDescent="0.2">
      <c r="I480" s="11"/>
      <c r="J480" s="11"/>
      <c r="K480" s="10"/>
    </row>
    <row r="481" spans="9:11" x14ac:dyDescent="0.2">
      <c r="I481" s="11"/>
      <c r="J481" s="11"/>
      <c r="K481" s="10"/>
    </row>
    <row r="482" spans="9:11" x14ac:dyDescent="0.2">
      <c r="I482" s="11"/>
      <c r="J482" s="11"/>
      <c r="K482" s="10"/>
    </row>
    <row r="483" spans="9:11" x14ac:dyDescent="0.2">
      <c r="I483" s="11"/>
      <c r="J483" s="11"/>
      <c r="K483" s="10"/>
    </row>
    <row r="484" spans="9:11" x14ac:dyDescent="0.2">
      <c r="I484" s="11"/>
      <c r="J484" s="11"/>
      <c r="K484" s="10"/>
    </row>
    <row r="485" spans="9:11" x14ac:dyDescent="0.2">
      <c r="I485" s="11"/>
      <c r="J485" s="11"/>
      <c r="K485" s="10"/>
    </row>
    <row r="486" spans="9:11" x14ac:dyDescent="0.2">
      <c r="I486" s="11"/>
      <c r="J486" s="11"/>
      <c r="K486" s="10"/>
    </row>
    <row r="487" spans="9:11" x14ac:dyDescent="0.2">
      <c r="I487" s="11"/>
      <c r="J487" s="11"/>
      <c r="K487" s="10"/>
    </row>
    <row r="488" spans="9:11" x14ac:dyDescent="0.2">
      <c r="I488" s="11"/>
      <c r="J488" s="11"/>
      <c r="K488" s="10"/>
    </row>
    <row r="489" spans="9:11" x14ac:dyDescent="0.2">
      <c r="I489" s="11"/>
      <c r="J489" s="11"/>
      <c r="K489" s="10"/>
    </row>
    <row r="490" spans="9:11" x14ac:dyDescent="0.2">
      <c r="I490" s="11"/>
      <c r="J490" s="11"/>
      <c r="K490" s="10"/>
    </row>
    <row r="491" spans="9:11" x14ac:dyDescent="0.2">
      <c r="I491" s="11"/>
      <c r="J491" s="11"/>
      <c r="K491" s="10"/>
    </row>
    <row r="492" spans="9:11" x14ac:dyDescent="0.2">
      <c r="I492" s="11"/>
      <c r="J492" s="11"/>
      <c r="K492" s="10"/>
    </row>
    <row r="493" spans="9:11" x14ac:dyDescent="0.2">
      <c r="I493" s="11"/>
      <c r="J493" s="11"/>
      <c r="K493" s="10"/>
    </row>
    <row r="494" spans="9:11" x14ac:dyDescent="0.2">
      <c r="I494" s="11"/>
      <c r="J494" s="11"/>
      <c r="K494" s="10"/>
    </row>
    <row r="495" spans="9:11" x14ac:dyDescent="0.2">
      <c r="I495" s="11"/>
      <c r="J495" s="11"/>
      <c r="K495" s="10"/>
    </row>
    <row r="496" spans="9:11" x14ac:dyDescent="0.2">
      <c r="I496" s="11"/>
      <c r="J496" s="11"/>
      <c r="K496" s="10"/>
    </row>
    <row r="497" spans="9:11" x14ac:dyDescent="0.2">
      <c r="I497" s="11"/>
      <c r="J497" s="11"/>
      <c r="K497" s="10"/>
    </row>
    <row r="498" spans="9:11" x14ac:dyDescent="0.2">
      <c r="I498" s="11"/>
      <c r="J498" s="11"/>
      <c r="K498" s="10"/>
    </row>
    <row r="499" spans="9:11" x14ac:dyDescent="0.2">
      <c r="I499" s="11"/>
      <c r="J499" s="11"/>
      <c r="K499" s="10"/>
    </row>
    <row r="500" spans="9:11" x14ac:dyDescent="0.2">
      <c r="I500" s="11"/>
      <c r="J500" s="11"/>
      <c r="K500" s="10"/>
    </row>
    <row r="501" spans="9:11" x14ac:dyDescent="0.2">
      <c r="I501" s="11"/>
      <c r="J501" s="11"/>
      <c r="K501" s="10"/>
    </row>
    <row r="502" spans="9:11" x14ac:dyDescent="0.2">
      <c r="I502" s="11"/>
      <c r="J502" s="11"/>
      <c r="K502" s="10"/>
    </row>
    <row r="503" spans="9:11" x14ac:dyDescent="0.2">
      <c r="I503" s="11"/>
      <c r="J503" s="11"/>
      <c r="K503" s="10"/>
    </row>
    <row r="504" spans="9:11" x14ac:dyDescent="0.2">
      <c r="I504" s="11"/>
      <c r="J504" s="11"/>
      <c r="K504" s="10"/>
    </row>
    <row r="505" spans="9:11" x14ac:dyDescent="0.2">
      <c r="I505" s="11"/>
      <c r="J505" s="11"/>
      <c r="K505" s="10"/>
    </row>
    <row r="506" spans="9:11" x14ac:dyDescent="0.2">
      <c r="I506" s="11"/>
      <c r="J506" s="11"/>
      <c r="K506" s="10"/>
    </row>
    <row r="507" spans="9:11" x14ac:dyDescent="0.2">
      <c r="I507" s="11"/>
      <c r="J507" s="11"/>
      <c r="K507" s="10"/>
    </row>
    <row r="508" spans="9:11" x14ac:dyDescent="0.2">
      <c r="I508" s="11"/>
      <c r="J508" s="11"/>
      <c r="K508" s="10"/>
    </row>
    <row r="509" spans="9:11" x14ac:dyDescent="0.2">
      <c r="I509" s="11"/>
      <c r="J509" s="11"/>
      <c r="K509" s="10"/>
    </row>
    <row r="510" spans="9:11" x14ac:dyDescent="0.2">
      <c r="I510" s="11"/>
      <c r="J510" s="11"/>
      <c r="K510" s="10"/>
    </row>
    <row r="511" spans="9:11" x14ac:dyDescent="0.2">
      <c r="I511" s="11"/>
      <c r="J511" s="11"/>
      <c r="K511" s="10"/>
    </row>
    <row r="512" spans="9:11" x14ac:dyDescent="0.2">
      <c r="I512" s="11"/>
      <c r="J512" s="11"/>
      <c r="K512" s="10"/>
    </row>
    <row r="513" spans="9:11" x14ac:dyDescent="0.2">
      <c r="I513" s="11"/>
      <c r="J513" s="11"/>
      <c r="K513" s="10"/>
    </row>
    <row r="514" spans="9:11" x14ac:dyDescent="0.2">
      <c r="I514" s="11"/>
      <c r="J514" s="11"/>
      <c r="K514" s="10"/>
    </row>
    <row r="515" spans="9:11" x14ac:dyDescent="0.2">
      <c r="I515" s="11"/>
      <c r="J515" s="11"/>
      <c r="K515" s="10"/>
    </row>
    <row r="516" spans="9:11" x14ac:dyDescent="0.2">
      <c r="I516" s="11"/>
      <c r="J516" s="11"/>
      <c r="K516" s="10"/>
    </row>
    <row r="517" spans="9:11" x14ac:dyDescent="0.2">
      <c r="I517" s="11"/>
      <c r="J517" s="11"/>
      <c r="K517" s="10"/>
    </row>
    <row r="518" spans="9:11" x14ac:dyDescent="0.2">
      <c r="I518" s="11"/>
      <c r="J518" s="11"/>
      <c r="K518" s="10"/>
    </row>
    <row r="519" spans="9:11" x14ac:dyDescent="0.2">
      <c r="I519" s="11"/>
      <c r="J519" s="11"/>
      <c r="K519" s="10"/>
    </row>
    <row r="520" spans="9:11" x14ac:dyDescent="0.2">
      <c r="I520" s="11"/>
      <c r="J520" s="11"/>
      <c r="K520" s="10"/>
    </row>
    <row r="521" spans="9:11" x14ac:dyDescent="0.2">
      <c r="I521" s="11"/>
      <c r="J521" s="11"/>
      <c r="K521" s="10"/>
    </row>
    <row r="522" spans="9:11" x14ac:dyDescent="0.2">
      <c r="I522" s="11"/>
      <c r="J522" s="11"/>
      <c r="K522" s="10"/>
    </row>
    <row r="523" spans="9:11" x14ac:dyDescent="0.2">
      <c r="I523" s="11"/>
      <c r="J523" s="11"/>
      <c r="K523" s="10"/>
    </row>
    <row r="524" spans="9:11" x14ac:dyDescent="0.2">
      <c r="I524" s="11"/>
      <c r="J524" s="11"/>
      <c r="K524" s="10"/>
    </row>
    <row r="525" spans="9:11" x14ac:dyDescent="0.2">
      <c r="I525" s="11"/>
      <c r="J525" s="11"/>
      <c r="K525" s="10"/>
    </row>
    <row r="526" spans="9:11" x14ac:dyDescent="0.2">
      <c r="I526" s="11"/>
      <c r="J526" s="11"/>
      <c r="K526" s="10"/>
    </row>
    <row r="527" spans="9:11" x14ac:dyDescent="0.2">
      <c r="I527" s="11"/>
      <c r="J527" s="11"/>
      <c r="K527" s="10"/>
    </row>
    <row r="528" spans="9:11" x14ac:dyDescent="0.2">
      <c r="I528" s="11"/>
      <c r="J528" s="11"/>
      <c r="K528" s="10"/>
    </row>
    <row r="529" spans="9:11" x14ac:dyDescent="0.2">
      <c r="I529" s="11"/>
      <c r="J529" s="11"/>
      <c r="K529" s="10"/>
    </row>
    <row r="530" spans="9:11" x14ac:dyDescent="0.2">
      <c r="I530" s="11"/>
      <c r="J530" s="11"/>
      <c r="K530" s="10"/>
    </row>
    <row r="531" spans="9:11" x14ac:dyDescent="0.2">
      <c r="I531" s="11"/>
      <c r="J531" s="11"/>
      <c r="K531" s="10"/>
    </row>
    <row r="532" spans="9:11" x14ac:dyDescent="0.2">
      <c r="I532" s="11"/>
      <c r="J532" s="11"/>
      <c r="K532" s="10"/>
    </row>
    <row r="533" spans="9:11" x14ac:dyDescent="0.2">
      <c r="I533" s="11"/>
      <c r="J533" s="11"/>
      <c r="K533" s="10"/>
    </row>
    <row r="534" spans="9:11" x14ac:dyDescent="0.2">
      <c r="I534" s="11"/>
      <c r="J534" s="11"/>
      <c r="K534" s="10"/>
    </row>
    <row r="535" spans="9:11" x14ac:dyDescent="0.2">
      <c r="I535" s="11"/>
      <c r="J535" s="11"/>
      <c r="K535" s="10"/>
    </row>
    <row r="536" spans="9:11" x14ac:dyDescent="0.2">
      <c r="I536" s="11"/>
      <c r="J536" s="11"/>
      <c r="K536" s="10"/>
    </row>
    <row r="537" spans="9:11" x14ac:dyDescent="0.2">
      <c r="I537" s="11"/>
      <c r="J537" s="11"/>
      <c r="K537" s="10"/>
    </row>
    <row r="538" spans="9:11" x14ac:dyDescent="0.2">
      <c r="I538" s="11"/>
      <c r="J538" s="11"/>
      <c r="K538" s="10"/>
    </row>
    <row r="539" spans="9:11" x14ac:dyDescent="0.2">
      <c r="I539" s="11"/>
      <c r="J539" s="11"/>
      <c r="K539" s="10"/>
    </row>
    <row r="540" spans="9:11" x14ac:dyDescent="0.2">
      <c r="I540" s="11"/>
      <c r="J540" s="11"/>
      <c r="K540" s="10"/>
    </row>
    <row r="541" spans="9:11" x14ac:dyDescent="0.2">
      <c r="I541" s="11"/>
      <c r="J541" s="11"/>
      <c r="K541" s="10"/>
    </row>
    <row r="542" spans="9:11" x14ac:dyDescent="0.2">
      <c r="I542" s="11"/>
      <c r="J542" s="11"/>
      <c r="K542" s="10"/>
    </row>
    <row r="543" spans="9:11" x14ac:dyDescent="0.2">
      <c r="I543" s="11"/>
      <c r="J543" s="11"/>
      <c r="K543" s="10"/>
    </row>
  </sheetData>
  <mergeCells count="8">
    <mergeCell ref="A90:B90"/>
    <mergeCell ref="A91:B91"/>
    <mergeCell ref="A1:I1"/>
    <mergeCell ref="A85:B85"/>
    <mergeCell ref="A86:B86"/>
    <mergeCell ref="A87:B87"/>
    <mergeCell ref="A88:B88"/>
    <mergeCell ref="A89:B89"/>
  </mergeCells>
  <conditionalFormatting sqref="F2:H3 F5:H54 F55 F56:H104">
    <cfRule type="cellIs" dxfId="68" priority="2" stopIfTrue="1" operator="between">
      <formula>0.009</formula>
      <formula>-0.009</formula>
    </cfRule>
  </conditionalFormatting>
  <conditionalFormatting sqref="H55">
    <cfRule type="cellIs" dxfId="67" priority="1" stopIfTrue="1" operator="between">
      <formula>0.009</formula>
      <formula>-0.009</formula>
    </cfRule>
  </conditionalFormatting>
  <pageMargins left="0.7" right="0.7" top="0.75" bottom="0.75" header="0.3" footer="0.3"/>
  <pageSetup paperSize="9" scale="43" orientation="portrait" r:id="rId1"/>
  <headerFooter>
    <oddFooter>&amp;C&amp;1#&amp;"Calibri"&amp;10&amp;K000000PUBLIC</oddFooter>
    <evenFooter>&amp;LPUBLIC</evenFooter>
    <firstFooter>&amp;LPUBLIC</firstFooter>
  </headerFooter>
  <colBreaks count="1" manualBreakCount="1">
    <brk id="9"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148"/>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51" style="7" bestFit="1" customWidth="1"/>
    <col min="3" max="3" width="35.42578125" style="7" bestFit="1" customWidth="1"/>
    <col min="4" max="4" width="15.42578125" style="7" bestFit="1" customWidth="1"/>
    <col min="5" max="5" width="23" style="10" customWidth="1"/>
    <col min="6" max="6" width="13.5703125" style="11" bestFit="1" customWidth="1"/>
    <col min="7" max="7" width="14.28515625" style="10" customWidth="1"/>
    <col min="8" max="10" width="9.140625" style="7"/>
    <col min="11" max="11" width="11.42578125" style="7" bestFit="1" customWidth="1"/>
    <col min="12" max="16384" width="9.140625" style="7"/>
  </cols>
  <sheetData>
    <row r="1" spans="1:7" s="1" customFormat="1" ht="15" x14ac:dyDescent="0.2">
      <c r="A1" s="86" t="s">
        <v>9</v>
      </c>
      <c r="B1" s="87"/>
      <c r="C1" s="87"/>
      <c r="D1" s="87"/>
      <c r="E1" s="87"/>
      <c r="F1" s="87"/>
      <c r="G1" s="87"/>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36" t="s">
        <v>6</v>
      </c>
      <c r="F4" s="12" t="s">
        <v>3</v>
      </c>
      <c r="G4" s="12" t="s">
        <v>5</v>
      </c>
    </row>
    <row r="5" spans="1:7" x14ac:dyDescent="0.2">
      <c r="A5" s="16" t="s">
        <v>87</v>
      </c>
      <c r="B5" s="17"/>
      <c r="C5" s="17"/>
      <c r="D5" s="17"/>
      <c r="E5" s="18"/>
      <c r="F5" s="19"/>
      <c r="G5" s="18"/>
    </row>
    <row r="6" spans="1:7" x14ac:dyDescent="0.2">
      <c r="A6" s="20" t="s">
        <v>31</v>
      </c>
      <c r="B6" s="21"/>
      <c r="C6" s="21"/>
      <c r="D6" s="21"/>
      <c r="E6" s="22"/>
      <c r="F6" s="23"/>
      <c r="G6" s="22"/>
    </row>
    <row r="7" spans="1:7" x14ac:dyDescent="0.2">
      <c r="A7" s="21" t="s">
        <v>89</v>
      </c>
      <c r="B7" s="21" t="s">
        <v>88</v>
      </c>
      <c r="C7" s="21" t="s">
        <v>90</v>
      </c>
      <c r="D7" s="24">
        <v>565300</v>
      </c>
      <c r="E7" s="22">
        <v>8034.8915500000003</v>
      </c>
      <c r="F7" s="23">
        <v>5.8948555090097097</v>
      </c>
      <c r="G7" s="22"/>
    </row>
    <row r="8" spans="1:7" x14ac:dyDescent="0.2">
      <c r="A8" s="21" t="s">
        <v>92</v>
      </c>
      <c r="B8" s="21" t="s">
        <v>91</v>
      </c>
      <c r="C8" s="21" t="s">
        <v>90</v>
      </c>
      <c r="D8" s="24">
        <v>865600</v>
      </c>
      <c r="E8" s="22">
        <v>7461.4719999999998</v>
      </c>
      <c r="F8" s="23">
        <v>5.4741621652032997</v>
      </c>
      <c r="G8" s="22"/>
    </row>
    <row r="9" spans="1:7" x14ac:dyDescent="0.2">
      <c r="A9" s="21" t="s">
        <v>94</v>
      </c>
      <c r="B9" s="21" t="s">
        <v>93</v>
      </c>
      <c r="C9" s="21" t="s">
        <v>95</v>
      </c>
      <c r="D9" s="24">
        <v>425800</v>
      </c>
      <c r="E9" s="22">
        <v>6018.4700999999995</v>
      </c>
      <c r="F9" s="23">
        <v>4.4154935264552799</v>
      </c>
      <c r="G9" s="22"/>
    </row>
    <row r="10" spans="1:7" x14ac:dyDescent="0.2">
      <c r="A10" s="21" t="s">
        <v>97</v>
      </c>
      <c r="B10" s="21" t="s">
        <v>96</v>
      </c>
      <c r="C10" s="21" t="s">
        <v>98</v>
      </c>
      <c r="D10" s="24">
        <v>598900</v>
      </c>
      <c r="E10" s="22">
        <v>4790.6010999999999</v>
      </c>
      <c r="F10" s="23">
        <v>3.5146586746155899</v>
      </c>
      <c r="G10" s="22"/>
    </row>
    <row r="11" spans="1:7" x14ac:dyDescent="0.2">
      <c r="A11" s="21" t="s">
        <v>100</v>
      </c>
      <c r="B11" s="21" t="s">
        <v>99</v>
      </c>
      <c r="C11" s="21" t="s">
        <v>101</v>
      </c>
      <c r="D11" s="24">
        <v>247900</v>
      </c>
      <c r="E11" s="22">
        <v>4580.4483</v>
      </c>
      <c r="F11" s="23">
        <v>3.3604785736017999</v>
      </c>
      <c r="G11" s="22"/>
    </row>
    <row r="12" spans="1:7" x14ac:dyDescent="0.2">
      <c r="A12" s="21" t="s">
        <v>103</v>
      </c>
      <c r="B12" s="21" t="s">
        <v>102</v>
      </c>
      <c r="C12" s="21" t="s">
        <v>90</v>
      </c>
      <c r="D12" s="24">
        <v>573600</v>
      </c>
      <c r="E12" s="22">
        <v>4205.6351999999997</v>
      </c>
      <c r="F12" s="23">
        <v>3.0854942687565101</v>
      </c>
      <c r="G12" s="22"/>
    </row>
    <row r="13" spans="1:7" x14ac:dyDescent="0.2">
      <c r="A13" s="21" t="s">
        <v>105</v>
      </c>
      <c r="B13" s="21" t="s">
        <v>104</v>
      </c>
      <c r="C13" s="21" t="s">
        <v>106</v>
      </c>
      <c r="D13" s="24">
        <v>207500</v>
      </c>
      <c r="E13" s="22">
        <v>3089.15625</v>
      </c>
      <c r="F13" s="23">
        <v>2.2663815217897101</v>
      </c>
      <c r="G13" s="22"/>
    </row>
    <row r="14" spans="1:7" x14ac:dyDescent="0.2">
      <c r="A14" s="21" t="s">
        <v>108</v>
      </c>
      <c r="B14" s="21" t="s">
        <v>107</v>
      </c>
      <c r="C14" s="21" t="s">
        <v>109</v>
      </c>
      <c r="D14" s="24">
        <v>129000</v>
      </c>
      <c r="E14" s="22">
        <v>3067.2975000000001</v>
      </c>
      <c r="F14" s="23">
        <v>2.25034469390526</v>
      </c>
      <c r="G14" s="22"/>
    </row>
    <row r="15" spans="1:7" x14ac:dyDescent="0.2">
      <c r="A15" s="21" t="s">
        <v>111</v>
      </c>
      <c r="B15" s="21" t="s">
        <v>110</v>
      </c>
      <c r="C15" s="21" t="s">
        <v>90</v>
      </c>
      <c r="D15" s="24">
        <v>574700</v>
      </c>
      <c r="E15" s="22">
        <v>3049.3582000000001</v>
      </c>
      <c r="F15" s="23">
        <v>2.23718339847585</v>
      </c>
      <c r="G15" s="22"/>
    </row>
    <row r="16" spans="1:7" x14ac:dyDescent="0.2">
      <c r="A16" s="21" t="s">
        <v>113</v>
      </c>
      <c r="B16" s="21" t="s">
        <v>112</v>
      </c>
      <c r="C16" s="21" t="s">
        <v>95</v>
      </c>
      <c r="D16" s="24">
        <v>303100</v>
      </c>
      <c r="E16" s="22">
        <v>2825.9528500000001</v>
      </c>
      <c r="F16" s="23">
        <v>2.0732804696068601</v>
      </c>
      <c r="G16" s="22"/>
    </row>
    <row r="17" spans="1:7" x14ac:dyDescent="0.2">
      <c r="A17" s="21" t="s">
        <v>118</v>
      </c>
      <c r="B17" s="21" t="s">
        <v>117</v>
      </c>
      <c r="C17" s="21" t="s">
        <v>119</v>
      </c>
      <c r="D17" s="24">
        <v>1753370</v>
      </c>
      <c r="E17" s="22">
        <v>2799.2552049999999</v>
      </c>
      <c r="F17" s="23">
        <v>2.0536935518835202</v>
      </c>
      <c r="G17" s="22"/>
    </row>
    <row r="18" spans="1:7" x14ac:dyDescent="0.2">
      <c r="A18" s="21" t="s">
        <v>115</v>
      </c>
      <c r="B18" s="21" t="s">
        <v>114</v>
      </c>
      <c r="C18" s="21" t="s">
        <v>116</v>
      </c>
      <c r="D18" s="24">
        <v>276400</v>
      </c>
      <c r="E18" s="22">
        <v>2622.0686000000001</v>
      </c>
      <c r="F18" s="23">
        <v>1.9236993350223099</v>
      </c>
      <c r="G18" s="22"/>
    </row>
    <row r="19" spans="1:7" x14ac:dyDescent="0.2">
      <c r="A19" s="21" t="s">
        <v>121</v>
      </c>
      <c r="B19" s="21" t="s">
        <v>120</v>
      </c>
      <c r="C19" s="21" t="s">
        <v>116</v>
      </c>
      <c r="D19" s="24">
        <v>52200</v>
      </c>
      <c r="E19" s="22">
        <v>2263.2354</v>
      </c>
      <c r="F19" s="23">
        <v>1.6604387978174799</v>
      </c>
      <c r="G19" s="22"/>
    </row>
    <row r="20" spans="1:7" x14ac:dyDescent="0.2">
      <c r="A20" s="21" t="s">
        <v>123</v>
      </c>
      <c r="B20" s="21" t="s">
        <v>122</v>
      </c>
      <c r="C20" s="21" t="s">
        <v>124</v>
      </c>
      <c r="D20" s="24">
        <v>92700</v>
      </c>
      <c r="E20" s="22">
        <v>2173.6759499999998</v>
      </c>
      <c r="F20" s="23">
        <v>1.59473286838071</v>
      </c>
      <c r="G20" s="22"/>
    </row>
    <row r="21" spans="1:7" x14ac:dyDescent="0.2">
      <c r="A21" s="21" t="s">
        <v>126</v>
      </c>
      <c r="B21" s="21" t="s">
        <v>125</v>
      </c>
      <c r="C21" s="21" t="s">
        <v>127</v>
      </c>
      <c r="D21" s="24">
        <v>507000</v>
      </c>
      <c r="E21" s="22">
        <v>2088.3330000000001</v>
      </c>
      <c r="F21" s="23">
        <v>1.5321204042507299</v>
      </c>
      <c r="G21" s="22"/>
    </row>
    <row r="22" spans="1:7" x14ac:dyDescent="0.2">
      <c r="A22" s="21" t="s">
        <v>129</v>
      </c>
      <c r="B22" s="21" t="s">
        <v>128</v>
      </c>
      <c r="C22" s="21" t="s">
        <v>130</v>
      </c>
      <c r="D22" s="24">
        <v>241600</v>
      </c>
      <c r="E22" s="22">
        <v>2034.9967999999999</v>
      </c>
      <c r="F22" s="23">
        <v>1.49298992060411</v>
      </c>
      <c r="G22" s="22"/>
    </row>
    <row r="23" spans="1:7" x14ac:dyDescent="0.2">
      <c r="A23" s="21" t="s">
        <v>132</v>
      </c>
      <c r="B23" s="21" t="s">
        <v>131</v>
      </c>
      <c r="C23" s="21" t="s">
        <v>90</v>
      </c>
      <c r="D23" s="24">
        <v>163500</v>
      </c>
      <c r="E23" s="22">
        <v>1937.8019999999999</v>
      </c>
      <c r="F23" s="23">
        <v>1.42168226216694</v>
      </c>
      <c r="G23" s="22"/>
    </row>
    <row r="24" spans="1:7" x14ac:dyDescent="0.2">
      <c r="A24" s="21" t="s">
        <v>134</v>
      </c>
      <c r="B24" s="21" t="s">
        <v>133</v>
      </c>
      <c r="C24" s="21" t="s">
        <v>135</v>
      </c>
      <c r="D24" s="24">
        <v>210400</v>
      </c>
      <c r="E24" s="22">
        <v>1922.0039999999999</v>
      </c>
      <c r="F24" s="23">
        <v>1.4100919467592199</v>
      </c>
      <c r="G24" s="22"/>
    </row>
    <row r="25" spans="1:7" x14ac:dyDescent="0.2">
      <c r="A25" s="21" t="s">
        <v>142</v>
      </c>
      <c r="B25" s="21" t="s">
        <v>141</v>
      </c>
      <c r="C25" s="21" t="s">
        <v>143</v>
      </c>
      <c r="D25" s="24">
        <v>2113611</v>
      </c>
      <c r="E25" s="22">
        <v>1839.8983760000001</v>
      </c>
      <c r="F25" s="23">
        <v>1.34985456994521</v>
      </c>
      <c r="G25" s="22"/>
    </row>
    <row r="26" spans="1:7" x14ac:dyDescent="0.2">
      <c r="A26" s="21" t="s">
        <v>137</v>
      </c>
      <c r="B26" s="21" t="s">
        <v>136</v>
      </c>
      <c r="C26" s="21" t="s">
        <v>138</v>
      </c>
      <c r="D26" s="24">
        <v>519500</v>
      </c>
      <c r="E26" s="22">
        <v>1813.5744999999999</v>
      </c>
      <c r="F26" s="23">
        <v>1.33054187051529</v>
      </c>
      <c r="G26" s="22"/>
    </row>
    <row r="27" spans="1:7" x14ac:dyDescent="0.2">
      <c r="A27" s="21" t="s">
        <v>140</v>
      </c>
      <c r="B27" s="21" t="s">
        <v>139</v>
      </c>
      <c r="C27" s="21" t="s">
        <v>95</v>
      </c>
      <c r="D27" s="24">
        <v>179000</v>
      </c>
      <c r="E27" s="22">
        <v>1805.394</v>
      </c>
      <c r="F27" s="23">
        <v>1.32454018832813</v>
      </c>
      <c r="G27" s="22"/>
    </row>
    <row r="28" spans="1:7" x14ac:dyDescent="0.2">
      <c r="A28" s="21" t="s">
        <v>145</v>
      </c>
      <c r="B28" s="21" t="s">
        <v>144</v>
      </c>
      <c r="C28" s="21" t="s">
        <v>106</v>
      </c>
      <c r="D28" s="24">
        <v>249300</v>
      </c>
      <c r="E28" s="22">
        <v>1790.9712</v>
      </c>
      <c r="F28" s="23">
        <v>1.3139587982115</v>
      </c>
      <c r="G28" s="22"/>
    </row>
    <row r="29" spans="1:7" x14ac:dyDescent="0.2">
      <c r="A29" s="21" t="s">
        <v>167</v>
      </c>
      <c r="B29" s="21" t="s">
        <v>166</v>
      </c>
      <c r="C29" s="21" t="s">
        <v>168</v>
      </c>
      <c r="D29" s="24">
        <v>70000</v>
      </c>
      <c r="E29" s="22">
        <v>1489.46</v>
      </c>
      <c r="F29" s="23">
        <v>1.0927529552591899</v>
      </c>
      <c r="G29" s="22"/>
    </row>
    <row r="30" spans="1:7" x14ac:dyDescent="0.2">
      <c r="A30" s="21" t="s">
        <v>149</v>
      </c>
      <c r="B30" s="21" t="s">
        <v>148</v>
      </c>
      <c r="C30" s="21" t="s">
        <v>150</v>
      </c>
      <c r="D30" s="24">
        <v>607100</v>
      </c>
      <c r="E30" s="22">
        <v>1475.55655</v>
      </c>
      <c r="F30" s="23">
        <v>1.0825525899752599</v>
      </c>
      <c r="G30" s="22"/>
    </row>
    <row r="31" spans="1:7" x14ac:dyDescent="0.2">
      <c r="A31" s="21" t="s">
        <v>152</v>
      </c>
      <c r="B31" s="21" t="s">
        <v>151</v>
      </c>
      <c r="C31" s="21" t="s">
        <v>153</v>
      </c>
      <c r="D31" s="24">
        <v>15900</v>
      </c>
      <c r="E31" s="22">
        <v>1403.6758500000001</v>
      </c>
      <c r="F31" s="23">
        <v>1.0298168016015601</v>
      </c>
      <c r="G31" s="22"/>
    </row>
    <row r="32" spans="1:7" x14ac:dyDescent="0.2">
      <c r="A32" s="21" t="s">
        <v>147</v>
      </c>
      <c r="B32" s="21" t="s">
        <v>146</v>
      </c>
      <c r="C32" s="21" t="s">
        <v>106</v>
      </c>
      <c r="D32" s="24">
        <v>225000</v>
      </c>
      <c r="E32" s="22">
        <v>1401.075</v>
      </c>
      <c r="F32" s="23">
        <v>1.02790866944381</v>
      </c>
      <c r="G32" s="22"/>
    </row>
    <row r="33" spans="1:7" x14ac:dyDescent="0.2">
      <c r="A33" s="21" t="s">
        <v>155</v>
      </c>
      <c r="B33" s="21" t="s">
        <v>154</v>
      </c>
      <c r="C33" s="21" t="s">
        <v>156</v>
      </c>
      <c r="D33" s="24">
        <v>21400</v>
      </c>
      <c r="E33" s="22">
        <v>1338.5914</v>
      </c>
      <c r="F33" s="23">
        <v>0.98206713052686001</v>
      </c>
      <c r="G33" s="22"/>
    </row>
    <row r="34" spans="1:7" x14ac:dyDescent="0.2">
      <c r="A34" s="21" t="s">
        <v>160</v>
      </c>
      <c r="B34" s="21" t="s">
        <v>159</v>
      </c>
      <c r="C34" s="21" t="s">
        <v>138</v>
      </c>
      <c r="D34" s="24">
        <v>2088000</v>
      </c>
      <c r="E34" s="22">
        <v>1301.8679999999999</v>
      </c>
      <c r="F34" s="23">
        <v>0.95512474612099196</v>
      </c>
      <c r="G34" s="22"/>
    </row>
    <row r="35" spans="1:7" x14ac:dyDescent="0.2">
      <c r="A35" s="21" t="s">
        <v>158</v>
      </c>
      <c r="B35" s="21" t="s">
        <v>157</v>
      </c>
      <c r="C35" s="21" t="s">
        <v>156</v>
      </c>
      <c r="D35" s="24">
        <v>316000</v>
      </c>
      <c r="E35" s="22">
        <v>1299.076</v>
      </c>
      <c r="F35" s="23">
        <v>0.95307637540201695</v>
      </c>
      <c r="G35" s="22"/>
    </row>
    <row r="36" spans="1:7" x14ac:dyDescent="0.2">
      <c r="A36" s="21" t="s">
        <v>162</v>
      </c>
      <c r="B36" s="21" t="s">
        <v>161</v>
      </c>
      <c r="C36" s="21" t="s">
        <v>163</v>
      </c>
      <c r="D36" s="24">
        <v>99300</v>
      </c>
      <c r="E36" s="22">
        <v>1241.69685</v>
      </c>
      <c r="F36" s="23">
        <v>0.91097975264426601</v>
      </c>
      <c r="G36" s="22"/>
    </row>
    <row r="37" spans="1:7" x14ac:dyDescent="0.2">
      <c r="A37" s="21" t="s">
        <v>165</v>
      </c>
      <c r="B37" s="21" t="s">
        <v>164</v>
      </c>
      <c r="C37" s="21" t="s">
        <v>153</v>
      </c>
      <c r="D37" s="24">
        <v>300000</v>
      </c>
      <c r="E37" s="22">
        <v>1213.8</v>
      </c>
      <c r="F37" s="23">
        <v>0.89051302961718104</v>
      </c>
      <c r="G37" s="22"/>
    </row>
    <row r="38" spans="1:7" x14ac:dyDescent="0.2">
      <c r="A38" s="21" t="s">
        <v>172</v>
      </c>
      <c r="B38" s="21" t="s">
        <v>171</v>
      </c>
      <c r="C38" s="21" t="s">
        <v>173</v>
      </c>
      <c r="D38" s="24">
        <v>752200</v>
      </c>
      <c r="E38" s="22">
        <v>1180.5779</v>
      </c>
      <c r="F38" s="23">
        <v>0.86613939893564795</v>
      </c>
      <c r="G38" s="22"/>
    </row>
    <row r="39" spans="1:7" x14ac:dyDescent="0.2">
      <c r="A39" s="21" t="s">
        <v>170</v>
      </c>
      <c r="B39" s="21" t="s">
        <v>169</v>
      </c>
      <c r="C39" s="21" t="s">
        <v>127</v>
      </c>
      <c r="D39" s="24">
        <v>236200</v>
      </c>
      <c r="E39" s="22">
        <v>1156.5533</v>
      </c>
      <c r="F39" s="23">
        <v>0.84851357974686803</v>
      </c>
      <c r="G39" s="22"/>
    </row>
    <row r="40" spans="1:7" x14ac:dyDescent="0.2">
      <c r="A40" s="21" t="s">
        <v>175</v>
      </c>
      <c r="B40" s="21" t="s">
        <v>174</v>
      </c>
      <c r="C40" s="21" t="s">
        <v>176</v>
      </c>
      <c r="D40" s="24">
        <v>134200</v>
      </c>
      <c r="E40" s="22">
        <v>1064.0717999999999</v>
      </c>
      <c r="F40" s="23">
        <v>0.78066386748080996</v>
      </c>
      <c r="G40" s="22"/>
    </row>
    <row r="41" spans="1:7" x14ac:dyDescent="0.2">
      <c r="A41" s="21" t="s">
        <v>178</v>
      </c>
      <c r="B41" s="21" t="s">
        <v>177</v>
      </c>
      <c r="C41" s="21" t="s">
        <v>179</v>
      </c>
      <c r="D41" s="24">
        <v>176400</v>
      </c>
      <c r="E41" s="22">
        <v>1010.6838</v>
      </c>
      <c r="F41" s="23">
        <v>0.74149538039463203</v>
      </c>
      <c r="G41" s="22"/>
    </row>
    <row r="42" spans="1:7" x14ac:dyDescent="0.2">
      <c r="A42" s="21" t="s">
        <v>181</v>
      </c>
      <c r="B42" s="21" t="s">
        <v>180</v>
      </c>
      <c r="C42" s="21" t="s">
        <v>182</v>
      </c>
      <c r="D42" s="24">
        <v>513400</v>
      </c>
      <c r="E42" s="22">
        <v>967.50229999999999</v>
      </c>
      <c r="F42" s="23">
        <v>0.70981496484971995</v>
      </c>
      <c r="G42" s="22"/>
    </row>
    <row r="43" spans="1:7" x14ac:dyDescent="0.2">
      <c r="A43" s="21" t="s">
        <v>184</v>
      </c>
      <c r="B43" s="21" t="s">
        <v>183</v>
      </c>
      <c r="C43" s="21" t="s">
        <v>143</v>
      </c>
      <c r="D43" s="24">
        <v>412800</v>
      </c>
      <c r="E43" s="22">
        <v>953.36159999999995</v>
      </c>
      <c r="F43" s="23">
        <v>0.69944053941067896</v>
      </c>
      <c r="G43" s="22"/>
    </row>
    <row r="44" spans="1:7" x14ac:dyDescent="0.2">
      <c r="A44" s="21" t="s">
        <v>186</v>
      </c>
      <c r="B44" s="21" t="s">
        <v>185</v>
      </c>
      <c r="C44" s="21" t="s">
        <v>109</v>
      </c>
      <c r="D44" s="24">
        <v>389000</v>
      </c>
      <c r="E44" s="22">
        <v>841.40700000000004</v>
      </c>
      <c r="F44" s="23">
        <v>0.61730424840262199</v>
      </c>
      <c r="G44" s="22"/>
    </row>
    <row r="45" spans="1:7" x14ac:dyDescent="0.2">
      <c r="A45" s="21" t="s">
        <v>188</v>
      </c>
      <c r="B45" s="21" t="s">
        <v>187</v>
      </c>
      <c r="C45" s="21" t="s">
        <v>189</v>
      </c>
      <c r="D45" s="24">
        <v>168300</v>
      </c>
      <c r="E45" s="22">
        <v>795.30165</v>
      </c>
      <c r="F45" s="23">
        <v>0.58347872944557799</v>
      </c>
      <c r="G45" s="22"/>
    </row>
    <row r="46" spans="1:7" x14ac:dyDescent="0.2">
      <c r="A46" s="21" t="s">
        <v>191</v>
      </c>
      <c r="B46" s="21" t="s">
        <v>190</v>
      </c>
      <c r="C46" s="21" t="s">
        <v>192</v>
      </c>
      <c r="D46" s="24">
        <v>60000</v>
      </c>
      <c r="E46" s="22">
        <v>731.25</v>
      </c>
      <c r="F46" s="23">
        <v>0.53648677945918899</v>
      </c>
      <c r="G46" s="22"/>
    </row>
    <row r="47" spans="1:7" x14ac:dyDescent="0.2">
      <c r="A47" s="21" t="s">
        <v>194</v>
      </c>
      <c r="B47" s="21" t="s">
        <v>193</v>
      </c>
      <c r="C47" s="21" t="s">
        <v>195</v>
      </c>
      <c r="D47" s="24">
        <v>444805</v>
      </c>
      <c r="E47" s="22">
        <v>417.22708999999998</v>
      </c>
      <c r="F47" s="23">
        <v>0.30610163120304801</v>
      </c>
      <c r="G47" s="22"/>
    </row>
    <row r="48" spans="1:7" x14ac:dyDescent="0.2">
      <c r="A48" s="21" t="s">
        <v>220</v>
      </c>
      <c r="B48" s="21" t="s">
        <v>219</v>
      </c>
      <c r="C48" s="21" t="s">
        <v>176</v>
      </c>
      <c r="D48" s="24">
        <v>13891</v>
      </c>
      <c r="E48" s="22">
        <v>175.18634650000001</v>
      </c>
      <c r="F48" s="23">
        <v>0.128526712942231</v>
      </c>
      <c r="G48" s="22"/>
    </row>
    <row r="49" spans="1:11" x14ac:dyDescent="0.2">
      <c r="A49" s="20" t="s">
        <v>32</v>
      </c>
      <c r="B49" s="20"/>
      <c r="C49" s="20"/>
      <c r="D49" s="20"/>
      <c r="E49" s="25">
        <f>SUM(E7:E48)</f>
        <v>93672.414517500016</v>
      </c>
      <c r="F49" s="26">
        <f>SUM(F7:F48)</f>
        <v>68.723435198167195</v>
      </c>
      <c r="G49" s="25"/>
      <c r="H49" s="14"/>
      <c r="I49" s="14"/>
    </row>
    <row r="50" spans="1:11" x14ac:dyDescent="0.2">
      <c r="A50" s="21"/>
      <c r="B50" s="21"/>
      <c r="C50" s="21"/>
      <c r="D50" s="21"/>
      <c r="E50" s="22"/>
      <c r="F50" s="23"/>
      <c r="G50" s="22"/>
    </row>
    <row r="51" spans="1:11" x14ac:dyDescent="0.2">
      <c r="A51" s="20" t="s">
        <v>1219</v>
      </c>
      <c r="B51" s="21"/>
      <c r="C51" s="21"/>
      <c r="D51" s="21"/>
      <c r="E51" s="22"/>
      <c r="F51" s="23"/>
      <c r="G51" s="22"/>
    </row>
    <row r="52" spans="1:11" x14ac:dyDescent="0.2">
      <c r="A52" s="21"/>
      <c r="B52" s="21" t="s">
        <v>225</v>
      </c>
      <c r="C52" s="21" t="s">
        <v>135</v>
      </c>
      <c r="D52" s="24">
        <v>27500</v>
      </c>
      <c r="E52" s="22">
        <v>2.7499999999999998E-3</v>
      </c>
      <c r="F52" s="23">
        <v>2.0175571193337E-6</v>
      </c>
      <c r="G52" s="22"/>
      <c r="I52" s="7">
        <f t="shared" ref="I52:I53" si="0">E52*100000</f>
        <v>275</v>
      </c>
    </row>
    <row r="53" spans="1:11" x14ac:dyDescent="0.2">
      <c r="A53" s="21" t="s">
        <v>227</v>
      </c>
      <c r="B53" s="21" t="s">
        <v>226</v>
      </c>
      <c r="C53" s="21" t="s">
        <v>176</v>
      </c>
      <c r="D53" s="24">
        <v>27000</v>
      </c>
      <c r="E53" s="22">
        <v>2.7000000000000001E-3</v>
      </c>
      <c r="F53" s="23">
        <v>1.9808742626185399E-6</v>
      </c>
      <c r="G53" s="22"/>
      <c r="I53" s="7">
        <f t="shared" si="0"/>
        <v>270</v>
      </c>
    </row>
    <row r="54" spans="1:11" x14ac:dyDescent="0.2">
      <c r="A54" s="20" t="s">
        <v>32</v>
      </c>
      <c r="B54" s="20"/>
      <c r="C54" s="20"/>
      <c r="D54" s="20"/>
      <c r="E54" s="25">
        <f>SUM(E51:E53)</f>
        <v>5.45E-3</v>
      </c>
      <c r="F54" s="26">
        <f>SUM(F51:F53)</f>
        <v>3.9984313819522403E-6</v>
      </c>
      <c r="G54" s="25"/>
      <c r="H54" s="14"/>
      <c r="I54" s="14">
        <f>E54*100000</f>
        <v>545</v>
      </c>
      <c r="J54" s="7">
        <v>3.9984313819522403E-6</v>
      </c>
      <c r="K54" s="72">
        <f>E54/E87*100</f>
        <v>3.9984313819522445E-6</v>
      </c>
    </row>
    <row r="55" spans="1:11" x14ac:dyDescent="0.2">
      <c r="A55" s="21"/>
      <c r="B55" s="21"/>
      <c r="C55" s="21"/>
      <c r="D55" s="21"/>
      <c r="E55" s="22"/>
      <c r="F55" s="23"/>
      <c r="G55" s="22"/>
      <c r="K55" s="74">
        <v>3.9984313819522445E-6</v>
      </c>
    </row>
    <row r="56" spans="1:11" x14ac:dyDescent="0.2">
      <c r="A56" s="20" t="s">
        <v>30</v>
      </c>
      <c r="B56" s="21"/>
      <c r="C56" s="21"/>
      <c r="D56" s="21"/>
      <c r="E56" s="22"/>
      <c r="F56" s="23"/>
      <c r="G56" s="22"/>
    </row>
    <row r="57" spans="1:11" x14ac:dyDescent="0.2">
      <c r="A57" s="20" t="s">
        <v>31</v>
      </c>
      <c r="B57" s="21"/>
      <c r="C57" s="21"/>
      <c r="D57" s="21"/>
      <c r="E57" s="22"/>
      <c r="F57" s="23"/>
      <c r="G57" s="22"/>
    </row>
    <row r="58" spans="1:11" x14ac:dyDescent="0.2">
      <c r="A58" s="21" t="s">
        <v>229</v>
      </c>
      <c r="B58" s="21" t="s">
        <v>228</v>
      </c>
      <c r="C58" s="21" t="s">
        <v>82</v>
      </c>
      <c r="D58" s="24">
        <v>200</v>
      </c>
      <c r="E58" s="22">
        <v>2018.348137</v>
      </c>
      <c r="F58" s="23">
        <v>1.4807755102175499</v>
      </c>
      <c r="G58" s="22">
        <v>7.7549999999999999</v>
      </c>
    </row>
    <row r="59" spans="1:11" x14ac:dyDescent="0.2">
      <c r="A59" s="21" t="s">
        <v>231</v>
      </c>
      <c r="B59" s="21" t="s">
        <v>230</v>
      </c>
      <c r="C59" s="21" t="s">
        <v>82</v>
      </c>
      <c r="D59" s="24">
        <v>150</v>
      </c>
      <c r="E59" s="22">
        <v>1524.6952603</v>
      </c>
      <c r="F59" s="23">
        <v>1.1186035553573199</v>
      </c>
      <c r="G59" s="22">
        <v>7.72</v>
      </c>
    </row>
    <row r="60" spans="1:11" x14ac:dyDescent="0.2">
      <c r="A60" s="21" t="s">
        <v>197</v>
      </c>
      <c r="B60" s="21" t="s">
        <v>196</v>
      </c>
      <c r="C60" s="21" t="s">
        <v>82</v>
      </c>
      <c r="D60" s="24">
        <v>50</v>
      </c>
      <c r="E60" s="22">
        <v>514.18076029999997</v>
      </c>
      <c r="F60" s="23">
        <v>0.37723238311551999</v>
      </c>
      <c r="G60" s="22">
        <v>7.0198999999999998</v>
      </c>
    </row>
    <row r="61" spans="1:11" x14ac:dyDescent="0.2">
      <c r="A61" s="20" t="s">
        <v>32</v>
      </c>
      <c r="B61" s="20"/>
      <c r="C61" s="20"/>
      <c r="D61" s="20"/>
      <c r="E61" s="25">
        <f>SUM(E57:E60)</f>
        <v>4057.2241575999997</v>
      </c>
      <c r="F61" s="26">
        <f>SUM(F57:F60)</f>
        <v>2.9766114486903898</v>
      </c>
      <c r="G61" s="25"/>
      <c r="H61" s="14"/>
      <c r="I61" s="14"/>
    </row>
    <row r="62" spans="1:11" x14ac:dyDescent="0.2">
      <c r="A62" s="21"/>
      <c r="B62" s="21"/>
      <c r="C62" s="21"/>
      <c r="D62" s="21"/>
      <c r="E62" s="22"/>
      <c r="F62" s="23"/>
      <c r="G62" s="22"/>
    </row>
    <row r="63" spans="1:11" x14ac:dyDescent="0.2">
      <c r="A63" s="20" t="s">
        <v>47</v>
      </c>
      <c r="B63" s="21"/>
      <c r="C63" s="21"/>
      <c r="D63" s="21"/>
      <c r="E63" s="22"/>
      <c r="F63" s="23"/>
      <c r="G63" s="22"/>
    </row>
    <row r="64" spans="1:11" x14ac:dyDescent="0.2">
      <c r="A64" s="20" t="s">
        <v>54</v>
      </c>
      <c r="B64" s="21"/>
      <c r="C64" s="21"/>
      <c r="D64" s="21"/>
      <c r="E64" s="22"/>
      <c r="F64" s="23"/>
      <c r="G64" s="22"/>
    </row>
    <row r="65" spans="1:9" x14ac:dyDescent="0.2">
      <c r="A65" s="21" t="s">
        <v>56</v>
      </c>
      <c r="B65" s="21" t="s">
        <v>55</v>
      </c>
      <c r="C65" s="21" t="s">
        <v>49</v>
      </c>
      <c r="D65" s="24">
        <v>700</v>
      </c>
      <c r="E65" s="22">
        <v>3246.9535000000001</v>
      </c>
      <c r="F65" s="23">
        <v>2.3821506000256298</v>
      </c>
      <c r="G65" s="22">
        <v>8.3175000000000008</v>
      </c>
    </row>
    <row r="66" spans="1:9" x14ac:dyDescent="0.2">
      <c r="A66" s="20" t="s">
        <v>32</v>
      </c>
      <c r="B66" s="20"/>
      <c r="C66" s="20"/>
      <c r="D66" s="20"/>
      <c r="E66" s="25">
        <f>SUM(E64:E65)</f>
        <v>3246.9535000000001</v>
      </c>
      <c r="F66" s="26">
        <f>SUM(F64:F65)</f>
        <v>2.3821506000256298</v>
      </c>
      <c r="G66" s="25"/>
      <c r="H66" s="14"/>
      <c r="I66" s="14"/>
    </row>
    <row r="67" spans="1:9" x14ac:dyDescent="0.2">
      <c r="A67" s="21"/>
      <c r="B67" s="21"/>
      <c r="C67" s="21"/>
      <c r="D67" s="21"/>
      <c r="E67" s="22"/>
      <c r="F67" s="23"/>
      <c r="G67" s="22"/>
    </row>
    <row r="68" spans="1:9" x14ac:dyDescent="0.2">
      <c r="A68" s="20" t="s">
        <v>57</v>
      </c>
      <c r="B68" s="21"/>
      <c r="C68" s="21"/>
      <c r="D68" s="21"/>
      <c r="E68" s="22"/>
      <c r="F68" s="23"/>
      <c r="G68" s="22"/>
    </row>
    <row r="69" spans="1:9" x14ac:dyDescent="0.2">
      <c r="A69" s="21" t="s">
        <v>199</v>
      </c>
      <c r="B69" s="21" t="s">
        <v>198</v>
      </c>
      <c r="C69" s="21" t="s">
        <v>59</v>
      </c>
      <c r="D69" s="24">
        <v>1750000</v>
      </c>
      <c r="E69" s="22">
        <v>1732.626</v>
      </c>
      <c r="F69" s="23">
        <v>1.2711534259791499</v>
      </c>
      <c r="G69" s="22">
        <v>6.0000999999999998</v>
      </c>
    </row>
    <row r="70" spans="1:9" x14ac:dyDescent="0.2">
      <c r="A70" s="20" t="s">
        <v>32</v>
      </c>
      <c r="B70" s="20"/>
      <c r="C70" s="20"/>
      <c r="D70" s="20"/>
      <c r="E70" s="25">
        <f>SUM(E68:E69)</f>
        <v>1732.626</v>
      </c>
      <c r="F70" s="26">
        <f>SUM(F68:F69)</f>
        <v>1.2711534259791499</v>
      </c>
      <c r="G70" s="25"/>
      <c r="H70" s="14"/>
      <c r="I70" s="14"/>
    </row>
    <row r="71" spans="1:9" x14ac:dyDescent="0.2">
      <c r="A71" s="21"/>
      <c r="B71" s="21"/>
      <c r="C71" s="21"/>
      <c r="D71" s="21"/>
      <c r="E71" s="22"/>
      <c r="F71" s="23"/>
      <c r="G71" s="22"/>
    </row>
    <row r="72" spans="1:9" x14ac:dyDescent="0.2">
      <c r="A72" s="20" t="s">
        <v>58</v>
      </c>
      <c r="B72" s="21"/>
      <c r="C72" s="21"/>
      <c r="D72" s="21"/>
      <c r="E72" s="22"/>
      <c r="F72" s="23"/>
      <c r="G72" s="22"/>
    </row>
    <row r="73" spans="1:9" x14ac:dyDescent="0.2">
      <c r="A73" s="21" t="s">
        <v>69</v>
      </c>
      <c r="B73" s="21" t="s">
        <v>68</v>
      </c>
      <c r="C73" s="21" t="s">
        <v>59</v>
      </c>
      <c r="D73" s="24">
        <v>10000000</v>
      </c>
      <c r="E73" s="22">
        <v>9650.9688889000008</v>
      </c>
      <c r="F73" s="23">
        <v>7.08050217827937</v>
      </c>
      <c r="G73" s="22">
        <v>7.1618000000000004</v>
      </c>
    </row>
    <row r="74" spans="1:9" x14ac:dyDescent="0.2">
      <c r="A74" s="21" t="s">
        <v>67</v>
      </c>
      <c r="B74" s="21" t="s">
        <v>1291</v>
      </c>
      <c r="C74" s="21" t="s">
        <v>59</v>
      </c>
      <c r="D74" s="24">
        <v>7400000</v>
      </c>
      <c r="E74" s="22">
        <v>7231.7885444000003</v>
      </c>
      <c r="F74" s="23">
        <v>5.3056532593709598</v>
      </c>
      <c r="G74" s="22">
        <v>7.2317</v>
      </c>
    </row>
    <row r="75" spans="1:9" x14ac:dyDescent="0.2">
      <c r="A75" s="21" t="s">
        <v>65</v>
      </c>
      <c r="B75" s="21" t="s">
        <v>64</v>
      </c>
      <c r="C75" s="21" t="s">
        <v>59</v>
      </c>
      <c r="D75" s="24">
        <v>5000000</v>
      </c>
      <c r="E75" s="22">
        <v>4838.8772221999998</v>
      </c>
      <c r="F75" s="23">
        <v>3.55007679608411</v>
      </c>
      <c r="G75" s="22">
        <v>7.2744</v>
      </c>
    </row>
    <row r="76" spans="1:9" x14ac:dyDescent="0.2">
      <c r="A76" s="21" t="s">
        <v>201</v>
      </c>
      <c r="B76" s="21" t="s">
        <v>200</v>
      </c>
      <c r="C76" s="21" t="s">
        <v>59</v>
      </c>
      <c r="D76" s="24">
        <v>3000000</v>
      </c>
      <c r="E76" s="22">
        <v>2996.9229999999998</v>
      </c>
      <c r="F76" s="23">
        <v>2.1987139399072402</v>
      </c>
      <c r="G76" s="22">
        <v>7.3925000000000001</v>
      </c>
    </row>
    <row r="77" spans="1:9" x14ac:dyDescent="0.2">
      <c r="A77" s="21" t="s">
        <v>73</v>
      </c>
      <c r="B77" s="21" t="s">
        <v>72</v>
      </c>
      <c r="C77" s="21" t="s">
        <v>59</v>
      </c>
      <c r="D77" s="24">
        <v>1053000</v>
      </c>
      <c r="E77" s="22">
        <v>1004.782428</v>
      </c>
      <c r="F77" s="23">
        <v>0.73716579672465499</v>
      </c>
      <c r="G77" s="22">
        <v>7.4317000000000002</v>
      </c>
    </row>
    <row r="78" spans="1:9" x14ac:dyDescent="0.2">
      <c r="A78" s="21" t="s">
        <v>203</v>
      </c>
      <c r="B78" s="21" t="s">
        <v>202</v>
      </c>
      <c r="C78" s="21" t="s">
        <v>59</v>
      </c>
      <c r="D78" s="24">
        <v>300000</v>
      </c>
      <c r="E78" s="22">
        <v>302.30399999999997</v>
      </c>
      <c r="F78" s="23">
        <v>0.22178748632838399</v>
      </c>
      <c r="G78" s="22">
        <v>7.0937000000000001</v>
      </c>
    </row>
    <row r="79" spans="1:9" x14ac:dyDescent="0.2">
      <c r="A79" s="21" t="s">
        <v>205</v>
      </c>
      <c r="B79" s="21" t="s">
        <v>204</v>
      </c>
      <c r="C79" s="21" t="s">
        <v>59</v>
      </c>
      <c r="D79" s="24">
        <v>100000</v>
      </c>
      <c r="E79" s="22">
        <v>101.5498</v>
      </c>
      <c r="F79" s="23">
        <v>7.4502735257059499E-2</v>
      </c>
      <c r="G79" s="22">
        <v>7.0922999999999998</v>
      </c>
    </row>
    <row r="80" spans="1:9" x14ac:dyDescent="0.2">
      <c r="A80" s="21" t="s">
        <v>75</v>
      </c>
      <c r="B80" s="21" t="s">
        <v>74</v>
      </c>
      <c r="C80" s="21" t="s">
        <v>59</v>
      </c>
      <c r="D80" s="24">
        <v>100000</v>
      </c>
      <c r="E80" s="22">
        <v>96.808899999999994</v>
      </c>
      <c r="F80" s="23">
        <v>7.1024540149041596E-2</v>
      </c>
      <c r="G80" s="22">
        <v>7.1688999999999998</v>
      </c>
    </row>
    <row r="81" spans="1:9" x14ac:dyDescent="0.2">
      <c r="A81" s="20" t="s">
        <v>32</v>
      </c>
      <c r="B81" s="20"/>
      <c r="C81" s="20"/>
      <c r="D81" s="20"/>
      <c r="E81" s="25">
        <f>SUM(E73:E80)</f>
        <v>26224.0027835</v>
      </c>
      <c r="F81" s="26">
        <f>SUM(F73:F80)</f>
        <v>19.239426732100821</v>
      </c>
      <c r="G81" s="25"/>
      <c r="H81" s="14"/>
      <c r="I81" s="14"/>
    </row>
    <row r="82" spans="1:9" x14ac:dyDescent="0.2">
      <c r="A82" s="21"/>
      <c r="B82" s="21"/>
      <c r="C82" s="21"/>
      <c r="D82" s="21"/>
      <c r="E82" s="22"/>
      <c r="F82" s="23"/>
      <c r="G82" s="22"/>
    </row>
    <row r="83" spans="1:9" x14ac:dyDescent="0.2">
      <c r="A83" s="20" t="s">
        <v>34</v>
      </c>
      <c r="B83" s="20"/>
      <c r="C83" s="20"/>
      <c r="D83" s="20"/>
      <c r="E83" s="25">
        <f>E49+E54+E61+E66+E70+E81</f>
        <v>128933.22640860002</v>
      </c>
      <c r="F83" s="26">
        <f>F49+F54+F61+F66+F70+F81</f>
        <v>94.592781403394568</v>
      </c>
      <c r="G83" s="25"/>
      <c r="H83" s="14"/>
      <c r="I83" s="14"/>
    </row>
    <row r="84" spans="1:9" x14ac:dyDescent="0.2">
      <c r="A84" s="20"/>
      <c r="B84" s="20"/>
      <c r="C84" s="20"/>
      <c r="D84" s="20"/>
      <c r="E84" s="25"/>
      <c r="F84" s="26"/>
      <c r="G84" s="25"/>
      <c r="H84" s="14"/>
      <c r="I84" s="14"/>
    </row>
    <row r="85" spans="1:9" x14ac:dyDescent="0.2">
      <c r="A85" s="20" t="s">
        <v>36</v>
      </c>
      <c r="B85" s="20"/>
      <c r="C85" s="20"/>
      <c r="D85" s="20"/>
      <c r="E85" s="25">
        <f>E87-(E49+E54+E61+E66+E70+E81)</f>
        <v>7370.2256050999858</v>
      </c>
      <c r="F85" s="26">
        <f>F87-(F49+F54+F61+F66+F70+F81)</f>
        <v>5.407218596605432</v>
      </c>
      <c r="G85" s="25"/>
      <c r="H85" s="14"/>
      <c r="I85" s="14"/>
    </row>
    <row r="86" spans="1:9" x14ac:dyDescent="0.2">
      <c r="A86" s="20"/>
      <c r="B86" s="20"/>
      <c r="C86" s="20"/>
      <c r="D86" s="20"/>
      <c r="E86" s="25"/>
      <c r="F86" s="26"/>
      <c r="G86" s="25"/>
      <c r="H86" s="14"/>
      <c r="I86" s="14"/>
    </row>
    <row r="87" spans="1:9" x14ac:dyDescent="0.2">
      <c r="A87" s="27" t="s">
        <v>35</v>
      </c>
      <c r="B87" s="27"/>
      <c r="C87" s="27"/>
      <c r="D87" s="27"/>
      <c r="E87" s="28">
        <v>136303.45201370001</v>
      </c>
      <c r="F87" s="29">
        <v>100</v>
      </c>
      <c r="G87" s="28"/>
      <c r="H87" s="14"/>
      <c r="I87" s="14"/>
    </row>
    <row r="88" spans="1:9" x14ac:dyDescent="0.2">
      <c r="A88" s="7" t="s">
        <v>1301</v>
      </c>
      <c r="B88" s="14"/>
      <c r="C88" s="14"/>
      <c r="D88" s="14"/>
      <c r="E88" s="83"/>
      <c r="F88" s="15"/>
      <c r="G88" s="83"/>
      <c r="H88" s="14"/>
      <c r="I88" s="14"/>
    </row>
    <row r="90" spans="1:9" x14ac:dyDescent="0.2">
      <c r="A90" s="14" t="s">
        <v>60</v>
      </c>
    </row>
    <row r="91" spans="1:9" x14ac:dyDescent="0.2">
      <c r="A91" s="14" t="s">
        <v>37</v>
      </c>
    </row>
    <row r="92" spans="1:9" x14ac:dyDescent="0.2">
      <c r="A92" s="14" t="s">
        <v>832</v>
      </c>
    </row>
    <row r="94" spans="1:9" x14ac:dyDescent="0.2">
      <c r="A94" s="14" t="s">
        <v>38</v>
      </c>
    </row>
    <row r="95" spans="1:9" x14ac:dyDescent="0.2">
      <c r="A95" s="14" t="s">
        <v>39</v>
      </c>
    </row>
    <row r="96" spans="1:9" x14ac:dyDescent="0.2">
      <c r="A96" s="14" t="s">
        <v>40</v>
      </c>
      <c r="B96" s="14"/>
      <c r="C96" s="30" t="s">
        <v>42</v>
      </c>
      <c r="D96" s="14" t="s">
        <v>41</v>
      </c>
    </row>
    <row r="97" spans="1:5" x14ac:dyDescent="0.2">
      <c r="A97" s="7" t="s">
        <v>78</v>
      </c>
      <c r="C97" s="31">
        <v>172.5797</v>
      </c>
      <c r="D97" s="31">
        <v>177.03479999999999</v>
      </c>
    </row>
    <row r="98" spans="1:5" x14ac:dyDescent="0.2">
      <c r="A98" s="7" t="s">
        <v>80</v>
      </c>
      <c r="C98" s="31">
        <v>25.606100000000001</v>
      </c>
      <c r="D98" s="31">
        <v>24.162199999999999</v>
      </c>
    </row>
    <row r="99" spans="1:5" x14ac:dyDescent="0.2">
      <c r="A99" s="7" t="s">
        <v>79</v>
      </c>
      <c r="C99" s="31">
        <v>190.48750000000001</v>
      </c>
      <c r="D99" s="31">
        <v>196.3759</v>
      </c>
    </row>
    <row r="100" spans="1:5" x14ac:dyDescent="0.2">
      <c r="A100" s="7" t="s">
        <v>81</v>
      </c>
      <c r="C100" s="31">
        <v>29.318200000000001</v>
      </c>
      <c r="D100" s="31">
        <v>28.1097</v>
      </c>
    </row>
    <row r="102" spans="1:5" x14ac:dyDescent="0.2">
      <c r="A102" s="14" t="s">
        <v>44</v>
      </c>
    </row>
    <row r="103" spans="1:5" x14ac:dyDescent="0.2">
      <c r="A103" s="88" t="s">
        <v>61</v>
      </c>
      <c r="B103" s="89"/>
      <c r="C103" s="33" t="s">
        <v>62</v>
      </c>
    </row>
    <row r="104" spans="1:5" x14ac:dyDescent="0.2">
      <c r="A104" s="84" t="s">
        <v>80</v>
      </c>
      <c r="B104" s="85"/>
      <c r="C104" s="34">
        <v>2</v>
      </c>
    </row>
    <row r="105" spans="1:5" x14ac:dyDescent="0.2">
      <c r="A105" s="84" t="s">
        <v>81</v>
      </c>
      <c r="B105" s="85"/>
      <c r="C105" s="34">
        <v>2</v>
      </c>
    </row>
    <row r="106" spans="1:5" x14ac:dyDescent="0.2">
      <c r="A106" s="7" t="s">
        <v>63</v>
      </c>
    </row>
    <row r="107" spans="1:5" x14ac:dyDescent="0.2">
      <c r="A107" s="7" t="s">
        <v>43</v>
      </c>
    </row>
    <row r="109" spans="1:5" x14ac:dyDescent="0.2">
      <c r="A109" s="14" t="s">
        <v>222</v>
      </c>
      <c r="D109" s="35">
        <v>0.37727112730914902</v>
      </c>
    </row>
    <row r="111" spans="1:5" x14ac:dyDescent="0.2">
      <c r="A111" s="14" t="s">
        <v>223</v>
      </c>
      <c r="D111" s="32">
        <v>2.9402826360425598</v>
      </c>
      <c r="E111" s="10" t="s">
        <v>46</v>
      </c>
    </row>
    <row r="113" spans="1:4" x14ac:dyDescent="0.2">
      <c r="A113" s="14" t="s">
        <v>224</v>
      </c>
      <c r="D113" s="30">
        <v>1</v>
      </c>
    </row>
    <row r="114" spans="1:4" x14ac:dyDescent="0.2">
      <c r="A114" s="7" t="s">
        <v>830</v>
      </c>
      <c r="D114" s="30"/>
    </row>
    <row r="115" spans="1:4" x14ac:dyDescent="0.2">
      <c r="A115" s="37" t="s">
        <v>831</v>
      </c>
      <c r="D115" s="30"/>
    </row>
    <row r="116" spans="1:4" x14ac:dyDescent="0.2">
      <c r="A116" s="14"/>
      <c r="D116" s="30"/>
    </row>
    <row r="117" spans="1:4" x14ac:dyDescent="0.2">
      <c r="A117" s="43" t="s">
        <v>1216</v>
      </c>
      <c r="D117" s="30"/>
    </row>
    <row r="119" spans="1:4" x14ac:dyDescent="0.2">
      <c r="A119" s="14" t="s">
        <v>1215</v>
      </c>
    </row>
    <row r="120" spans="1:4" x14ac:dyDescent="0.2">
      <c r="A120" s="14"/>
    </row>
    <row r="121" spans="1:4" x14ac:dyDescent="0.2">
      <c r="A121" s="38" t="s">
        <v>797</v>
      </c>
    </row>
    <row r="122" spans="1:4" x14ac:dyDescent="0.2">
      <c r="A122" s="39"/>
    </row>
    <row r="123" spans="1:4" x14ac:dyDescent="0.2">
      <c r="A123" s="40"/>
    </row>
    <row r="124" spans="1:4" x14ac:dyDescent="0.2">
      <c r="A124" s="40"/>
    </row>
    <row r="125" spans="1:4" x14ac:dyDescent="0.2">
      <c r="A125" s="40"/>
    </row>
    <row r="126" spans="1:4" x14ac:dyDescent="0.2">
      <c r="A126" s="40"/>
    </row>
    <row r="127" spans="1:4" x14ac:dyDescent="0.2">
      <c r="A127" s="40"/>
    </row>
    <row r="128" spans="1:4" x14ac:dyDescent="0.2">
      <c r="A128" s="40"/>
    </row>
    <row r="129" spans="1:1" x14ac:dyDescent="0.2">
      <c r="A129" s="40"/>
    </row>
    <row r="130" spans="1:1" x14ac:dyDescent="0.2">
      <c r="A130" s="40"/>
    </row>
    <row r="131" spans="1:1" x14ac:dyDescent="0.2">
      <c r="A131" s="40"/>
    </row>
    <row r="132" spans="1:1" x14ac:dyDescent="0.2">
      <c r="A132" s="40"/>
    </row>
    <row r="133" spans="1:1" x14ac:dyDescent="0.2">
      <c r="A133" s="40"/>
    </row>
    <row r="134" spans="1:1" x14ac:dyDescent="0.2">
      <c r="A134" s="38" t="s">
        <v>800</v>
      </c>
    </row>
    <row r="135" spans="1:1" x14ac:dyDescent="0.2">
      <c r="A135" s="40"/>
    </row>
    <row r="136" spans="1:1" x14ac:dyDescent="0.2">
      <c r="A136" s="38" t="s">
        <v>798</v>
      </c>
    </row>
    <row r="137" spans="1:1" x14ac:dyDescent="0.2">
      <c r="A137" s="40"/>
    </row>
    <row r="138" spans="1:1" x14ac:dyDescent="0.2">
      <c r="A138" s="40"/>
    </row>
    <row r="139" spans="1:1" x14ac:dyDescent="0.2">
      <c r="A139" s="40"/>
    </row>
    <row r="140" spans="1:1" x14ac:dyDescent="0.2">
      <c r="A140" s="40"/>
    </row>
    <row r="141" spans="1:1" x14ac:dyDescent="0.2">
      <c r="A141" s="40"/>
    </row>
    <row r="142" spans="1:1" x14ac:dyDescent="0.2">
      <c r="A142" s="40"/>
    </row>
    <row r="143" spans="1:1" x14ac:dyDescent="0.2">
      <c r="A143" s="40"/>
    </row>
    <row r="144" spans="1:1" x14ac:dyDescent="0.2">
      <c r="A144" s="40"/>
    </row>
    <row r="145" spans="1:1" x14ac:dyDescent="0.2">
      <c r="A145" s="40"/>
    </row>
    <row r="146" spans="1:1" x14ac:dyDescent="0.2">
      <c r="A146" s="40"/>
    </row>
    <row r="147" spans="1:1" x14ac:dyDescent="0.2">
      <c r="A147" s="40"/>
    </row>
    <row r="148" spans="1:1" x14ac:dyDescent="0.2">
      <c r="A148" s="40"/>
    </row>
  </sheetData>
  <mergeCells count="4">
    <mergeCell ref="A1:G1"/>
    <mergeCell ref="A103:B103"/>
    <mergeCell ref="A104:B104"/>
    <mergeCell ref="A105:B105"/>
  </mergeCells>
  <conditionalFormatting sqref="F2:F3 F5:F118">
    <cfRule type="cellIs" dxfId="66" priority="2" stopIfTrue="1" operator="between">
      <formula>0.009</formula>
      <formula>-0.009</formula>
    </cfRule>
  </conditionalFormatting>
  <conditionalFormatting sqref="F119:F250">
    <cfRule type="cellIs" dxfId="65" priority="1" stopIfTrue="1" operator="between">
      <formula>0.009</formula>
      <formula>-0.009</formula>
    </cfRule>
  </conditionalFormatting>
  <hyperlinks>
    <hyperlink ref="A115" r:id="rId1" tooltip="https://www.franklintempletonindia.com/investor/reports" xr:uid="{00000000-0004-0000-0A00-000000000000}"/>
  </hyperlinks>
  <pageMargins left="0.7" right="0.7" top="0.75" bottom="0.75" header="0.3" footer="0.3"/>
  <pageSetup paperSize="9" scale="44"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28"/>
  <sheetViews>
    <sheetView view="pageBreakPreview" zoomScale="110" zoomScaleNormal="100" zoomScaleSheetLayoutView="110" workbookViewId="0">
      <selection sqref="A1:I1"/>
    </sheetView>
  </sheetViews>
  <sheetFormatPr defaultColWidth="9.140625" defaultRowHeight="11.25" x14ac:dyDescent="0.2"/>
  <cols>
    <col min="1" max="1" width="38.7109375" style="7" bestFit="1" customWidth="1"/>
    <col min="2" max="2" width="49.140625" style="7" bestFit="1" customWidth="1"/>
    <col min="3" max="3" width="35.42578125" style="7" bestFit="1" customWidth="1"/>
    <col min="4" max="4" width="15.42578125" style="7" bestFit="1" customWidth="1"/>
    <col min="5" max="5" width="23" style="10" customWidth="1"/>
    <col min="6" max="6" width="13.5703125" style="11" bestFit="1" customWidth="1"/>
    <col min="7" max="8" width="13.5703125" style="11" customWidth="1"/>
    <col min="9" max="9" width="14.28515625" style="10" customWidth="1"/>
    <col min="10" max="16384" width="9.140625" style="7"/>
  </cols>
  <sheetData>
    <row r="1" spans="1:9" s="1" customFormat="1" ht="15" x14ac:dyDescent="0.2">
      <c r="A1" s="86" t="s">
        <v>10</v>
      </c>
      <c r="B1" s="87"/>
      <c r="C1" s="87"/>
      <c r="D1" s="87"/>
      <c r="E1" s="87"/>
      <c r="F1" s="87"/>
      <c r="G1" s="87"/>
      <c r="H1" s="87"/>
      <c r="I1" s="87"/>
    </row>
    <row r="2" spans="1:9" s="1" customFormat="1" ht="12" x14ac:dyDescent="0.2">
      <c r="E2" s="5"/>
      <c r="F2" s="9"/>
      <c r="G2" s="9"/>
      <c r="H2" s="9"/>
      <c r="I2" s="10"/>
    </row>
    <row r="3" spans="1:9" s="1" customFormat="1" ht="12" x14ac:dyDescent="0.2">
      <c r="A3" s="8" t="s">
        <v>7</v>
      </c>
      <c r="B3" s="2"/>
      <c r="C3" s="3"/>
      <c r="D3" s="3"/>
      <c r="E3" s="4"/>
      <c r="F3" s="9"/>
      <c r="G3" s="9"/>
      <c r="H3" s="9"/>
      <c r="I3" s="10"/>
    </row>
    <row r="4" spans="1:9" s="1" customFormat="1" ht="67.5" x14ac:dyDescent="0.2">
      <c r="A4" s="6" t="s">
        <v>2</v>
      </c>
      <c r="B4" s="6" t="s">
        <v>0</v>
      </c>
      <c r="C4" s="13" t="s">
        <v>4</v>
      </c>
      <c r="D4" s="13" t="s">
        <v>1</v>
      </c>
      <c r="E4" s="36" t="s">
        <v>6</v>
      </c>
      <c r="F4" s="36" t="s">
        <v>825</v>
      </c>
      <c r="G4" s="36" t="s">
        <v>826</v>
      </c>
      <c r="H4" s="42" t="s">
        <v>827</v>
      </c>
      <c r="I4" s="12" t="s">
        <v>5</v>
      </c>
    </row>
    <row r="5" spans="1:9" x14ac:dyDescent="0.2">
      <c r="A5" s="16" t="s">
        <v>87</v>
      </c>
      <c r="B5" s="17"/>
      <c r="C5" s="17"/>
      <c r="D5" s="17"/>
      <c r="E5" s="18"/>
      <c r="F5" s="19"/>
      <c r="G5" s="19"/>
      <c r="H5" s="19"/>
      <c r="I5" s="18"/>
    </row>
    <row r="6" spans="1:9" x14ac:dyDescent="0.2">
      <c r="A6" s="20" t="s">
        <v>31</v>
      </c>
      <c r="B6" s="21"/>
      <c r="C6" s="21"/>
      <c r="D6" s="21"/>
      <c r="E6" s="22"/>
      <c r="F6" s="23"/>
      <c r="G6" s="23"/>
      <c r="H6" s="23"/>
      <c r="I6" s="22"/>
    </row>
    <row r="7" spans="1:9" x14ac:dyDescent="0.2">
      <c r="A7" s="21" t="s">
        <v>89</v>
      </c>
      <c r="B7" s="21" t="s">
        <v>88</v>
      </c>
      <c r="C7" s="21" t="s">
        <v>90</v>
      </c>
      <c r="D7" s="24">
        <v>358600</v>
      </c>
      <c r="E7" s="22">
        <v>5096.9611000000004</v>
      </c>
      <c r="F7" s="23">
        <v>6.30403970225868</v>
      </c>
      <c r="G7" s="23"/>
      <c r="H7" s="23"/>
      <c r="I7" s="22"/>
    </row>
    <row r="8" spans="1:9" x14ac:dyDescent="0.2">
      <c r="A8" s="21" t="s">
        <v>92</v>
      </c>
      <c r="B8" s="21" t="s">
        <v>91</v>
      </c>
      <c r="C8" s="21" t="s">
        <v>90</v>
      </c>
      <c r="D8" s="24">
        <v>456300</v>
      </c>
      <c r="E8" s="22">
        <v>3933.306</v>
      </c>
      <c r="F8" s="23">
        <v>4.8648040859351003</v>
      </c>
      <c r="G8" s="23"/>
      <c r="H8" s="23"/>
      <c r="I8" s="22"/>
    </row>
    <row r="9" spans="1:9" x14ac:dyDescent="0.2">
      <c r="A9" s="21" t="s">
        <v>94</v>
      </c>
      <c r="B9" s="21" t="s">
        <v>93</v>
      </c>
      <c r="C9" s="21" t="s">
        <v>95</v>
      </c>
      <c r="D9" s="24">
        <v>259000</v>
      </c>
      <c r="E9" s="22">
        <v>3660.8355000000001</v>
      </c>
      <c r="F9" s="23">
        <v>4.5278062521289399</v>
      </c>
      <c r="G9" s="23"/>
      <c r="H9" s="23"/>
      <c r="I9" s="22"/>
    </row>
    <row r="10" spans="1:9" x14ac:dyDescent="0.2">
      <c r="A10" s="21" t="s">
        <v>97</v>
      </c>
      <c r="B10" s="21" t="s">
        <v>96</v>
      </c>
      <c r="C10" s="21" t="s">
        <v>98</v>
      </c>
      <c r="D10" s="24">
        <v>362700</v>
      </c>
      <c r="E10" s="22">
        <v>2901.2372999999998</v>
      </c>
      <c r="F10" s="23">
        <v>3.5883175810138699</v>
      </c>
      <c r="G10" s="23"/>
      <c r="H10" s="23"/>
      <c r="I10" s="22"/>
    </row>
    <row r="11" spans="1:9" x14ac:dyDescent="0.2">
      <c r="A11" s="21" t="s">
        <v>103</v>
      </c>
      <c r="B11" s="21" t="s">
        <v>102</v>
      </c>
      <c r="C11" s="21" t="s">
        <v>90</v>
      </c>
      <c r="D11" s="24">
        <v>347800</v>
      </c>
      <c r="E11" s="22">
        <v>2550.0695999999998</v>
      </c>
      <c r="F11" s="23">
        <v>3.1539852250241598</v>
      </c>
      <c r="G11" s="23"/>
      <c r="H11" s="23"/>
      <c r="I11" s="22"/>
    </row>
    <row r="12" spans="1:9" x14ac:dyDescent="0.2">
      <c r="A12" s="21" t="s">
        <v>100</v>
      </c>
      <c r="B12" s="21" t="s">
        <v>99</v>
      </c>
      <c r="C12" s="21" t="s">
        <v>101</v>
      </c>
      <c r="D12" s="24">
        <v>138000</v>
      </c>
      <c r="E12" s="22">
        <v>2549.826</v>
      </c>
      <c r="F12" s="23">
        <v>3.1536839348943499</v>
      </c>
      <c r="G12" s="23"/>
      <c r="H12" s="23"/>
      <c r="I12" s="22"/>
    </row>
    <row r="13" spans="1:9" x14ac:dyDescent="0.2">
      <c r="A13" s="21" t="s">
        <v>108</v>
      </c>
      <c r="B13" s="21" t="s">
        <v>107</v>
      </c>
      <c r="C13" s="21" t="s">
        <v>109</v>
      </c>
      <c r="D13" s="24">
        <v>83800</v>
      </c>
      <c r="E13" s="22">
        <v>1992.5545</v>
      </c>
      <c r="F13" s="23">
        <v>2.4644376189008401</v>
      </c>
      <c r="G13" s="23"/>
      <c r="H13" s="23"/>
      <c r="I13" s="22"/>
    </row>
    <row r="14" spans="1:9" x14ac:dyDescent="0.2">
      <c r="A14" s="21" t="s">
        <v>115</v>
      </c>
      <c r="B14" s="21" t="s">
        <v>114</v>
      </c>
      <c r="C14" s="21" t="s">
        <v>116</v>
      </c>
      <c r="D14" s="24">
        <v>179500</v>
      </c>
      <c r="E14" s="22">
        <v>1702.8267499999999</v>
      </c>
      <c r="F14" s="23">
        <v>2.10609561804741</v>
      </c>
      <c r="G14" s="23"/>
      <c r="H14" s="23"/>
      <c r="I14" s="22"/>
    </row>
    <row r="15" spans="1:9" x14ac:dyDescent="0.2">
      <c r="A15" s="21" t="s">
        <v>111</v>
      </c>
      <c r="B15" s="21" t="s">
        <v>110</v>
      </c>
      <c r="C15" s="21" t="s">
        <v>90</v>
      </c>
      <c r="D15" s="24">
        <v>320700</v>
      </c>
      <c r="E15" s="22">
        <v>1701.6342</v>
      </c>
      <c r="F15" s="23">
        <v>2.1046206445486102</v>
      </c>
      <c r="G15" s="23"/>
      <c r="H15" s="23"/>
      <c r="I15" s="22"/>
    </row>
    <row r="16" spans="1:9" x14ac:dyDescent="0.2">
      <c r="A16" s="21" t="s">
        <v>113</v>
      </c>
      <c r="B16" s="21" t="s">
        <v>112</v>
      </c>
      <c r="C16" s="21" t="s">
        <v>95</v>
      </c>
      <c r="D16" s="24">
        <v>180100</v>
      </c>
      <c r="E16" s="22">
        <v>1679.1623500000001</v>
      </c>
      <c r="F16" s="23">
        <v>2.0768269392791701</v>
      </c>
      <c r="G16" s="23"/>
      <c r="H16" s="23"/>
      <c r="I16" s="22"/>
    </row>
    <row r="17" spans="1:9" x14ac:dyDescent="0.2">
      <c r="A17" s="21" t="s">
        <v>118</v>
      </c>
      <c r="B17" s="21" t="s">
        <v>117</v>
      </c>
      <c r="C17" s="21" t="s">
        <v>119</v>
      </c>
      <c r="D17" s="24">
        <v>1043200</v>
      </c>
      <c r="E17" s="22">
        <v>1665.4688000000001</v>
      </c>
      <c r="F17" s="23">
        <v>2.0598904390447701</v>
      </c>
      <c r="G17" s="23"/>
      <c r="H17" s="23"/>
      <c r="I17" s="22"/>
    </row>
    <row r="18" spans="1:9" x14ac:dyDescent="0.2">
      <c r="A18" s="21" t="s">
        <v>105</v>
      </c>
      <c r="B18" s="21" t="s">
        <v>104</v>
      </c>
      <c r="C18" s="21" t="s">
        <v>106</v>
      </c>
      <c r="D18" s="24">
        <v>96500</v>
      </c>
      <c r="E18" s="22">
        <v>1436.64375</v>
      </c>
      <c r="F18" s="23">
        <v>1.77687431006719</v>
      </c>
      <c r="G18" s="23"/>
      <c r="H18" s="23"/>
      <c r="I18" s="22"/>
    </row>
    <row r="19" spans="1:9" x14ac:dyDescent="0.2">
      <c r="A19" s="21" t="s">
        <v>147</v>
      </c>
      <c r="B19" s="21" t="s">
        <v>146</v>
      </c>
      <c r="C19" s="21" t="s">
        <v>106</v>
      </c>
      <c r="D19" s="24">
        <v>227700</v>
      </c>
      <c r="E19" s="22">
        <v>1417.8878999999999</v>
      </c>
      <c r="F19" s="23">
        <v>1.75367663978291</v>
      </c>
      <c r="G19" s="23"/>
      <c r="H19" s="23"/>
      <c r="I19" s="22"/>
    </row>
    <row r="20" spans="1:9" x14ac:dyDescent="0.2">
      <c r="A20" s="21" t="s">
        <v>121</v>
      </c>
      <c r="B20" s="21" t="s">
        <v>120</v>
      </c>
      <c r="C20" s="21" t="s">
        <v>116</v>
      </c>
      <c r="D20" s="24">
        <v>32000</v>
      </c>
      <c r="E20" s="22">
        <v>1387.424</v>
      </c>
      <c r="F20" s="23">
        <v>1.7159981817139101</v>
      </c>
      <c r="G20" s="23"/>
      <c r="H20" s="23"/>
      <c r="I20" s="22"/>
    </row>
    <row r="21" spans="1:9" x14ac:dyDescent="0.2">
      <c r="A21" s="21" t="s">
        <v>134</v>
      </c>
      <c r="B21" s="21" t="s">
        <v>133</v>
      </c>
      <c r="C21" s="21" t="s">
        <v>135</v>
      </c>
      <c r="D21" s="24">
        <v>124800</v>
      </c>
      <c r="E21" s="22">
        <v>1140.048</v>
      </c>
      <c r="F21" s="23">
        <v>1.4100378075242901</v>
      </c>
      <c r="G21" s="23"/>
      <c r="H21" s="23"/>
      <c r="I21" s="22"/>
    </row>
    <row r="22" spans="1:9" x14ac:dyDescent="0.2">
      <c r="A22" s="21" t="s">
        <v>123</v>
      </c>
      <c r="B22" s="21" t="s">
        <v>122</v>
      </c>
      <c r="C22" s="21" t="s">
        <v>124</v>
      </c>
      <c r="D22" s="24">
        <v>48300</v>
      </c>
      <c r="E22" s="22">
        <v>1132.5625500000001</v>
      </c>
      <c r="F22" s="23">
        <v>1.40077962935431</v>
      </c>
      <c r="G22" s="23"/>
      <c r="H22" s="23"/>
      <c r="I22" s="22"/>
    </row>
    <row r="23" spans="1:9" x14ac:dyDescent="0.2">
      <c r="A23" s="21" t="s">
        <v>132</v>
      </c>
      <c r="B23" s="21" t="s">
        <v>131</v>
      </c>
      <c r="C23" s="21" t="s">
        <v>90</v>
      </c>
      <c r="D23" s="24">
        <v>95300</v>
      </c>
      <c r="E23" s="22">
        <v>1129.4956</v>
      </c>
      <c r="F23" s="23">
        <v>1.39698635446256</v>
      </c>
      <c r="G23" s="23"/>
      <c r="H23" s="23"/>
      <c r="I23" s="22"/>
    </row>
    <row r="24" spans="1:9" x14ac:dyDescent="0.2">
      <c r="A24" s="21" t="s">
        <v>233</v>
      </c>
      <c r="B24" s="21" t="s">
        <v>232</v>
      </c>
      <c r="C24" s="21" t="s">
        <v>173</v>
      </c>
      <c r="D24" s="24">
        <v>7100</v>
      </c>
      <c r="E24" s="22">
        <v>1122.8543500000001</v>
      </c>
      <c r="F24" s="23">
        <v>1.3887723024320999</v>
      </c>
      <c r="G24" s="23"/>
      <c r="H24" s="23"/>
      <c r="I24" s="22"/>
    </row>
    <row r="25" spans="1:9" x14ac:dyDescent="0.2">
      <c r="A25" s="21" t="s">
        <v>129</v>
      </c>
      <c r="B25" s="21" t="s">
        <v>128</v>
      </c>
      <c r="C25" s="21" t="s">
        <v>130</v>
      </c>
      <c r="D25" s="24">
        <v>133000</v>
      </c>
      <c r="E25" s="22">
        <v>1120.259</v>
      </c>
      <c r="F25" s="23">
        <v>1.38556231335817</v>
      </c>
      <c r="G25" s="23"/>
      <c r="H25" s="23"/>
      <c r="I25" s="22"/>
    </row>
    <row r="26" spans="1:9" x14ac:dyDescent="0.2">
      <c r="A26" s="21" t="s">
        <v>126</v>
      </c>
      <c r="B26" s="21" t="s">
        <v>125</v>
      </c>
      <c r="C26" s="21" t="s">
        <v>127</v>
      </c>
      <c r="D26" s="24">
        <v>271300</v>
      </c>
      <c r="E26" s="22">
        <v>1117.4847</v>
      </c>
      <c r="F26" s="23">
        <v>1.38213099477385</v>
      </c>
      <c r="G26" s="23"/>
      <c r="H26" s="23"/>
      <c r="I26" s="22"/>
    </row>
    <row r="27" spans="1:9" x14ac:dyDescent="0.2">
      <c r="A27" s="21" t="s">
        <v>142</v>
      </c>
      <c r="B27" s="21" t="s">
        <v>141</v>
      </c>
      <c r="C27" s="21" t="s">
        <v>143</v>
      </c>
      <c r="D27" s="24">
        <v>1282000</v>
      </c>
      <c r="E27" s="22">
        <v>1115.981</v>
      </c>
      <c r="F27" s="23">
        <v>1.38027118373855</v>
      </c>
      <c r="G27" s="23"/>
      <c r="H27" s="23"/>
      <c r="I27" s="22"/>
    </row>
    <row r="28" spans="1:9" x14ac:dyDescent="0.2">
      <c r="A28" s="21" t="s">
        <v>178</v>
      </c>
      <c r="B28" s="21" t="s">
        <v>177</v>
      </c>
      <c r="C28" s="21" t="s">
        <v>179</v>
      </c>
      <c r="D28" s="24">
        <v>193600</v>
      </c>
      <c r="E28" s="22">
        <v>1109.2311999999999</v>
      </c>
      <c r="F28" s="23">
        <v>1.3719228745504899</v>
      </c>
      <c r="G28" s="23"/>
      <c r="H28" s="23"/>
      <c r="I28" s="22"/>
    </row>
    <row r="29" spans="1:9" x14ac:dyDescent="0.2">
      <c r="A29" s="21" t="s">
        <v>140</v>
      </c>
      <c r="B29" s="21" t="s">
        <v>139</v>
      </c>
      <c r="C29" s="21" t="s">
        <v>95</v>
      </c>
      <c r="D29" s="24">
        <v>107900</v>
      </c>
      <c r="E29" s="22">
        <v>1088.2793999999999</v>
      </c>
      <c r="F29" s="23">
        <v>1.3460092023755601</v>
      </c>
      <c r="G29" s="23"/>
      <c r="H29" s="23"/>
      <c r="I29" s="22"/>
    </row>
    <row r="30" spans="1:9" x14ac:dyDescent="0.2">
      <c r="A30" s="21" t="s">
        <v>235</v>
      </c>
      <c r="B30" s="21" t="s">
        <v>234</v>
      </c>
      <c r="C30" s="21" t="s">
        <v>156</v>
      </c>
      <c r="D30" s="24">
        <v>56200</v>
      </c>
      <c r="E30" s="22">
        <v>941.26570000000004</v>
      </c>
      <c r="F30" s="23">
        <v>1.1641792485279701</v>
      </c>
      <c r="G30" s="23"/>
      <c r="H30" s="23"/>
      <c r="I30" s="22"/>
    </row>
    <row r="31" spans="1:9" x14ac:dyDescent="0.2">
      <c r="A31" s="21" t="s">
        <v>160</v>
      </c>
      <c r="B31" s="21" t="s">
        <v>159</v>
      </c>
      <c r="C31" s="21" t="s">
        <v>138</v>
      </c>
      <c r="D31" s="24">
        <v>1408000</v>
      </c>
      <c r="E31" s="22">
        <v>877.88800000000003</v>
      </c>
      <c r="F31" s="23">
        <v>1.0857922392494701</v>
      </c>
      <c r="G31" s="23"/>
      <c r="H31" s="23"/>
      <c r="I31" s="22"/>
    </row>
    <row r="32" spans="1:9" x14ac:dyDescent="0.2">
      <c r="A32" s="21" t="s">
        <v>149</v>
      </c>
      <c r="B32" s="21" t="s">
        <v>148</v>
      </c>
      <c r="C32" s="21" t="s">
        <v>150</v>
      </c>
      <c r="D32" s="24">
        <v>358600</v>
      </c>
      <c r="E32" s="22">
        <v>871.57730000000004</v>
      </c>
      <c r="F32" s="23">
        <v>1.0779870191254599</v>
      </c>
      <c r="G32" s="23"/>
      <c r="H32" s="23"/>
      <c r="I32" s="22"/>
    </row>
    <row r="33" spans="1:11" x14ac:dyDescent="0.2">
      <c r="A33" s="21" t="s">
        <v>165</v>
      </c>
      <c r="B33" s="21" t="s">
        <v>164</v>
      </c>
      <c r="C33" s="21" t="s">
        <v>153</v>
      </c>
      <c r="D33" s="24">
        <v>207300</v>
      </c>
      <c r="E33" s="22">
        <v>838.73580000000004</v>
      </c>
      <c r="F33" s="23">
        <v>1.0373678902328101</v>
      </c>
      <c r="G33" s="23"/>
      <c r="H33" s="23"/>
      <c r="I33" s="22"/>
    </row>
    <row r="34" spans="1:11" x14ac:dyDescent="0.2">
      <c r="A34" s="21" t="s">
        <v>152</v>
      </c>
      <c r="B34" s="21" t="s">
        <v>151</v>
      </c>
      <c r="C34" s="21" t="s">
        <v>153</v>
      </c>
      <c r="D34" s="24">
        <v>9500</v>
      </c>
      <c r="E34" s="22">
        <v>838.67425000000003</v>
      </c>
      <c r="F34" s="23">
        <v>1.0372917637652801</v>
      </c>
      <c r="G34" s="23"/>
      <c r="H34" s="23"/>
      <c r="I34" s="22"/>
    </row>
    <row r="35" spans="1:11" x14ac:dyDescent="0.2">
      <c r="A35" s="21" t="s">
        <v>155</v>
      </c>
      <c r="B35" s="21" t="s">
        <v>154</v>
      </c>
      <c r="C35" s="21" t="s">
        <v>156</v>
      </c>
      <c r="D35" s="24">
        <v>13400</v>
      </c>
      <c r="E35" s="22">
        <v>838.18340000000001</v>
      </c>
      <c r="F35" s="23">
        <v>1.0366846691010001</v>
      </c>
      <c r="G35" s="23"/>
      <c r="H35" s="23"/>
      <c r="I35" s="22"/>
    </row>
    <row r="36" spans="1:11" x14ac:dyDescent="0.2">
      <c r="A36" s="21" t="s">
        <v>167</v>
      </c>
      <c r="B36" s="21" t="s">
        <v>166</v>
      </c>
      <c r="C36" s="21" t="s">
        <v>168</v>
      </c>
      <c r="D36" s="24">
        <v>37900</v>
      </c>
      <c r="E36" s="22">
        <v>806.43619999999999</v>
      </c>
      <c r="F36" s="23">
        <v>0.99741899582843996</v>
      </c>
      <c r="G36" s="23"/>
      <c r="H36" s="23"/>
      <c r="I36" s="22"/>
    </row>
    <row r="37" spans="1:11" x14ac:dyDescent="0.2">
      <c r="A37" s="21" t="s">
        <v>175</v>
      </c>
      <c r="B37" s="21" t="s">
        <v>174</v>
      </c>
      <c r="C37" s="21" t="s">
        <v>176</v>
      </c>
      <c r="D37" s="24">
        <v>83600</v>
      </c>
      <c r="E37" s="22">
        <v>662.86440000000005</v>
      </c>
      <c r="F37" s="23">
        <v>0.81984606372881197</v>
      </c>
      <c r="G37" s="23"/>
      <c r="H37" s="23"/>
      <c r="I37" s="22"/>
    </row>
    <row r="38" spans="1:11" x14ac:dyDescent="0.2">
      <c r="A38" s="21" t="s">
        <v>158</v>
      </c>
      <c r="B38" s="21" t="s">
        <v>157</v>
      </c>
      <c r="C38" s="21" t="s">
        <v>156</v>
      </c>
      <c r="D38" s="24">
        <v>141400</v>
      </c>
      <c r="E38" s="22">
        <v>581.29539999999997</v>
      </c>
      <c r="F38" s="23">
        <v>0.71895963269963703</v>
      </c>
      <c r="G38" s="23"/>
      <c r="H38" s="23"/>
      <c r="I38" s="22"/>
    </row>
    <row r="39" spans="1:11" x14ac:dyDescent="0.2">
      <c r="A39" s="21" t="s">
        <v>188</v>
      </c>
      <c r="B39" s="21" t="s">
        <v>187</v>
      </c>
      <c r="C39" s="21" t="s">
        <v>189</v>
      </c>
      <c r="D39" s="24">
        <v>115700</v>
      </c>
      <c r="E39" s="22">
        <v>546.74035000000003</v>
      </c>
      <c r="F39" s="23">
        <v>0.67622114542463496</v>
      </c>
      <c r="G39" s="23"/>
      <c r="H39" s="23"/>
      <c r="I39" s="22"/>
    </row>
    <row r="40" spans="1:11" x14ac:dyDescent="0.2">
      <c r="A40" s="21" t="s">
        <v>181</v>
      </c>
      <c r="B40" s="21" t="s">
        <v>180</v>
      </c>
      <c r="C40" s="21" t="s">
        <v>182</v>
      </c>
      <c r="D40" s="24">
        <v>273502</v>
      </c>
      <c r="E40" s="22">
        <v>515.41451900000004</v>
      </c>
      <c r="F40" s="23">
        <v>0.63747663110408304</v>
      </c>
      <c r="G40" s="23"/>
      <c r="H40" s="23"/>
      <c r="I40" s="22"/>
    </row>
    <row r="41" spans="1:11" x14ac:dyDescent="0.2">
      <c r="A41" s="21" t="s">
        <v>191</v>
      </c>
      <c r="B41" s="21" t="s">
        <v>190</v>
      </c>
      <c r="C41" s="21" t="s">
        <v>192</v>
      </c>
      <c r="D41" s="24">
        <v>41500</v>
      </c>
      <c r="E41" s="22">
        <v>505.78125</v>
      </c>
      <c r="F41" s="23">
        <v>0.62556198058055101</v>
      </c>
      <c r="G41" s="23"/>
      <c r="H41" s="23"/>
      <c r="I41" s="22"/>
    </row>
    <row r="42" spans="1:11" x14ac:dyDescent="0.2">
      <c r="A42" s="21" t="s">
        <v>220</v>
      </c>
      <c r="B42" s="21" t="s">
        <v>219</v>
      </c>
      <c r="C42" s="21" t="s">
        <v>176</v>
      </c>
      <c r="D42" s="24">
        <v>8172</v>
      </c>
      <c r="E42" s="22">
        <v>103.061178</v>
      </c>
      <c r="F42" s="23">
        <v>0.12746845524749001</v>
      </c>
      <c r="G42" s="23"/>
      <c r="H42" s="23"/>
      <c r="I42" s="22"/>
    </row>
    <row r="43" spans="1:11" x14ac:dyDescent="0.2">
      <c r="A43" s="20" t="s">
        <v>32</v>
      </c>
      <c r="B43" s="20"/>
      <c r="C43" s="20"/>
      <c r="D43" s="20"/>
      <c r="E43" s="25">
        <f>SUM(E7:E42)</f>
        <v>52679.951297000014</v>
      </c>
      <c r="F43" s="26">
        <f>SUM(F7:F42)</f>
        <v>65.155785569825454</v>
      </c>
      <c r="G43" s="26"/>
      <c r="H43" s="26"/>
      <c r="I43" s="25"/>
      <c r="J43" s="14"/>
      <c r="K43" s="14"/>
    </row>
    <row r="44" spans="1:11" x14ac:dyDescent="0.2">
      <c r="A44" s="21"/>
      <c r="B44" s="21"/>
      <c r="C44" s="21"/>
      <c r="D44" s="21"/>
      <c r="E44" s="22"/>
      <c r="F44" s="23"/>
      <c r="G44" s="23"/>
      <c r="H44" s="23"/>
      <c r="I44" s="22"/>
    </row>
    <row r="45" spans="1:11" x14ac:dyDescent="0.2">
      <c r="A45" s="20" t="s">
        <v>846</v>
      </c>
      <c r="B45" s="21"/>
      <c r="C45" s="21"/>
      <c r="D45" s="21"/>
      <c r="E45" s="22"/>
      <c r="F45" s="23"/>
      <c r="G45" s="23"/>
      <c r="H45" s="23"/>
      <c r="I45" s="22"/>
    </row>
    <row r="46" spans="1:11" x14ac:dyDescent="0.2">
      <c r="A46" s="21"/>
      <c r="B46" s="21" t="s">
        <v>847</v>
      </c>
      <c r="C46" s="21"/>
      <c r="D46" s="21"/>
      <c r="E46" s="22"/>
      <c r="F46" s="23"/>
      <c r="G46" s="23">
        <v>-12716.2292</v>
      </c>
      <c r="H46" s="22">
        <v>-15.727727201963759</v>
      </c>
      <c r="I46" s="22"/>
    </row>
    <row r="47" spans="1:11" x14ac:dyDescent="0.2">
      <c r="A47" s="21"/>
      <c r="B47" s="21"/>
      <c r="C47" s="21"/>
      <c r="D47" s="21"/>
      <c r="E47" s="22"/>
      <c r="F47" s="23"/>
      <c r="G47" s="26">
        <f>SUM(G46)</f>
        <v>-12716.2292</v>
      </c>
      <c r="H47" s="26">
        <f>SUM(H46)</f>
        <v>-15.727727201963759</v>
      </c>
      <c r="I47" s="26"/>
    </row>
    <row r="48" spans="1:11" x14ac:dyDescent="0.2">
      <c r="A48" s="21"/>
      <c r="B48" s="21"/>
      <c r="C48" s="21"/>
      <c r="D48" s="21"/>
      <c r="E48" s="22"/>
      <c r="F48" s="23"/>
      <c r="G48" s="23"/>
      <c r="H48" s="23"/>
      <c r="I48" s="22"/>
    </row>
    <row r="49" spans="1:11" x14ac:dyDescent="0.2">
      <c r="A49" s="20" t="s">
        <v>30</v>
      </c>
      <c r="B49" s="21"/>
      <c r="C49" s="21"/>
      <c r="D49" s="21"/>
      <c r="E49" s="22"/>
      <c r="F49" s="23"/>
      <c r="G49" s="23"/>
      <c r="H49" s="23"/>
      <c r="I49" s="22"/>
    </row>
    <row r="50" spans="1:11" x14ac:dyDescent="0.2">
      <c r="A50" s="20" t="s">
        <v>31</v>
      </c>
      <c r="B50" s="21"/>
      <c r="C50" s="21"/>
      <c r="D50" s="21"/>
      <c r="E50" s="22"/>
      <c r="F50" s="23"/>
      <c r="G50" s="23"/>
      <c r="H50" s="23"/>
      <c r="I50" s="22"/>
    </row>
    <row r="51" spans="1:11" x14ac:dyDescent="0.2">
      <c r="A51" s="21" t="s">
        <v>231</v>
      </c>
      <c r="B51" s="21" t="s">
        <v>230</v>
      </c>
      <c r="C51" s="21" t="s">
        <v>82</v>
      </c>
      <c r="D51" s="24">
        <v>150</v>
      </c>
      <c r="E51" s="22">
        <v>1524.6952603</v>
      </c>
      <c r="F51" s="23">
        <v>1.88577846018421</v>
      </c>
      <c r="G51" s="23"/>
      <c r="H51" s="23"/>
      <c r="I51" s="22">
        <v>7.72</v>
      </c>
    </row>
    <row r="52" spans="1:11" x14ac:dyDescent="0.2">
      <c r="A52" s="21" t="s">
        <v>229</v>
      </c>
      <c r="B52" s="21" t="s">
        <v>228</v>
      </c>
      <c r="C52" s="21" t="s">
        <v>82</v>
      </c>
      <c r="D52" s="24">
        <v>150</v>
      </c>
      <c r="E52" s="22">
        <v>1513.7611027</v>
      </c>
      <c r="F52" s="23">
        <v>1.8722548404687001</v>
      </c>
      <c r="G52" s="23"/>
      <c r="H52" s="23"/>
      <c r="I52" s="22">
        <v>7.7549999999999999</v>
      </c>
    </row>
    <row r="53" spans="1:11" x14ac:dyDescent="0.2">
      <c r="A53" s="20" t="s">
        <v>32</v>
      </c>
      <c r="B53" s="20"/>
      <c r="C53" s="20"/>
      <c r="D53" s="20"/>
      <c r="E53" s="25">
        <f>SUM(E50:E52)</f>
        <v>3038.4563630000002</v>
      </c>
      <c r="F53" s="26">
        <f>SUM(F50:F52)</f>
        <v>3.7580333006529099</v>
      </c>
      <c r="G53" s="26"/>
      <c r="H53" s="26"/>
      <c r="I53" s="25"/>
      <c r="J53" s="14"/>
      <c r="K53" s="14"/>
    </row>
    <row r="54" spans="1:11" x14ac:dyDescent="0.2">
      <c r="A54" s="21"/>
      <c r="B54" s="21"/>
      <c r="C54" s="21"/>
      <c r="D54" s="21"/>
      <c r="E54" s="22"/>
      <c r="F54" s="23"/>
      <c r="G54" s="23"/>
      <c r="H54" s="23"/>
      <c r="I54" s="22"/>
    </row>
    <row r="55" spans="1:11" x14ac:dyDescent="0.2">
      <c r="A55" s="20" t="s">
        <v>47</v>
      </c>
      <c r="B55" s="21"/>
      <c r="C55" s="21"/>
      <c r="D55" s="21"/>
      <c r="E55" s="22"/>
      <c r="F55" s="23"/>
      <c r="G55" s="23"/>
      <c r="H55" s="23"/>
      <c r="I55" s="22"/>
    </row>
    <row r="56" spans="1:11" x14ac:dyDescent="0.2">
      <c r="A56" s="20" t="s">
        <v>48</v>
      </c>
      <c r="B56" s="21"/>
      <c r="C56" s="21"/>
      <c r="D56" s="21"/>
      <c r="E56" s="22"/>
      <c r="F56" s="23"/>
      <c r="G56" s="23"/>
      <c r="H56" s="23"/>
      <c r="I56" s="22"/>
    </row>
    <row r="57" spans="1:11" x14ac:dyDescent="0.2">
      <c r="A57" s="21" t="s">
        <v>237</v>
      </c>
      <c r="B57" s="21" t="s">
        <v>236</v>
      </c>
      <c r="C57" s="21" t="s">
        <v>49</v>
      </c>
      <c r="D57" s="24">
        <v>500</v>
      </c>
      <c r="E57" s="22">
        <v>2423.7525000000001</v>
      </c>
      <c r="F57" s="23">
        <v>2.99775330607266</v>
      </c>
      <c r="G57" s="23"/>
      <c r="H57" s="23"/>
      <c r="I57" s="22">
        <v>6.7149000000000001</v>
      </c>
    </row>
    <row r="58" spans="1:11" x14ac:dyDescent="0.2">
      <c r="A58" s="21" t="s">
        <v>53</v>
      </c>
      <c r="B58" s="21" t="s">
        <v>52</v>
      </c>
      <c r="C58" s="21" t="s">
        <v>50</v>
      </c>
      <c r="D58" s="24">
        <v>500</v>
      </c>
      <c r="E58" s="22">
        <v>2343.39</v>
      </c>
      <c r="F58" s="23">
        <v>2.8983591022258302</v>
      </c>
      <c r="G58" s="23"/>
      <c r="H58" s="23"/>
      <c r="I58" s="22">
        <v>7.05</v>
      </c>
    </row>
    <row r="59" spans="1:11" x14ac:dyDescent="0.2">
      <c r="A59" s="21" t="s">
        <v>239</v>
      </c>
      <c r="B59" s="21" t="s">
        <v>238</v>
      </c>
      <c r="C59" s="21" t="s">
        <v>49</v>
      </c>
      <c r="D59" s="24">
        <v>500</v>
      </c>
      <c r="E59" s="22">
        <v>2342.9475000000002</v>
      </c>
      <c r="F59" s="23">
        <v>2.8978118079629298</v>
      </c>
      <c r="G59" s="23"/>
      <c r="H59" s="23"/>
      <c r="I59" s="22">
        <v>7.1749999999999998</v>
      </c>
    </row>
    <row r="60" spans="1:11" x14ac:dyDescent="0.2">
      <c r="A60" s="21" t="s">
        <v>241</v>
      </c>
      <c r="B60" s="21" t="s">
        <v>240</v>
      </c>
      <c r="C60" s="21" t="s">
        <v>51</v>
      </c>
      <c r="D60" s="24">
        <v>500</v>
      </c>
      <c r="E60" s="22">
        <v>2341.415</v>
      </c>
      <c r="F60" s="23">
        <v>2.8959163764196698</v>
      </c>
      <c r="G60" s="23"/>
      <c r="H60" s="23"/>
      <c r="I60" s="22">
        <v>7.1449999999999996</v>
      </c>
    </row>
    <row r="61" spans="1:11" x14ac:dyDescent="0.2">
      <c r="A61" s="20" t="s">
        <v>32</v>
      </c>
      <c r="B61" s="20"/>
      <c r="C61" s="20"/>
      <c r="D61" s="20"/>
      <c r="E61" s="25">
        <f>SUM(E56:E60)</f>
        <v>9451.505000000001</v>
      </c>
      <c r="F61" s="26">
        <f>SUM(F56:F60)</f>
        <v>11.68984059268109</v>
      </c>
      <c r="G61" s="26"/>
      <c r="H61" s="26"/>
      <c r="I61" s="25"/>
      <c r="J61" s="14"/>
      <c r="K61" s="14"/>
    </row>
    <row r="62" spans="1:11" x14ac:dyDescent="0.2">
      <c r="A62" s="21"/>
      <c r="B62" s="21"/>
      <c r="C62" s="21"/>
      <c r="D62" s="21"/>
      <c r="E62" s="22"/>
      <c r="F62" s="23"/>
      <c r="G62" s="23"/>
      <c r="H62" s="23"/>
      <c r="I62" s="22"/>
    </row>
    <row r="63" spans="1:11" x14ac:dyDescent="0.2">
      <c r="A63" s="20" t="s">
        <v>54</v>
      </c>
      <c r="B63" s="21"/>
      <c r="C63" s="21"/>
      <c r="D63" s="21"/>
      <c r="E63" s="22"/>
      <c r="F63" s="23"/>
      <c r="G63" s="23"/>
      <c r="H63" s="23"/>
      <c r="I63" s="22"/>
    </row>
    <row r="64" spans="1:11" x14ac:dyDescent="0.2">
      <c r="A64" s="21" t="s">
        <v>56</v>
      </c>
      <c r="B64" s="21" t="s">
        <v>55</v>
      </c>
      <c r="C64" s="21" t="s">
        <v>49</v>
      </c>
      <c r="D64" s="24">
        <v>400</v>
      </c>
      <c r="E64" s="22">
        <v>1855.402</v>
      </c>
      <c r="F64" s="23">
        <v>2.29480422592398</v>
      </c>
      <c r="G64" s="23"/>
      <c r="H64" s="23"/>
      <c r="I64" s="22">
        <v>8.3175000000000008</v>
      </c>
    </row>
    <row r="65" spans="1:11" x14ac:dyDescent="0.2">
      <c r="A65" s="20" t="s">
        <v>32</v>
      </c>
      <c r="B65" s="20"/>
      <c r="C65" s="20"/>
      <c r="D65" s="20"/>
      <c r="E65" s="25">
        <f>SUM(E63:E64)</f>
        <v>1855.402</v>
      </c>
      <c r="F65" s="26">
        <f>SUM(F63:F64)</f>
        <v>2.29480422592398</v>
      </c>
      <c r="G65" s="26"/>
      <c r="H65" s="26"/>
      <c r="I65" s="25"/>
      <c r="J65" s="14"/>
      <c r="K65" s="14"/>
    </row>
    <row r="66" spans="1:11" x14ac:dyDescent="0.2">
      <c r="A66" s="21"/>
      <c r="B66" s="21"/>
      <c r="C66" s="21"/>
      <c r="D66" s="21"/>
      <c r="E66" s="22"/>
      <c r="F66" s="23"/>
      <c r="G66" s="23"/>
      <c r="H66" s="23"/>
      <c r="I66" s="22"/>
    </row>
    <row r="67" spans="1:11" x14ac:dyDescent="0.2">
      <c r="A67" s="20" t="s">
        <v>58</v>
      </c>
      <c r="B67" s="21"/>
      <c r="C67" s="21"/>
      <c r="D67" s="21"/>
      <c r="E67" s="22"/>
      <c r="F67" s="23"/>
      <c r="G67" s="23"/>
      <c r="H67" s="23"/>
      <c r="I67" s="22"/>
    </row>
    <row r="68" spans="1:11" x14ac:dyDescent="0.2">
      <c r="A68" s="21" t="s">
        <v>71</v>
      </c>
      <c r="B68" s="21" t="s">
        <v>70</v>
      </c>
      <c r="C68" s="21" t="s">
        <v>59</v>
      </c>
      <c r="D68" s="24">
        <v>2500000</v>
      </c>
      <c r="E68" s="22">
        <v>2577.4472221999999</v>
      </c>
      <c r="F68" s="23">
        <v>3.1878465031301002</v>
      </c>
      <c r="G68" s="23"/>
      <c r="H68" s="23"/>
      <c r="I68" s="22">
        <v>7.4889999999999999</v>
      </c>
    </row>
    <row r="69" spans="1:11" x14ac:dyDescent="0.2">
      <c r="A69" s="21" t="s">
        <v>201</v>
      </c>
      <c r="B69" s="21" t="s">
        <v>200</v>
      </c>
      <c r="C69" s="21" t="s">
        <v>59</v>
      </c>
      <c r="D69" s="24">
        <v>2000000</v>
      </c>
      <c r="E69" s="22">
        <v>1997.9486667000001</v>
      </c>
      <c r="F69" s="23">
        <v>2.47110924938226</v>
      </c>
      <c r="G69" s="23"/>
      <c r="H69" s="23"/>
      <c r="I69" s="22">
        <v>7.3925000000000001</v>
      </c>
    </row>
    <row r="70" spans="1:11" x14ac:dyDescent="0.2">
      <c r="A70" s="20" t="s">
        <v>32</v>
      </c>
      <c r="B70" s="20"/>
      <c r="C70" s="20"/>
      <c r="D70" s="20"/>
      <c r="E70" s="25">
        <f>SUM(E68:E69)</f>
        <v>4575.3958889000005</v>
      </c>
      <c r="F70" s="26">
        <f>SUM(F68:F69)</f>
        <v>5.6589557525123606</v>
      </c>
      <c r="G70" s="26"/>
      <c r="H70" s="26"/>
      <c r="I70" s="25"/>
      <c r="J70" s="14"/>
      <c r="K70" s="14"/>
    </row>
    <row r="71" spans="1:11" x14ac:dyDescent="0.2">
      <c r="A71" s="21"/>
      <c r="B71" s="21"/>
      <c r="C71" s="21"/>
      <c r="D71" s="21"/>
      <c r="E71" s="22"/>
      <c r="F71" s="23"/>
      <c r="G71" s="23"/>
      <c r="H71" s="23"/>
      <c r="I71" s="22"/>
    </row>
    <row r="72" spans="1:11" x14ac:dyDescent="0.2">
      <c r="A72" s="20" t="s">
        <v>34</v>
      </c>
      <c r="B72" s="20"/>
      <c r="C72" s="20"/>
      <c r="D72" s="20"/>
      <c r="E72" s="25">
        <f>E43+E53+E61+E65+E70</f>
        <v>71600.710548900024</v>
      </c>
      <c r="F72" s="26">
        <f>F43+F53+F61+F65+F70</f>
        <v>88.557419441595798</v>
      </c>
      <c r="G72" s="26"/>
      <c r="H72" s="26"/>
      <c r="I72" s="25"/>
      <c r="J72" s="14"/>
      <c r="K72" s="14"/>
    </row>
    <row r="73" spans="1:11" x14ac:dyDescent="0.2">
      <c r="A73" s="20"/>
      <c r="B73" s="20"/>
      <c r="C73" s="20"/>
      <c r="D73" s="20"/>
      <c r="E73" s="25"/>
      <c r="F73" s="26"/>
      <c r="G73" s="26"/>
      <c r="H73" s="26"/>
      <c r="I73" s="25"/>
      <c r="J73" s="14"/>
      <c r="K73" s="14"/>
    </row>
    <row r="74" spans="1:11" x14ac:dyDescent="0.2">
      <c r="A74" s="20" t="s">
        <v>221</v>
      </c>
      <c r="B74" s="20"/>
      <c r="C74" s="20"/>
      <c r="D74" s="20"/>
      <c r="E74" s="51">
        <v>2081.1274749999998</v>
      </c>
      <c r="F74" s="51">
        <f>E74/E78*100</f>
        <v>2.573986728653149</v>
      </c>
      <c r="G74" s="51"/>
      <c r="H74" s="51"/>
      <c r="I74" s="25"/>
      <c r="J74" s="14"/>
      <c r="K74" s="14"/>
    </row>
    <row r="75" spans="1:11" x14ac:dyDescent="0.2">
      <c r="A75" s="20"/>
      <c r="B75" s="20"/>
      <c r="C75" s="20"/>
      <c r="D75" s="20"/>
      <c r="E75" s="25"/>
      <c r="F75" s="26"/>
      <c r="G75" s="26"/>
      <c r="H75" s="26"/>
      <c r="I75" s="25"/>
      <c r="J75" s="14"/>
      <c r="K75" s="14"/>
    </row>
    <row r="76" spans="1:11" x14ac:dyDescent="0.2">
      <c r="A76" s="20" t="s">
        <v>36</v>
      </c>
      <c r="B76" s="20"/>
      <c r="C76" s="20"/>
      <c r="D76" s="20"/>
      <c r="E76" s="25">
        <f>E78-(E43+E53+E61+E65+E70+E74)</f>
        <v>7170.4620999999752</v>
      </c>
      <c r="F76" s="26">
        <f>F78-(F43+F53+F61+F65+F70+F74)</f>
        <v>8.8685938297510489</v>
      </c>
      <c r="G76" s="26"/>
      <c r="H76" s="26"/>
      <c r="I76" s="25"/>
      <c r="J76" s="14"/>
      <c r="K76" s="14"/>
    </row>
    <row r="77" spans="1:11" x14ac:dyDescent="0.2">
      <c r="A77" s="21"/>
      <c r="B77" s="21"/>
      <c r="C77" s="21"/>
      <c r="D77" s="21"/>
      <c r="E77" s="22"/>
      <c r="F77" s="23"/>
      <c r="G77" s="23"/>
      <c r="H77" s="23"/>
      <c r="I77" s="22"/>
    </row>
    <row r="78" spans="1:11" x14ac:dyDescent="0.2">
      <c r="A78" s="27" t="s">
        <v>35</v>
      </c>
      <c r="B78" s="27"/>
      <c r="C78" s="27"/>
      <c r="D78" s="27"/>
      <c r="E78" s="28">
        <v>80852.3001239</v>
      </c>
      <c r="F78" s="29">
        <v>100</v>
      </c>
      <c r="G78" s="29"/>
      <c r="H78" s="29"/>
      <c r="I78" s="28"/>
      <c r="J78" s="14"/>
      <c r="K78" s="14"/>
    </row>
    <row r="80" spans="1:11" x14ac:dyDescent="0.2">
      <c r="A80" s="14" t="s">
        <v>60</v>
      </c>
    </row>
    <row r="81" spans="1:4" x14ac:dyDescent="0.2">
      <c r="A81" s="14" t="s">
        <v>37</v>
      </c>
    </row>
    <row r="82" spans="1:4" x14ac:dyDescent="0.2">
      <c r="A82" s="14"/>
    </row>
    <row r="83" spans="1:4" x14ac:dyDescent="0.2">
      <c r="A83" s="14" t="s">
        <v>38</v>
      </c>
    </row>
    <row r="84" spans="1:4" x14ac:dyDescent="0.2">
      <c r="A84" s="14" t="s">
        <v>39</v>
      </c>
    </row>
    <row r="85" spans="1:4" x14ac:dyDescent="0.2">
      <c r="A85" s="14" t="s">
        <v>40</v>
      </c>
      <c r="B85" s="14"/>
      <c r="C85" s="30" t="s">
        <v>1288</v>
      </c>
      <c r="D85" s="14" t="s">
        <v>41</v>
      </c>
    </row>
    <row r="86" spans="1:4" x14ac:dyDescent="0.2">
      <c r="A86" s="7" t="s">
        <v>78</v>
      </c>
      <c r="C86" s="50" t="s">
        <v>845</v>
      </c>
      <c r="D86" s="31">
        <v>9.9047999999999998</v>
      </c>
    </row>
    <row r="87" spans="1:4" x14ac:dyDescent="0.2">
      <c r="A87" s="7" t="s">
        <v>80</v>
      </c>
      <c r="C87" s="50" t="s">
        <v>845</v>
      </c>
      <c r="D87" s="31">
        <v>9.9047999999999998</v>
      </c>
    </row>
    <row r="88" spans="1:4" x14ac:dyDescent="0.2">
      <c r="A88" s="7" t="s">
        <v>79</v>
      </c>
      <c r="C88" s="50" t="s">
        <v>845</v>
      </c>
      <c r="D88" s="31">
        <v>9.9161000000000001</v>
      </c>
    </row>
    <row r="89" spans="1:4" x14ac:dyDescent="0.2">
      <c r="A89" s="7" t="s">
        <v>81</v>
      </c>
      <c r="C89" s="50" t="s">
        <v>845</v>
      </c>
      <c r="D89" s="31">
        <v>9.9161000000000001</v>
      </c>
    </row>
    <row r="91" spans="1:4" x14ac:dyDescent="0.2">
      <c r="A91" s="7" t="s">
        <v>43</v>
      </c>
    </row>
    <row r="93" spans="1:4" x14ac:dyDescent="0.2">
      <c r="A93" s="7" t="s">
        <v>1289</v>
      </c>
    </row>
    <row r="95" spans="1:4" x14ac:dyDescent="0.2">
      <c r="A95" s="14" t="s">
        <v>44</v>
      </c>
      <c r="D95" s="30" t="s">
        <v>45</v>
      </c>
    </row>
    <row r="97" spans="1:5" x14ac:dyDescent="0.2">
      <c r="A97" s="38" t="s">
        <v>843</v>
      </c>
      <c r="D97" s="49" t="s">
        <v>848</v>
      </c>
    </row>
    <row r="99" spans="1:5" x14ac:dyDescent="0.2">
      <c r="A99" s="14" t="s">
        <v>839</v>
      </c>
      <c r="D99" s="32">
        <f>-H46</f>
        <v>15.727727201963759</v>
      </c>
    </row>
    <row r="101" spans="1:5" x14ac:dyDescent="0.2">
      <c r="A101" s="14" t="s">
        <v>840</v>
      </c>
      <c r="D101" s="35">
        <v>0.16375562674616556</v>
      </c>
    </row>
    <row r="103" spans="1:5" x14ac:dyDescent="0.2">
      <c r="A103" s="14" t="s">
        <v>841</v>
      </c>
      <c r="D103" s="32">
        <v>2.4675793748511867</v>
      </c>
      <c r="E103" s="10" t="s">
        <v>46</v>
      </c>
    </row>
    <row r="105" spans="1:5" x14ac:dyDescent="0.2">
      <c r="A105" s="14" t="s">
        <v>1215</v>
      </c>
    </row>
    <row r="107" spans="1:5" x14ac:dyDescent="0.2">
      <c r="A107" s="38" t="s">
        <v>797</v>
      </c>
    </row>
    <row r="126" spans="1:1" x14ac:dyDescent="0.2">
      <c r="A126" s="38" t="s">
        <v>1197</v>
      </c>
    </row>
    <row r="128" spans="1:1" x14ac:dyDescent="0.2">
      <c r="A128" s="38" t="s">
        <v>798</v>
      </c>
    </row>
  </sheetData>
  <mergeCells count="1">
    <mergeCell ref="A1:I1"/>
  </mergeCells>
  <conditionalFormatting sqref="F2:H3 F5:H102 F104:H65547 G103:H103">
    <cfRule type="cellIs" dxfId="64" priority="4" stopIfTrue="1" operator="between">
      <formula>0.009</formula>
      <formula>-0.009</formula>
    </cfRule>
  </conditionalFormatting>
  <conditionalFormatting sqref="I47">
    <cfRule type="cellIs" dxfId="63" priority="3" stopIfTrue="1" operator="between">
      <formula>0.009</formula>
      <formula>-0.009</formula>
    </cfRule>
  </conditionalFormatting>
  <conditionalFormatting sqref="H47">
    <cfRule type="cellIs" dxfId="62" priority="2" stopIfTrue="1" operator="between">
      <formula>0.009</formula>
      <formula>-0.009</formula>
    </cfRule>
  </conditionalFormatting>
  <conditionalFormatting sqref="F103">
    <cfRule type="cellIs" dxfId="61" priority="1" stopIfTrue="1" operator="between">
      <formula>0.009</formula>
      <formula>-0.009</formula>
    </cfRule>
  </conditionalFormatting>
  <pageMargins left="0.7" right="0.7" top="0.75" bottom="0.75" header="0.3" footer="0.3"/>
  <pageSetup paperSize="9" scale="40" orientation="portrait" r:id="rId1"/>
  <headerFooter>
    <oddFooter>&amp;C&amp;1#&amp;"Calibri"&amp;10&amp;K000000PUBLIC</oddFooter>
    <evenFooter>&amp;LPUBLIC</evenFooter>
    <firstFooter>&amp;LPUBLIC</firstFooter>
  </headerFooter>
  <colBreaks count="1" manualBreakCount="1">
    <brk id="9"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9"/>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3.42578125" style="7" bestFit="1" customWidth="1"/>
    <col min="3" max="3" width="24.2851562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x14ac:dyDescent="0.2">
      <c r="A1" s="86" t="s">
        <v>11</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288</v>
      </c>
      <c r="D4" s="13" t="s">
        <v>1</v>
      </c>
      <c r="E4" s="36" t="s">
        <v>6</v>
      </c>
      <c r="F4" s="12" t="s">
        <v>3</v>
      </c>
    </row>
    <row r="5" spans="1:6" x14ac:dyDescent="0.2">
      <c r="A5" s="16" t="s">
        <v>87</v>
      </c>
      <c r="B5" s="17"/>
      <c r="C5" s="17"/>
      <c r="D5" s="17"/>
      <c r="E5" s="18"/>
      <c r="F5" s="19"/>
    </row>
    <row r="6" spans="1:6" x14ac:dyDescent="0.2">
      <c r="A6" s="20" t="s">
        <v>31</v>
      </c>
      <c r="B6" s="21"/>
      <c r="C6" s="21"/>
      <c r="D6" s="21"/>
      <c r="E6" s="22"/>
      <c r="F6" s="23"/>
    </row>
    <row r="7" spans="1:6" x14ac:dyDescent="0.2">
      <c r="A7" s="21" t="s">
        <v>92</v>
      </c>
      <c r="B7" s="21" t="s">
        <v>91</v>
      </c>
      <c r="C7" s="21" t="s">
        <v>90</v>
      </c>
      <c r="D7" s="24">
        <v>700000</v>
      </c>
      <c r="E7" s="22">
        <v>6034</v>
      </c>
      <c r="F7" s="23">
        <v>7.9582497914286501</v>
      </c>
    </row>
    <row r="8" spans="1:6" x14ac:dyDescent="0.2">
      <c r="A8" s="21" t="s">
        <v>111</v>
      </c>
      <c r="B8" s="21" t="s">
        <v>110</v>
      </c>
      <c r="C8" s="21" t="s">
        <v>90</v>
      </c>
      <c r="D8" s="24">
        <v>800000</v>
      </c>
      <c r="E8" s="22">
        <v>4244.8</v>
      </c>
      <c r="F8" s="23">
        <v>5.5984717790282303</v>
      </c>
    </row>
    <row r="9" spans="1:6" x14ac:dyDescent="0.2">
      <c r="A9" s="21" t="s">
        <v>103</v>
      </c>
      <c r="B9" s="21" t="s">
        <v>102</v>
      </c>
      <c r="C9" s="21" t="s">
        <v>90</v>
      </c>
      <c r="D9" s="24">
        <v>500000</v>
      </c>
      <c r="E9" s="22">
        <v>3666</v>
      </c>
      <c r="F9" s="23">
        <v>4.8350917692040802</v>
      </c>
    </row>
    <row r="10" spans="1:6" x14ac:dyDescent="0.2">
      <c r="A10" s="21" t="s">
        <v>89</v>
      </c>
      <c r="B10" s="21" t="s">
        <v>88</v>
      </c>
      <c r="C10" s="21" t="s">
        <v>90</v>
      </c>
      <c r="D10" s="24">
        <v>250000</v>
      </c>
      <c r="E10" s="22">
        <v>3553.375</v>
      </c>
      <c r="F10" s="23">
        <v>4.6865505224756001</v>
      </c>
    </row>
    <row r="11" spans="1:6" x14ac:dyDescent="0.2">
      <c r="A11" s="21" t="s">
        <v>113</v>
      </c>
      <c r="B11" s="21" t="s">
        <v>112</v>
      </c>
      <c r="C11" s="21" t="s">
        <v>95</v>
      </c>
      <c r="D11" s="24">
        <v>350000</v>
      </c>
      <c r="E11" s="22">
        <v>3263.2249999999999</v>
      </c>
      <c r="F11" s="23">
        <v>4.3038713416696597</v>
      </c>
    </row>
    <row r="12" spans="1:6" x14ac:dyDescent="0.2">
      <c r="A12" s="21" t="s">
        <v>235</v>
      </c>
      <c r="B12" s="21" t="s">
        <v>234</v>
      </c>
      <c r="C12" s="21" t="s">
        <v>156</v>
      </c>
      <c r="D12" s="24">
        <v>190000</v>
      </c>
      <c r="E12" s="22">
        <v>3182.2150000000001</v>
      </c>
      <c r="F12" s="23">
        <v>4.1970271561204999</v>
      </c>
    </row>
    <row r="13" spans="1:6" x14ac:dyDescent="0.2">
      <c r="A13" s="21" t="s">
        <v>118</v>
      </c>
      <c r="B13" s="21" t="s">
        <v>117</v>
      </c>
      <c r="C13" s="21" t="s">
        <v>119</v>
      </c>
      <c r="D13" s="24">
        <v>1900000</v>
      </c>
      <c r="E13" s="22">
        <v>3033.35</v>
      </c>
      <c r="F13" s="23">
        <v>4.00068893020054</v>
      </c>
    </row>
    <row r="14" spans="1:6" x14ac:dyDescent="0.2">
      <c r="A14" s="21" t="s">
        <v>243</v>
      </c>
      <c r="B14" s="21" t="s">
        <v>242</v>
      </c>
      <c r="C14" s="21" t="s">
        <v>124</v>
      </c>
      <c r="D14" s="24">
        <v>2800000</v>
      </c>
      <c r="E14" s="22">
        <v>2826.6</v>
      </c>
      <c r="F14" s="23">
        <v>3.7280061087922101</v>
      </c>
    </row>
    <row r="15" spans="1:6" x14ac:dyDescent="0.2">
      <c r="A15" s="21" t="s">
        <v>245</v>
      </c>
      <c r="B15" s="21" t="s">
        <v>244</v>
      </c>
      <c r="C15" s="21" t="s">
        <v>208</v>
      </c>
      <c r="D15" s="24">
        <v>700000</v>
      </c>
      <c r="E15" s="22">
        <v>2325.4</v>
      </c>
      <c r="F15" s="23">
        <v>3.0669728314531302</v>
      </c>
    </row>
    <row r="16" spans="1:6" x14ac:dyDescent="0.2">
      <c r="A16" s="21" t="s">
        <v>140</v>
      </c>
      <c r="B16" s="21" t="s">
        <v>139</v>
      </c>
      <c r="C16" s="21" t="s">
        <v>95</v>
      </c>
      <c r="D16" s="24">
        <v>225000</v>
      </c>
      <c r="E16" s="22">
        <v>2269.35</v>
      </c>
      <c r="F16" s="23">
        <v>2.99304841965174</v>
      </c>
    </row>
    <row r="17" spans="1:6" x14ac:dyDescent="0.2">
      <c r="A17" s="21" t="s">
        <v>247</v>
      </c>
      <c r="B17" s="21" t="s">
        <v>246</v>
      </c>
      <c r="C17" s="21" t="s">
        <v>248</v>
      </c>
      <c r="D17" s="24">
        <v>1000000</v>
      </c>
      <c r="E17" s="22">
        <v>2122.5</v>
      </c>
      <c r="F17" s="23">
        <v>2.7993677796332999</v>
      </c>
    </row>
    <row r="18" spans="1:6" x14ac:dyDescent="0.2">
      <c r="A18" s="21" t="s">
        <v>250</v>
      </c>
      <c r="B18" s="21" t="s">
        <v>249</v>
      </c>
      <c r="C18" s="21" t="s">
        <v>153</v>
      </c>
      <c r="D18" s="24">
        <v>1000000</v>
      </c>
      <c r="E18" s="22">
        <v>1956.5</v>
      </c>
      <c r="F18" s="23">
        <v>2.5804301817915398</v>
      </c>
    </row>
    <row r="19" spans="1:6" x14ac:dyDescent="0.2">
      <c r="A19" s="21" t="s">
        <v>158</v>
      </c>
      <c r="B19" s="21" t="s">
        <v>157</v>
      </c>
      <c r="C19" s="21" t="s">
        <v>156</v>
      </c>
      <c r="D19" s="24">
        <v>450000</v>
      </c>
      <c r="E19" s="22">
        <v>1849.95</v>
      </c>
      <c r="F19" s="23">
        <v>2.4399012598033498</v>
      </c>
    </row>
    <row r="20" spans="1:6" x14ac:dyDescent="0.2">
      <c r="A20" s="21" t="s">
        <v>252</v>
      </c>
      <c r="B20" s="21" t="s">
        <v>251</v>
      </c>
      <c r="C20" s="21" t="s">
        <v>179</v>
      </c>
      <c r="D20" s="24">
        <v>200000</v>
      </c>
      <c r="E20" s="22">
        <v>1820.9</v>
      </c>
      <c r="F20" s="23">
        <v>2.40158718018104</v>
      </c>
    </row>
    <row r="21" spans="1:6" x14ac:dyDescent="0.2">
      <c r="A21" s="21" t="s">
        <v>254</v>
      </c>
      <c r="B21" s="21" t="s">
        <v>253</v>
      </c>
      <c r="C21" s="21" t="s">
        <v>135</v>
      </c>
      <c r="D21" s="24">
        <v>260000</v>
      </c>
      <c r="E21" s="22">
        <v>1699.36</v>
      </c>
      <c r="F21" s="23">
        <v>2.2412879293275099</v>
      </c>
    </row>
    <row r="22" spans="1:6" x14ac:dyDescent="0.2">
      <c r="A22" s="21" t="s">
        <v>256</v>
      </c>
      <c r="B22" s="21" t="s">
        <v>255</v>
      </c>
      <c r="C22" s="21" t="s">
        <v>119</v>
      </c>
      <c r="D22" s="24">
        <v>800000</v>
      </c>
      <c r="E22" s="22">
        <v>1697.6</v>
      </c>
      <c r="F22" s="23">
        <v>2.2389666632299101</v>
      </c>
    </row>
    <row r="23" spans="1:6" x14ac:dyDescent="0.2">
      <c r="A23" s="21" t="s">
        <v>97</v>
      </c>
      <c r="B23" s="21" t="s">
        <v>96</v>
      </c>
      <c r="C23" s="21" t="s">
        <v>98</v>
      </c>
      <c r="D23" s="24">
        <v>200000</v>
      </c>
      <c r="E23" s="22">
        <v>1599.8</v>
      </c>
      <c r="F23" s="23">
        <v>2.1099781266701298</v>
      </c>
    </row>
    <row r="24" spans="1:6" x14ac:dyDescent="0.2">
      <c r="A24" s="21" t="s">
        <v>258</v>
      </c>
      <c r="B24" s="21" t="s">
        <v>257</v>
      </c>
      <c r="C24" s="21" t="s">
        <v>143</v>
      </c>
      <c r="D24" s="24">
        <v>400000</v>
      </c>
      <c r="E24" s="22">
        <v>1587.2</v>
      </c>
      <c r="F24" s="23">
        <v>2.0933599716532201</v>
      </c>
    </row>
    <row r="25" spans="1:6" x14ac:dyDescent="0.2">
      <c r="A25" s="21" t="s">
        <v>142</v>
      </c>
      <c r="B25" s="21" t="s">
        <v>141</v>
      </c>
      <c r="C25" s="21" t="s">
        <v>143</v>
      </c>
      <c r="D25" s="24">
        <v>1800000</v>
      </c>
      <c r="E25" s="22">
        <v>1566.9</v>
      </c>
      <c r="F25" s="23">
        <v>2.06658627745932</v>
      </c>
    </row>
    <row r="26" spans="1:6" x14ac:dyDescent="0.2">
      <c r="A26" s="21" t="s">
        <v>126</v>
      </c>
      <c r="B26" s="21" t="s">
        <v>125</v>
      </c>
      <c r="C26" s="21" t="s">
        <v>127</v>
      </c>
      <c r="D26" s="24">
        <v>350000</v>
      </c>
      <c r="E26" s="22">
        <v>1441.65</v>
      </c>
      <c r="F26" s="23">
        <v>1.90139390318414</v>
      </c>
    </row>
    <row r="27" spans="1:6" x14ac:dyDescent="0.2">
      <c r="A27" s="21" t="s">
        <v>184</v>
      </c>
      <c r="B27" s="21" t="s">
        <v>183</v>
      </c>
      <c r="C27" s="21" t="s">
        <v>143</v>
      </c>
      <c r="D27" s="24">
        <v>600000</v>
      </c>
      <c r="E27" s="22">
        <v>1385.7</v>
      </c>
      <c r="F27" s="23">
        <v>1.8276013815019301</v>
      </c>
    </row>
    <row r="28" spans="1:6" x14ac:dyDescent="0.2">
      <c r="A28" s="21" t="s">
        <v>149</v>
      </c>
      <c r="B28" s="21" t="s">
        <v>148</v>
      </c>
      <c r="C28" s="21" t="s">
        <v>150</v>
      </c>
      <c r="D28" s="24">
        <v>531296</v>
      </c>
      <c r="E28" s="22">
        <v>1291.314928</v>
      </c>
      <c r="F28" s="23">
        <v>1.7031167975513299</v>
      </c>
    </row>
    <row r="29" spans="1:6" x14ac:dyDescent="0.2">
      <c r="A29" s="21" t="s">
        <v>260</v>
      </c>
      <c r="B29" s="21" t="s">
        <v>259</v>
      </c>
      <c r="C29" s="21" t="s">
        <v>150</v>
      </c>
      <c r="D29" s="24">
        <v>275000</v>
      </c>
      <c r="E29" s="22">
        <v>1291.125</v>
      </c>
      <c r="F29" s="23">
        <v>1.7028663012857701</v>
      </c>
    </row>
    <row r="30" spans="1:6" x14ac:dyDescent="0.2">
      <c r="A30" s="21" t="s">
        <v>262</v>
      </c>
      <c r="B30" s="21" t="s">
        <v>261</v>
      </c>
      <c r="C30" s="21" t="s">
        <v>109</v>
      </c>
      <c r="D30" s="24">
        <v>420000</v>
      </c>
      <c r="E30" s="22">
        <v>1280.1600000000001</v>
      </c>
      <c r="F30" s="23">
        <v>1.68840454971748</v>
      </c>
    </row>
    <row r="31" spans="1:6" x14ac:dyDescent="0.2">
      <c r="A31" s="21" t="s">
        <v>264</v>
      </c>
      <c r="B31" s="21" t="s">
        <v>263</v>
      </c>
      <c r="C31" s="21" t="s">
        <v>156</v>
      </c>
      <c r="D31" s="24">
        <v>50000</v>
      </c>
      <c r="E31" s="22">
        <v>1207.825</v>
      </c>
      <c r="F31" s="23">
        <v>1.59300183200734</v>
      </c>
    </row>
    <row r="32" spans="1:6" x14ac:dyDescent="0.2">
      <c r="A32" s="21" t="s">
        <v>266</v>
      </c>
      <c r="B32" s="21" t="s">
        <v>265</v>
      </c>
      <c r="C32" s="21" t="s">
        <v>109</v>
      </c>
      <c r="D32" s="24">
        <v>1800000</v>
      </c>
      <c r="E32" s="22">
        <v>1205.0999999999999</v>
      </c>
      <c r="F32" s="23">
        <v>1.5894078262596401</v>
      </c>
    </row>
    <row r="33" spans="1:9" x14ac:dyDescent="0.2">
      <c r="A33" s="21" t="s">
        <v>132</v>
      </c>
      <c r="B33" s="21" t="s">
        <v>131</v>
      </c>
      <c r="C33" s="21" t="s">
        <v>90</v>
      </c>
      <c r="D33" s="24">
        <v>100000</v>
      </c>
      <c r="E33" s="22">
        <v>1185.2</v>
      </c>
      <c r="F33" s="23">
        <v>1.5631616925424601</v>
      </c>
    </row>
    <row r="34" spans="1:9" x14ac:dyDescent="0.2">
      <c r="A34" s="21" t="s">
        <v>268</v>
      </c>
      <c r="B34" s="21" t="s">
        <v>267</v>
      </c>
      <c r="C34" s="21" t="s">
        <v>135</v>
      </c>
      <c r="D34" s="24">
        <v>50000</v>
      </c>
      <c r="E34" s="22">
        <v>1143.875</v>
      </c>
      <c r="F34" s="23">
        <v>1.5086581007905899</v>
      </c>
    </row>
    <row r="35" spans="1:9" x14ac:dyDescent="0.2">
      <c r="A35" s="21" t="s">
        <v>270</v>
      </c>
      <c r="B35" s="21" t="s">
        <v>269</v>
      </c>
      <c r="C35" s="21" t="s">
        <v>127</v>
      </c>
      <c r="D35" s="24">
        <v>50000</v>
      </c>
      <c r="E35" s="22">
        <v>1102.825</v>
      </c>
      <c r="F35" s="23">
        <v>1.45451720686647</v>
      </c>
    </row>
    <row r="36" spans="1:9" x14ac:dyDescent="0.2">
      <c r="A36" s="21" t="s">
        <v>272</v>
      </c>
      <c r="B36" s="21" t="s">
        <v>271</v>
      </c>
      <c r="C36" s="21" t="s">
        <v>273</v>
      </c>
      <c r="D36" s="24">
        <v>130000</v>
      </c>
      <c r="E36" s="22">
        <v>1053.9100000000001</v>
      </c>
      <c r="F36" s="23">
        <v>1.3900031550687</v>
      </c>
    </row>
    <row r="37" spans="1:9" x14ac:dyDescent="0.2">
      <c r="A37" s="21" t="s">
        <v>172</v>
      </c>
      <c r="B37" s="21" t="s">
        <v>171</v>
      </c>
      <c r="C37" s="21" t="s">
        <v>173</v>
      </c>
      <c r="D37" s="24">
        <v>600000</v>
      </c>
      <c r="E37" s="22">
        <v>941.7</v>
      </c>
      <c r="F37" s="23">
        <v>1.2420092523348301</v>
      </c>
    </row>
    <row r="38" spans="1:9" x14ac:dyDescent="0.2">
      <c r="A38" s="21" t="s">
        <v>123</v>
      </c>
      <c r="B38" s="21" t="s">
        <v>122</v>
      </c>
      <c r="C38" s="21" t="s">
        <v>124</v>
      </c>
      <c r="D38" s="24">
        <v>40000</v>
      </c>
      <c r="E38" s="22">
        <v>937.94</v>
      </c>
      <c r="F38" s="23">
        <v>1.2370501838535899</v>
      </c>
    </row>
    <row r="39" spans="1:9" x14ac:dyDescent="0.2">
      <c r="A39" s="21" t="s">
        <v>275</v>
      </c>
      <c r="B39" s="21" t="s">
        <v>274</v>
      </c>
      <c r="C39" s="21" t="s">
        <v>90</v>
      </c>
      <c r="D39" s="24">
        <v>500000</v>
      </c>
      <c r="E39" s="22">
        <v>870.5</v>
      </c>
      <c r="F39" s="23">
        <v>1.1481034874774001</v>
      </c>
    </row>
    <row r="40" spans="1:9" x14ac:dyDescent="0.2">
      <c r="A40" s="21" t="s">
        <v>277</v>
      </c>
      <c r="B40" s="21" t="s">
        <v>276</v>
      </c>
      <c r="C40" s="21" t="s">
        <v>116</v>
      </c>
      <c r="D40" s="24">
        <v>120000</v>
      </c>
      <c r="E40" s="22">
        <v>815.82</v>
      </c>
      <c r="F40" s="23">
        <v>1.0759859703087999</v>
      </c>
    </row>
    <row r="41" spans="1:9" x14ac:dyDescent="0.2">
      <c r="A41" s="21" t="s">
        <v>175</v>
      </c>
      <c r="B41" s="21" t="s">
        <v>174</v>
      </c>
      <c r="C41" s="21" t="s">
        <v>176</v>
      </c>
      <c r="D41" s="24">
        <v>100000</v>
      </c>
      <c r="E41" s="22">
        <v>792.9</v>
      </c>
      <c r="F41" s="23">
        <v>1.0457567549923401</v>
      </c>
    </row>
    <row r="42" spans="1:9" x14ac:dyDescent="0.2">
      <c r="A42" s="21" t="s">
        <v>279</v>
      </c>
      <c r="B42" s="21" t="s">
        <v>278</v>
      </c>
      <c r="C42" s="21" t="s">
        <v>195</v>
      </c>
      <c r="D42" s="24">
        <v>230000</v>
      </c>
      <c r="E42" s="22">
        <v>776.02</v>
      </c>
      <c r="F42" s="23">
        <v>1.02349370287445</v>
      </c>
    </row>
    <row r="43" spans="1:9" x14ac:dyDescent="0.2">
      <c r="A43" s="21" t="s">
        <v>281</v>
      </c>
      <c r="B43" s="21" t="s">
        <v>280</v>
      </c>
      <c r="C43" s="21" t="s">
        <v>282</v>
      </c>
      <c r="D43" s="24">
        <v>600000</v>
      </c>
      <c r="E43" s="22">
        <v>760.8</v>
      </c>
      <c r="F43" s="23">
        <v>1.00342002673499</v>
      </c>
    </row>
    <row r="44" spans="1:9" x14ac:dyDescent="0.2">
      <c r="A44" s="21" t="s">
        <v>284</v>
      </c>
      <c r="B44" s="21" t="s">
        <v>283</v>
      </c>
      <c r="C44" s="21" t="s">
        <v>153</v>
      </c>
      <c r="D44" s="24">
        <v>17059</v>
      </c>
      <c r="E44" s="22">
        <v>601.79887250000002</v>
      </c>
      <c r="F44" s="23">
        <v>0.79371325017486205</v>
      </c>
    </row>
    <row r="45" spans="1:9" x14ac:dyDescent="0.2">
      <c r="A45" s="21" t="s">
        <v>286</v>
      </c>
      <c r="B45" s="21" t="s">
        <v>285</v>
      </c>
      <c r="C45" s="21" t="s">
        <v>287</v>
      </c>
      <c r="D45" s="24">
        <v>275000</v>
      </c>
      <c r="E45" s="22">
        <v>578.32500000000005</v>
      </c>
      <c r="F45" s="23">
        <v>0.76275353175803295</v>
      </c>
    </row>
    <row r="46" spans="1:9" x14ac:dyDescent="0.2">
      <c r="A46" s="20" t="s">
        <v>32</v>
      </c>
      <c r="B46" s="20"/>
      <c r="C46" s="20"/>
      <c r="D46" s="20"/>
      <c r="E46" s="25">
        <f>SUM(E7:E45)</f>
        <v>70963.51380049999</v>
      </c>
      <c r="F46" s="26">
        <f>SUM(F7:F45)</f>
        <v>93.593862927058794</v>
      </c>
      <c r="G46" s="14"/>
      <c r="H46" s="14"/>
      <c r="I46" s="14"/>
    </row>
    <row r="47" spans="1:9" x14ac:dyDescent="0.2">
      <c r="A47" s="21"/>
      <c r="B47" s="21"/>
      <c r="C47" s="21"/>
      <c r="D47" s="21"/>
      <c r="E47" s="22"/>
      <c r="F47" s="23"/>
    </row>
    <row r="48" spans="1:9" x14ac:dyDescent="0.2">
      <c r="A48" s="20" t="s">
        <v>34</v>
      </c>
      <c r="B48" s="20"/>
      <c r="C48" s="20"/>
      <c r="D48" s="20"/>
      <c r="E48" s="25">
        <f>E46</f>
        <v>70963.51380049999</v>
      </c>
      <c r="F48" s="26">
        <f>F46</f>
        <v>93.593862927058794</v>
      </c>
      <c r="G48" s="14"/>
      <c r="H48" s="14"/>
      <c r="I48" s="14"/>
    </row>
    <row r="49" spans="1:9" x14ac:dyDescent="0.2">
      <c r="A49" s="20"/>
      <c r="B49" s="20"/>
      <c r="C49" s="20"/>
      <c r="D49" s="20"/>
      <c r="E49" s="25"/>
      <c r="F49" s="26"/>
      <c r="G49" s="14"/>
      <c r="H49" s="14"/>
      <c r="I49" s="14"/>
    </row>
    <row r="50" spans="1:9" x14ac:dyDescent="0.2">
      <c r="A50" s="20" t="s">
        <v>36</v>
      </c>
      <c r="B50" s="20"/>
      <c r="C50" s="20"/>
      <c r="D50" s="20"/>
      <c r="E50" s="25">
        <f>E52-(E46)</f>
        <v>4857.177408500007</v>
      </c>
      <c r="F50" s="26">
        <f>F52-(F46)</f>
        <v>6.4061370729412062</v>
      </c>
      <c r="G50" s="14"/>
      <c r="H50" s="14"/>
      <c r="I50" s="14"/>
    </row>
    <row r="51" spans="1:9" x14ac:dyDescent="0.2">
      <c r="A51" s="20"/>
      <c r="B51" s="20"/>
      <c r="C51" s="20"/>
      <c r="D51" s="20"/>
      <c r="E51" s="25"/>
      <c r="F51" s="26"/>
      <c r="G51" s="14"/>
      <c r="H51" s="14"/>
      <c r="I51" s="14"/>
    </row>
    <row r="52" spans="1:9" x14ac:dyDescent="0.2">
      <c r="A52" s="27" t="s">
        <v>35</v>
      </c>
      <c r="B52" s="27"/>
      <c r="C52" s="27"/>
      <c r="D52" s="27"/>
      <c r="E52" s="28">
        <v>75820.691208999997</v>
      </c>
      <c r="F52" s="29">
        <v>100</v>
      </c>
      <c r="G52" s="14"/>
      <c r="H52" s="14"/>
      <c r="I52" s="14"/>
    </row>
    <row r="55" spans="1:9" x14ac:dyDescent="0.2">
      <c r="A55" s="14" t="s">
        <v>38</v>
      </c>
    </row>
    <row r="56" spans="1:9" x14ac:dyDescent="0.2">
      <c r="A56" s="14" t="s">
        <v>39</v>
      </c>
    </row>
    <row r="57" spans="1:9" x14ac:dyDescent="0.2">
      <c r="A57" s="14" t="s">
        <v>40</v>
      </c>
      <c r="B57" s="14"/>
      <c r="C57" s="30" t="s">
        <v>42</v>
      </c>
      <c r="D57" s="14" t="s">
        <v>41</v>
      </c>
    </row>
    <row r="58" spans="1:9" x14ac:dyDescent="0.2">
      <c r="A58" s="7" t="s">
        <v>78</v>
      </c>
      <c r="C58" s="31">
        <v>398.41609999999997</v>
      </c>
      <c r="D58" s="31">
        <v>426.21300000000002</v>
      </c>
    </row>
    <row r="59" spans="1:9" x14ac:dyDescent="0.2">
      <c r="A59" s="7" t="s">
        <v>80</v>
      </c>
      <c r="C59" s="31">
        <v>73.478700000000003</v>
      </c>
      <c r="D59" s="31">
        <v>78.605099999999993</v>
      </c>
    </row>
    <row r="60" spans="1:9" x14ac:dyDescent="0.2">
      <c r="A60" s="7" t="s">
        <v>79</v>
      </c>
      <c r="C60" s="31">
        <v>427.52109999999999</v>
      </c>
      <c r="D60" s="31">
        <v>459.6567</v>
      </c>
    </row>
    <row r="61" spans="1:9" x14ac:dyDescent="0.2">
      <c r="A61" s="7" t="s">
        <v>81</v>
      </c>
      <c r="C61" s="31">
        <v>81.429599999999994</v>
      </c>
      <c r="D61" s="31">
        <v>87.536900000000003</v>
      </c>
    </row>
    <row r="63" spans="1:9" x14ac:dyDescent="0.2">
      <c r="A63" s="7" t="s">
        <v>43</v>
      </c>
    </row>
    <row r="65" spans="1:4" x14ac:dyDescent="0.2">
      <c r="A65" s="14" t="s">
        <v>44</v>
      </c>
      <c r="D65" s="30" t="s">
        <v>45</v>
      </c>
    </row>
    <row r="67" spans="1:4" x14ac:dyDescent="0.2">
      <c r="A67" s="14" t="s">
        <v>222</v>
      </c>
      <c r="D67" s="35">
        <v>0.17863373230172799</v>
      </c>
    </row>
    <row r="69" spans="1:4" x14ac:dyDescent="0.2">
      <c r="A69" s="14" t="s">
        <v>801</v>
      </c>
    </row>
    <row r="70" spans="1:4" x14ac:dyDescent="0.2">
      <c r="A70" s="37"/>
    </row>
    <row r="71" spans="1:4" x14ac:dyDescent="0.2">
      <c r="A71" s="38" t="s">
        <v>797</v>
      </c>
    </row>
    <row r="72" spans="1:4" x14ac:dyDescent="0.2">
      <c r="A72" s="39"/>
    </row>
    <row r="73" spans="1:4" x14ac:dyDescent="0.2">
      <c r="A73" s="40"/>
    </row>
    <row r="74" spans="1:4" x14ac:dyDescent="0.2">
      <c r="A74" s="40"/>
    </row>
    <row r="75" spans="1:4" x14ac:dyDescent="0.2">
      <c r="A75" s="40"/>
    </row>
    <row r="76" spans="1:4" x14ac:dyDescent="0.2">
      <c r="A76" s="40"/>
    </row>
    <row r="77" spans="1:4" x14ac:dyDescent="0.2">
      <c r="A77" s="40"/>
    </row>
    <row r="78" spans="1:4" x14ac:dyDescent="0.2">
      <c r="A78" s="40"/>
    </row>
    <row r="79" spans="1:4" x14ac:dyDescent="0.2">
      <c r="A79" s="40"/>
    </row>
    <row r="80" spans="1:4" x14ac:dyDescent="0.2">
      <c r="A80" s="40"/>
    </row>
    <row r="81" spans="1:1" x14ac:dyDescent="0.2">
      <c r="A81" s="40"/>
    </row>
    <row r="82" spans="1:1" x14ac:dyDescent="0.2">
      <c r="A82" s="40"/>
    </row>
    <row r="83" spans="1:1" x14ac:dyDescent="0.2">
      <c r="A83" s="40"/>
    </row>
    <row r="84" spans="1:1" x14ac:dyDescent="0.2">
      <c r="A84" s="40"/>
    </row>
    <row r="85" spans="1:1" x14ac:dyDescent="0.2">
      <c r="A85" s="38" t="s">
        <v>802</v>
      </c>
    </row>
    <row r="86" spans="1:1" x14ac:dyDescent="0.2">
      <c r="A86" s="40"/>
    </row>
    <row r="87" spans="1:1" x14ac:dyDescent="0.2">
      <c r="A87" s="38" t="s">
        <v>798</v>
      </c>
    </row>
    <row r="88" spans="1:1" x14ac:dyDescent="0.2">
      <c r="A88" s="40"/>
    </row>
    <row r="89" spans="1:1" x14ac:dyDescent="0.2">
      <c r="A89" s="40"/>
    </row>
    <row r="90" spans="1:1" x14ac:dyDescent="0.2">
      <c r="A90" s="40"/>
    </row>
    <row r="91" spans="1:1" x14ac:dyDescent="0.2">
      <c r="A91" s="40"/>
    </row>
    <row r="92" spans="1:1" x14ac:dyDescent="0.2">
      <c r="A92" s="40"/>
    </row>
    <row r="93" spans="1:1" x14ac:dyDescent="0.2">
      <c r="A93" s="40"/>
    </row>
    <row r="94" spans="1:1" x14ac:dyDescent="0.2">
      <c r="A94" s="40"/>
    </row>
    <row r="95" spans="1:1" x14ac:dyDescent="0.2">
      <c r="A95" s="40"/>
    </row>
    <row r="96" spans="1:1" x14ac:dyDescent="0.2">
      <c r="A96" s="40"/>
    </row>
    <row r="97" spans="1:1" x14ac:dyDescent="0.2">
      <c r="A97" s="40"/>
    </row>
    <row r="98" spans="1:1" x14ac:dyDescent="0.2">
      <c r="A98" s="40"/>
    </row>
    <row r="99" spans="1:1" x14ac:dyDescent="0.2">
      <c r="A99" s="40"/>
    </row>
  </sheetData>
  <mergeCells count="1">
    <mergeCell ref="A1:F1"/>
  </mergeCells>
  <conditionalFormatting sqref="F2:F3 F5:F68">
    <cfRule type="cellIs" dxfId="60" priority="2" stopIfTrue="1" operator="between">
      <formula>0.009</formula>
      <formula>-0.009</formula>
    </cfRule>
  </conditionalFormatting>
  <conditionalFormatting sqref="F69:F201">
    <cfRule type="cellIs" dxfId="59" priority="1" stopIfTrue="1" operator="between">
      <formula>0.009</formula>
      <formula>-0.009</formula>
    </cfRule>
  </conditionalFormatting>
  <hyperlinks>
    <hyperlink ref="A70"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scale="58" orientation="portrait" r:id="rId2"/>
  <headerFooter>
    <oddFooter>&amp;C&amp;1#&amp;"Calibri"&amp;10&amp;K000000PUBLIC</oddFooter>
    <evenFooter>&amp;LPUBLIC</evenFooter>
    <firstFooter>&amp;LPUBLIC</firstFooter>
  </headerFooter>
  <colBreaks count="1" manualBreakCount="1">
    <brk id="6" max="1048575" man="1"/>
  </col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08"/>
  <sheetViews>
    <sheetView view="pageBreakPreview" zoomScaleNormal="100" zoomScaleSheetLayoutView="100" workbookViewId="0">
      <selection sqref="A1:F1"/>
    </sheetView>
  </sheetViews>
  <sheetFormatPr defaultColWidth="9.140625" defaultRowHeight="11.25" x14ac:dyDescent="0.2"/>
  <cols>
    <col min="1" max="1" width="40.5703125" style="7" bestFit="1" customWidth="1"/>
    <col min="2" max="2" width="39.28515625" style="7" bestFit="1" customWidth="1"/>
    <col min="3" max="3" width="24.710937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x14ac:dyDescent="0.2">
      <c r="A1" s="86" t="s">
        <v>12</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288</v>
      </c>
      <c r="D4" s="13" t="s">
        <v>1</v>
      </c>
      <c r="E4" s="36" t="s">
        <v>6</v>
      </c>
      <c r="F4" s="12" t="s">
        <v>3</v>
      </c>
    </row>
    <row r="5" spans="1:6" x14ac:dyDescent="0.2">
      <c r="A5" s="16" t="s">
        <v>87</v>
      </c>
      <c r="B5" s="17"/>
      <c r="C5" s="17"/>
      <c r="D5" s="17"/>
      <c r="E5" s="18"/>
      <c r="F5" s="19"/>
    </row>
    <row r="6" spans="1:6" x14ac:dyDescent="0.2">
      <c r="A6" s="20" t="s">
        <v>31</v>
      </c>
      <c r="B6" s="21"/>
      <c r="C6" s="21"/>
      <c r="D6" s="21"/>
      <c r="E6" s="22"/>
      <c r="F6" s="23"/>
    </row>
    <row r="7" spans="1:6" x14ac:dyDescent="0.2">
      <c r="A7" s="21" t="s">
        <v>256</v>
      </c>
      <c r="B7" s="21" t="s">
        <v>255</v>
      </c>
      <c r="C7" s="21" t="s">
        <v>119</v>
      </c>
      <c r="D7" s="24">
        <v>4000000</v>
      </c>
      <c r="E7" s="22">
        <v>8488</v>
      </c>
      <c r="F7" s="23">
        <v>6.7634651287374803</v>
      </c>
    </row>
    <row r="8" spans="1:6" x14ac:dyDescent="0.2">
      <c r="A8" s="21" t="s">
        <v>94</v>
      </c>
      <c r="B8" s="21" t="s">
        <v>93</v>
      </c>
      <c r="C8" s="21" t="s">
        <v>95</v>
      </c>
      <c r="D8" s="24">
        <v>500000</v>
      </c>
      <c r="E8" s="22">
        <v>7067.25</v>
      </c>
      <c r="F8" s="23">
        <v>5.6313735781185201</v>
      </c>
    </row>
    <row r="9" spans="1:6" x14ac:dyDescent="0.2">
      <c r="A9" s="21" t="s">
        <v>113</v>
      </c>
      <c r="B9" s="21" t="s">
        <v>112</v>
      </c>
      <c r="C9" s="21" t="s">
        <v>95</v>
      </c>
      <c r="D9" s="24">
        <v>700000</v>
      </c>
      <c r="E9" s="22">
        <v>6526.45</v>
      </c>
      <c r="F9" s="23">
        <v>5.2004496924421204</v>
      </c>
    </row>
    <row r="10" spans="1:6" x14ac:dyDescent="0.2">
      <c r="A10" s="21" t="s">
        <v>118</v>
      </c>
      <c r="B10" s="21" t="s">
        <v>117</v>
      </c>
      <c r="C10" s="21" t="s">
        <v>119</v>
      </c>
      <c r="D10" s="24">
        <v>3800000</v>
      </c>
      <c r="E10" s="22">
        <v>6066.7</v>
      </c>
      <c r="F10" s="23">
        <v>4.8341086117473697</v>
      </c>
    </row>
    <row r="11" spans="1:6" x14ac:dyDescent="0.2">
      <c r="A11" s="21" t="s">
        <v>290</v>
      </c>
      <c r="B11" s="21" t="s">
        <v>289</v>
      </c>
      <c r="C11" s="21" t="s">
        <v>119</v>
      </c>
      <c r="D11" s="24">
        <v>15000000</v>
      </c>
      <c r="E11" s="22">
        <v>5355</v>
      </c>
      <c r="F11" s="23">
        <v>4.2670070410449101</v>
      </c>
    </row>
    <row r="12" spans="1:6" x14ac:dyDescent="0.2">
      <c r="A12" s="21" t="s">
        <v>245</v>
      </c>
      <c r="B12" s="21" t="s">
        <v>244</v>
      </c>
      <c r="C12" s="21" t="s">
        <v>208</v>
      </c>
      <c r="D12" s="24">
        <v>1500000</v>
      </c>
      <c r="E12" s="22">
        <v>4983</v>
      </c>
      <c r="F12" s="23">
        <v>3.97058750430006</v>
      </c>
    </row>
    <row r="13" spans="1:6" x14ac:dyDescent="0.2">
      <c r="A13" s="21" t="s">
        <v>207</v>
      </c>
      <c r="B13" s="21" t="s">
        <v>206</v>
      </c>
      <c r="C13" s="21" t="s">
        <v>208</v>
      </c>
      <c r="D13" s="24">
        <v>180000</v>
      </c>
      <c r="E13" s="22">
        <v>4853.6099999999997</v>
      </c>
      <c r="F13" s="23">
        <v>3.8674860960758202</v>
      </c>
    </row>
    <row r="14" spans="1:6" x14ac:dyDescent="0.2">
      <c r="A14" s="21" t="s">
        <v>142</v>
      </c>
      <c r="B14" s="21" t="s">
        <v>141</v>
      </c>
      <c r="C14" s="21" t="s">
        <v>143</v>
      </c>
      <c r="D14" s="24">
        <v>5250000</v>
      </c>
      <c r="E14" s="22">
        <v>4570.125</v>
      </c>
      <c r="F14" s="23">
        <v>3.6415976757152899</v>
      </c>
    </row>
    <row r="15" spans="1:6" x14ac:dyDescent="0.2">
      <c r="A15" s="21" t="s">
        <v>140</v>
      </c>
      <c r="B15" s="21" t="s">
        <v>139</v>
      </c>
      <c r="C15" s="21" t="s">
        <v>95</v>
      </c>
      <c r="D15" s="24">
        <v>400000</v>
      </c>
      <c r="E15" s="22">
        <v>4034.4</v>
      </c>
      <c r="F15" s="23">
        <v>3.2147176856006698</v>
      </c>
    </row>
    <row r="16" spans="1:6" x14ac:dyDescent="0.2">
      <c r="A16" s="21" t="s">
        <v>247</v>
      </c>
      <c r="B16" s="21" t="s">
        <v>246</v>
      </c>
      <c r="C16" s="21" t="s">
        <v>248</v>
      </c>
      <c r="D16" s="24">
        <v>1900000</v>
      </c>
      <c r="E16" s="22">
        <v>4032.75</v>
      </c>
      <c r="F16" s="23">
        <v>3.2134029215263999</v>
      </c>
    </row>
    <row r="17" spans="1:6" x14ac:dyDescent="0.2">
      <c r="A17" s="21" t="s">
        <v>281</v>
      </c>
      <c r="B17" s="21" t="s">
        <v>280</v>
      </c>
      <c r="C17" s="21" t="s">
        <v>282</v>
      </c>
      <c r="D17" s="24">
        <v>3000000</v>
      </c>
      <c r="E17" s="22">
        <v>3804</v>
      </c>
      <c r="F17" s="23">
        <v>3.0311288112296602</v>
      </c>
    </row>
    <row r="18" spans="1:6" x14ac:dyDescent="0.2">
      <c r="A18" s="21" t="s">
        <v>235</v>
      </c>
      <c r="B18" s="21" t="s">
        <v>234</v>
      </c>
      <c r="C18" s="21" t="s">
        <v>156</v>
      </c>
      <c r="D18" s="24">
        <v>220000</v>
      </c>
      <c r="E18" s="22">
        <v>3684.67</v>
      </c>
      <c r="F18" s="23">
        <v>2.93604347972492</v>
      </c>
    </row>
    <row r="19" spans="1:6" x14ac:dyDescent="0.2">
      <c r="A19" s="21" t="s">
        <v>284</v>
      </c>
      <c r="B19" s="21" t="s">
        <v>283</v>
      </c>
      <c r="C19" s="21" t="s">
        <v>153</v>
      </c>
      <c r="D19" s="24">
        <v>100000</v>
      </c>
      <c r="E19" s="22">
        <v>3527.75</v>
      </c>
      <c r="F19" s="23">
        <v>2.8110054321281401</v>
      </c>
    </row>
    <row r="20" spans="1:6" x14ac:dyDescent="0.2">
      <c r="A20" s="21" t="s">
        <v>292</v>
      </c>
      <c r="B20" s="21" t="s">
        <v>291</v>
      </c>
      <c r="C20" s="21" t="s">
        <v>143</v>
      </c>
      <c r="D20" s="24">
        <v>1700000</v>
      </c>
      <c r="E20" s="22">
        <v>3398.3</v>
      </c>
      <c r="F20" s="23">
        <v>2.7078562143011999</v>
      </c>
    </row>
    <row r="21" spans="1:6" x14ac:dyDescent="0.2">
      <c r="A21" s="21" t="s">
        <v>270</v>
      </c>
      <c r="B21" s="21" t="s">
        <v>269</v>
      </c>
      <c r="C21" s="21" t="s">
        <v>127</v>
      </c>
      <c r="D21" s="24">
        <v>135700</v>
      </c>
      <c r="E21" s="22">
        <v>2993.0670500000001</v>
      </c>
      <c r="F21" s="23">
        <v>2.3849557752884301</v>
      </c>
    </row>
    <row r="22" spans="1:6" x14ac:dyDescent="0.2">
      <c r="A22" s="21" t="s">
        <v>243</v>
      </c>
      <c r="B22" s="21" t="s">
        <v>242</v>
      </c>
      <c r="C22" s="21" t="s">
        <v>124</v>
      </c>
      <c r="D22" s="24">
        <v>2464497</v>
      </c>
      <c r="E22" s="22">
        <v>2487.9097219999999</v>
      </c>
      <c r="F22" s="23">
        <v>1.9824329227372699</v>
      </c>
    </row>
    <row r="23" spans="1:6" x14ac:dyDescent="0.2">
      <c r="A23" s="21" t="s">
        <v>186</v>
      </c>
      <c r="B23" s="21" t="s">
        <v>185</v>
      </c>
      <c r="C23" s="21" t="s">
        <v>109</v>
      </c>
      <c r="D23" s="24">
        <v>1150000</v>
      </c>
      <c r="E23" s="22">
        <v>2487.4499999999998</v>
      </c>
      <c r="F23" s="23">
        <v>1.9820666039677299</v>
      </c>
    </row>
    <row r="24" spans="1:6" x14ac:dyDescent="0.2">
      <c r="A24" s="21" t="s">
        <v>294</v>
      </c>
      <c r="B24" s="21" t="s">
        <v>293</v>
      </c>
      <c r="C24" s="21" t="s">
        <v>179</v>
      </c>
      <c r="D24" s="24">
        <v>150000</v>
      </c>
      <c r="E24" s="22">
        <v>2444.1</v>
      </c>
      <c r="F24" s="23">
        <v>1.94752416601641</v>
      </c>
    </row>
    <row r="25" spans="1:6" x14ac:dyDescent="0.2">
      <c r="A25" s="21" t="s">
        <v>296</v>
      </c>
      <c r="B25" s="21" t="s">
        <v>295</v>
      </c>
      <c r="C25" s="21" t="s">
        <v>95</v>
      </c>
      <c r="D25" s="24">
        <v>80000</v>
      </c>
      <c r="E25" s="22">
        <v>2403.64</v>
      </c>
      <c r="F25" s="23">
        <v>1.91528455726185</v>
      </c>
    </row>
    <row r="26" spans="1:6" x14ac:dyDescent="0.2">
      <c r="A26" s="21" t="s">
        <v>216</v>
      </c>
      <c r="B26" s="21" t="s">
        <v>215</v>
      </c>
      <c r="C26" s="21" t="s">
        <v>119</v>
      </c>
      <c r="D26" s="24">
        <v>1100000</v>
      </c>
      <c r="E26" s="22">
        <v>2381.5</v>
      </c>
      <c r="F26" s="23">
        <v>1.8976428138652599</v>
      </c>
    </row>
    <row r="27" spans="1:6" x14ac:dyDescent="0.2">
      <c r="A27" s="21" t="s">
        <v>298</v>
      </c>
      <c r="B27" s="21" t="s">
        <v>297</v>
      </c>
      <c r="C27" s="21" t="s">
        <v>192</v>
      </c>
      <c r="D27" s="24">
        <v>400000</v>
      </c>
      <c r="E27" s="22">
        <v>2092.6</v>
      </c>
      <c r="F27" s="23">
        <v>1.66743957686099</v>
      </c>
    </row>
    <row r="28" spans="1:6" x14ac:dyDescent="0.2">
      <c r="A28" s="21" t="s">
        <v>300</v>
      </c>
      <c r="B28" s="21" t="s">
        <v>299</v>
      </c>
      <c r="C28" s="21" t="s">
        <v>150</v>
      </c>
      <c r="D28" s="24">
        <v>1400000</v>
      </c>
      <c r="E28" s="22">
        <v>1912.4</v>
      </c>
      <c r="F28" s="23">
        <v>1.5238514034163</v>
      </c>
    </row>
    <row r="29" spans="1:6" x14ac:dyDescent="0.2">
      <c r="A29" s="21" t="s">
        <v>266</v>
      </c>
      <c r="B29" s="21" t="s">
        <v>265</v>
      </c>
      <c r="C29" s="21" t="s">
        <v>109</v>
      </c>
      <c r="D29" s="24">
        <v>2550000</v>
      </c>
      <c r="E29" s="22">
        <v>1707.2249999999999</v>
      </c>
      <c r="F29" s="23">
        <v>1.3603624828474099</v>
      </c>
    </row>
    <row r="30" spans="1:6" x14ac:dyDescent="0.2">
      <c r="A30" s="21" t="s">
        <v>184</v>
      </c>
      <c r="B30" s="21" t="s">
        <v>183</v>
      </c>
      <c r="C30" s="21" t="s">
        <v>143</v>
      </c>
      <c r="D30" s="24">
        <v>600000</v>
      </c>
      <c r="E30" s="22">
        <v>1385.7</v>
      </c>
      <c r="F30" s="23">
        <v>1.1041627743745901</v>
      </c>
    </row>
    <row r="31" spans="1:6" x14ac:dyDescent="0.2">
      <c r="A31" s="21" t="s">
        <v>121</v>
      </c>
      <c r="B31" s="21" t="s">
        <v>120</v>
      </c>
      <c r="C31" s="21" t="s">
        <v>116</v>
      </c>
      <c r="D31" s="24">
        <v>30000</v>
      </c>
      <c r="E31" s="22">
        <v>1300.71</v>
      </c>
      <c r="F31" s="23">
        <v>1.03644047214893</v>
      </c>
    </row>
    <row r="32" spans="1:6" x14ac:dyDescent="0.2">
      <c r="A32" s="21" t="s">
        <v>302</v>
      </c>
      <c r="B32" s="21" t="s">
        <v>301</v>
      </c>
      <c r="C32" s="21" t="s">
        <v>119</v>
      </c>
      <c r="D32" s="24">
        <v>1500000</v>
      </c>
      <c r="E32" s="22">
        <v>1159.5</v>
      </c>
      <c r="F32" s="23">
        <v>0.92392057219263801</v>
      </c>
    </row>
    <row r="33" spans="1:9" x14ac:dyDescent="0.2">
      <c r="A33" s="21" t="s">
        <v>286</v>
      </c>
      <c r="B33" s="21" t="s">
        <v>285</v>
      </c>
      <c r="C33" s="21" t="s">
        <v>287</v>
      </c>
      <c r="D33" s="24">
        <v>500000</v>
      </c>
      <c r="E33" s="22">
        <v>1051.5</v>
      </c>
      <c r="F33" s="23">
        <v>0.83786328733122795</v>
      </c>
    </row>
    <row r="34" spans="1:9" x14ac:dyDescent="0.2">
      <c r="A34" s="20" t="s">
        <v>32</v>
      </c>
      <c r="B34" s="20"/>
      <c r="C34" s="20"/>
      <c r="D34" s="20"/>
      <c r="E34" s="25">
        <f>SUM(E7:E33)</f>
        <v>96199.306772000011</v>
      </c>
      <c r="F34" s="26">
        <f>SUM(F7:F33)</f>
        <v>76.654177281001608</v>
      </c>
      <c r="G34" s="14"/>
      <c r="H34" s="14"/>
      <c r="I34" s="14"/>
    </row>
    <row r="35" spans="1:9" x14ac:dyDescent="0.2">
      <c r="A35" s="21"/>
      <c r="B35" s="21"/>
      <c r="C35" s="21"/>
      <c r="D35" s="21"/>
      <c r="E35" s="22"/>
      <c r="F35" s="23"/>
    </row>
    <row r="36" spans="1:9" x14ac:dyDescent="0.2">
      <c r="A36" s="20" t="s">
        <v>303</v>
      </c>
      <c r="B36" s="21"/>
      <c r="C36" s="21"/>
      <c r="D36" s="21"/>
      <c r="E36" s="22"/>
      <c r="F36" s="23"/>
    </row>
    <row r="37" spans="1:9" x14ac:dyDescent="0.2">
      <c r="A37" s="21" t="s">
        <v>305</v>
      </c>
      <c r="B37" s="21" t="s">
        <v>304</v>
      </c>
      <c r="C37" s="21" t="s">
        <v>396</v>
      </c>
      <c r="D37" s="24">
        <v>1500000</v>
      </c>
      <c r="E37" s="22">
        <v>4872</v>
      </c>
      <c r="F37" s="23">
        <v>3.8821397393036099</v>
      </c>
    </row>
    <row r="38" spans="1:9" x14ac:dyDescent="0.2">
      <c r="A38" s="21" t="s">
        <v>307</v>
      </c>
      <c r="B38" s="21" t="s">
        <v>306</v>
      </c>
      <c r="C38" s="21" t="s">
        <v>396</v>
      </c>
      <c r="D38" s="24">
        <v>1300000</v>
      </c>
      <c r="E38" s="22">
        <v>4495.92</v>
      </c>
      <c r="F38" s="23">
        <v>3.5824691495751</v>
      </c>
    </row>
    <row r="39" spans="1:9" x14ac:dyDescent="0.2">
      <c r="A39" s="20" t="s">
        <v>32</v>
      </c>
      <c r="B39" s="20"/>
      <c r="C39" s="20"/>
      <c r="D39" s="20"/>
      <c r="E39" s="25">
        <f>SUM(E36:E38)</f>
        <v>9367.92</v>
      </c>
      <c r="F39" s="26">
        <f>SUM(F36:F38)</f>
        <v>7.4646088888787094</v>
      </c>
      <c r="G39" s="14"/>
      <c r="H39" s="14"/>
      <c r="I39" s="14"/>
    </row>
    <row r="40" spans="1:9" x14ac:dyDescent="0.2">
      <c r="A40" s="21"/>
      <c r="B40" s="21"/>
      <c r="C40" s="21"/>
      <c r="D40" s="21"/>
      <c r="E40" s="22"/>
      <c r="F40" s="23"/>
    </row>
    <row r="41" spans="1:9" x14ac:dyDescent="0.2">
      <c r="A41" s="20" t="s">
        <v>308</v>
      </c>
      <c r="B41" s="21"/>
      <c r="C41" s="21"/>
      <c r="D41" s="21"/>
      <c r="E41" s="22"/>
      <c r="F41" s="23"/>
    </row>
    <row r="42" spans="1:9" x14ac:dyDescent="0.2">
      <c r="A42" s="21" t="s">
        <v>310</v>
      </c>
      <c r="B42" s="21" t="s">
        <v>309</v>
      </c>
      <c r="C42" s="21" t="s">
        <v>311</v>
      </c>
      <c r="D42" s="24">
        <v>86900</v>
      </c>
      <c r="E42" s="22">
        <v>3160.9821339999999</v>
      </c>
      <c r="F42" s="23">
        <v>2.5187549995135701</v>
      </c>
    </row>
    <row r="43" spans="1:9" x14ac:dyDescent="0.2">
      <c r="A43" s="21" t="s">
        <v>313</v>
      </c>
      <c r="B43" s="21" t="s">
        <v>312</v>
      </c>
      <c r="C43" s="21" t="s">
        <v>127</v>
      </c>
      <c r="D43" s="24">
        <v>2297307</v>
      </c>
      <c r="E43" s="22">
        <v>1988.0908010000001</v>
      </c>
      <c r="F43" s="23">
        <v>1.58416385548154</v>
      </c>
    </row>
    <row r="44" spans="1:9" x14ac:dyDescent="0.2">
      <c r="A44" s="21" t="s">
        <v>315</v>
      </c>
      <c r="B44" s="21" t="s">
        <v>314</v>
      </c>
      <c r="C44" s="21" t="s">
        <v>316</v>
      </c>
      <c r="D44" s="24">
        <v>1575983</v>
      </c>
      <c r="E44" s="22">
        <v>1357.3231510000001</v>
      </c>
      <c r="F44" s="23">
        <v>1.0815513430980901</v>
      </c>
    </row>
    <row r="45" spans="1:9" x14ac:dyDescent="0.2">
      <c r="A45" s="21" t="s">
        <v>318</v>
      </c>
      <c r="B45" s="21" t="s">
        <v>317</v>
      </c>
      <c r="C45" s="21" t="s">
        <v>98</v>
      </c>
      <c r="D45" s="24">
        <v>43300</v>
      </c>
      <c r="E45" s="22">
        <v>1248.010456</v>
      </c>
      <c r="F45" s="23">
        <v>0.99444806779639106</v>
      </c>
    </row>
    <row r="46" spans="1:9" x14ac:dyDescent="0.2">
      <c r="A46" s="21" t="s">
        <v>320</v>
      </c>
      <c r="B46" s="21" t="s">
        <v>319</v>
      </c>
      <c r="C46" s="21" t="s">
        <v>321</v>
      </c>
      <c r="D46" s="24">
        <v>187038</v>
      </c>
      <c r="E46" s="22">
        <v>1048.915915</v>
      </c>
      <c r="F46" s="23">
        <v>0.835804219377977</v>
      </c>
    </row>
    <row r="47" spans="1:9" x14ac:dyDescent="0.2">
      <c r="A47" s="21" t="s">
        <v>323</v>
      </c>
      <c r="B47" s="21" t="s">
        <v>322</v>
      </c>
      <c r="C47" s="21" t="s">
        <v>321</v>
      </c>
      <c r="D47" s="24">
        <v>500000</v>
      </c>
      <c r="E47" s="22">
        <v>816.87836389999995</v>
      </c>
      <c r="F47" s="23">
        <v>0.65091050054874899</v>
      </c>
    </row>
    <row r="48" spans="1:9" x14ac:dyDescent="0.2">
      <c r="A48" s="21" t="s">
        <v>325</v>
      </c>
      <c r="B48" s="21" t="s">
        <v>324</v>
      </c>
      <c r="C48" s="21" t="s">
        <v>321</v>
      </c>
      <c r="D48" s="24">
        <v>47000</v>
      </c>
      <c r="E48" s="22">
        <v>663.15670820000003</v>
      </c>
      <c r="F48" s="23">
        <v>0.52842097912335495</v>
      </c>
    </row>
    <row r="49" spans="1:9" x14ac:dyDescent="0.2">
      <c r="A49" s="20" t="s">
        <v>32</v>
      </c>
      <c r="B49" s="20"/>
      <c r="C49" s="20"/>
      <c r="D49" s="20"/>
      <c r="E49" s="25">
        <f>SUM(E41:E48)</f>
        <v>10283.3575291</v>
      </c>
      <c r="F49" s="26">
        <f>SUM(F41:F48)</f>
        <v>8.1940539649396715</v>
      </c>
      <c r="G49" s="14"/>
      <c r="H49" s="14"/>
      <c r="I49" s="14"/>
    </row>
    <row r="50" spans="1:9" x14ac:dyDescent="0.2">
      <c r="A50" s="21"/>
      <c r="B50" s="21"/>
      <c r="C50" s="21"/>
      <c r="D50" s="21"/>
      <c r="E50" s="22"/>
      <c r="F50" s="23"/>
    </row>
    <row r="51" spans="1:9" x14ac:dyDescent="0.2">
      <c r="A51" s="20" t="s">
        <v>326</v>
      </c>
      <c r="B51" s="21"/>
      <c r="C51" s="21"/>
      <c r="D51" s="21"/>
      <c r="E51" s="22"/>
      <c r="F51" s="23"/>
    </row>
    <row r="52" spans="1:9" x14ac:dyDescent="0.2">
      <c r="A52" s="21" t="s">
        <v>327</v>
      </c>
      <c r="B52" s="21" t="s">
        <v>1287</v>
      </c>
      <c r="C52" s="21" t="s">
        <v>328</v>
      </c>
      <c r="D52" s="24">
        <v>3408000</v>
      </c>
      <c r="E52" s="22">
        <v>2249.82744</v>
      </c>
      <c r="F52" s="23">
        <v>1.7927226008620101</v>
      </c>
    </row>
    <row r="53" spans="1:9" x14ac:dyDescent="0.2">
      <c r="A53" s="20" t="s">
        <v>32</v>
      </c>
      <c r="B53" s="20"/>
      <c r="C53" s="20"/>
      <c r="D53" s="20"/>
      <c r="E53" s="25">
        <f>SUM(E52:E52)</f>
        <v>2249.82744</v>
      </c>
      <c r="F53" s="26">
        <f>SUM(F52:F52)</f>
        <v>1.7927226008620101</v>
      </c>
      <c r="G53" s="14"/>
      <c r="H53" s="14"/>
      <c r="I53" s="14"/>
    </row>
    <row r="54" spans="1:9" x14ac:dyDescent="0.2">
      <c r="A54" s="21"/>
      <c r="B54" s="21"/>
      <c r="C54" s="21"/>
      <c r="D54" s="21"/>
      <c r="E54" s="22"/>
      <c r="F54" s="23"/>
    </row>
    <row r="55" spans="1:9" x14ac:dyDescent="0.2">
      <c r="A55" s="20" t="s">
        <v>34</v>
      </c>
      <c r="B55" s="20"/>
      <c r="C55" s="20"/>
      <c r="D55" s="20"/>
      <c r="E55" s="25">
        <f>E34+E39+E49+E53</f>
        <v>118100.4117411</v>
      </c>
      <c r="F55" s="26">
        <f>F34+F39+F49+F53</f>
        <v>94.105562735682</v>
      </c>
      <c r="G55" s="14"/>
      <c r="H55" s="14"/>
      <c r="I55" s="14"/>
    </row>
    <row r="56" spans="1:9" x14ac:dyDescent="0.2">
      <c r="A56" s="20"/>
      <c r="B56" s="20"/>
      <c r="C56" s="20"/>
      <c r="D56" s="20"/>
      <c r="E56" s="25"/>
      <c r="F56" s="26"/>
      <c r="G56" s="14"/>
      <c r="H56" s="14"/>
      <c r="I56" s="14"/>
    </row>
    <row r="57" spans="1:9" x14ac:dyDescent="0.2">
      <c r="A57" s="20" t="s">
        <v>36</v>
      </c>
      <c r="B57" s="20"/>
      <c r="C57" s="20"/>
      <c r="D57" s="20"/>
      <c r="E57" s="25">
        <f>E59-(E34+E39+E49+E53)</f>
        <v>7397.3891410999931</v>
      </c>
      <c r="F57" s="26">
        <f>F59-(F34+F39+F49+F53)</f>
        <v>5.8944372643180003</v>
      </c>
      <c r="G57" s="14"/>
      <c r="H57" s="14"/>
      <c r="I57" s="14"/>
    </row>
    <row r="58" spans="1:9" x14ac:dyDescent="0.2">
      <c r="A58" s="20"/>
      <c r="B58" s="20"/>
      <c r="C58" s="20"/>
      <c r="D58" s="20"/>
      <c r="E58" s="25"/>
      <c r="F58" s="26"/>
      <c r="G58" s="14"/>
      <c r="H58" s="14"/>
      <c r="I58" s="14"/>
    </row>
    <row r="59" spans="1:9" x14ac:dyDescent="0.2">
      <c r="A59" s="27" t="s">
        <v>35</v>
      </c>
      <c r="B59" s="27"/>
      <c r="C59" s="27"/>
      <c r="D59" s="27"/>
      <c r="E59" s="28">
        <v>125497.8008822</v>
      </c>
      <c r="F59" s="29">
        <v>100</v>
      </c>
      <c r="G59" s="14"/>
      <c r="H59" s="14"/>
      <c r="I59" s="14"/>
    </row>
    <row r="62" spans="1:9" x14ac:dyDescent="0.2">
      <c r="A62" s="14" t="s">
        <v>38</v>
      </c>
    </row>
    <row r="63" spans="1:9" x14ac:dyDescent="0.2">
      <c r="A63" s="14" t="s">
        <v>39</v>
      </c>
    </row>
    <row r="64" spans="1:9" x14ac:dyDescent="0.2">
      <c r="A64" s="14" t="s">
        <v>40</v>
      </c>
      <c r="B64" s="14"/>
      <c r="C64" s="30" t="s">
        <v>42</v>
      </c>
      <c r="D64" s="14" t="s">
        <v>41</v>
      </c>
    </row>
    <row r="65" spans="1:4" x14ac:dyDescent="0.2">
      <c r="A65" s="7" t="s">
        <v>78</v>
      </c>
      <c r="C65" s="31">
        <v>82.290400000000005</v>
      </c>
      <c r="D65" s="31">
        <v>81.093599999999995</v>
      </c>
    </row>
    <row r="66" spans="1:4" x14ac:dyDescent="0.2">
      <c r="A66" s="7" t="s">
        <v>80</v>
      </c>
      <c r="C66" s="31">
        <v>19.87</v>
      </c>
      <c r="D66" s="31">
        <v>18.728000000000002</v>
      </c>
    </row>
    <row r="67" spans="1:4" x14ac:dyDescent="0.2">
      <c r="A67" s="7" t="s">
        <v>79</v>
      </c>
      <c r="C67" s="31">
        <v>87.676500000000004</v>
      </c>
      <c r="D67" s="31">
        <v>86.702399999999997</v>
      </c>
    </row>
    <row r="68" spans="1:4" x14ac:dyDescent="0.2">
      <c r="A68" s="7" t="s">
        <v>81</v>
      </c>
      <c r="C68" s="31">
        <v>21.8218</v>
      </c>
      <c r="D68" s="31">
        <v>20.621300000000002</v>
      </c>
    </row>
    <row r="70" spans="1:4" x14ac:dyDescent="0.2">
      <c r="A70" s="14" t="s">
        <v>44</v>
      </c>
    </row>
    <row r="71" spans="1:4" x14ac:dyDescent="0.2">
      <c r="A71" s="88" t="s">
        <v>61</v>
      </c>
      <c r="B71" s="89"/>
      <c r="C71" s="33" t="s">
        <v>62</v>
      </c>
    </row>
    <row r="72" spans="1:4" x14ac:dyDescent="0.2">
      <c r="A72" s="84" t="s">
        <v>80</v>
      </c>
      <c r="B72" s="85"/>
      <c r="C72" s="34">
        <v>0.85</v>
      </c>
    </row>
    <row r="73" spans="1:4" x14ac:dyDescent="0.2">
      <c r="A73" s="84" t="s">
        <v>81</v>
      </c>
      <c r="B73" s="85"/>
      <c r="C73" s="34">
        <v>0.95</v>
      </c>
    </row>
    <row r="74" spans="1:4" x14ac:dyDescent="0.2">
      <c r="A74" s="7" t="s">
        <v>63</v>
      </c>
    </row>
    <row r="75" spans="1:4" x14ac:dyDescent="0.2">
      <c r="A75" s="7" t="s">
        <v>43</v>
      </c>
    </row>
    <row r="77" spans="1:4" x14ac:dyDescent="0.2">
      <c r="A77" s="14" t="s">
        <v>222</v>
      </c>
      <c r="D77" s="35">
        <v>0.166425612433513</v>
      </c>
    </row>
    <row r="79" spans="1:4" x14ac:dyDescent="0.2">
      <c r="A79" s="14" t="s">
        <v>801</v>
      </c>
    </row>
    <row r="80" spans="1:4" x14ac:dyDescent="0.2">
      <c r="A80" s="37"/>
    </row>
    <row r="81" spans="1:1" x14ac:dyDescent="0.2">
      <c r="A81" s="38" t="s">
        <v>797</v>
      </c>
    </row>
    <row r="82" spans="1:1" x14ac:dyDescent="0.2">
      <c r="A82" s="39"/>
    </row>
    <row r="83" spans="1:1" x14ac:dyDescent="0.2">
      <c r="A83" s="40"/>
    </row>
    <row r="84" spans="1:1" x14ac:dyDescent="0.2">
      <c r="A84" s="40"/>
    </row>
    <row r="85" spans="1:1" x14ac:dyDescent="0.2">
      <c r="A85" s="40"/>
    </row>
    <row r="86" spans="1:1" x14ac:dyDescent="0.2">
      <c r="A86" s="40"/>
    </row>
    <row r="87" spans="1:1" x14ac:dyDescent="0.2">
      <c r="A87" s="40"/>
    </row>
    <row r="88" spans="1:1" x14ac:dyDescent="0.2">
      <c r="A88" s="40"/>
    </row>
    <row r="89" spans="1:1" x14ac:dyDescent="0.2">
      <c r="A89" s="40"/>
    </row>
    <row r="90" spans="1:1" x14ac:dyDescent="0.2">
      <c r="A90" s="40"/>
    </row>
    <row r="91" spans="1:1" x14ac:dyDescent="0.2">
      <c r="A91" s="40"/>
    </row>
    <row r="92" spans="1:1" x14ac:dyDescent="0.2">
      <c r="A92" s="40"/>
    </row>
    <row r="93" spans="1:1" x14ac:dyDescent="0.2">
      <c r="A93" s="40"/>
    </row>
    <row r="94" spans="1:1" x14ac:dyDescent="0.2">
      <c r="A94" s="38" t="s">
        <v>803</v>
      </c>
    </row>
    <row r="95" spans="1:1" x14ac:dyDescent="0.2">
      <c r="A95" s="40"/>
    </row>
    <row r="96" spans="1:1" x14ac:dyDescent="0.2">
      <c r="A96" s="38" t="s">
        <v>798</v>
      </c>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row r="103" spans="1:1" x14ac:dyDescent="0.2">
      <c r="A103" s="40"/>
    </row>
    <row r="104" spans="1:1" x14ac:dyDescent="0.2">
      <c r="A104" s="40"/>
    </row>
    <row r="105" spans="1:1" x14ac:dyDescent="0.2">
      <c r="A105" s="40"/>
    </row>
    <row r="106" spans="1:1" x14ac:dyDescent="0.2">
      <c r="A106" s="40"/>
    </row>
    <row r="107" spans="1:1" x14ac:dyDescent="0.2">
      <c r="A107" s="40"/>
    </row>
    <row r="108" spans="1:1" x14ac:dyDescent="0.2">
      <c r="A108" s="40"/>
    </row>
  </sheetData>
  <mergeCells count="4">
    <mergeCell ref="A1:F1"/>
    <mergeCell ref="A71:B71"/>
    <mergeCell ref="A72:B72"/>
    <mergeCell ref="A73:B73"/>
  </mergeCells>
  <conditionalFormatting sqref="F2:F3 F5:F78">
    <cfRule type="cellIs" dxfId="58" priority="2" stopIfTrue="1" operator="between">
      <formula>0.009</formula>
      <formula>-0.009</formula>
    </cfRule>
  </conditionalFormatting>
  <conditionalFormatting sqref="F79:F210">
    <cfRule type="cellIs" dxfId="57" priority="1" stopIfTrue="1" operator="between">
      <formula>0.009</formula>
      <formula>-0.009</formula>
    </cfRule>
  </conditionalFormatting>
  <hyperlinks>
    <hyperlink ref="A82"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scale="55" orientation="portrait" r:id="rId2"/>
  <headerFooter>
    <oddFooter>&amp;C&amp;1#&amp;"Calibri"&amp;10&amp;K000000PUBLIC</oddFooter>
    <evenFooter>&amp;LPUBLIC</evenFooter>
    <firstFooter>&amp;LPUBLIC</firstFooter>
  </headerFooter>
  <colBreaks count="1" manualBreakCount="1">
    <brk id="6" max="1048575" man="1"/>
  </col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14"/>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4.28515625" style="7" bestFit="1" customWidth="1"/>
    <col min="3" max="3" width="26.8554687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x14ac:dyDescent="0.2">
      <c r="A1" s="86" t="s">
        <v>13</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288</v>
      </c>
      <c r="D4" s="13" t="s">
        <v>1</v>
      </c>
      <c r="E4" s="36" t="s">
        <v>6</v>
      </c>
      <c r="F4" s="12" t="s">
        <v>3</v>
      </c>
    </row>
    <row r="5" spans="1:6" x14ac:dyDescent="0.2">
      <c r="A5" s="16" t="s">
        <v>87</v>
      </c>
      <c r="B5" s="17"/>
      <c r="C5" s="17"/>
      <c r="D5" s="17"/>
      <c r="E5" s="18"/>
      <c r="F5" s="19"/>
    </row>
    <row r="6" spans="1:6" x14ac:dyDescent="0.2">
      <c r="A6" s="20" t="s">
        <v>31</v>
      </c>
      <c r="B6" s="21"/>
      <c r="C6" s="21"/>
      <c r="D6" s="21"/>
      <c r="E6" s="22"/>
      <c r="F6" s="23"/>
    </row>
    <row r="7" spans="1:6" x14ac:dyDescent="0.2">
      <c r="A7" s="21" t="s">
        <v>94</v>
      </c>
      <c r="B7" s="21" t="s">
        <v>93</v>
      </c>
      <c r="C7" s="21" t="s">
        <v>95</v>
      </c>
      <c r="D7" s="24">
        <v>760000</v>
      </c>
      <c r="E7" s="22">
        <v>10742.22</v>
      </c>
      <c r="F7" s="23">
        <v>16.4962295184312</v>
      </c>
    </row>
    <row r="8" spans="1:6" x14ac:dyDescent="0.2">
      <c r="A8" s="21" t="s">
        <v>296</v>
      </c>
      <c r="B8" s="21" t="s">
        <v>295</v>
      </c>
      <c r="C8" s="21" t="s">
        <v>95</v>
      </c>
      <c r="D8" s="24">
        <v>300000</v>
      </c>
      <c r="E8" s="22">
        <v>9013.65</v>
      </c>
      <c r="F8" s="23">
        <v>13.8417607532528</v>
      </c>
    </row>
    <row r="9" spans="1:6" x14ac:dyDescent="0.2">
      <c r="A9" s="21" t="s">
        <v>113</v>
      </c>
      <c r="B9" s="21" t="s">
        <v>112</v>
      </c>
      <c r="C9" s="21" t="s">
        <v>95</v>
      </c>
      <c r="D9" s="24">
        <v>630000</v>
      </c>
      <c r="E9" s="22">
        <v>5873.8050000000003</v>
      </c>
      <c r="F9" s="23">
        <v>9.0200754989665608</v>
      </c>
    </row>
    <row r="10" spans="1:6" x14ac:dyDescent="0.2">
      <c r="A10" s="21" t="s">
        <v>97</v>
      </c>
      <c r="B10" s="21" t="s">
        <v>96</v>
      </c>
      <c r="C10" s="21" t="s">
        <v>98</v>
      </c>
      <c r="D10" s="24">
        <v>600000</v>
      </c>
      <c r="E10" s="22">
        <v>4799.3999999999996</v>
      </c>
      <c r="F10" s="23">
        <v>7.3701715242062198</v>
      </c>
    </row>
    <row r="11" spans="1:6" x14ac:dyDescent="0.2">
      <c r="A11" s="21" t="s">
        <v>140</v>
      </c>
      <c r="B11" s="21" t="s">
        <v>139</v>
      </c>
      <c r="C11" s="21" t="s">
        <v>95</v>
      </c>
      <c r="D11" s="24">
        <v>284336</v>
      </c>
      <c r="E11" s="22">
        <v>2867.8128959999999</v>
      </c>
      <c r="F11" s="23">
        <v>4.4039406890133304</v>
      </c>
    </row>
    <row r="12" spans="1:6" x14ac:dyDescent="0.2">
      <c r="A12" s="21" t="s">
        <v>330</v>
      </c>
      <c r="B12" s="21" t="s">
        <v>329</v>
      </c>
      <c r="C12" s="21" t="s">
        <v>138</v>
      </c>
      <c r="D12" s="24">
        <v>67445</v>
      </c>
      <c r="E12" s="22">
        <v>2603.7816699999998</v>
      </c>
      <c r="F12" s="23">
        <v>3.99848262688755</v>
      </c>
    </row>
    <row r="13" spans="1:6" x14ac:dyDescent="0.2">
      <c r="A13" s="21" t="s">
        <v>175</v>
      </c>
      <c r="B13" s="21" t="s">
        <v>174</v>
      </c>
      <c r="C13" s="21" t="s">
        <v>176</v>
      </c>
      <c r="D13" s="24">
        <v>255722</v>
      </c>
      <c r="E13" s="22">
        <v>2027.6197380000001</v>
      </c>
      <c r="F13" s="23">
        <v>3.1137028076272202</v>
      </c>
    </row>
    <row r="14" spans="1:6" x14ac:dyDescent="0.2">
      <c r="A14" s="21" t="s">
        <v>160</v>
      </c>
      <c r="B14" s="21" t="s">
        <v>159</v>
      </c>
      <c r="C14" s="21" t="s">
        <v>138</v>
      </c>
      <c r="D14" s="24">
        <v>2694106</v>
      </c>
      <c r="E14" s="22">
        <v>1679.775091</v>
      </c>
      <c r="F14" s="23">
        <v>2.57953713855047</v>
      </c>
    </row>
    <row r="15" spans="1:6" x14ac:dyDescent="0.2">
      <c r="A15" s="21" t="s">
        <v>220</v>
      </c>
      <c r="B15" s="21" t="s">
        <v>219</v>
      </c>
      <c r="C15" s="21" t="s">
        <v>176</v>
      </c>
      <c r="D15" s="24">
        <v>104181</v>
      </c>
      <c r="E15" s="22">
        <v>1313.878682</v>
      </c>
      <c r="F15" s="23">
        <v>2.0176503830349599</v>
      </c>
    </row>
    <row r="16" spans="1:6" x14ac:dyDescent="0.2">
      <c r="A16" s="21" t="s">
        <v>188</v>
      </c>
      <c r="B16" s="21" t="s">
        <v>187</v>
      </c>
      <c r="C16" s="21" t="s">
        <v>189</v>
      </c>
      <c r="D16" s="24">
        <v>261973</v>
      </c>
      <c r="E16" s="22">
        <v>1237.9534120000001</v>
      </c>
      <c r="F16" s="23">
        <v>1.90105617064973</v>
      </c>
    </row>
    <row r="17" spans="1:9" x14ac:dyDescent="0.2">
      <c r="A17" s="21" t="s">
        <v>332</v>
      </c>
      <c r="B17" s="21" t="s">
        <v>331</v>
      </c>
      <c r="C17" s="21" t="s">
        <v>138</v>
      </c>
      <c r="D17" s="24">
        <v>65018</v>
      </c>
      <c r="E17" s="22">
        <v>827.09397799999999</v>
      </c>
      <c r="F17" s="23">
        <v>1.27012219954537</v>
      </c>
    </row>
    <row r="18" spans="1:9" x14ac:dyDescent="0.2">
      <c r="A18" s="21" t="s">
        <v>334</v>
      </c>
      <c r="B18" s="21" t="s">
        <v>333</v>
      </c>
      <c r="C18" s="21" t="s">
        <v>138</v>
      </c>
      <c r="D18" s="24">
        <v>15929</v>
      </c>
      <c r="E18" s="22">
        <v>710.09092650000002</v>
      </c>
      <c r="F18" s="23">
        <v>1.0904471238253799</v>
      </c>
    </row>
    <row r="19" spans="1:9" x14ac:dyDescent="0.2">
      <c r="A19" s="21" t="s">
        <v>336</v>
      </c>
      <c r="B19" s="21" t="s">
        <v>335</v>
      </c>
      <c r="C19" s="21" t="s">
        <v>95</v>
      </c>
      <c r="D19" s="24">
        <v>155002</v>
      </c>
      <c r="E19" s="22">
        <v>417.80789099999998</v>
      </c>
      <c r="F19" s="23">
        <v>0.64160432988224703</v>
      </c>
    </row>
    <row r="20" spans="1:9" x14ac:dyDescent="0.2">
      <c r="A20" s="21" t="s">
        <v>338</v>
      </c>
      <c r="B20" s="21" t="s">
        <v>337</v>
      </c>
      <c r="C20" s="21" t="s">
        <v>176</v>
      </c>
      <c r="D20" s="24">
        <v>375996</v>
      </c>
      <c r="E20" s="22">
        <v>394.04380800000001</v>
      </c>
      <c r="F20" s="23">
        <v>0.60511114993778004</v>
      </c>
    </row>
    <row r="21" spans="1:9" x14ac:dyDescent="0.2">
      <c r="A21" s="21" t="s">
        <v>340</v>
      </c>
      <c r="B21" s="21" t="s">
        <v>339</v>
      </c>
      <c r="C21" s="21" t="s">
        <v>95</v>
      </c>
      <c r="D21" s="24">
        <v>13640</v>
      </c>
      <c r="E21" s="22">
        <v>284.75546000000003</v>
      </c>
      <c r="F21" s="23">
        <v>0.43728311510902301</v>
      </c>
    </row>
    <row r="22" spans="1:9" x14ac:dyDescent="0.2">
      <c r="A22" s="21" t="s">
        <v>342</v>
      </c>
      <c r="B22" s="21" t="s">
        <v>341</v>
      </c>
      <c r="C22" s="21" t="s">
        <v>95</v>
      </c>
      <c r="D22" s="24">
        <v>6272</v>
      </c>
      <c r="E22" s="22">
        <v>203.28806399999999</v>
      </c>
      <c r="F22" s="23">
        <v>0.31217816820931998</v>
      </c>
    </row>
    <row r="23" spans="1:9" x14ac:dyDescent="0.2">
      <c r="A23" s="21" t="s">
        <v>344</v>
      </c>
      <c r="B23" s="21" t="s">
        <v>343</v>
      </c>
      <c r="C23" s="21" t="s">
        <v>95</v>
      </c>
      <c r="D23" s="24">
        <v>63629</v>
      </c>
      <c r="E23" s="22">
        <v>86.280923999999999</v>
      </c>
      <c r="F23" s="23">
        <v>0.13249681400737601</v>
      </c>
    </row>
    <row r="24" spans="1:9" x14ac:dyDescent="0.2">
      <c r="A24" s="20" t="s">
        <v>32</v>
      </c>
      <c r="B24" s="20"/>
      <c r="C24" s="20"/>
      <c r="D24" s="20"/>
      <c r="E24" s="25">
        <f>SUM(E7:E23)</f>
        <v>45083.257540500003</v>
      </c>
      <c r="F24" s="26">
        <f>SUM(F7:F23)</f>
        <v>69.231850011136544</v>
      </c>
      <c r="G24" s="14"/>
      <c r="H24" s="14"/>
      <c r="I24" s="14"/>
    </row>
    <row r="25" spans="1:9" x14ac:dyDescent="0.2">
      <c r="A25" s="21"/>
      <c r="B25" s="21"/>
      <c r="C25" s="21"/>
      <c r="D25" s="21"/>
      <c r="E25" s="22"/>
      <c r="F25" s="23"/>
    </row>
    <row r="26" spans="1:9" x14ac:dyDescent="0.2">
      <c r="A26" s="20" t="s">
        <v>308</v>
      </c>
      <c r="B26" s="21"/>
      <c r="C26" s="21"/>
      <c r="D26" s="21"/>
      <c r="E26" s="22"/>
      <c r="F26" s="23"/>
    </row>
    <row r="27" spans="1:9" x14ac:dyDescent="0.2">
      <c r="A27" s="21" t="s">
        <v>346</v>
      </c>
      <c r="B27" s="21" t="s">
        <v>345</v>
      </c>
      <c r="C27" s="21" t="s">
        <v>106</v>
      </c>
      <c r="D27" s="24">
        <v>82135</v>
      </c>
      <c r="E27" s="22">
        <v>2051.4655670000002</v>
      </c>
      <c r="F27" s="23">
        <v>3.1503215203552499</v>
      </c>
    </row>
    <row r="28" spans="1:9" x14ac:dyDescent="0.2">
      <c r="A28" s="21" t="s">
        <v>348</v>
      </c>
      <c r="B28" s="21" t="s">
        <v>347</v>
      </c>
      <c r="C28" s="21" t="s">
        <v>176</v>
      </c>
      <c r="D28" s="24">
        <v>90474</v>
      </c>
      <c r="E28" s="22">
        <v>954.6877776</v>
      </c>
      <c r="F28" s="23">
        <v>1.4660608978153999</v>
      </c>
    </row>
    <row r="29" spans="1:9" x14ac:dyDescent="0.2">
      <c r="A29" s="21" t="s">
        <v>350</v>
      </c>
      <c r="B29" s="21" t="s">
        <v>349</v>
      </c>
      <c r="C29" s="21" t="s">
        <v>95</v>
      </c>
      <c r="D29" s="24">
        <v>23341</v>
      </c>
      <c r="E29" s="22">
        <v>832.50643460000003</v>
      </c>
      <c r="F29" s="23">
        <v>1.2784338079775299</v>
      </c>
    </row>
    <row r="30" spans="1:9" x14ac:dyDescent="0.2">
      <c r="A30" s="21" t="s">
        <v>352</v>
      </c>
      <c r="B30" s="21" t="s">
        <v>351</v>
      </c>
      <c r="C30" s="21" t="s">
        <v>138</v>
      </c>
      <c r="D30" s="24">
        <v>8680</v>
      </c>
      <c r="E30" s="22">
        <v>797.98690299999998</v>
      </c>
      <c r="F30" s="23">
        <v>1.2254240840896999</v>
      </c>
    </row>
    <row r="31" spans="1:9" x14ac:dyDescent="0.2">
      <c r="A31" s="21" t="s">
        <v>354</v>
      </c>
      <c r="B31" s="21" t="s">
        <v>353</v>
      </c>
      <c r="C31" s="21" t="s">
        <v>355</v>
      </c>
      <c r="D31" s="24">
        <v>8200</v>
      </c>
      <c r="E31" s="22">
        <v>753.72516870000004</v>
      </c>
      <c r="F31" s="23">
        <v>1.1574538016065099</v>
      </c>
    </row>
    <row r="32" spans="1:9" x14ac:dyDescent="0.2">
      <c r="A32" s="21" t="s">
        <v>357</v>
      </c>
      <c r="B32" s="21" t="s">
        <v>356</v>
      </c>
      <c r="C32" s="21" t="s">
        <v>321</v>
      </c>
      <c r="D32" s="24">
        <v>22900</v>
      </c>
      <c r="E32" s="22">
        <v>689.91663819999997</v>
      </c>
      <c r="F32" s="23">
        <v>1.05946659185267</v>
      </c>
    </row>
    <row r="33" spans="1:9" x14ac:dyDescent="0.2">
      <c r="A33" s="21" t="s">
        <v>359</v>
      </c>
      <c r="B33" s="21" t="s">
        <v>358</v>
      </c>
      <c r="C33" s="21" t="s">
        <v>176</v>
      </c>
      <c r="D33" s="24">
        <v>5173</v>
      </c>
      <c r="E33" s="22">
        <v>605.36840059999997</v>
      </c>
      <c r="F33" s="23">
        <v>0.92963056793690602</v>
      </c>
    </row>
    <row r="34" spans="1:9" x14ac:dyDescent="0.2">
      <c r="A34" s="21" t="s">
        <v>361</v>
      </c>
      <c r="B34" s="21" t="s">
        <v>360</v>
      </c>
      <c r="C34" s="21" t="s">
        <v>95</v>
      </c>
      <c r="D34" s="24">
        <v>3100</v>
      </c>
      <c r="E34" s="22">
        <v>587.3930143</v>
      </c>
      <c r="F34" s="23">
        <v>0.90202676741082599</v>
      </c>
    </row>
    <row r="35" spans="1:9" x14ac:dyDescent="0.2">
      <c r="A35" s="21" t="s">
        <v>363</v>
      </c>
      <c r="B35" s="21" t="s">
        <v>362</v>
      </c>
      <c r="C35" s="21" t="s">
        <v>364</v>
      </c>
      <c r="D35" s="24">
        <v>24465</v>
      </c>
      <c r="E35" s="22">
        <v>527.45897790000004</v>
      </c>
      <c r="F35" s="23">
        <v>0.80998940265564401</v>
      </c>
    </row>
    <row r="36" spans="1:9" x14ac:dyDescent="0.2">
      <c r="A36" s="21" t="s">
        <v>325</v>
      </c>
      <c r="B36" s="21" t="s">
        <v>324</v>
      </c>
      <c r="C36" s="21" t="s">
        <v>321</v>
      </c>
      <c r="D36" s="24">
        <v>37000</v>
      </c>
      <c r="E36" s="22">
        <v>522.05953620000003</v>
      </c>
      <c r="F36" s="23">
        <v>0.80169778048121598</v>
      </c>
    </row>
    <row r="37" spans="1:9" x14ac:dyDescent="0.2">
      <c r="A37" s="21" t="s">
        <v>366</v>
      </c>
      <c r="B37" s="21" t="s">
        <v>365</v>
      </c>
      <c r="C37" s="21" t="s">
        <v>138</v>
      </c>
      <c r="D37" s="24">
        <v>62883</v>
      </c>
      <c r="E37" s="22">
        <v>508.01914190000002</v>
      </c>
      <c r="F37" s="23">
        <v>0.78013672821249702</v>
      </c>
    </row>
    <row r="38" spans="1:9" x14ac:dyDescent="0.2">
      <c r="A38" s="21" t="s">
        <v>368</v>
      </c>
      <c r="B38" s="21" t="s">
        <v>367</v>
      </c>
      <c r="C38" s="21" t="s">
        <v>95</v>
      </c>
      <c r="D38" s="24">
        <v>17517</v>
      </c>
      <c r="E38" s="22">
        <v>483.64271980000001</v>
      </c>
      <c r="F38" s="23">
        <v>0.74270321318489996</v>
      </c>
    </row>
    <row r="39" spans="1:9" x14ac:dyDescent="0.2">
      <c r="A39" s="21" t="s">
        <v>370</v>
      </c>
      <c r="B39" s="21" t="s">
        <v>369</v>
      </c>
      <c r="C39" s="21" t="s">
        <v>95</v>
      </c>
      <c r="D39" s="24">
        <v>5340</v>
      </c>
      <c r="E39" s="22">
        <v>415.55051630000003</v>
      </c>
      <c r="F39" s="23">
        <v>0.63813780516386498</v>
      </c>
    </row>
    <row r="40" spans="1:9" x14ac:dyDescent="0.2">
      <c r="A40" s="21" t="s">
        <v>372</v>
      </c>
      <c r="B40" s="21" t="s">
        <v>371</v>
      </c>
      <c r="C40" s="21" t="s">
        <v>373</v>
      </c>
      <c r="D40" s="24">
        <v>1273</v>
      </c>
      <c r="E40" s="22">
        <v>387.13265730000001</v>
      </c>
      <c r="F40" s="23">
        <v>0.59449808036895102</v>
      </c>
    </row>
    <row r="41" spans="1:9" x14ac:dyDescent="0.2">
      <c r="A41" s="21" t="s">
        <v>375</v>
      </c>
      <c r="B41" s="21" t="s">
        <v>374</v>
      </c>
      <c r="C41" s="21" t="s">
        <v>95</v>
      </c>
      <c r="D41" s="24">
        <v>6250</v>
      </c>
      <c r="E41" s="22">
        <v>374.19365160000001</v>
      </c>
      <c r="F41" s="23">
        <v>0.57462836928804895</v>
      </c>
    </row>
    <row r="42" spans="1:9" x14ac:dyDescent="0.2">
      <c r="A42" s="21" t="s">
        <v>377</v>
      </c>
      <c r="B42" s="21" t="s">
        <v>376</v>
      </c>
      <c r="C42" s="21" t="s">
        <v>321</v>
      </c>
      <c r="D42" s="24">
        <v>1149</v>
      </c>
      <c r="E42" s="22">
        <v>355.94204120000001</v>
      </c>
      <c r="F42" s="23">
        <v>0.54660038678169698</v>
      </c>
    </row>
    <row r="43" spans="1:9" x14ac:dyDescent="0.2">
      <c r="A43" s="21" t="s">
        <v>379</v>
      </c>
      <c r="B43" s="21" t="s">
        <v>378</v>
      </c>
      <c r="C43" s="21" t="s">
        <v>176</v>
      </c>
      <c r="D43" s="24">
        <v>4743</v>
      </c>
      <c r="E43" s="22">
        <v>332.12573040000001</v>
      </c>
      <c r="F43" s="23">
        <v>0.51002700351091201</v>
      </c>
    </row>
    <row r="44" spans="1:9" x14ac:dyDescent="0.2">
      <c r="A44" s="21" t="s">
        <v>381</v>
      </c>
      <c r="B44" s="21" t="s">
        <v>380</v>
      </c>
      <c r="C44" s="21" t="s">
        <v>321</v>
      </c>
      <c r="D44" s="24">
        <v>14982</v>
      </c>
      <c r="E44" s="22">
        <v>314.11003140000003</v>
      </c>
      <c r="F44" s="23">
        <v>0.48236129701458602</v>
      </c>
    </row>
    <row r="45" spans="1:9" x14ac:dyDescent="0.2">
      <c r="A45" s="21" t="s">
        <v>383</v>
      </c>
      <c r="B45" s="21" t="s">
        <v>382</v>
      </c>
      <c r="C45" s="21" t="s">
        <v>138</v>
      </c>
      <c r="D45" s="24">
        <v>381</v>
      </c>
      <c r="E45" s="22">
        <v>7.8421459999999996</v>
      </c>
      <c r="F45" s="23">
        <v>1.20427472471283E-2</v>
      </c>
    </row>
    <row r="46" spans="1:9" x14ac:dyDescent="0.2">
      <c r="A46" s="20" t="s">
        <v>32</v>
      </c>
      <c r="B46" s="20"/>
      <c r="C46" s="20"/>
      <c r="D46" s="20"/>
      <c r="E46" s="25">
        <f>SUM(E26:E45)</f>
        <v>11501.127054</v>
      </c>
      <c r="F46" s="26">
        <f>SUM(F26:F45)</f>
        <v>17.661640852954239</v>
      </c>
      <c r="G46" s="14"/>
      <c r="H46" s="14"/>
      <c r="I46" s="14"/>
    </row>
    <row r="47" spans="1:9" x14ac:dyDescent="0.2">
      <c r="A47" s="21"/>
      <c r="B47" s="21"/>
      <c r="C47" s="21"/>
      <c r="D47" s="21"/>
      <c r="E47" s="22"/>
      <c r="F47" s="23"/>
    </row>
    <row r="48" spans="1:9" x14ac:dyDescent="0.2">
      <c r="A48" s="20" t="s">
        <v>326</v>
      </c>
      <c r="B48" s="21"/>
      <c r="C48" s="21"/>
      <c r="D48" s="21"/>
      <c r="E48" s="22"/>
      <c r="F48" s="23"/>
    </row>
    <row r="49" spans="1:9" x14ac:dyDescent="0.2">
      <c r="A49" s="21" t="s">
        <v>385</v>
      </c>
      <c r="B49" s="21" t="s">
        <v>384</v>
      </c>
      <c r="C49" s="21" t="s">
        <v>328</v>
      </c>
      <c r="D49" s="24">
        <v>175810.12400000001</v>
      </c>
      <c r="E49" s="22">
        <v>5551.1775449999996</v>
      </c>
      <c r="F49" s="23">
        <v>8.5246344684693902</v>
      </c>
    </row>
    <row r="50" spans="1:9" x14ac:dyDescent="0.2">
      <c r="A50" s="20" t="s">
        <v>32</v>
      </c>
      <c r="B50" s="21"/>
      <c r="C50" s="21"/>
      <c r="D50" s="24"/>
      <c r="E50" s="25">
        <f>SUM(E49)</f>
        <v>5551.1775449999996</v>
      </c>
      <c r="F50" s="25">
        <f>SUM(F49)</f>
        <v>8.5246344684693902</v>
      </c>
    </row>
    <row r="51" spans="1:9" x14ac:dyDescent="0.2">
      <c r="A51" s="21"/>
      <c r="B51" s="21"/>
      <c r="C51" s="21"/>
      <c r="D51" s="24"/>
      <c r="E51" s="22"/>
      <c r="F51" s="23"/>
    </row>
    <row r="52" spans="1:9" x14ac:dyDescent="0.2">
      <c r="A52" s="20" t="s">
        <v>828</v>
      </c>
      <c r="B52" s="21"/>
      <c r="C52" s="21"/>
      <c r="D52" s="24"/>
      <c r="E52" s="22"/>
      <c r="F52" s="23"/>
    </row>
    <row r="53" spans="1:9" x14ac:dyDescent="0.2">
      <c r="A53" s="21" t="s">
        <v>387</v>
      </c>
      <c r="B53" s="21" t="s">
        <v>386</v>
      </c>
      <c r="C53" s="21" t="s">
        <v>328</v>
      </c>
      <c r="D53" s="24">
        <v>15053</v>
      </c>
      <c r="E53" s="22">
        <v>326.37574030000002</v>
      </c>
      <c r="F53" s="23">
        <v>0.501197063664372</v>
      </c>
    </row>
    <row r="54" spans="1:9" x14ac:dyDescent="0.2">
      <c r="A54" s="21" t="s">
        <v>389</v>
      </c>
      <c r="B54" s="21" t="s">
        <v>388</v>
      </c>
      <c r="C54" s="21" t="s">
        <v>328</v>
      </c>
      <c r="D54" s="24">
        <v>8931</v>
      </c>
      <c r="E54" s="22">
        <v>315.12808219999999</v>
      </c>
      <c r="F54" s="23">
        <v>0.48392466098015502</v>
      </c>
    </row>
    <row r="55" spans="1:9" x14ac:dyDescent="0.2">
      <c r="A55" s="21" t="s">
        <v>391</v>
      </c>
      <c r="B55" s="21" t="s">
        <v>390</v>
      </c>
      <c r="C55" s="21" t="s">
        <v>328</v>
      </c>
      <c r="D55" s="24">
        <v>2989</v>
      </c>
      <c r="E55" s="22">
        <v>306.93872570000002</v>
      </c>
      <c r="F55" s="23">
        <v>0.47134872188821197</v>
      </c>
    </row>
    <row r="56" spans="1:9" x14ac:dyDescent="0.2">
      <c r="A56" s="21" t="s">
        <v>393</v>
      </c>
      <c r="B56" s="21" t="s">
        <v>392</v>
      </c>
      <c r="C56" s="21" t="s">
        <v>328</v>
      </c>
      <c r="D56" s="24">
        <v>6000</v>
      </c>
      <c r="E56" s="22">
        <v>294.8883945</v>
      </c>
      <c r="F56" s="23">
        <v>0.45284369878793002</v>
      </c>
    </row>
    <row r="57" spans="1:9" x14ac:dyDescent="0.2">
      <c r="A57" s="20" t="s">
        <v>32</v>
      </c>
      <c r="B57" s="20"/>
      <c r="C57" s="20"/>
      <c r="D57" s="20"/>
      <c r="E57" s="25">
        <f>SUM(E53:E56)</f>
        <v>1243.3309427000002</v>
      </c>
      <c r="F57" s="25">
        <f>SUM(F53:F56)</f>
        <v>1.909314145320669</v>
      </c>
      <c r="G57" s="14"/>
      <c r="H57" s="14"/>
      <c r="I57" s="14"/>
    </row>
    <row r="58" spans="1:9" x14ac:dyDescent="0.2">
      <c r="A58" s="21"/>
      <c r="B58" s="21"/>
      <c r="C58" s="21"/>
      <c r="D58" s="21"/>
      <c r="E58" s="22"/>
      <c r="F58" s="23"/>
    </row>
    <row r="59" spans="1:9" x14ac:dyDescent="0.2">
      <c r="A59" s="20" t="s">
        <v>34</v>
      </c>
      <c r="B59" s="20"/>
      <c r="C59" s="20"/>
      <c r="D59" s="20"/>
      <c r="E59" s="25">
        <f>E24+E46+E57+E50</f>
        <v>63378.893082200004</v>
      </c>
      <c r="F59" s="26">
        <f>F24+F46+F57+F50</f>
        <v>97.32743947788083</v>
      </c>
      <c r="G59" s="14"/>
      <c r="H59" s="14"/>
      <c r="I59" s="14"/>
    </row>
    <row r="60" spans="1:9" x14ac:dyDescent="0.2">
      <c r="A60" s="20"/>
      <c r="B60" s="20"/>
      <c r="C60" s="20"/>
      <c r="D60" s="20"/>
      <c r="E60" s="25"/>
      <c r="F60" s="26"/>
      <c r="G60" s="14"/>
      <c r="H60" s="14"/>
      <c r="I60" s="14"/>
    </row>
    <row r="61" spans="1:9" x14ac:dyDescent="0.2">
      <c r="A61" s="20" t="s">
        <v>36</v>
      </c>
      <c r="B61" s="20"/>
      <c r="C61" s="20"/>
      <c r="D61" s="20"/>
      <c r="E61" s="25">
        <f>E63-(E24+E46+E57+E50)</f>
        <v>1740.3512153999982</v>
      </c>
      <c r="F61" s="26">
        <f>F63-(F24+F46+F57+F50)</f>
        <v>2.6725605221191699</v>
      </c>
      <c r="G61" s="14"/>
      <c r="H61" s="14"/>
      <c r="I61" s="14"/>
    </row>
    <row r="62" spans="1:9" x14ac:dyDescent="0.2">
      <c r="A62" s="20"/>
      <c r="B62" s="20"/>
      <c r="C62" s="20"/>
      <c r="D62" s="20"/>
      <c r="E62" s="25"/>
      <c r="F62" s="26"/>
      <c r="G62" s="14"/>
      <c r="H62" s="14"/>
      <c r="I62" s="14"/>
    </row>
    <row r="63" spans="1:9" x14ac:dyDescent="0.2">
      <c r="A63" s="27" t="s">
        <v>35</v>
      </c>
      <c r="B63" s="27"/>
      <c r="C63" s="27"/>
      <c r="D63" s="27"/>
      <c r="E63" s="28">
        <v>65119.244297600002</v>
      </c>
      <c r="F63" s="29">
        <v>100</v>
      </c>
      <c r="G63" s="14"/>
      <c r="H63" s="14"/>
      <c r="I63" s="14"/>
    </row>
    <row r="66" spans="1:4" x14ac:dyDescent="0.2">
      <c r="A66" s="14" t="s">
        <v>38</v>
      </c>
    </row>
    <row r="67" spans="1:4" x14ac:dyDescent="0.2">
      <c r="A67" s="14" t="s">
        <v>39</v>
      </c>
    </row>
    <row r="68" spans="1:4" x14ac:dyDescent="0.2">
      <c r="A68" s="14" t="s">
        <v>40</v>
      </c>
      <c r="B68" s="14"/>
      <c r="C68" s="30" t="s">
        <v>42</v>
      </c>
      <c r="D68" s="14" t="s">
        <v>41</v>
      </c>
    </row>
    <row r="69" spans="1:4" x14ac:dyDescent="0.2">
      <c r="A69" s="7" t="s">
        <v>78</v>
      </c>
      <c r="C69" s="31">
        <v>334.06740000000002</v>
      </c>
      <c r="D69" s="31">
        <v>270.46280000000002</v>
      </c>
    </row>
    <row r="70" spans="1:4" x14ac:dyDescent="0.2">
      <c r="A70" s="7" t="s">
        <v>80</v>
      </c>
      <c r="C70" s="31">
        <v>41.267099999999999</v>
      </c>
      <c r="D70" s="31">
        <v>33.409999999999997</v>
      </c>
    </row>
    <row r="71" spans="1:4" x14ac:dyDescent="0.2">
      <c r="A71" s="7" t="s">
        <v>79</v>
      </c>
      <c r="C71" s="31">
        <v>355.37580000000003</v>
      </c>
      <c r="D71" s="31">
        <v>289.15780000000001</v>
      </c>
    </row>
    <row r="72" spans="1:4" x14ac:dyDescent="0.2">
      <c r="A72" s="7" t="s">
        <v>81</v>
      </c>
      <c r="C72" s="31">
        <v>44.711300000000001</v>
      </c>
      <c r="D72" s="31">
        <v>36.376100000000001</v>
      </c>
    </row>
    <row r="74" spans="1:4" x14ac:dyDescent="0.2">
      <c r="A74" s="7" t="s">
        <v>43</v>
      </c>
    </row>
    <row r="76" spans="1:4" x14ac:dyDescent="0.2">
      <c r="A76" s="14" t="s">
        <v>44</v>
      </c>
      <c r="D76" s="30" t="s">
        <v>45</v>
      </c>
    </row>
    <row r="78" spans="1:4" x14ac:dyDescent="0.2">
      <c r="A78" s="14" t="s">
        <v>222</v>
      </c>
      <c r="D78" s="35">
        <v>4.0304517319908903E-2</v>
      </c>
    </row>
    <row r="80" spans="1:4" x14ac:dyDescent="0.2">
      <c r="A80" s="14" t="s">
        <v>829</v>
      </c>
      <c r="D80" s="30" t="s">
        <v>45</v>
      </c>
    </row>
    <row r="81" spans="1:1" x14ac:dyDescent="0.2">
      <c r="A81" s="7" t="s">
        <v>830</v>
      </c>
    </row>
    <row r="82" spans="1:1" x14ac:dyDescent="0.2">
      <c r="A82" s="37" t="s">
        <v>831</v>
      </c>
    </row>
    <row r="84" spans="1:1" x14ac:dyDescent="0.2">
      <c r="A84" s="14" t="s">
        <v>804</v>
      </c>
    </row>
    <row r="85" spans="1:1" x14ac:dyDescent="0.2">
      <c r="A85" s="14"/>
    </row>
    <row r="86" spans="1:1" x14ac:dyDescent="0.2">
      <c r="A86" s="38" t="s">
        <v>797</v>
      </c>
    </row>
    <row r="87" spans="1:1" x14ac:dyDescent="0.2">
      <c r="A87" s="39"/>
    </row>
    <row r="88" spans="1:1" x14ac:dyDescent="0.2">
      <c r="A88" s="40"/>
    </row>
    <row r="89" spans="1:1" x14ac:dyDescent="0.2">
      <c r="A89" s="40"/>
    </row>
    <row r="90" spans="1:1" x14ac:dyDescent="0.2">
      <c r="A90" s="40"/>
    </row>
    <row r="91" spans="1:1" x14ac:dyDescent="0.2">
      <c r="A91" s="40"/>
    </row>
    <row r="92" spans="1:1" x14ac:dyDescent="0.2">
      <c r="A92" s="40"/>
    </row>
    <row r="93" spans="1:1" x14ac:dyDescent="0.2">
      <c r="A93" s="40"/>
    </row>
    <row r="94" spans="1:1" x14ac:dyDescent="0.2">
      <c r="A94" s="40"/>
    </row>
    <row r="95" spans="1:1" x14ac:dyDescent="0.2">
      <c r="A95" s="40"/>
    </row>
    <row r="96" spans="1:1" x14ac:dyDescent="0.2">
      <c r="A96" s="40"/>
    </row>
    <row r="97" spans="1:1" x14ac:dyDescent="0.2">
      <c r="A97" s="40"/>
    </row>
    <row r="98" spans="1:1" x14ac:dyDescent="0.2">
      <c r="A98" s="40"/>
    </row>
    <row r="99" spans="1:1" x14ac:dyDescent="0.2">
      <c r="A99" s="40"/>
    </row>
    <row r="100" spans="1:1" x14ac:dyDescent="0.2">
      <c r="A100" s="38" t="s">
        <v>805</v>
      </c>
    </row>
    <row r="101" spans="1:1" x14ac:dyDescent="0.2">
      <c r="A101" s="40"/>
    </row>
    <row r="102" spans="1:1" x14ac:dyDescent="0.2">
      <c r="A102" s="38" t="s">
        <v>798</v>
      </c>
    </row>
    <row r="103" spans="1:1" x14ac:dyDescent="0.2">
      <c r="A103" s="40"/>
    </row>
    <row r="104" spans="1:1" x14ac:dyDescent="0.2">
      <c r="A104" s="40"/>
    </row>
    <row r="105" spans="1:1" x14ac:dyDescent="0.2">
      <c r="A105" s="40"/>
    </row>
    <row r="106" spans="1:1" x14ac:dyDescent="0.2">
      <c r="A106" s="40"/>
    </row>
    <row r="107" spans="1:1" x14ac:dyDescent="0.2">
      <c r="A107" s="40"/>
    </row>
    <row r="108" spans="1:1" x14ac:dyDescent="0.2">
      <c r="A108" s="40"/>
    </row>
    <row r="109" spans="1:1" x14ac:dyDescent="0.2">
      <c r="A109" s="40"/>
    </row>
    <row r="110" spans="1:1" x14ac:dyDescent="0.2">
      <c r="A110" s="40"/>
    </row>
    <row r="111" spans="1:1" x14ac:dyDescent="0.2">
      <c r="A111" s="40"/>
    </row>
    <row r="112" spans="1:1" x14ac:dyDescent="0.2">
      <c r="A112" s="40"/>
    </row>
    <row r="113" spans="1:1" x14ac:dyDescent="0.2">
      <c r="A113" s="40"/>
    </row>
    <row r="114" spans="1:1" x14ac:dyDescent="0.2">
      <c r="A114" s="40"/>
    </row>
  </sheetData>
  <mergeCells count="1">
    <mergeCell ref="A1:F1"/>
  </mergeCells>
  <conditionalFormatting sqref="F2:F3 F5:F49 F51:F56 F58 F60 F62:F83">
    <cfRule type="cellIs" dxfId="56" priority="4" stopIfTrue="1" operator="between">
      <formula>0.009</formula>
      <formula>-0.009</formula>
    </cfRule>
  </conditionalFormatting>
  <conditionalFormatting sqref="F84:F216">
    <cfRule type="cellIs" dxfId="55" priority="3" stopIfTrue="1" operator="between">
      <formula>0.009</formula>
      <formula>-0.009</formula>
    </cfRule>
  </conditionalFormatting>
  <conditionalFormatting sqref="F59">
    <cfRule type="cellIs" dxfId="54" priority="2" stopIfTrue="1" operator="between">
      <formula>0.009</formula>
      <formula>-0.009</formula>
    </cfRule>
  </conditionalFormatting>
  <conditionalFormatting sqref="F61">
    <cfRule type="cellIs" dxfId="53" priority="1" stopIfTrue="1" operator="between">
      <formula>0.009</formula>
      <formula>-0.009</formula>
    </cfRule>
  </conditionalFormatting>
  <hyperlinks>
    <hyperlink ref="A82" r:id="rId1" tooltip="https://www.franklintempletonindia.com/investor/reports" xr:uid="{00000000-0004-0000-0E00-000000000000}"/>
  </hyperlinks>
  <pageMargins left="0.7" right="0.7" top="0.75" bottom="0.75" header="0.3" footer="0.3"/>
  <pageSetup paperSize="9" scale="57" orientation="portrait" r:id="rId2"/>
  <headerFooter>
    <oddFooter>&amp;C&amp;1#&amp;"Calibri"&amp;10&amp;K000000PUBLIC</oddFooter>
    <evenFooter>&amp;LPUBLIC</evenFooter>
    <firstFooter>&amp;LPUBLIC</firstFooter>
  </headerFooter>
  <colBreaks count="1" manualBreakCount="1">
    <brk id="6" max="215" man="1"/>
  </col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38"/>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4.140625" style="7" bestFit="1" customWidth="1"/>
    <col min="3" max="3" width="25.570312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x14ac:dyDescent="0.2">
      <c r="A1" s="86" t="s">
        <v>14</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288</v>
      </c>
      <c r="D4" s="13" t="s">
        <v>1</v>
      </c>
      <c r="E4" s="36" t="s">
        <v>6</v>
      </c>
      <c r="F4" s="12" t="s">
        <v>3</v>
      </c>
    </row>
    <row r="5" spans="1:6" x14ac:dyDescent="0.2">
      <c r="A5" s="16" t="s">
        <v>87</v>
      </c>
      <c r="B5" s="17"/>
      <c r="C5" s="17"/>
      <c r="D5" s="17"/>
      <c r="E5" s="18"/>
      <c r="F5" s="19"/>
    </row>
    <row r="6" spans="1:6" x14ac:dyDescent="0.2">
      <c r="A6" s="20" t="s">
        <v>31</v>
      </c>
      <c r="B6" s="21"/>
      <c r="C6" s="21"/>
      <c r="D6" s="21"/>
      <c r="E6" s="22"/>
      <c r="F6" s="23"/>
    </row>
    <row r="7" spans="1:6" x14ac:dyDescent="0.2">
      <c r="A7" s="21" t="s">
        <v>395</v>
      </c>
      <c r="B7" s="21" t="s">
        <v>394</v>
      </c>
      <c r="C7" s="21" t="s">
        <v>396</v>
      </c>
      <c r="D7" s="24">
        <v>6800570</v>
      </c>
      <c r="E7" s="22">
        <v>34594.499589999999</v>
      </c>
      <c r="F7" s="23">
        <v>4.8482843647380403</v>
      </c>
    </row>
    <row r="8" spans="1:6" x14ac:dyDescent="0.2">
      <c r="A8" s="21" t="s">
        <v>398</v>
      </c>
      <c r="B8" s="21" t="s">
        <v>397</v>
      </c>
      <c r="C8" s="21" t="s">
        <v>373</v>
      </c>
      <c r="D8" s="24">
        <v>1387967</v>
      </c>
      <c r="E8" s="22">
        <v>28259.008119999999</v>
      </c>
      <c r="F8" s="23">
        <v>3.9603899132798901</v>
      </c>
    </row>
    <row r="9" spans="1:6" x14ac:dyDescent="0.2">
      <c r="A9" s="21" t="s">
        <v>400</v>
      </c>
      <c r="B9" s="21" t="s">
        <v>399</v>
      </c>
      <c r="C9" s="21" t="s">
        <v>173</v>
      </c>
      <c r="D9" s="24">
        <v>1000416</v>
      </c>
      <c r="E9" s="22">
        <v>27454.916499999999</v>
      </c>
      <c r="F9" s="23">
        <v>3.8476996048416701</v>
      </c>
    </row>
    <row r="10" spans="1:6" x14ac:dyDescent="0.2">
      <c r="A10" s="21" t="s">
        <v>402</v>
      </c>
      <c r="B10" s="21" t="s">
        <v>401</v>
      </c>
      <c r="C10" s="21" t="s">
        <v>116</v>
      </c>
      <c r="D10" s="24">
        <v>1161988</v>
      </c>
      <c r="E10" s="22">
        <v>22307.84562</v>
      </c>
      <c r="F10" s="23">
        <v>3.1263576699256399</v>
      </c>
    </row>
    <row r="11" spans="1:6" x14ac:dyDescent="0.2">
      <c r="A11" s="21" t="s">
        <v>404</v>
      </c>
      <c r="B11" s="21" t="s">
        <v>403</v>
      </c>
      <c r="C11" s="21" t="s">
        <v>405</v>
      </c>
      <c r="D11" s="24">
        <v>4390319</v>
      </c>
      <c r="E11" s="22">
        <v>22061.35298</v>
      </c>
      <c r="F11" s="23">
        <v>3.0918126865699498</v>
      </c>
    </row>
    <row r="12" spans="1:6" x14ac:dyDescent="0.2">
      <c r="A12" s="21" t="s">
        <v>92</v>
      </c>
      <c r="B12" s="21" t="s">
        <v>91</v>
      </c>
      <c r="C12" s="21" t="s">
        <v>90</v>
      </c>
      <c r="D12" s="24">
        <v>2259945</v>
      </c>
      <c r="E12" s="22">
        <v>19480.725900000001</v>
      </c>
      <c r="F12" s="23">
        <v>2.73014785338935</v>
      </c>
    </row>
    <row r="13" spans="1:6" x14ac:dyDescent="0.2">
      <c r="A13" s="21" t="s">
        <v>181</v>
      </c>
      <c r="B13" s="21" t="s">
        <v>180</v>
      </c>
      <c r="C13" s="21" t="s">
        <v>182</v>
      </c>
      <c r="D13" s="24">
        <v>10263765</v>
      </c>
      <c r="E13" s="22">
        <v>19342.065139999999</v>
      </c>
      <c r="F13" s="23">
        <v>2.7107150879879698</v>
      </c>
    </row>
    <row r="14" spans="1:6" x14ac:dyDescent="0.2">
      <c r="A14" s="21" t="s">
        <v>407</v>
      </c>
      <c r="B14" s="21" t="s">
        <v>406</v>
      </c>
      <c r="C14" s="21" t="s">
        <v>95</v>
      </c>
      <c r="D14" s="24">
        <v>2797610</v>
      </c>
      <c r="E14" s="22">
        <v>18461.428390000001</v>
      </c>
      <c r="F14" s="23">
        <v>2.5872972777395198</v>
      </c>
    </row>
    <row r="15" spans="1:6" x14ac:dyDescent="0.2">
      <c r="A15" s="21" t="s">
        <v>409</v>
      </c>
      <c r="B15" s="21" t="s">
        <v>408</v>
      </c>
      <c r="C15" s="21" t="s">
        <v>135</v>
      </c>
      <c r="D15" s="24">
        <v>17172603</v>
      </c>
      <c r="E15" s="22">
        <v>17026.635869999998</v>
      </c>
      <c r="F15" s="23">
        <v>2.3862166948780201</v>
      </c>
    </row>
    <row r="16" spans="1:6" x14ac:dyDescent="0.2">
      <c r="A16" s="21" t="s">
        <v>411</v>
      </c>
      <c r="B16" s="21" t="s">
        <v>410</v>
      </c>
      <c r="C16" s="21" t="s">
        <v>150</v>
      </c>
      <c r="D16" s="24">
        <v>1812883</v>
      </c>
      <c r="E16" s="22">
        <v>16250.683209999999</v>
      </c>
      <c r="F16" s="23">
        <v>2.2774699520766801</v>
      </c>
    </row>
    <row r="17" spans="1:6" x14ac:dyDescent="0.2">
      <c r="A17" s="21" t="s">
        <v>413</v>
      </c>
      <c r="B17" s="21" t="s">
        <v>412</v>
      </c>
      <c r="C17" s="21" t="s">
        <v>127</v>
      </c>
      <c r="D17" s="24">
        <v>1473713</v>
      </c>
      <c r="E17" s="22">
        <v>16220.422130000001</v>
      </c>
      <c r="F17" s="23">
        <v>2.2732289795879099</v>
      </c>
    </row>
    <row r="18" spans="1:6" x14ac:dyDescent="0.2">
      <c r="A18" s="21" t="s">
        <v>260</v>
      </c>
      <c r="B18" s="21" t="s">
        <v>259</v>
      </c>
      <c r="C18" s="21" t="s">
        <v>150</v>
      </c>
      <c r="D18" s="24">
        <v>3443519</v>
      </c>
      <c r="E18" s="22">
        <v>16167.32171</v>
      </c>
      <c r="F18" s="23">
        <v>2.26578716256213</v>
      </c>
    </row>
    <row r="19" spans="1:6" x14ac:dyDescent="0.2">
      <c r="A19" s="21" t="s">
        <v>415</v>
      </c>
      <c r="B19" s="21" t="s">
        <v>414</v>
      </c>
      <c r="C19" s="21" t="s">
        <v>373</v>
      </c>
      <c r="D19" s="24">
        <v>2463472</v>
      </c>
      <c r="E19" s="22">
        <v>16006.409320000001</v>
      </c>
      <c r="F19" s="23">
        <v>2.2432359178909902</v>
      </c>
    </row>
    <row r="20" spans="1:6" x14ac:dyDescent="0.2">
      <c r="A20" s="21" t="s">
        <v>417</v>
      </c>
      <c r="B20" s="21" t="s">
        <v>416</v>
      </c>
      <c r="C20" s="21" t="s">
        <v>90</v>
      </c>
      <c r="D20" s="24">
        <v>19398917</v>
      </c>
      <c r="E20" s="22">
        <v>15810.11736</v>
      </c>
      <c r="F20" s="23">
        <v>2.2157263642951701</v>
      </c>
    </row>
    <row r="21" spans="1:6" x14ac:dyDescent="0.2">
      <c r="A21" s="21" t="s">
        <v>419</v>
      </c>
      <c r="B21" s="21" t="s">
        <v>418</v>
      </c>
      <c r="C21" s="21" t="s">
        <v>420</v>
      </c>
      <c r="D21" s="24">
        <v>2313899</v>
      </c>
      <c r="E21" s="22">
        <v>14930.433300000001</v>
      </c>
      <c r="F21" s="23">
        <v>2.09244206983929</v>
      </c>
    </row>
    <row r="22" spans="1:6" x14ac:dyDescent="0.2">
      <c r="A22" s="21" t="s">
        <v>89</v>
      </c>
      <c r="B22" s="21" t="s">
        <v>88</v>
      </c>
      <c r="C22" s="21" t="s">
        <v>90</v>
      </c>
      <c r="D22" s="24">
        <v>1036125</v>
      </c>
      <c r="E22" s="22">
        <v>14726.96269</v>
      </c>
      <c r="F22" s="23">
        <v>2.0639264564083102</v>
      </c>
    </row>
    <row r="23" spans="1:6" x14ac:dyDescent="0.2">
      <c r="A23" s="21" t="s">
        <v>422</v>
      </c>
      <c r="B23" s="21" t="s">
        <v>421</v>
      </c>
      <c r="C23" s="21" t="s">
        <v>106</v>
      </c>
      <c r="D23" s="24">
        <v>15086857</v>
      </c>
      <c r="E23" s="22">
        <v>13095.391879999999</v>
      </c>
      <c r="F23" s="23">
        <v>1.83526816269585</v>
      </c>
    </row>
    <row r="24" spans="1:6" x14ac:dyDescent="0.2">
      <c r="A24" s="21" t="s">
        <v>424</v>
      </c>
      <c r="B24" s="21" t="s">
        <v>423</v>
      </c>
      <c r="C24" s="21" t="s">
        <v>116</v>
      </c>
      <c r="D24" s="24">
        <v>1780900</v>
      </c>
      <c r="E24" s="22">
        <v>12661.30855</v>
      </c>
      <c r="F24" s="23">
        <v>1.77443307484157</v>
      </c>
    </row>
    <row r="25" spans="1:6" x14ac:dyDescent="0.2">
      <c r="A25" s="21" t="s">
        <v>145</v>
      </c>
      <c r="B25" s="21" t="s">
        <v>144</v>
      </c>
      <c r="C25" s="21" t="s">
        <v>106</v>
      </c>
      <c r="D25" s="24">
        <v>1700000</v>
      </c>
      <c r="E25" s="22">
        <v>12212.8</v>
      </c>
      <c r="F25" s="23">
        <v>1.71157634859354</v>
      </c>
    </row>
    <row r="26" spans="1:6" x14ac:dyDescent="0.2">
      <c r="A26" s="21" t="s">
        <v>426</v>
      </c>
      <c r="B26" s="21" t="s">
        <v>425</v>
      </c>
      <c r="C26" s="21" t="s">
        <v>396</v>
      </c>
      <c r="D26" s="24">
        <v>1877633</v>
      </c>
      <c r="E26" s="22">
        <v>12124.8151</v>
      </c>
      <c r="F26" s="23">
        <v>1.6992456075780999</v>
      </c>
    </row>
    <row r="27" spans="1:6" x14ac:dyDescent="0.2">
      <c r="A27" s="21" t="s">
        <v>428</v>
      </c>
      <c r="B27" s="21" t="s">
        <v>427</v>
      </c>
      <c r="C27" s="21" t="s">
        <v>101</v>
      </c>
      <c r="D27" s="24">
        <v>2879020</v>
      </c>
      <c r="E27" s="22">
        <v>12064.533310000001</v>
      </c>
      <c r="F27" s="23">
        <v>1.6907973495197599</v>
      </c>
    </row>
    <row r="28" spans="1:6" x14ac:dyDescent="0.2">
      <c r="A28" s="21" t="s">
        <v>430</v>
      </c>
      <c r="B28" s="21" t="s">
        <v>429</v>
      </c>
      <c r="C28" s="21" t="s">
        <v>127</v>
      </c>
      <c r="D28" s="24">
        <v>1776602</v>
      </c>
      <c r="E28" s="22">
        <v>11824.17461</v>
      </c>
      <c r="F28" s="23">
        <v>1.6571120139620901</v>
      </c>
    </row>
    <row r="29" spans="1:6" x14ac:dyDescent="0.2">
      <c r="A29" s="21" t="s">
        <v>432</v>
      </c>
      <c r="B29" s="21" t="s">
        <v>431</v>
      </c>
      <c r="C29" s="21" t="s">
        <v>101</v>
      </c>
      <c r="D29" s="24">
        <v>5007520</v>
      </c>
      <c r="E29" s="22">
        <v>11454.701999999999</v>
      </c>
      <c r="F29" s="23">
        <v>1.6053318668435601</v>
      </c>
    </row>
    <row r="30" spans="1:6" x14ac:dyDescent="0.2">
      <c r="A30" s="21" t="s">
        <v>434</v>
      </c>
      <c r="B30" s="21" t="s">
        <v>433</v>
      </c>
      <c r="C30" s="21" t="s">
        <v>420</v>
      </c>
      <c r="D30" s="24">
        <v>1969263</v>
      </c>
      <c r="E30" s="22">
        <v>11169.659739999999</v>
      </c>
      <c r="F30" s="23">
        <v>1.5653843044036899</v>
      </c>
    </row>
    <row r="31" spans="1:6" x14ac:dyDescent="0.2">
      <c r="A31" s="21" t="s">
        <v>436</v>
      </c>
      <c r="B31" s="21" t="s">
        <v>435</v>
      </c>
      <c r="C31" s="21" t="s">
        <v>195</v>
      </c>
      <c r="D31" s="24">
        <v>2060963</v>
      </c>
      <c r="E31" s="22">
        <v>11046.76168</v>
      </c>
      <c r="F31" s="23">
        <v>1.5481606200083</v>
      </c>
    </row>
    <row r="32" spans="1:6" x14ac:dyDescent="0.2">
      <c r="A32" s="21" t="s">
        <v>438</v>
      </c>
      <c r="B32" s="21" t="s">
        <v>437</v>
      </c>
      <c r="C32" s="21" t="s">
        <v>90</v>
      </c>
      <c r="D32" s="24">
        <v>10449095</v>
      </c>
      <c r="E32" s="22">
        <v>10741.66966</v>
      </c>
      <c r="F32" s="23">
        <v>1.5054031618024299</v>
      </c>
    </row>
    <row r="33" spans="1:6" x14ac:dyDescent="0.2">
      <c r="A33" s="21" t="s">
        <v>191</v>
      </c>
      <c r="B33" s="21" t="s">
        <v>190</v>
      </c>
      <c r="C33" s="21" t="s">
        <v>192</v>
      </c>
      <c r="D33" s="24">
        <v>879140</v>
      </c>
      <c r="E33" s="22">
        <v>10714.518749999999</v>
      </c>
      <c r="F33" s="23">
        <v>1.5015980675244001</v>
      </c>
    </row>
    <row r="34" spans="1:6" x14ac:dyDescent="0.2">
      <c r="A34" s="21" t="s">
        <v>175</v>
      </c>
      <c r="B34" s="21" t="s">
        <v>174</v>
      </c>
      <c r="C34" s="21" t="s">
        <v>176</v>
      </c>
      <c r="D34" s="24">
        <v>1320911</v>
      </c>
      <c r="E34" s="22">
        <v>10473.50332</v>
      </c>
      <c r="F34" s="23">
        <v>1.46782069381533</v>
      </c>
    </row>
    <row r="35" spans="1:6" x14ac:dyDescent="0.2">
      <c r="A35" s="21" t="s">
        <v>105</v>
      </c>
      <c r="B35" s="21" t="s">
        <v>104</v>
      </c>
      <c r="C35" s="21" t="s">
        <v>106</v>
      </c>
      <c r="D35" s="24">
        <v>643118</v>
      </c>
      <c r="E35" s="22">
        <v>9574.4192249999996</v>
      </c>
      <c r="F35" s="23">
        <v>1.34181756002139</v>
      </c>
    </row>
    <row r="36" spans="1:6" x14ac:dyDescent="0.2">
      <c r="A36" s="21" t="s">
        <v>440</v>
      </c>
      <c r="B36" s="21" t="s">
        <v>439</v>
      </c>
      <c r="C36" s="21" t="s">
        <v>150</v>
      </c>
      <c r="D36" s="24">
        <v>1122027</v>
      </c>
      <c r="E36" s="22">
        <v>8959.9466090000005</v>
      </c>
      <c r="F36" s="23">
        <v>1.25570161638815</v>
      </c>
    </row>
    <row r="37" spans="1:6" x14ac:dyDescent="0.2">
      <c r="A37" s="21" t="s">
        <v>442</v>
      </c>
      <c r="B37" s="21" t="s">
        <v>441</v>
      </c>
      <c r="C37" s="21" t="s">
        <v>127</v>
      </c>
      <c r="D37" s="24">
        <v>8950969</v>
      </c>
      <c r="E37" s="22">
        <v>8619.7831470000001</v>
      </c>
      <c r="F37" s="23">
        <v>1.2080290321965801</v>
      </c>
    </row>
    <row r="38" spans="1:6" x14ac:dyDescent="0.2">
      <c r="A38" s="21" t="s">
        <v>444</v>
      </c>
      <c r="B38" s="21" t="s">
        <v>443</v>
      </c>
      <c r="C38" s="21" t="s">
        <v>420</v>
      </c>
      <c r="D38" s="24">
        <v>275274</v>
      </c>
      <c r="E38" s="22">
        <v>8267.4416789999996</v>
      </c>
      <c r="F38" s="23">
        <v>1.15864974789998</v>
      </c>
    </row>
    <row r="39" spans="1:6" x14ac:dyDescent="0.2">
      <c r="A39" s="21" t="s">
        <v>186</v>
      </c>
      <c r="B39" s="21" t="s">
        <v>185</v>
      </c>
      <c r="C39" s="21" t="s">
        <v>109</v>
      </c>
      <c r="D39" s="24">
        <v>3685734</v>
      </c>
      <c r="E39" s="22">
        <v>7972.2426420000002</v>
      </c>
      <c r="F39" s="23">
        <v>1.1172787527263199</v>
      </c>
    </row>
    <row r="40" spans="1:6" x14ac:dyDescent="0.2">
      <c r="A40" s="21" t="s">
        <v>446</v>
      </c>
      <c r="B40" s="21" t="s">
        <v>445</v>
      </c>
      <c r="C40" s="21" t="s">
        <v>127</v>
      </c>
      <c r="D40" s="24">
        <v>812579</v>
      </c>
      <c r="E40" s="22">
        <v>7793.8514789999999</v>
      </c>
      <c r="F40" s="23">
        <v>1.09227792610271</v>
      </c>
    </row>
    <row r="41" spans="1:6" x14ac:dyDescent="0.2">
      <c r="A41" s="21" t="s">
        <v>275</v>
      </c>
      <c r="B41" s="21" t="s">
        <v>274</v>
      </c>
      <c r="C41" s="21" t="s">
        <v>90</v>
      </c>
      <c r="D41" s="24">
        <v>4408453</v>
      </c>
      <c r="E41" s="22">
        <v>7675.1166730000004</v>
      </c>
      <c r="F41" s="23">
        <v>1.0756377055386701</v>
      </c>
    </row>
    <row r="42" spans="1:6" x14ac:dyDescent="0.2">
      <c r="A42" s="21" t="s">
        <v>448</v>
      </c>
      <c r="B42" s="21" t="s">
        <v>447</v>
      </c>
      <c r="C42" s="21" t="s">
        <v>364</v>
      </c>
      <c r="D42" s="24">
        <v>10743660</v>
      </c>
      <c r="E42" s="22">
        <v>7294.9451399999998</v>
      </c>
      <c r="F42" s="23">
        <v>1.0223581460362401</v>
      </c>
    </row>
    <row r="43" spans="1:6" x14ac:dyDescent="0.2">
      <c r="A43" s="21" t="s">
        <v>450</v>
      </c>
      <c r="B43" s="21" t="s">
        <v>449</v>
      </c>
      <c r="C43" s="21" t="s">
        <v>127</v>
      </c>
      <c r="D43" s="24">
        <v>803321</v>
      </c>
      <c r="E43" s="22">
        <v>7281.7032049999998</v>
      </c>
      <c r="F43" s="23">
        <v>1.02050234042609</v>
      </c>
    </row>
    <row r="44" spans="1:6" x14ac:dyDescent="0.2">
      <c r="A44" s="21" t="s">
        <v>452</v>
      </c>
      <c r="B44" s="21" t="s">
        <v>451</v>
      </c>
      <c r="C44" s="21" t="s">
        <v>135</v>
      </c>
      <c r="D44" s="24">
        <v>988395</v>
      </c>
      <c r="E44" s="22">
        <v>7237.02819</v>
      </c>
      <c r="F44" s="23">
        <v>1.0142413110923501</v>
      </c>
    </row>
    <row r="45" spans="1:6" x14ac:dyDescent="0.2">
      <c r="A45" s="21" t="s">
        <v>454</v>
      </c>
      <c r="B45" s="21" t="s">
        <v>453</v>
      </c>
      <c r="C45" s="21" t="s">
        <v>90</v>
      </c>
      <c r="D45" s="24">
        <v>14244569</v>
      </c>
      <c r="E45" s="22">
        <v>7122.2844999999998</v>
      </c>
      <c r="F45" s="23">
        <v>0.99816042988948805</v>
      </c>
    </row>
    <row r="46" spans="1:6" x14ac:dyDescent="0.2">
      <c r="A46" s="21" t="s">
        <v>456</v>
      </c>
      <c r="B46" s="21" t="s">
        <v>455</v>
      </c>
      <c r="C46" s="21" t="s">
        <v>156</v>
      </c>
      <c r="D46" s="24">
        <v>3706212</v>
      </c>
      <c r="E46" s="22">
        <v>7021.4186339999997</v>
      </c>
      <c r="F46" s="23">
        <v>0.98402447166319995</v>
      </c>
    </row>
    <row r="47" spans="1:6" x14ac:dyDescent="0.2">
      <c r="A47" s="21" t="s">
        <v>458</v>
      </c>
      <c r="B47" s="21" t="s">
        <v>457</v>
      </c>
      <c r="C47" s="21" t="s">
        <v>459</v>
      </c>
      <c r="D47" s="24">
        <v>2464730</v>
      </c>
      <c r="E47" s="22">
        <v>6797.72534</v>
      </c>
      <c r="F47" s="23">
        <v>0.952674727841195</v>
      </c>
    </row>
    <row r="48" spans="1:6" x14ac:dyDescent="0.2">
      <c r="A48" s="21" t="s">
        <v>461</v>
      </c>
      <c r="B48" s="21" t="s">
        <v>460</v>
      </c>
      <c r="C48" s="21" t="s">
        <v>316</v>
      </c>
      <c r="D48" s="24">
        <v>2385297</v>
      </c>
      <c r="E48" s="22">
        <v>6731.3081339999999</v>
      </c>
      <c r="F48" s="23">
        <v>0.94336661512918296</v>
      </c>
    </row>
    <row r="49" spans="1:6" x14ac:dyDescent="0.2">
      <c r="A49" s="21" t="s">
        <v>463</v>
      </c>
      <c r="B49" s="21" t="s">
        <v>462</v>
      </c>
      <c r="C49" s="21" t="s">
        <v>156</v>
      </c>
      <c r="D49" s="24">
        <v>1083795</v>
      </c>
      <c r="E49" s="22">
        <v>6341.2845450000004</v>
      </c>
      <c r="F49" s="23">
        <v>0.88870632835416297</v>
      </c>
    </row>
    <row r="50" spans="1:6" x14ac:dyDescent="0.2">
      <c r="A50" s="21" t="s">
        <v>172</v>
      </c>
      <c r="B50" s="21" t="s">
        <v>171</v>
      </c>
      <c r="C50" s="21" t="s">
        <v>173</v>
      </c>
      <c r="D50" s="24">
        <v>3918888</v>
      </c>
      <c r="E50" s="22">
        <v>6150.694716</v>
      </c>
      <c r="F50" s="23">
        <v>0.86199590620699795</v>
      </c>
    </row>
    <row r="51" spans="1:6" x14ac:dyDescent="0.2">
      <c r="A51" s="21" t="s">
        <v>465</v>
      </c>
      <c r="B51" s="21" t="s">
        <v>464</v>
      </c>
      <c r="C51" s="21" t="s">
        <v>311</v>
      </c>
      <c r="D51" s="24">
        <v>1667102</v>
      </c>
      <c r="E51" s="22">
        <v>6045.7454029999999</v>
      </c>
      <c r="F51" s="23">
        <v>0.84728766878953998</v>
      </c>
    </row>
    <row r="52" spans="1:6" x14ac:dyDescent="0.2">
      <c r="A52" s="21" t="s">
        <v>467</v>
      </c>
      <c r="B52" s="21" t="s">
        <v>466</v>
      </c>
      <c r="C52" s="21" t="s">
        <v>101</v>
      </c>
      <c r="D52" s="24">
        <v>279704</v>
      </c>
      <c r="E52" s="22">
        <v>6024.8241600000001</v>
      </c>
      <c r="F52" s="23">
        <v>0.84435563807570002</v>
      </c>
    </row>
    <row r="53" spans="1:6" x14ac:dyDescent="0.2">
      <c r="A53" s="21" t="s">
        <v>469</v>
      </c>
      <c r="B53" s="21" t="s">
        <v>468</v>
      </c>
      <c r="C53" s="21" t="s">
        <v>138</v>
      </c>
      <c r="D53" s="24">
        <v>841218</v>
      </c>
      <c r="E53" s="22">
        <v>5859.5039790000001</v>
      </c>
      <c r="F53" s="23">
        <v>0.82118665866518004</v>
      </c>
    </row>
    <row r="54" spans="1:6" x14ac:dyDescent="0.2">
      <c r="A54" s="21" t="s">
        <v>220</v>
      </c>
      <c r="B54" s="21" t="s">
        <v>219</v>
      </c>
      <c r="C54" s="21" t="s">
        <v>176</v>
      </c>
      <c r="D54" s="24">
        <v>453744</v>
      </c>
      <c r="E54" s="22">
        <v>5722.3924559999996</v>
      </c>
      <c r="F54" s="23">
        <v>0.80197101279474603</v>
      </c>
    </row>
    <row r="55" spans="1:6" x14ac:dyDescent="0.2">
      <c r="A55" s="21" t="s">
        <v>471</v>
      </c>
      <c r="B55" s="21" t="s">
        <v>470</v>
      </c>
      <c r="C55" s="21" t="s">
        <v>472</v>
      </c>
      <c r="D55" s="24">
        <v>364278</v>
      </c>
      <c r="E55" s="22">
        <v>5662.1550930000003</v>
      </c>
      <c r="F55" s="23">
        <v>0.79352898100740399</v>
      </c>
    </row>
    <row r="56" spans="1:6" x14ac:dyDescent="0.2">
      <c r="A56" s="21" t="s">
        <v>474</v>
      </c>
      <c r="B56" s="21" t="s">
        <v>473</v>
      </c>
      <c r="C56" s="21" t="s">
        <v>192</v>
      </c>
      <c r="D56" s="24">
        <v>845481</v>
      </c>
      <c r="E56" s="22">
        <v>5546.3553599999996</v>
      </c>
      <c r="F56" s="23">
        <v>0.77730009949159795</v>
      </c>
    </row>
    <row r="57" spans="1:6" x14ac:dyDescent="0.2">
      <c r="A57" s="21" t="s">
        <v>476</v>
      </c>
      <c r="B57" s="21" t="s">
        <v>475</v>
      </c>
      <c r="C57" s="21" t="s">
        <v>373</v>
      </c>
      <c r="D57" s="24">
        <v>1294759</v>
      </c>
      <c r="E57" s="22">
        <v>5427.6297279999999</v>
      </c>
      <c r="F57" s="23">
        <v>0.76066116462792799</v>
      </c>
    </row>
    <row r="58" spans="1:6" x14ac:dyDescent="0.2">
      <c r="A58" s="21" t="s">
        <v>478</v>
      </c>
      <c r="B58" s="21" t="s">
        <v>477</v>
      </c>
      <c r="C58" s="21" t="s">
        <v>101</v>
      </c>
      <c r="D58" s="24">
        <v>2017424</v>
      </c>
      <c r="E58" s="22">
        <v>5334.0690560000003</v>
      </c>
      <c r="F58" s="23">
        <v>0.74754900088548404</v>
      </c>
    </row>
    <row r="59" spans="1:6" x14ac:dyDescent="0.2">
      <c r="A59" s="21" t="s">
        <v>480</v>
      </c>
      <c r="B59" s="21" t="s">
        <v>479</v>
      </c>
      <c r="C59" s="21" t="s">
        <v>150</v>
      </c>
      <c r="D59" s="24">
        <v>937544</v>
      </c>
      <c r="E59" s="22">
        <v>5329.9376400000001</v>
      </c>
      <c r="F59" s="23">
        <v>0.74696999902581296</v>
      </c>
    </row>
    <row r="60" spans="1:6" x14ac:dyDescent="0.2">
      <c r="A60" s="21" t="s">
        <v>482</v>
      </c>
      <c r="B60" s="21" t="s">
        <v>481</v>
      </c>
      <c r="C60" s="21" t="s">
        <v>373</v>
      </c>
      <c r="D60" s="24">
        <v>55642</v>
      </c>
      <c r="E60" s="22">
        <v>5021.0784379999996</v>
      </c>
      <c r="F60" s="23">
        <v>0.70368458493660502</v>
      </c>
    </row>
    <row r="61" spans="1:6" x14ac:dyDescent="0.2">
      <c r="A61" s="21" t="s">
        <v>484</v>
      </c>
      <c r="B61" s="21" t="s">
        <v>483</v>
      </c>
      <c r="C61" s="21" t="s">
        <v>173</v>
      </c>
      <c r="D61" s="24">
        <v>1159745</v>
      </c>
      <c r="E61" s="22">
        <v>4999.6606949999996</v>
      </c>
      <c r="F61" s="23">
        <v>0.70068297168173699</v>
      </c>
    </row>
    <row r="62" spans="1:6" x14ac:dyDescent="0.2">
      <c r="A62" s="21" t="s">
        <v>486</v>
      </c>
      <c r="B62" s="21" t="s">
        <v>485</v>
      </c>
      <c r="C62" s="21" t="s">
        <v>459</v>
      </c>
      <c r="D62" s="24">
        <v>18921468</v>
      </c>
      <c r="E62" s="22">
        <v>4597.9167239999997</v>
      </c>
      <c r="F62" s="23">
        <v>0.64438011902275205</v>
      </c>
    </row>
    <row r="63" spans="1:6" x14ac:dyDescent="0.2">
      <c r="A63" s="21" t="s">
        <v>334</v>
      </c>
      <c r="B63" s="21" t="s">
        <v>333</v>
      </c>
      <c r="C63" s="21" t="s">
        <v>138</v>
      </c>
      <c r="D63" s="24">
        <v>102764</v>
      </c>
      <c r="E63" s="22">
        <v>4581.0649739999999</v>
      </c>
      <c r="F63" s="23">
        <v>0.64201841190133802</v>
      </c>
    </row>
    <row r="64" spans="1:6" x14ac:dyDescent="0.2">
      <c r="A64" s="21" t="s">
        <v>488</v>
      </c>
      <c r="B64" s="21" t="s">
        <v>487</v>
      </c>
      <c r="C64" s="21" t="s">
        <v>109</v>
      </c>
      <c r="D64" s="24">
        <v>981119</v>
      </c>
      <c r="E64" s="22">
        <v>4207.0382719999998</v>
      </c>
      <c r="F64" s="23">
        <v>0.58960002652815202</v>
      </c>
    </row>
    <row r="65" spans="1:6" x14ac:dyDescent="0.2">
      <c r="A65" s="21" t="s">
        <v>490</v>
      </c>
      <c r="B65" s="21" t="s">
        <v>489</v>
      </c>
      <c r="C65" s="21" t="s">
        <v>116</v>
      </c>
      <c r="D65" s="24">
        <v>1012700</v>
      </c>
      <c r="E65" s="22">
        <v>3320.6433000000002</v>
      </c>
      <c r="F65" s="23">
        <v>0.46537522389587899</v>
      </c>
    </row>
    <row r="66" spans="1:6" x14ac:dyDescent="0.2">
      <c r="A66" s="21" t="s">
        <v>492</v>
      </c>
      <c r="B66" s="21" t="s">
        <v>491</v>
      </c>
      <c r="C66" s="21" t="s">
        <v>101</v>
      </c>
      <c r="D66" s="24">
        <v>4063159</v>
      </c>
      <c r="E66" s="22">
        <v>3177.3903380000002</v>
      </c>
      <c r="F66" s="23">
        <v>0.44529887927178202</v>
      </c>
    </row>
    <row r="67" spans="1:6" x14ac:dyDescent="0.2">
      <c r="A67" s="21" t="s">
        <v>494</v>
      </c>
      <c r="B67" s="21" t="s">
        <v>493</v>
      </c>
      <c r="C67" s="21" t="s">
        <v>127</v>
      </c>
      <c r="D67" s="24">
        <v>518764</v>
      </c>
      <c r="E67" s="22">
        <v>2964.7362600000001</v>
      </c>
      <c r="F67" s="23">
        <v>0.41549623857212498</v>
      </c>
    </row>
    <row r="68" spans="1:6" x14ac:dyDescent="0.2">
      <c r="A68" s="21" t="s">
        <v>496</v>
      </c>
      <c r="B68" s="21" t="s">
        <v>495</v>
      </c>
      <c r="C68" s="21" t="s">
        <v>124</v>
      </c>
      <c r="D68" s="24">
        <v>252893</v>
      </c>
      <c r="E68" s="22">
        <v>2856.6793280000002</v>
      </c>
      <c r="F68" s="23">
        <v>0.40035248045664201</v>
      </c>
    </row>
    <row r="69" spans="1:6" x14ac:dyDescent="0.2">
      <c r="A69" s="21" t="s">
        <v>498</v>
      </c>
      <c r="B69" s="21" t="s">
        <v>497</v>
      </c>
      <c r="C69" s="21" t="s">
        <v>127</v>
      </c>
      <c r="D69" s="24">
        <v>320000</v>
      </c>
      <c r="E69" s="22">
        <v>2834.08</v>
      </c>
      <c r="F69" s="23">
        <v>0.39718527266654402</v>
      </c>
    </row>
    <row r="70" spans="1:6" x14ac:dyDescent="0.2">
      <c r="A70" s="21" t="s">
        <v>338</v>
      </c>
      <c r="B70" s="21" t="s">
        <v>337</v>
      </c>
      <c r="C70" s="21" t="s">
        <v>176</v>
      </c>
      <c r="D70" s="24">
        <v>2000000</v>
      </c>
      <c r="E70" s="22">
        <v>2096</v>
      </c>
      <c r="F70" s="23">
        <v>0.29374623564228097</v>
      </c>
    </row>
    <row r="71" spans="1:6" x14ac:dyDescent="0.2">
      <c r="A71" s="21" t="s">
        <v>500</v>
      </c>
      <c r="B71" s="21" t="s">
        <v>499</v>
      </c>
      <c r="C71" s="21" t="s">
        <v>101</v>
      </c>
      <c r="D71" s="24">
        <v>160465</v>
      </c>
      <c r="E71" s="22">
        <v>1965.936948</v>
      </c>
      <c r="F71" s="23">
        <v>0.27551840552723</v>
      </c>
    </row>
    <row r="72" spans="1:6" x14ac:dyDescent="0.2">
      <c r="A72" s="21" t="s">
        <v>300</v>
      </c>
      <c r="B72" s="21" t="s">
        <v>299</v>
      </c>
      <c r="C72" s="21" t="s">
        <v>150</v>
      </c>
      <c r="D72" s="24">
        <v>1350950</v>
      </c>
      <c r="E72" s="22">
        <v>1845.3977</v>
      </c>
      <c r="F72" s="23">
        <v>0.258625299445574</v>
      </c>
    </row>
    <row r="73" spans="1:6" x14ac:dyDescent="0.2">
      <c r="A73" s="21" t="s">
        <v>502</v>
      </c>
      <c r="B73" s="21" t="s">
        <v>501</v>
      </c>
      <c r="C73" s="21" t="s">
        <v>124</v>
      </c>
      <c r="D73" s="24">
        <v>115000</v>
      </c>
      <c r="E73" s="22">
        <v>1821.2550000000001</v>
      </c>
      <c r="F73" s="23">
        <v>0.25524179408143299</v>
      </c>
    </row>
    <row r="74" spans="1:6" x14ac:dyDescent="0.2">
      <c r="A74" s="21" t="s">
        <v>504</v>
      </c>
      <c r="B74" s="21" t="s">
        <v>503</v>
      </c>
      <c r="C74" s="21" t="s">
        <v>316</v>
      </c>
      <c r="D74" s="24">
        <v>301744</v>
      </c>
      <c r="E74" s="22">
        <v>1603.76936</v>
      </c>
      <c r="F74" s="23">
        <v>0.22476202878741899</v>
      </c>
    </row>
    <row r="75" spans="1:6" x14ac:dyDescent="0.2">
      <c r="A75" s="21" t="s">
        <v>506</v>
      </c>
      <c r="B75" s="21" t="s">
        <v>505</v>
      </c>
      <c r="C75" s="21" t="s">
        <v>150</v>
      </c>
      <c r="D75" s="24">
        <v>314268</v>
      </c>
      <c r="E75" s="22">
        <v>1451.13249</v>
      </c>
      <c r="F75" s="23">
        <v>0.20337056600940401</v>
      </c>
    </row>
    <row r="76" spans="1:6" x14ac:dyDescent="0.2">
      <c r="A76" s="21" t="s">
        <v>508</v>
      </c>
      <c r="B76" s="21" t="s">
        <v>507</v>
      </c>
      <c r="C76" s="21" t="s">
        <v>282</v>
      </c>
      <c r="D76" s="24">
        <v>1000000</v>
      </c>
      <c r="E76" s="22">
        <v>1330.5</v>
      </c>
      <c r="F76" s="23">
        <v>0.18646439242464499</v>
      </c>
    </row>
    <row r="77" spans="1:6" x14ac:dyDescent="0.2">
      <c r="A77" s="21" t="s">
        <v>510</v>
      </c>
      <c r="B77" s="21" t="s">
        <v>509</v>
      </c>
      <c r="C77" s="21" t="s">
        <v>373</v>
      </c>
      <c r="D77" s="24">
        <v>157834</v>
      </c>
      <c r="E77" s="22">
        <v>1185.570091</v>
      </c>
      <c r="F77" s="23">
        <v>0.166153030210557</v>
      </c>
    </row>
    <row r="78" spans="1:6" x14ac:dyDescent="0.2">
      <c r="A78" s="21" t="s">
        <v>512</v>
      </c>
      <c r="B78" s="21" t="s">
        <v>511</v>
      </c>
      <c r="C78" s="21" t="s">
        <v>513</v>
      </c>
      <c r="D78" s="24">
        <v>28772</v>
      </c>
      <c r="E78" s="22">
        <v>1003.984554</v>
      </c>
      <c r="F78" s="23">
        <v>0.140704524513595</v>
      </c>
    </row>
    <row r="79" spans="1:6" x14ac:dyDescent="0.2">
      <c r="A79" s="21" t="s">
        <v>194</v>
      </c>
      <c r="B79" s="21" t="s">
        <v>193</v>
      </c>
      <c r="C79" s="21" t="s">
        <v>195</v>
      </c>
      <c r="D79" s="24">
        <v>941266</v>
      </c>
      <c r="E79" s="22">
        <v>882.90750800000001</v>
      </c>
      <c r="F79" s="23">
        <v>0.12373604813707401</v>
      </c>
    </row>
    <row r="80" spans="1:6" x14ac:dyDescent="0.2">
      <c r="A80" s="21" t="s">
        <v>515</v>
      </c>
      <c r="B80" s="21" t="s">
        <v>514</v>
      </c>
      <c r="C80" s="21" t="s">
        <v>472</v>
      </c>
      <c r="D80" s="24">
        <v>188328</v>
      </c>
      <c r="E80" s="22">
        <v>867.62709600000005</v>
      </c>
      <c r="F80" s="23">
        <v>0.12159455791567</v>
      </c>
    </row>
    <row r="81" spans="1:9" x14ac:dyDescent="0.2">
      <c r="A81" s="21" t="s">
        <v>517</v>
      </c>
      <c r="B81" s="21" t="s">
        <v>516</v>
      </c>
      <c r="C81" s="21" t="s">
        <v>135</v>
      </c>
      <c r="D81" s="24">
        <v>1194157</v>
      </c>
      <c r="E81" s="22">
        <v>792.32316949999995</v>
      </c>
      <c r="F81" s="23">
        <v>0.11104100594121501</v>
      </c>
    </row>
    <row r="82" spans="1:9" x14ac:dyDescent="0.2">
      <c r="A82" s="21" t="s">
        <v>519</v>
      </c>
      <c r="B82" s="21" t="s">
        <v>518</v>
      </c>
      <c r="C82" s="21" t="s">
        <v>173</v>
      </c>
      <c r="D82" s="24">
        <v>47189</v>
      </c>
      <c r="E82" s="22">
        <v>742.566104</v>
      </c>
      <c r="F82" s="23">
        <v>0.10406774702555099</v>
      </c>
    </row>
    <row r="83" spans="1:9" x14ac:dyDescent="0.2">
      <c r="A83" s="21" t="s">
        <v>521</v>
      </c>
      <c r="B83" s="21" t="s">
        <v>520</v>
      </c>
      <c r="C83" s="21" t="s">
        <v>95</v>
      </c>
      <c r="D83" s="24">
        <v>250000</v>
      </c>
      <c r="E83" s="22">
        <v>657.5</v>
      </c>
      <c r="F83" s="23">
        <v>9.21460639001907E-2</v>
      </c>
    </row>
    <row r="84" spans="1:9" x14ac:dyDescent="0.2">
      <c r="A84" s="21" t="s">
        <v>523</v>
      </c>
      <c r="B84" s="21" t="s">
        <v>522</v>
      </c>
      <c r="C84" s="21" t="s">
        <v>195</v>
      </c>
      <c r="D84" s="24">
        <v>126013</v>
      </c>
      <c r="E84" s="22">
        <v>539.65067250000004</v>
      </c>
      <c r="F84" s="23">
        <v>7.5629939698807505E-2</v>
      </c>
    </row>
    <row r="85" spans="1:9" x14ac:dyDescent="0.2">
      <c r="A85" s="20" t="s">
        <v>32</v>
      </c>
      <c r="B85" s="20"/>
      <c r="C85" s="20"/>
      <c r="D85" s="20"/>
      <c r="E85" s="25">
        <f>SUM(E7:E84)</f>
        <v>687824.88218499999</v>
      </c>
      <c r="F85" s="26">
        <f>SUM(F7:F84)</f>
        <v>96.395978016669488</v>
      </c>
      <c r="G85" s="14"/>
      <c r="H85" s="14"/>
      <c r="I85" s="14"/>
    </row>
    <row r="86" spans="1:9" x14ac:dyDescent="0.2">
      <c r="A86" s="21"/>
      <c r="B86" s="21"/>
      <c r="C86" s="21"/>
      <c r="D86" s="21"/>
      <c r="E86" s="22"/>
      <c r="F86" s="23"/>
    </row>
    <row r="87" spans="1:9" x14ac:dyDescent="0.2">
      <c r="A87" s="20" t="s">
        <v>34</v>
      </c>
      <c r="B87" s="20"/>
      <c r="C87" s="20"/>
      <c r="D87" s="20"/>
      <c r="E87" s="25">
        <f>E85</f>
        <v>687824.88218499999</v>
      </c>
      <c r="F87" s="26">
        <f>F85</f>
        <v>96.395978016669488</v>
      </c>
      <c r="G87" s="14"/>
      <c r="H87" s="14"/>
      <c r="I87" s="14"/>
    </row>
    <row r="88" spans="1:9" x14ac:dyDescent="0.2">
      <c r="A88" s="20"/>
      <c r="B88" s="20"/>
      <c r="C88" s="20"/>
      <c r="D88" s="20"/>
      <c r="E88" s="25"/>
      <c r="F88" s="26"/>
      <c r="G88" s="14"/>
      <c r="H88" s="14"/>
      <c r="I88" s="14"/>
    </row>
    <row r="89" spans="1:9" x14ac:dyDescent="0.2">
      <c r="A89" s="20" t="s">
        <v>36</v>
      </c>
      <c r="B89" s="20"/>
      <c r="C89" s="20"/>
      <c r="D89" s="20"/>
      <c r="E89" s="25">
        <f>E91-(E85)</f>
        <v>25716.176619400037</v>
      </c>
      <c r="F89" s="26">
        <f>F91-(F85)</f>
        <v>3.6040219833305116</v>
      </c>
      <c r="G89" s="14"/>
      <c r="H89" s="14"/>
      <c r="I89" s="14"/>
    </row>
    <row r="90" spans="1:9" x14ac:dyDescent="0.2">
      <c r="A90" s="20"/>
      <c r="B90" s="20"/>
      <c r="C90" s="20"/>
      <c r="D90" s="20"/>
      <c r="E90" s="25"/>
      <c r="F90" s="26"/>
      <c r="G90" s="14"/>
      <c r="H90" s="14"/>
      <c r="I90" s="14"/>
    </row>
    <row r="91" spans="1:9" x14ac:dyDescent="0.2">
      <c r="A91" s="27" t="s">
        <v>35</v>
      </c>
      <c r="B91" s="27"/>
      <c r="C91" s="27"/>
      <c r="D91" s="27"/>
      <c r="E91" s="28">
        <v>713541.05880440003</v>
      </c>
      <c r="F91" s="29">
        <v>100</v>
      </c>
      <c r="G91" s="14"/>
      <c r="H91" s="14"/>
      <c r="I91" s="14"/>
    </row>
    <row r="94" spans="1:9" x14ac:dyDescent="0.2">
      <c r="A94" s="14" t="s">
        <v>38</v>
      </c>
    </row>
    <row r="95" spans="1:9" x14ac:dyDescent="0.2">
      <c r="A95" s="14" t="s">
        <v>39</v>
      </c>
    </row>
    <row r="96" spans="1:9" x14ac:dyDescent="0.2">
      <c r="A96" s="14" t="s">
        <v>40</v>
      </c>
      <c r="B96" s="14"/>
      <c r="C96" s="30" t="s">
        <v>42</v>
      </c>
      <c r="D96" s="14" t="s">
        <v>41</v>
      </c>
    </row>
    <row r="97" spans="1:4" x14ac:dyDescent="0.2">
      <c r="A97" s="7" t="s">
        <v>78</v>
      </c>
      <c r="C97" s="31">
        <v>88.684899999999999</v>
      </c>
      <c r="D97" s="31">
        <v>92.762</v>
      </c>
    </row>
    <row r="98" spans="1:4" x14ac:dyDescent="0.2">
      <c r="A98" s="7" t="s">
        <v>80</v>
      </c>
      <c r="C98" s="31">
        <v>32.496699999999997</v>
      </c>
      <c r="D98" s="31">
        <v>33.990600000000001</v>
      </c>
    </row>
    <row r="99" spans="1:4" x14ac:dyDescent="0.2">
      <c r="A99" s="7" t="s">
        <v>79</v>
      </c>
      <c r="C99" s="31">
        <v>97.634799999999998</v>
      </c>
      <c r="D99" s="31">
        <v>102.5411</v>
      </c>
    </row>
    <row r="100" spans="1:4" x14ac:dyDescent="0.2">
      <c r="A100" s="7" t="s">
        <v>81</v>
      </c>
      <c r="C100" s="31">
        <v>37.494500000000002</v>
      </c>
      <c r="D100" s="31">
        <v>39.377499999999998</v>
      </c>
    </row>
    <row r="102" spans="1:4" x14ac:dyDescent="0.2">
      <c r="A102" s="7" t="s">
        <v>43</v>
      </c>
    </row>
    <row r="104" spans="1:4" x14ac:dyDescent="0.2">
      <c r="A104" s="14" t="s">
        <v>44</v>
      </c>
      <c r="D104" s="30" t="s">
        <v>45</v>
      </c>
    </row>
    <row r="106" spans="1:4" x14ac:dyDescent="0.2">
      <c r="A106" s="14" t="s">
        <v>222</v>
      </c>
      <c r="D106" s="35">
        <v>6.6196816370156494E-2</v>
      </c>
    </row>
    <row r="108" spans="1:4" x14ac:dyDescent="0.2">
      <c r="A108" s="14" t="s">
        <v>801</v>
      </c>
    </row>
    <row r="109" spans="1:4" x14ac:dyDescent="0.2">
      <c r="A109" s="37"/>
    </row>
    <row r="110" spans="1:4" x14ac:dyDescent="0.2">
      <c r="A110" s="38" t="s">
        <v>797</v>
      </c>
    </row>
    <row r="111" spans="1:4" x14ac:dyDescent="0.2">
      <c r="A111" s="39"/>
    </row>
    <row r="112" spans="1:4" x14ac:dyDescent="0.2">
      <c r="A112" s="40"/>
    </row>
    <row r="113" spans="1:1" x14ac:dyDescent="0.2">
      <c r="A113" s="40"/>
    </row>
    <row r="114" spans="1:1" x14ac:dyDescent="0.2">
      <c r="A114" s="40"/>
    </row>
    <row r="115" spans="1:1" x14ac:dyDescent="0.2">
      <c r="A115" s="40"/>
    </row>
    <row r="116" spans="1:1" x14ac:dyDescent="0.2">
      <c r="A116" s="40"/>
    </row>
    <row r="117" spans="1:1" x14ac:dyDescent="0.2">
      <c r="A117" s="40"/>
    </row>
    <row r="118" spans="1:1" x14ac:dyDescent="0.2">
      <c r="A118" s="40"/>
    </row>
    <row r="119" spans="1:1" x14ac:dyDescent="0.2">
      <c r="A119" s="40"/>
    </row>
    <row r="120" spans="1:1" x14ac:dyDescent="0.2">
      <c r="A120" s="40"/>
    </row>
    <row r="121" spans="1:1" x14ac:dyDescent="0.2">
      <c r="A121" s="40"/>
    </row>
    <row r="122" spans="1:1" x14ac:dyDescent="0.2">
      <c r="A122" s="40"/>
    </row>
    <row r="123" spans="1:1" x14ac:dyDescent="0.2">
      <c r="A123" s="40"/>
    </row>
    <row r="124" spans="1:1" x14ac:dyDescent="0.2">
      <c r="A124" s="38" t="s">
        <v>806</v>
      </c>
    </row>
    <row r="125" spans="1:1" x14ac:dyDescent="0.2">
      <c r="A125" s="40"/>
    </row>
    <row r="126" spans="1:1" x14ac:dyDescent="0.2">
      <c r="A126" s="38" t="s">
        <v>798</v>
      </c>
    </row>
    <row r="127" spans="1:1" x14ac:dyDescent="0.2">
      <c r="A127" s="40"/>
    </row>
    <row r="128" spans="1:1" x14ac:dyDescent="0.2">
      <c r="A128" s="40"/>
    </row>
    <row r="129" spans="1:1" x14ac:dyDescent="0.2">
      <c r="A129" s="40"/>
    </row>
    <row r="130" spans="1:1" x14ac:dyDescent="0.2">
      <c r="A130" s="40"/>
    </row>
    <row r="131" spans="1:1" x14ac:dyDescent="0.2">
      <c r="A131" s="40"/>
    </row>
    <row r="132" spans="1:1" x14ac:dyDescent="0.2">
      <c r="A132" s="40"/>
    </row>
    <row r="133" spans="1:1" x14ac:dyDescent="0.2">
      <c r="A133" s="40"/>
    </row>
    <row r="134" spans="1:1" x14ac:dyDescent="0.2">
      <c r="A134" s="40"/>
    </row>
    <row r="135" spans="1:1" x14ac:dyDescent="0.2">
      <c r="A135" s="40"/>
    </row>
    <row r="136" spans="1:1" x14ac:dyDescent="0.2">
      <c r="A136" s="40"/>
    </row>
    <row r="137" spans="1:1" x14ac:dyDescent="0.2">
      <c r="A137" s="40"/>
    </row>
    <row r="138" spans="1:1" x14ac:dyDescent="0.2">
      <c r="A138" s="40"/>
    </row>
  </sheetData>
  <mergeCells count="1">
    <mergeCell ref="A1:F1"/>
  </mergeCells>
  <conditionalFormatting sqref="F2:F3 F5:F107">
    <cfRule type="cellIs" dxfId="52" priority="2" stopIfTrue="1" operator="between">
      <formula>0.009</formula>
      <formula>-0.009</formula>
    </cfRule>
  </conditionalFormatting>
  <conditionalFormatting sqref="F108:F240">
    <cfRule type="cellIs" dxfId="51" priority="1" stopIfTrue="1" operator="between">
      <formula>0.009</formula>
      <formula>-0.009</formula>
    </cfRule>
  </conditionalFormatting>
  <hyperlinks>
    <hyperlink ref="A109"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scale="58" orientation="portrait" r:id="rId2"/>
  <headerFooter>
    <oddFooter>&amp;C&amp;1#&amp;"Calibri"&amp;10&amp;K000000PUBLIC</oddFooter>
    <evenFooter>&amp;LPUBLIC</evenFooter>
    <firstFooter>&amp;LPUBLIC</firstFooter>
  </headerFooter>
  <colBreaks count="1" manualBreakCount="1">
    <brk id="6" max="1048575" man="1"/>
  </col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40"/>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42578125" style="7" bestFit="1" customWidth="1"/>
    <col min="5" max="5" width="23" style="10" customWidth="1"/>
    <col min="6" max="6" width="14.7109375" style="11" bestFit="1" customWidth="1"/>
    <col min="7" max="8" width="9.140625" style="7"/>
    <col min="9" max="9" width="10.85546875" style="7" bestFit="1" customWidth="1"/>
    <col min="10" max="16384" width="9.140625" style="7"/>
  </cols>
  <sheetData>
    <row r="1" spans="1:6" s="1" customFormat="1" ht="15" x14ac:dyDescent="0.2">
      <c r="A1" s="86" t="s">
        <v>15</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288</v>
      </c>
      <c r="D4" s="13" t="s">
        <v>1</v>
      </c>
      <c r="E4" s="36" t="s">
        <v>6</v>
      </c>
      <c r="F4" s="12" t="s">
        <v>3</v>
      </c>
    </row>
    <row r="5" spans="1:6" x14ac:dyDescent="0.2">
      <c r="A5" s="16" t="s">
        <v>87</v>
      </c>
      <c r="B5" s="17"/>
      <c r="C5" s="17"/>
      <c r="D5" s="17"/>
      <c r="E5" s="18"/>
      <c r="F5" s="19"/>
    </row>
    <row r="6" spans="1:6" x14ac:dyDescent="0.2">
      <c r="A6" s="20" t="s">
        <v>31</v>
      </c>
      <c r="B6" s="21"/>
      <c r="C6" s="21"/>
      <c r="D6" s="21"/>
      <c r="E6" s="22"/>
      <c r="F6" s="23"/>
    </row>
    <row r="7" spans="1:6" x14ac:dyDescent="0.2">
      <c r="A7" s="21" t="s">
        <v>126</v>
      </c>
      <c r="B7" s="21" t="s">
        <v>125</v>
      </c>
      <c r="C7" s="21" t="s">
        <v>127</v>
      </c>
      <c r="D7" s="24">
        <v>7441052</v>
      </c>
      <c r="E7" s="22">
        <v>30649.693190000002</v>
      </c>
      <c r="F7" s="23">
        <v>4.0440038576690203</v>
      </c>
    </row>
    <row r="8" spans="1:6" x14ac:dyDescent="0.2">
      <c r="A8" s="21" t="s">
        <v>525</v>
      </c>
      <c r="B8" s="21" t="s">
        <v>524</v>
      </c>
      <c r="C8" s="21" t="s">
        <v>90</v>
      </c>
      <c r="D8" s="24">
        <v>24369927</v>
      </c>
      <c r="E8" s="22">
        <v>28939.28831</v>
      </c>
      <c r="F8" s="23">
        <v>3.81832838711806</v>
      </c>
    </row>
    <row r="9" spans="1:6" x14ac:dyDescent="0.2">
      <c r="A9" s="21" t="s">
        <v>92</v>
      </c>
      <c r="B9" s="21" t="s">
        <v>91</v>
      </c>
      <c r="C9" s="21" t="s">
        <v>90</v>
      </c>
      <c r="D9" s="24">
        <v>3035566</v>
      </c>
      <c r="E9" s="22">
        <v>26166.57892</v>
      </c>
      <c r="F9" s="23">
        <v>3.45248957105404</v>
      </c>
    </row>
    <row r="10" spans="1:6" x14ac:dyDescent="0.2">
      <c r="A10" s="21" t="s">
        <v>398</v>
      </c>
      <c r="B10" s="21" t="s">
        <v>397</v>
      </c>
      <c r="C10" s="21" t="s">
        <v>373</v>
      </c>
      <c r="D10" s="24">
        <v>1050123</v>
      </c>
      <c r="E10" s="22">
        <v>21380.504280000001</v>
      </c>
      <c r="F10" s="23">
        <v>2.8210018694555501</v>
      </c>
    </row>
    <row r="11" spans="1:6" x14ac:dyDescent="0.2">
      <c r="A11" s="21" t="s">
        <v>275</v>
      </c>
      <c r="B11" s="21" t="s">
        <v>274</v>
      </c>
      <c r="C11" s="21" t="s">
        <v>90</v>
      </c>
      <c r="D11" s="24">
        <v>11760416</v>
      </c>
      <c r="E11" s="22">
        <v>20474.884259999999</v>
      </c>
      <c r="F11" s="23">
        <v>2.7015119015867302</v>
      </c>
    </row>
    <row r="12" spans="1:6" x14ac:dyDescent="0.2">
      <c r="A12" s="21" t="s">
        <v>527</v>
      </c>
      <c r="B12" s="21" t="s">
        <v>526</v>
      </c>
      <c r="C12" s="21" t="s">
        <v>287</v>
      </c>
      <c r="D12" s="24">
        <v>1986228</v>
      </c>
      <c r="E12" s="22">
        <v>19747.07878</v>
      </c>
      <c r="F12" s="23">
        <v>2.6054832676128998</v>
      </c>
    </row>
    <row r="13" spans="1:6" x14ac:dyDescent="0.2">
      <c r="A13" s="21" t="s">
        <v>529</v>
      </c>
      <c r="B13" s="21" t="s">
        <v>528</v>
      </c>
      <c r="C13" s="21" t="s">
        <v>173</v>
      </c>
      <c r="D13" s="24">
        <v>6794174</v>
      </c>
      <c r="E13" s="22">
        <v>18935.362939999999</v>
      </c>
      <c r="F13" s="23">
        <v>2.4983832725838502</v>
      </c>
    </row>
    <row r="14" spans="1:6" x14ac:dyDescent="0.2">
      <c r="A14" s="21" t="s">
        <v>531</v>
      </c>
      <c r="B14" s="21" t="s">
        <v>530</v>
      </c>
      <c r="C14" s="21" t="s">
        <v>179</v>
      </c>
      <c r="D14" s="24">
        <v>3651225</v>
      </c>
      <c r="E14" s="22">
        <v>18413.127680000001</v>
      </c>
      <c r="F14" s="23">
        <v>2.42947813239341</v>
      </c>
    </row>
    <row r="15" spans="1:6" x14ac:dyDescent="0.2">
      <c r="A15" s="21" t="s">
        <v>533</v>
      </c>
      <c r="B15" s="21" t="s">
        <v>532</v>
      </c>
      <c r="C15" s="21" t="s">
        <v>472</v>
      </c>
      <c r="D15" s="24">
        <v>4509869</v>
      </c>
      <c r="E15" s="22">
        <v>18395.755649999999</v>
      </c>
      <c r="F15" s="23">
        <v>2.4271860195197199</v>
      </c>
    </row>
    <row r="16" spans="1:6" x14ac:dyDescent="0.2">
      <c r="A16" s="21" t="s">
        <v>243</v>
      </c>
      <c r="B16" s="21" t="s">
        <v>242</v>
      </c>
      <c r="C16" s="21" t="s">
        <v>124</v>
      </c>
      <c r="D16" s="24">
        <v>18117750</v>
      </c>
      <c r="E16" s="22">
        <v>18289.868630000001</v>
      </c>
      <c r="F16" s="23">
        <v>2.4132149981883599</v>
      </c>
    </row>
    <row r="17" spans="1:6" x14ac:dyDescent="0.2">
      <c r="A17" s="21" t="s">
        <v>535</v>
      </c>
      <c r="B17" s="21" t="s">
        <v>534</v>
      </c>
      <c r="C17" s="21" t="s">
        <v>138</v>
      </c>
      <c r="D17" s="24">
        <v>1273937</v>
      </c>
      <c r="E17" s="22">
        <v>18089.9054</v>
      </c>
      <c r="F17" s="23">
        <v>2.3868313059112798</v>
      </c>
    </row>
    <row r="18" spans="1:6" x14ac:dyDescent="0.2">
      <c r="A18" s="21" t="s">
        <v>537</v>
      </c>
      <c r="B18" s="21" t="s">
        <v>536</v>
      </c>
      <c r="C18" s="21" t="s">
        <v>168</v>
      </c>
      <c r="D18" s="24">
        <v>11539858</v>
      </c>
      <c r="E18" s="22">
        <v>17615.593239999998</v>
      </c>
      <c r="F18" s="23">
        <v>2.3242492698403501</v>
      </c>
    </row>
    <row r="19" spans="1:6" x14ac:dyDescent="0.2">
      <c r="A19" s="21" t="s">
        <v>89</v>
      </c>
      <c r="B19" s="21" t="s">
        <v>88</v>
      </c>
      <c r="C19" s="21" t="s">
        <v>90</v>
      </c>
      <c r="D19" s="24">
        <v>1223175</v>
      </c>
      <c r="E19" s="22">
        <v>17385.597860000002</v>
      </c>
      <c r="F19" s="23">
        <v>2.2939030540332199</v>
      </c>
    </row>
    <row r="20" spans="1:6" x14ac:dyDescent="0.2">
      <c r="A20" s="21" t="s">
        <v>539</v>
      </c>
      <c r="B20" s="21" t="s">
        <v>538</v>
      </c>
      <c r="C20" s="21" t="s">
        <v>106</v>
      </c>
      <c r="D20" s="24">
        <v>5089831</v>
      </c>
      <c r="E20" s="22">
        <v>16882.969430000001</v>
      </c>
      <c r="F20" s="23">
        <v>2.2275848923050199</v>
      </c>
    </row>
    <row r="21" spans="1:6" x14ac:dyDescent="0.2">
      <c r="A21" s="21" t="s">
        <v>541</v>
      </c>
      <c r="B21" s="21" t="s">
        <v>540</v>
      </c>
      <c r="C21" s="21" t="s">
        <v>173</v>
      </c>
      <c r="D21" s="24">
        <v>1798493</v>
      </c>
      <c r="E21" s="22">
        <v>16348.301369999999</v>
      </c>
      <c r="F21" s="23">
        <v>2.1570393346771302</v>
      </c>
    </row>
    <row r="22" spans="1:6" x14ac:dyDescent="0.2">
      <c r="A22" s="21" t="s">
        <v>170</v>
      </c>
      <c r="B22" s="21" t="s">
        <v>169</v>
      </c>
      <c r="C22" s="21" t="s">
        <v>127</v>
      </c>
      <c r="D22" s="24">
        <v>3296838</v>
      </c>
      <c r="E22" s="22">
        <v>16142.967269999999</v>
      </c>
      <c r="F22" s="23">
        <v>2.1299469952085599</v>
      </c>
    </row>
    <row r="23" spans="1:6" x14ac:dyDescent="0.2">
      <c r="A23" s="21" t="s">
        <v>543</v>
      </c>
      <c r="B23" s="21" t="s">
        <v>542</v>
      </c>
      <c r="C23" s="21" t="s">
        <v>396</v>
      </c>
      <c r="D23" s="24">
        <v>1608135</v>
      </c>
      <c r="E23" s="22">
        <v>14759.463030000001</v>
      </c>
      <c r="F23" s="23">
        <v>1.9474036839597899</v>
      </c>
    </row>
    <row r="24" spans="1:6" x14ac:dyDescent="0.2">
      <c r="A24" s="21" t="s">
        <v>545</v>
      </c>
      <c r="B24" s="21" t="s">
        <v>544</v>
      </c>
      <c r="C24" s="21" t="s">
        <v>513</v>
      </c>
      <c r="D24" s="24">
        <v>6231402</v>
      </c>
      <c r="E24" s="22">
        <v>14687.414510000001</v>
      </c>
      <c r="F24" s="23">
        <v>1.9378974063271499</v>
      </c>
    </row>
    <row r="25" spans="1:6" x14ac:dyDescent="0.2">
      <c r="A25" s="21" t="s">
        <v>547</v>
      </c>
      <c r="B25" s="21" t="s">
        <v>546</v>
      </c>
      <c r="C25" s="21" t="s">
        <v>364</v>
      </c>
      <c r="D25" s="24">
        <v>2015127</v>
      </c>
      <c r="E25" s="22">
        <v>14340.6513</v>
      </c>
      <c r="F25" s="23">
        <v>1.8921445255317499</v>
      </c>
    </row>
    <row r="26" spans="1:6" x14ac:dyDescent="0.2">
      <c r="A26" s="21" t="s">
        <v>549</v>
      </c>
      <c r="B26" s="21" t="s">
        <v>548</v>
      </c>
      <c r="C26" s="21" t="s">
        <v>116</v>
      </c>
      <c r="D26" s="24">
        <v>1491580</v>
      </c>
      <c r="E26" s="22">
        <v>13647.957</v>
      </c>
      <c r="F26" s="23">
        <v>1.8007485561163299</v>
      </c>
    </row>
    <row r="27" spans="1:6" x14ac:dyDescent="0.2">
      <c r="A27" s="21" t="s">
        <v>137</v>
      </c>
      <c r="B27" s="21" t="s">
        <v>136</v>
      </c>
      <c r="C27" s="21" t="s">
        <v>138</v>
      </c>
      <c r="D27" s="24">
        <v>3856067</v>
      </c>
      <c r="E27" s="22">
        <v>13461.5299</v>
      </c>
      <c r="F27" s="23">
        <v>1.77615085763692</v>
      </c>
    </row>
    <row r="28" spans="1:6" x14ac:dyDescent="0.2">
      <c r="A28" s="21" t="s">
        <v>551</v>
      </c>
      <c r="B28" s="21" t="s">
        <v>550</v>
      </c>
      <c r="C28" s="21" t="s">
        <v>156</v>
      </c>
      <c r="D28" s="24">
        <v>462739</v>
      </c>
      <c r="E28" s="22">
        <v>12149.90655</v>
      </c>
      <c r="F28" s="23">
        <v>1.6030917064627901</v>
      </c>
    </row>
    <row r="29" spans="1:6" x14ac:dyDescent="0.2">
      <c r="A29" s="21" t="s">
        <v>158</v>
      </c>
      <c r="B29" s="21" t="s">
        <v>157</v>
      </c>
      <c r="C29" s="21" t="s">
        <v>156</v>
      </c>
      <c r="D29" s="24">
        <v>2902529</v>
      </c>
      <c r="E29" s="22">
        <v>11932.29672</v>
      </c>
      <c r="F29" s="23">
        <v>1.5743796737996401</v>
      </c>
    </row>
    <row r="30" spans="1:6" x14ac:dyDescent="0.2">
      <c r="A30" s="21" t="s">
        <v>553</v>
      </c>
      <c r="B30" s="21" t="s">
        <v>552</v>
      </c>
      <c r="C30" s="21" t="s">
        <v>156</v>
      </c>
      <c r="D30" s="24">
        <v>1560979</v>
      </c>
      <c r="E30" s="22">
        <v>11777.58656</v>
      </c>
      <c r="F30" s="23">
        <v>1.55396679462392</v>
      </c>
    </row>
    <row r="31" spans="1:6" x14ac:dyDescent="0.2">
      <c r="A31" s="21" t="s">
        <v>555</v>
      </c>
      <c r="B31" s="21" t="s">
        <v>554</v>
      </c>
      <c r="C31" s="21" t="s">
        <v>135</v>
      </c>
      <c r="D31" s="24">
        <v>511023</v>
      </c>
      <c r="E31" s="22">
        <v>11559.340260000001</v>
      </c>
      <c r="F31" s="23">
        <v>1.5251707843783699</v>
      </c>
    </row>
    <row r="32" spans="1:6" x14ac:dyDescent="0.2">
      <c r="A32" s="21" t="s">
        <v>400</v>
      </c>
      <c r="B32" s="21" t="s">
        <v>399</v>
      </c>
      <c r="C32" s="21" t="s">
        <v>173</v>
      </c>
      <c r="D32" s="24">
        <v>420584</v>
      </c>
      <c r="E32" s="22">
        <v>11542.297</v>
      </c>
      <c r="F32" s="23">
        <v>1.5229220503124199</v>
      </c>
    </row>
    <row r="33" spans="1:6" x14ac:dyDescent="0.2">
      <c r="A33" s="21" t="s">
        <v>557</v>
      </c>
      <c r="B33" s="21" t="s">
        <v>556</v>
      </c>
      <c r="C33" s="21" t="s">
        <v>150</v>
      </c>
      <c r="D33" s="24">
        <v>942366</v>
      </c>
      <c r="E33" s="22">
        <v>11269.283810000001</v>
      </c>
      <c r="F33" s="23">
        <v>1.48689994768613</v>
      </c>
    </row>
    <row r="34" spans="1:6" x14ac:dyDescent="0.2">
      <c r="A34" s="21" t="s">
        <v>409</v>
      </c>
      <c r="B34" s="21" t="s">
        <v>408</v>
      </c>
      <c r="C34" s="21" t="s">
        <v>135</v>
      </c>
      <c r="D34" s="24">
        <v>11253507</v>
      </c>
      <c r="E34" s="22">
        <v>11157.85219</v>
      </c>
      <c r="F34" s="23">
        <v>1.47219735675471</v>
      </c>
    </row>
    <row r="35" spans="1:6" x14ac:dyDescent="0.2">
      <c r="A35" s="21" t="s">
        <v>450</v>
      </c>
      <c r="B35" s="21" t="s">
        <v>449</v>
      </c>
      <c r="C35" s="21" t="s">
        <v>127</v>
      </c>
      <c r="D35" s="24">
        <v>1205057</v>
      </c>
      <c r="E35" s="22">
        <v>10923.23918</v>
      </c>
      <c r="F35" s="23">
        <v>1.44124187828979</v>
      </c>
    </row>
    <row r="36" spans="1:6" x14ac:dyDescent="0.2">
      <c r="A36" s="21" t="s">
        <v>233</v>
      </c>
      <c r="B36" s="21" t="s">
        <v>232</v>
      </c>
      <c r="C36" s="21" t="s">
        <v>173</v>
      </c>
      <c r="D36" s="24">
        <v>68736</v>
      </c>
      <c r="E36" s="22">
        <v>10870.4953</v>
      </c>
      <c r="F36" s="23">
        <v>1.43428270734912</v>
      </c>
    </row>
    <row r="37" spans="1:6" x14ac:dyDescent="0.2">
      <c r="A37" s="21" t="s">
        <v>340</v>
      </c>
      <c r="B37" s="21" t="s">
        <v>339</v>
      </c>
      <c r="C37" s="21" t="s">
        <v>95</v>
      </c>
      <c r="D37" s="24">
        <v>520690</v>
      </c>
      <c r="E37" s="22">
        <v>10870.184789999999</v>
      </c>
      <c r="F37" s="23">
        <v>1.43424173781542</v>
      </c>
    </row>
    <row r="38" spans="1:6" x14ac:dyDescent="0.2">
      <c r="A38" s="21" t="s">
        <v>559</v>
      </c>
      <c r="B38" s="21" t="s">
        <v>558</v>
      </c>
      <c r="C38" s="21" t="s">
        <v>163</v>
      </c>
      <c r="D38" s="24">
        <v>1392030</v>
      </c>
      <c r="E38" s="22">
        <v>10615.620779999999</v>
      </c>
      <c r="F38" s="23">
        <v>1.4006538701626501</v>
      </c>
    </row>
    <row r="39" spans="1:6" x14ac:dyDescent="0.2">
      <c r="A39" s="21" t="s">
        <v>417</v>
      </c>
      <c r="B39" s="21" t="s">
        <v>416</v>
      </c>
      <c r="C39" s="21" t="s">
        <v>90</v>
      </c>
      <c r="D39" s="24">
        <v>12530441</v>
      </c>
      <c r="E39" s="22">
        <v>10212.30942</v>
      </c>
      <c r="F39" s="23">
        <v>1.34743987269876</v>
      </c>
    </row>
    <row r="40" spans="1:6" x14ac:dyDescent="0.2">
      <c r="A40" s="21" t="s">
        <v>258</v>
      </c>
      <c r="B40" s="21" t="s">
        <v>257</v>
      </c>
      <c r="C40" s="21" t="s">
        <v>143</v>
      </c>
      <c r="D40" s="24">
        <v>2553992</v>
      </c>
      <c r="E40" s="22">
        <v>10134.24026</v>
      </c>
      <c r="F40" s="23">
        <v>1.33713921545407</v>
      </c>
    </row>
    <row r="41" spans="1:6" x14ac:dyDescent="0.2">
      <c r="A41" s="21" t="s">
        <v>561</v>
      </c>
      <c r="B41" s="21" t="s">
        <v>560</v>
      </c>
      <c r="C41" s="21" t="s">
        <v>116</v>
      </c>
      <c r="D41" s="24">
        <v>52304</v>
      </c>
      <c r="E41" s="22">
        <v>10010.541020000001</v>
      </c>
      <c r="F41" s="23">
        <v>1.32081800138352</v>
      </c>
    </row>
    <row r="42" spans="1:6" x14ac:dyDescent="0.2">
      <c r="A42" s="21" t="s">
        <v>147</v>
      </c>
      <c r="B42" s="21" t="s">
        <v>146</v>
      </c>
      <c r="C42" s="21" t="s">
        <v>106</v>
      </c>
      <c r="D42" s="24">
        <v>1577180</v>
      </c>
      <c r="E42" s="22">
        <v>9821.0998600000003</v>
      </c>
      <c r="F42" s="23">
        <v>1.2958226196323199</v>
      </c>
    </row>
    <row r="43" spans="1:6" x14ac:dyDescent="0.2">
      <c r="A43" s="21" t="s">
        <v>563</v>
      </c>
      <c r="B43" s="21" t="s">
        <v>562</v>
      </c>
      <c r="C43" s="21" t="s">
        <v>472</v>
      </c>
      <c r="D43" s="24">
        <v>210611</v>
      </c>
      <c r="E43" s="22">
        <v>9231.9225740000002</v>
      </c>
      <c r="F43" s="23">
        <v>1.21808496651244</v>
      </c>
    </row>
    <row r="44" spans="1:6" x14ac:dyDescent="0.2">
      <c r="A44" s="21" t="s">
        <v>330</v>
      </c>
      <c r="B44" s="21" t="s">
        <v>329</v>
      </c>
      <c r="C44" s="21" t="s">
        <v>138</v>
      </c>
      <c r="D44" s="24">
        <v>237535</v>
      </c>
      <c r="E44" s="22">
        <v>9170.27621</v>
      </c>
      <c r="F44" s="23">
        <v>1.20995117762647</v>
      </c>
    </row>
    <row r="45" spans="1:6" x14ac:dyDescent="0.2">
      <c r="A45" s="21" t="s">
        <v>565</v>
      </c>
      <c r="B45" s="21" t="s">
        <v>564</v>
      </c>
      <c r="C45" s="21" t="s">
        <v>396</v>
      </c>
      <c r="D45" s="24">
        <v>646062</v>
      </c>
      <c r="E45" s="22">
        <v>9039.0534420000004</v>
      </c>
      <c r="F45" s="23">
        <v>1.1926372888147201</v>
      </c>
    </row>
    <row r="46" spans="1:6" x14ac:dyDescent="0.2">
      <c r="A46" s="21" t="s">
        <v>567</v>
      </c>
      <c r="B46" s="21" t="s">
        <v>566</v>
      </c>
      <c r="C46" s="21" t="s">
        <v>173</v>
      </c>
      <c r="D46" s="24">
        <v>10157050</v>
      </c>
      <c r="E46" s="22">
        <v>8887.4187500000007</v>
      </c>
      <c r="F46" s="23">
        <v>1.1726301952492699</v>
      </c>
    </row>
    <row r="47" spans="1:6" x14ac:dyDescent="0.2">
      <c r="A47" s="21" t="s">
        <v>167</v>
      </c>
      <c r="B47" s="21" t="s">
        <v>166</v>
      </c>
      <c r="C47" s="21" t="s">
        <v>168</v>
      </c>
      <c r="D47" s="24">
        <v>415909</v>
      </c>
      <c r="E47" s="22">
        <v>8849.7117020000005</v>
      </c>
      <c r="F47" s="23">
        <v>1.1676550248086399</v>
      </c>
    </row>
    <row r="48" spans="1:6" x14ac:dyDescent="0.2">
      <c r="A48" s="21" t="s">
        <v>184</v>
      </c>
      <c r="B48" s="21" t="s">
        <v>183</v>
      </c>
      <c r="C48" s="21" t="s">
        <v>143</v>
      </c>
      <c r="D48" s="24">
        <v>3725151</v>
      </c>
      <c r="E48" s="22">
        <v>8603.2362350000003</v>
      </c>
      <c r="F48" s="23">
        <v>1.1351343815124799</v>
      </c>
    </row>
    <row r="49" spans="1:6" x14ac:dyDescent="0.2">
      <c r="A49" s="21" t="s">
        <v>160</v>
      </c>
      <c r="B49" s="21" t="s">
        <v>159</v>
      </c>
      <c r="C49" s="21" t="s">
        <v>138</v>
      </c>
      <c r="D49" s="24">
        <v>13362074</v>
      </c>
      <c r="E49" s="22">
        <v>8331.2531390000004</v>
      </c>
      <c r="F49" s="23">
        <v>1.0992481922894299</v>
      </c>
    </row>
    <row r="50" spans="1:6" x14ac:dyDescent="0.2">
      <c r="A50" s="21" t="s">
        <v>342</v>
      </c>
      <c r="B50" s="21" t="s">
        <v>341</v>
      </c>
      <c r="C50" s="21" t="s">
        <v>95</v>
      </c>
      <c r="D50" s="24">
        <v>250995</v>
      </c>
      <c r="E50" s="22">
        <v>8135.2499399999997</v>
      </c>
      <c r="F50" s="23">
        <v>1.0733869972700301</v>
      </c>
    </row>
    <row r="51" spans="1:6" x14ac:dyDescent="0.2">
      <c r="A51" s="21" t="s">
        <v>569</v>
      </c>
      <c r="B51" s="21" t="s">
        <v>568</v>
      </c>
      <c r="C51" s="21" t="s">
        <v>130</v>
      </c>
      <c r="D51" s="24">
        <v>463231</v>
      </c>
      <c r="E51" s="22">
        <v>7906.8899389999997</v>
      </c>
      <c r="F51" s="23">
        <v>1.0432565578148401</v>
      </c>
    </row>
    <row r="52" spans="1:6" x14ac:dyDescent="0.2">
      <c r="A52" s="21" t="s">
        <v>111</v>
      </c>
      <c r="B52" s="21" t="s">
        <v>110</v>
      </c>
      <c r="C52" s="21" t="s">
        <v>90</v>
      </c>
      <c r="D52" s="24">
        <v>1489684</v>
      </c>
      <c r="E52" s="22">
        <v>7904.2633040000001</v>
      </c>
      <c r="F52" s="23">
        <v>1.0429099924509799</v>
      </c>
    </row>
    <row r="53" spans="1:6" x14ac:dyDescent="0.2">
      <c r="A53" s="21" t="s">
        <v>571</v>
      </c>
      <c r="B53" s="21" t="s">
        <v>570</v>
      </c>
      <c r="C53" s="21" t="s">
        <v>396</v>
      </c>
      <c r="D53" s="24">
        <v>1750000</v>
      </c>
      <c r="E53" s="22">
        <v>7871.5</v>
      </c>
      <c r="F53" s="23">
        <v>1.03858711303601</v>
      </c>
    </row>
    <row r="54" spans="1:6" x14ac:dyDescent="0.2">
      <c r="A54" s="21" t="s">
        <v>573</v>
      </c>
      <c r="B54" s="21" t="s">
        <v>572</v>
      </c>
      <c r="C54" s="21" t="s">
        <v>127</v>
      </c>
      <c r="D54" s="24">
        <v>429325</v>
      </c>
      <c r="E54" s="22">
        <v>7017.3171249999996</v>
      </c>
      <c r="F54" s="23">
        <v>0.92588390193888503</v>
      </c>
    </row>
    <row r="55" spans="1:6" x14ac:dyDescent="0.2">
      <c r="A55" s="21" t="s">
        <v>113</v>
      </c>
      <c r="B55" s="21" t="s">
        <v>112</v>
      </c>
      <c r="C55" s="21" t="s">
        <v>95</v>
      </c>
      <c r="D55" s="24">
        <v>741037</v>
      </c>
      <c r="E55" s="22">
        <v>6909.0584699999999</v>
      </c>
      <c r="F55" s="23">
        <v>0.91159996063702298</v>
      </c>
    </row>
    <row r="56" spans="1:6" x14ac:dyDescent="0.2">
      <c r="A56" s="21" t="s">
        <v>575</v>
      </c>
      <c r="B56" s="21" t="s">
        <v>574</v>
      </c>
      <c r="C56" s="21" t="s">
        <v>287</v>
      </c>
      <c r="D56" s="24">
        <v>224936</v>
      </c>
      <c r="E56" s="22">
        <v>6744.3685560000004</v>
      </c>
      <c r="F56" s="23">
        <v>0.88987032558304202</v>
      </c>
    </row>
    <row r="57" spans="1:6" x14ac:dyDescent="0.2">
      <c r="A57" s="21" t="s">
        <v>577</v>
      </c>
      <c r="B57" s="21" t="s">
        <v>576</v>
      </c>
      <c r="C57" s="21" t="s">
        <v>95</v>
      </c>
      <c r="D57" s="24">
        <v>184484</v>
      </c>
      <c r="E57" s="22">
        <v>6202.2598379999999</v>
      </c>
      <c r="F57" s="23">
        <v>0.81834302730707498</v>
      </c>
    </row>
    <row r="58" spans="1:6" x14ac:dyDescent="0.2">
      <c r="A58" s="21" t="s">
        <v>579</v>
      </c>
      <c r="B58" s="21" t="s">
        <v>578</v>
      </c>
      <c r="C58" s="21" t="s">
        <v>373</v>
      </c>
      <c r="D58" s="24">
        <v>832234</v>
      </c>
      <c r="E58" s="22">
        <v>6200.5594170000004</v>
      </c>
      <c r="F58" s="23">
        <v>0.81811866913679798</v>
      </c>
    </row>
    <row r="59" spans="1:6" x14ac:dyDescent="0.2">
      <c r="A59" s="21" t="s">
        <v>581</v>
      </c>
      <c r="B59" s="21" t="s">
        <v>580</v>
      </c>
      <c r="C59" s="21" t="s">
        <v>116</v>
      </c>
      <c r="D59" s="24">
        <v>295000</v>
      </c>
      <c r="E59" s="22">
        <v>6173.9075000000003</v>
      </c>
      <c r="F59" s="23">
        <v>0.81460214273980802</v>
      </c>
    </row>
    <row r="60" spans="1:6" x14ac:dyDescent="0.2">
      <c r="A60" s="21" t="s">
        <v>264</v>
      </c>
      <c r="B60" s="21" t="s">
        <v>263</v>
      </c>
      <c r="C60" s="21" t="s">
        <v>156</v>
      </c>
      <c r="D60" s="24">
        <v>203720</v>
      </c>
      <c r="E60" s="22">
        <v>4921.1621800000003</v>
      </c>
      <c r="F60" s="23">
        <v>0.64931151893644401</v>
      </c>
    </row>
    <row r="61" spans="1:6" x14ac:dyDescent="0.2">
      <c r="A61" s="21" t="s">
        <v>583</v>
      </c>
      <c r="B61" s="21" t="s">
        <v>582</v>
      </c>
      <c r="C61" s="21" t="s">
        <v>150</v>
      </c>
      <c r="D61" s="24">
        <v>460000</v>
      </c>
      <c r="E61" s="22">
        <v>4775.03</v>
      </c>
      <c r="F61" s="23">
        <v>0.63003044176591005</v>
      </c>
    </row>
    <row r="62" spans="1:6" x14ac:dyDescent="0.2">
      <c r="A62" s="21" t="s">
        <v>585</v>
      </c>
      <c r="B62" s="21" t="s">
        <v>584</v>
      </c>
      <c r="C62" s="21" t="s">
        <v>316</v>
      </c>
      <c r="D62" s="24">
        <v>11000</v>
      </c>
      <c r="E62" s="22">
        <v>4400.4565000000002</v>
      </c>
      <c r="F62" s="23">
        <v>0.58060819569022004</v>
      </c>
    </row>
    <row r="63" spans="1:6" x14ac:dyDescent="0.2">
      <c r="A63" s="21" t="s">
        <v>132</v>
      </c>
      <c r="B63" s="21" t="s">
        <v>131</v>
      </c>
      <c r="C63" s="21" t="s">
        <v>90</v>
      </c>
      <c r="D63" s="24">
        <v>345366</v>
      </c>
      <c r="E63" s="22">
        <v>4093.2778320000002</v>
      </c>
      <c r="F63" s="23">
        <v>0.54007820699881803</v>
      </c>
    </row>
    <row r="64" spans="1:6" x14ac:dyDescent="0.2">
      <c r="A64" s="21" t="s">
        <v>188</v>
      </c>
      <c r="B64" s="21" t="s">
        <v>187</v>
      </c>
      <c r="C64" s="21" t="s">
        <v>189</v>
      </c>
      <c r="D64" s="24">
        <v>825578</v>
      </c>
      <c r="E64" s="22">
        <v>3901.2688389999998</v>
      </c>
      <c r="F64" s="23">
        <v>0.514744018379518</v>
      </c>
    </row>
    <row r="65" spans="1:9" x14ac:dyDescent="0.2">
      <c r="A65" s="21" t="s">
        <v>587</v>
      </c>
      <c r="B65" s="21" t="s">
        <v>586</v>
      </c>
      <c r="C65" s="21" t="s">
        <v>150</v>
      </c>
      <c r="D65" s="24">
        <v>532747</v>
      </c>
      <c r="E65" s="22">
        <v>3705.2553849999999</v>
      </c>
      <c r="F65" s="23">
        <v>0.48888147028753098</v>
      </c>
    </row>
    <row r="66" spans="1:9" x14ac:dyDescent="0.2">
      <c r="A66" s="21" t="s">
        <v>589</v>
      </c>
      <c r="B66" s="21" t="s">
        <v>588</v>
      </c>
      <c r="C66" s="21" t="s">
        <v>150</v>
      </c>
      <c r="D66" s="24">
        <v>2053763</v>
      </c>
      <c r="E66" s="22">
        <v>3619.7572879999998</v>
      </c>
      <c r="F66" s="23">
        <v>0.47760061889538102</v>
      </c>
    </row>
    <row r="67" spans="1:9" x14ac:dyDescent="0.2">
      <c r="A67" s="21" t="s">
        <v>591</v>
      </c>
      <c r="B67" s="21" t="s">
        <v>590</v>
      </c>
      <c r="C67" s="21" t="s">
        <v>106</v>
      </c>
      <c r="D67" s="24">
        <v>1829484</v>
      </c>
      <c r="E67" s="22">
        <v>3562.0053480000001</v>
      </c>
      <c r="F67" s="23">
        <v>0.46998067090112</v>
      </c>
    </row>
    <row r="68" spans="1:9" x14ac:dyDescent="0.2">
      <c r="A68" s="21" t="s">
        <v>593</v>
      </c>
      <c r="B68" s="21" t="s">
        <v>592</v>
      </c>
      <c r="C68" s="21" t="s">
        <v>116</v>
      </c>
      <c r="D68" s="24">
        <v>235419</v>
      </c>
      <c r="E68" s="22">
        <v>2995.589066</v>
      </c>
      <c r="F68" s="23">
        <v>0.39524616653740602</v>
      </c>
    </row>
    <row r="69" spans="1:9" x14ac:dyDescent="0.2">
      <c r="A69" s="21" t="s">
        <v>595</v>
      </c>
      <c r="B69" s="21" t="s">
        <v>594</v>
      </c>
      <c r="C69" s="21" t="s">
        <v>135</v>
      </c>
      <c r="D69" s="24">
        <v>1000000</v>
      </c>
      <c r="E69" s="22">
        <v>1852.5</v>
      </c>
      <c r="F69" s="23">
        <v>0.24442388704811199</v>
      </c>
    </row>
    <row r="70" spans="1:9" x14ac:dyDescent="0.2">
      <c r="A70" s="21" t="s">
        <v>334</v>
      </c>
      <c r="B70" s="21" t="s">
        <v>333</v>
      </c>
      <c r="C70" s="21" t="s">
        <v>138</v>
      </c>
      <c r="D70" s="24">
        <v>40241</v>
      </c>
      <c r="E70" s="22">
        <v>1793.883419</v>
      </c>
      <c r="F70" s="23">
        <v>0.236689855969305</v>
      </c>
    </row>
    <row r="71" spans="1:9" x14ac:dyDescent="0.2">
      <c r="A71" s="21" t="s">
        <v>476</v>
      </c>
      <c r="B71" s="21" t="s">
        <v>475</v>
      </c>
      <c r="C71" s="21" t="s">
        <v>373</v>
      </c>
      <c r="D71" s="24">
        <v>401269</v>
      </c>
      <c r="E71" s="22">
        <v>1682.1196480000001</v>
      </c>
      <c r="F71" s="23">
        <v>0.22194344013180201</v>
      </c>
    </row>
    <row r="72" spans="1:9" x14ac:dyDescent="0.2">
      <c r="A72" s="20" t="s">
        <v>32</v>
      </c>
      <c r="B72" s="20"/>
      <c r="C72" s="20"/>
      <c r="D72" s="20"/>
      <c r="E72" s="25">
        <f>SUM(E7:E71)</f>
        <v>734081.3382959998</v>
      </c>
      <c r="F72" s="26">
        <f>SUM(F7:F71)</f>
        <v>96.856687781802293</v>
      </c>
      <c r="G72" s="14"/>
      <c r="H72" s="14"/>
      <c r="I72" s="14"/>
    </row>
    <row r="73" spans="1:9" x14ac:dyDescent="0.2">
      <c r="A73" s="21"/>
      <c r="B73" s="21"/>
      <c r="C73" s="21"/>
      <c r="D73" s="21"/>
      <c r="E73" s="22"/>
      <c r="F73" s="23"/>
    </row>
    <row r="74" spans="1:9" x14ac:dyDescent="0.2">
      <c r="A74" s="20" t="s">
        <v>1219</v>
      </c>
      <c r="B74" s="21"/>
      <c r="C74" s="21"/>
      <c r="D74" s="21"/>
      <c r="E74" s="22"/>
      <c r="F74" s="23"/>
    </row>
    <row r="75" spans="1:9" x14ac:dyDescent="0.2">
      <c r="A75" s="21"/>
      <c r="B75" s="21" t="s">
        <v>225</v>
      </c>
      <c r="C75" s="21" t="s">
        <v>135</v>
      </c>
      <c r="D75" s="24">
        <v>8100</v>
      </c>
      <c r="E75" s="22">
        <v>8.0999999999999996E-4</v>
      </c>
      <c r="F75" s="23">
        <v>1.06873602433992E-7</v>
      </c>
      <c r="I75" s="73"/>
    </row>
    <row r="76" spans="1:9" x14ac:dyDescent="0.2">
      <c r="A76" s="20" t="s">
        <v>32</v>
      </c>
      <c r="B76" s="20"/>
      <c r="C76" s="20"/>
      <c r="D76" s="20"/>
      <c r="E76" s="25">
        <f>SUM(E74:E75)</f>
        <v>8.0999999999999996E-4</v>
      </c>
      <c r="F76" s="26">
        <f>SUM(F74:F75)</f>
        <v>1.06873602433992E-7</v>
      </c>
      <c r="G76" s="14"/>
      <c r="H76" s="14"/>
      <c r="I76" s="14"/>
    </row>
    <row r="77" spans="1:9" x14ac:dyDescent="0.2">
      <c r="A77" s="21"/>
      <c r="B77" s="21"/>
      <c r="C77" s="21"/>
      <c r="D77" s="21"/>
      <c r="E77" s="22"/>
      <c r="F77" s="23"/>
    </row>
    <row r="78" spans="1:9" x14ac:dyDescent="0.2">
      <c r="A78" s="20" t="s">
        <v>34</v>
      </c>
      <c r="B78" s="20"/>
      <c r="C78" s="20"/>
      <c r="D78" s="20"/>
      <c r="E78" s="25">
        <f>E72+E76</f>
        <v>734081.3391059998</v>
      </c>
      <c r="F78" s="26">
        <f>F72+F76</f>
        <v>96.856687888675893</v>
      </c>
      <c r="G78" s="14"/>
      <c r="H78" s="14"/>
      <c r="I78" s="14"/>
    </row>
    <row r="79" spans="1:9" x14ac:dyDescent="0.2">
      <c r="A79" s="20"/>
      <c r="B79" s="20"/>
      <c r="C79" s="20"/>
      <c r="D79" s="20"/>
      <c r="E79" s="25"/>
      <c r="F79" s="26"/>
      <c r="G79" s="14"/>
      <c r="H79" s="14"/>
      <c r="I79" s="14"/>
    </row>
    <row r="80" spans="1:9" x14ac:dyDescent="0.2">
      <c r="A80" s="20" t="s">
        <v>36</v>
      </c>
      <c r="B80" s="20"/>
      <c r="C80" s="20"/>
      <c r="D80" s="20"/>
      <c r="E80" s="25">
        <f>E82-(E72+E76)</f>
        <v>23823.30858310021</v>
      </c>
      <c r="F80" s="26">
        <f>F82-(F72+F76)</f>
        <v>3.1433121113241071</v>
      </c>
      <c r="G80" s="14"/>
      <c r="H80" s="14"/>
      <c r="I80" s="14"/>
    </row>
    <row r="81" spans="1:9" x14ac:dyDescent="0.2">
      <c r="A81" s="20"/>
      <c r="B81" s="20"/>
      <c r="C81" s="20"/>
      <c r="D81" s="20"/>
      <c r="E81" s="25"/>
      <c r="F81" s="26"/>
      <c r="G81" s="14"/>
      <c r="H81" s="14"/>
      <c r="I81" s="14"/>
    </row>
    <row r="82" spans="1:9" x14ac:dyDescent="0.2">
      <c r="A82" s="27" t="s">
        <v>35</v>
      </c>
      <c r="B82" s="27"/>
      <c r="C82" s="27"/>
      <c r="D82" s="27"/>
      <c r="E82" s="28">
        <v>757904.64768910001</v>
      </c>
      <c r="F82" s="29">
        <v>100</v>
      </c>
      <c r="G82" s="14"/>
      <c r="H82" s="14"/>
      <c r="I82" s="14"/>
    </row>
    <row r="83" spans="1:9" x14ac:dyDescent="0.2">
      <c r="F83" s="15" t="s">
        <v>596</v>
      </c>
    </row>
    <row r="84" spans="1:9" x14ac:dyDescent="0.2">
      <c r="A84" s="14" t="s">
        <v>37</v>
      </c>
      <c r="F84" s="15"/>
    </row>
    <row r="85" spans="1:9" x14ac:dyDescent="0.2">
      <c r="A85" s="14" t="s">
        <v>832</v>
      </c>
      <c r="F85" s="15"/>
    </row>
    <row r="87" spans="1:9" x14ac:dyDescent="0.2">
      <c r="A87" s="14" t="s">
        <v>38</v>
      </c>
    </row>
    <row r="88" spans="1:9" x14ac:dyDescent="0.2">
      <c r="A88" s="14" t="s">
        <v>39</v>
      </c>
    </row>
    <row r="89" spans="1:9" x14ac:dyDescent="0.2">
      <c r="A89" s="14" t="s">
        <v>40</v>
      </c>
      <c r="B89" s="14"/>
      <c r="C89" s="30" t="s">
        <v>42</v>
      </c>
      <c r="D89" s="14" t="s">
        <v>41</v>
      </c>
    </row>
    <row r="90" spans="1:9" x14ac:dyDescent="0.2">
      <c r="A90" s="7" t="s">
        <v>78</v>
      </c>
      <c r="C90" s="31">
        <v>1425.4975999999999</v>
      </c>
      <c r="D90" s="31">
        <v>1513.8813</v>
      </c>
    </row>
    <row r="91" spans="1:9" x14ac:dyDescent="0.2">
      <c r="A91" s="7" t="s">
        <v>80</v>
      </c>
      <c r="C91" s="31">
        <v>68.6828</v>
      </c>
      <c r="D91" s="31">
        <v>65.932000000000002</v>
      </c>
    </row>
    <row r="92" spans="1:9" x14ac:dyDescent="0.2">
      <c r="A92" s="7" t="s">
        <v>79</v>
      </c>
      <c r="C92" s="31">
        <v>1559.4386</v>
      </c>
      <c r="D92" s="31">
        <v>1662.8456000000001</v>
      </c>
    </row>
    <row r="93" spans="1:9" x14ac:dyDescent="0.2">
      <c r="A93" s="7" t="s">
        <v>81</v>
      </c>
      <c r="C93" s="31">
        <v>78.850399999999993</v>
      </c>
      <c r="D93" s="31">
        <v>77.052400000000006</v>
      </c>
    </row>
    <row r="95" spans="1:9" x14ac:dyDescent="0.2">
      <c r="A95" s="14" t="s">
        <v>44</v>
      </c>
    </row>
    <row r="96" spans="1:9" x14ac:dyDescent="0.2">
      <c r="A96" s="88" t="s">
        <v>61</v>
      </c>
      <c r="B96" s="89"/>
      <c r="C96" s="33" t="s">
        <v>62</v>
      </c>
    </row>
    <row r="97" spans="1:4" x14ac:dyDescent="0.2">
      <c r="A97" s="84" t="s">
        <v>80</v>
      </c>
      <c r="B97" s="85"/>
      <c r="C97" s="34">
        <v>6</v>
      </c>
    </row>
    <row r="98" spans="1:4" x14ac:dyDescent="0.2">
      <c r="A98" s="84" t="s">
        <v>81</v>
      </c>
      <c r="B98" s="85"/>
      <c r="C98" s="34">
        <v>6</v>
      </c>
    </row>
    <row r="99" spans="1:4" x14ac:dyDescent="0.2">
      <c r="A99" s="7" t="s">
        <v>63</v>
      </c>
    </row>
    <row r="100" spans="1:4" x14ac:dyDescent="0.2">
      <c r="A100" s="7" t="s">
        <v>43</v>
      </c>
    </row>
    <row r="102" spans="1:4" x14ac:dyDescent="0.2">
      <c r="A102" s="14" t="s">
        <v>222</v>
      </c>
      <c r="D102" s="35">
        <v>0.139921726856122</v>
      </c>
    </row>
    <row r="104" spans="1:4" x14ac:dyDescent="0.2">
      <c r="A104" s="14" t="s">
        <v>829</v>
      </c>
      <c r="D104" s="30" t="s">
        <v>45</v>
      </c>
    </row>
    <row r="105" spans="1:4" x14ac:dyDescent="0.2">
      <c r="A105" s="7" t="s">
        <v>830</v>
      </c>
    </row>
    <row r="106" spans="1:4" x14ac:dyDescent="0.2">
      <c r="A106" s="37" t="s">
        <v>831</v>
      </c>
    </row>
    <row r="108" spans="1:4" x14ac:dyDescent="0.2">
      <c r="A108" s="43" t="s">
        <v>1217</v>
      </c>
    </row>
    <row r="110" spans="1:4" x14ac:dyDescent="0.2">
      <c r="A110" s="14" t="s">
        <v>799</v>
      </c>
    </row>
    <row r="111" spans="1:4" x14ac:dyDescent="0.2">
      <c r="A111" s="14"/>
    </row>
    <row r="112" spans="1:4" x14ac:dyDescent="0.2">
      <c r="A112" s="38" t="s">
        <v>797</v>
      </c>
    </row>
    <row r="113" spans="1:1" x14ac:dyDescent="0.2">
      <c r="A113" s="39"/>
    </row>
    <row r="114" spans="1:1" x14ac:dyDescent="0.2">
      <c r="A114" s="40"/>
    </row>
    <row r="115" spans="1:1" x14ac:dyDescent="0.2">
      <c r="A115" s="40"/>
    </row>
    <row r="116" spans="1:1" x14ac:dyDescent="0.2">
      <c r="A116" s="40"/>
    </row>
    <row r="117" spans="1:1" x14ac:dyDescent="0.2">
      <c r="A117" s="40"/>
    </row>
    <row r="118" spans="1:1" x14ac:dyDescent="0.2">
      <c r="A118" s="40"/>
    </row>
    <row r="119" spans="1:1" x14ac:dyDescent="0.2">
      <c r="A119" s="40"/>
    </row>
    <row r="120" spans="1:1" x14ac:dyDescent="0.2">
      <c r="A120" s="40"/>
    </row>
    <row r="121" spans="1:1" x14ac:dyDescent="0.2">
      <c r="A121" s="40"/>
    </row>
    <row r="122" spans="1:1" x14ac:dyDescent="0.2">
      <c r="A122" s="40"/>
    </row>
    <row r="123" spans="1:1" x14ac:dyDescent="0.2">
      <c r="A123" s="40"/>
    </row>
    <row r="124" spans="1:1" x14ac:dyDescent="0.2">
      <c r="A124" s="40"/>
    </row>
    <row r="125" spans="1:1" x14ac:dyDescent="0.2">
      <c r="A125" s="40"/>
    </row>
    <row r="126" spans="1:1" x14ac:dyDescent="0.2">
      <c r="A126" s="38" t="s">
        <v>807</v>
      </c>
    </row>
    <row r="127" spans="1:1" x14ac:dyDescent="0.2">
      <c r="A127" s="40"/>
    </row>
    <row r="128" spans="1:1" x14ac:dyDescent="0.2">
      <c r="A128" s="38" t="s">
        <v>798</v>
      </c>
    </row>
    <row r="129" spans="1:1" x14ac:dyDescent="0.2">
      <c r="A129" s="40"/>
    </row>
    <row r="130" spans="1:1" x14ac:dyDescent="0.2">
      <c r="A130" s="40"/>
    </row>
    <row r="131" spans="1:1" x14ac:dyDescent="0.2">
      <c r="A131" s="40"/>
    </row>
    <row r="132" spans="1:1" x14ac:dyDescent="0.2">
      <c r="A132" s="40"/>
    </row>
    <row r="133" spans="1:1" x14ac:dyDescent="0.2">
      <c r="A133" s="40"/>
    </row>
    <row r="134" spans="1:1" x14ac:dyDescent="0.2">
      <c r="A134" s="40"/>
    </row>
    <row r="135" spans="1:1" x14ac:dyDescent="0.2">
      <c r="A135" s="40"/>
    </row>
    <row r="136" spans="1:1" x14ac:dyDescent="0.2">
      <c r="A136" s="40"/>
    </row>
    <row r="137" spans="1:1" x14ac:dyDescent="0.2">
      <c r="A137" s="40"/>
    </row>
    <row r="138" spans="1:1" x14ac:dyDescent="0.2">
      <c r="A138" s="40"/>
    </row>
    <row r="139" spans="1:1" x14ac:dyDescent="0.2">
      <c r="A139" s="40"/>
    </row>
    <row r="140" spans="1:1" x14ac:dyDescent="0.2">
      <c r="A140" s="40"/>
    </row>
  </sheetData>
  <mergeCells count="4">
    <mergeCell ref="A1:F1"/>
    <mergeCell ref="A96:B96"/>
    <mergeCell ref="A97:B97"/>
    <mergeCell ref="A98:B98"/>
  </mergeCells>
  <conditionalFormatting sqref="F2:F3 F5:F109">
    <cfRule type="cellIs" dxfId="50" priority="2" stopIfTrue="1" operator="between">
      <formula>0.009</formula>
      <formula>-0.009</formula>
    </cfRule>
  </conditionalFormatting>
  <conditionalFormatting sqref="F110:F242">
    <cfRule type="cellIs" dxfId="49" priority="1" stopIfTrue="1" operator="between">
      <formula>0.009</formula>
      <formula>-0.009</formula>
    </cfRule>
  </conditionalFormatting>
  <hyperlinks>
    <hyperlink ref="A106" r:id="rId1" tooltip="https://www.franklintempletonindia.com/investor/reports" xr:uid="{00000000-0004-0000-1000-000000000000}"/>
  </hyperlinks>
  <pageMargins left="0.7" right="0.7" top="0.75" bottom="0.75" header="0.3" footer="0.3"/>
  <pageSetup paperSize="9" scale="46" orientation="portrait" r:id="rId2"/>
  <headerFooter>
    <oddFooter>&amp;C&amp;1#&amp;"Calibri"&amp;10&amp;K000000PUBLIC</oddFooter>
    <evenFooter>&amp;LPUBLIC</evenFooter>
    <firstFooter>&amp;LPUBLIC</firstFooter>
  </headerFooter>
  <rowBreaks count="1" manualBreakCount="1">
    <brk id="145" max="5" man="1"/>
  </rowBreaks>
  <colBreaks count="1" manualBreakCount="1">
    <brk id="6" max="1048575" man="1"/>
  </col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06"/>
  <sheetViews>
    <sheetView showGridLines="0"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7" style="7" bestFit="1" customWidth="1"/>
    <col min="3" max="3" width="35.42578125" style="7" bestFit="1" customWidth="1"/>
    <col min="4" max="4" width="15.42578125" style="7" bestFit="1" customWidth="1"/>
    <col min="5" max="5" width="23" style="10" customWidth="1"/>
    <col min="6" max="6" width="14.7109375" style="11" bestFit="1" customWidth="1"/>
    <col min="7" max="16384" width="9.140625" style="7"/>
  </cols>
  <sheetData>
    <row r="1" spans="1:6" s="1" customFormat="1" ht="15" x14ac:dyDescent="0.2">
      <c r="A1" s="86" t="s">
        <v>16</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288</v>
      </c>
      <c r="D4" s="13" t="s">
        <v>1</v>
      </c>
      <c r="E4" s="36" t="s">
        <v>6</v>
      </c>
      <c r="F4" s="12" t="s">
        <v>3</v>
      </c>
    </row>
    <row r="5" spans="1:6" x14ac:dyDescent="0.2">
      <c r="A5" s="16" t="s">
        <v>87</v>
      </c>
      <c r="B5" s="17"/>
      <c r="C5" s="17"/>
      <c r="D5" s="17"/>
      <c r="E5" s="18"/>
      <c r="F5" s="19"/>
    </row>
    <row r="6" spans="1:6" x14ac:dyDescent="0.2">
      <c r="A6" s="20" t="s">
        <v>31</v>
      </c>
      <c r="B6" s="21"/>
      <c r="C6" s="21"/>
      <c r="D6" s="21"/>
      <c r="E6" s="22"/>
      <c r="F6" s="23"/>
    </row>
    <row r="7" spans="1:6" x14ac:dyDescent="0.2">
      <c r="A7" s="21" t="s">
        <v>92</v>
      </c>
      <c r="B7" s="21" t="s">
        <v>91</v>
      </c>
      <c r="C7" s="21" t="s">
        <v>90</v>
      </c>
      <c r="D7" s="24">
        <v>583651</v>
      </c>
      <c r="E7" s="22">
        <v>5031.0716199999997</v>
      </c>
      <c r="F7" s="23">
        <v>7.5240184163845498</v>
      </c>
    </row>
    <row r="8" spans="1:6" x14ac:dyDescent="0.2">
      <c r="A8" s="21" t="s">
        <v>108</v>
      </c>
      <c r="B8" s="21" t="s">
        <v>107</v>
      </c>
      <c r="C8" s="21" t="s">
        <v>109</v>
      </c>
      <c r="D8" s="24">
        <v>163708</v>
      </c>
      <c r="E8" s="22">
        <v>3892.5669699999999</v>
      </c>
      <c r="F8" s="23">
        <v>5.8213732145777302</v>
      </c>
    </row>
    <row r="9" spans="1:6" x14ac:dyDescent="0.2">
      <c r="A9" s="21" t="s">
        <v>243</v>
      </c>
      <c r="B9" s="21" t="s">
        <v>242</v>
      </c>
      <c r="C9" s="21" t="s">
        <v>124</v>
      </c>
      <c r="D9" s="24">
        <v>3740889</v>
      </c>
      <c r="E9" s="22">
        <v>3776.4274460000001</v>
      </c>
      <c r="F9" s="23">
        <v>5.6476853835454</v>
      </c>
    </row>
    <row r="10" spans="1:6" x14ac:dyDescent="0.2">
      <c r="A10" s="21" t="s">
        <v>147</v>
      </c>
      <c r="B10" s="21" t="s">
        <v>146</v>
      </c>
      <c r="C10" s="21" t="s">
        <v>106</v>
      </c>
      <c r="D10" s="24">
        <v>592755</v>
      </c>
      <c r="E10" s="22">
        <v>3691.0853849999999</v>
      </c>
      <c r="F10" s="23">
        <v>5.5200554694524202</v>
      </c>
    </row>
    <row r="11" spans="1:6" x14ac:dyDescent="0.2">
      <c r="A11" s="21" t="s">
        <v>167</v>
      </c>
      <c r="B11" s="21" t="s">
        <v>166</v>
      </c>
      <c r="C11" s="21" t="s">
        <v>168</v>
      </c>
      <c r="D11" s="24">
        <v>172249</v>
      </c>
      <c r="E11" s="22">
        <v>3665.1142220000002</v>
      </c>
      <c r="F11" s="23">
        <v>5.4812153329037496</v>
      </c>
    </row>
    <row r="12" spans="1:6" x14ac:dyDescent="0.2">
      <c r="A12" s="21" t="s">
        <v>123</v>
      </c>
      <c r="B12" s="21" t="s">
        <v>122</v>
      </c>
      <c r="C12" s="21" t="s">
        <v>124</v>
      </c>
      <c r="D12" s="24">
        <v>149703</v>
      </c>
      <c r="E12" s="22">
        <v>3510.3107960000002</v>
      </c>
      <c r="F12" s="23">
        <v>5.2497052459645799</v>
      </c>
    </row>
    <row r="13" spans="1:6" x14ac:dyDescent="0.2">
      <c r="A13" s="21" t="s">
        <v>111</v>
      </c>
      <c r="B13" s="21" t="s">
        <v>110</v>
      </c>
      <c r="C13" s="21" t="s">
        <v>90</v>
      </c>
      <c r="D13" s="24">
        <v>481570</v>
      </c>
      <c r="E13" s="22">
        <v>2555.2104199999999</v>
      </c>
      <c r="F13" s="23">
        <v>3.8213429881202301</v>
      </c>
    </row>
    <row r="14" spans="1:6" x14ac:dyDescent="0.2">
      <c r="A14" s="21" t="s">
        <v>126</v>
      </c>
      <c r="B14" s="21" t="s">
        <v>125</v>
      </c>
      <c r="C14" s="21" t="s">
        <v>127</v>
      </c>
      <c r="D14" s="24">
        <v>612257</v>
      </c>
      <c r="E14" s="22">
        <v>2521.886583</v>
      </c>
      <c r="F14" s="23">
        <v>3.77150685335008</v>
      </c>
    </row>
    <row r="15" spans="1:6" x14ac:dyDescent="0.2">
      <c r="A15" s="21" t="s">
        <v>567</v>
      </c>
      <c r="B15" s="21" t="s">
        <v>566</v>
      </c>
      <c r="C15" s="21" t="s">
        <v>173</v>
      </c>
      <c r="D15" s="24">
        <v>2444156</v>
      </c>
      <c r="E15" s="22">
        <v>2138.6365000000001</v>
      </c>
      <c r="F15" s="23">
        <v>3.19835248378996</v>
      </c>
    </row>
    <row r="16" spans="1:6" x14ac:dyDescent="0.2">
      <c r="A16" s="21" t="s">
        <v>100</v>
      </c>
      <c r="B16" s="21" t="s">
        <v>99</v>
      </c>
      <c r="C16" s="21" t="s">
        <v>101</v>
      </c>
      <c r="D16" s="24">
        <v>108417</v>
      </c>
      <c r="E16" s="22">
        <v>2003.2209089999999</v>
      </c>
      <c r="F16" s="23">
        <v>2.9958370998905801</v>
      </c>
    </row>
    <row r="17" spans="1:6" x14ac:dyDescent="0.2">
      <c r="A17" s="21" t="s">
        <v>134</v>
      </c>
      <c r="B17" s="21" t="s">
        <v>133</v>
      </c>
      <c r="C17" s="21" t="s">
        <v>135</v>
      </c>
      <c r="D17" s="24">
        <v>218653</v>
      </c>
      <c r="E17" s="22">
        <v>1997.3951549999999</v>
      </c>
      <c r="F17" s="23">
        <v>2.98712462594942</v>
      </c>
    </row>
    <row r="18" spans="1:6" x14ac:dyDescent="0.2">
      <c r="A18" s="21" t="s">
        <v>233</v>
      </c>
      <c r="B18" s="21" t="s">
        <v>232</v>
      </c>
      <c r="C18" s="21" t="s">
        <v>173</v>
      </c>
      <c r="D18" s="24">
        <v>12452</v>
      </c>
      <c r="E18" s="22">
        <v>1969.265122</v>
      </c>
      <c r="F18" s="23">
        <v>2.9450558775133802</v>
      </c>
    </row>
    <row r="19" spans="1:6" x14ac:dyDescent="0.2">
      <c r="A19" s="21" t="s">
        <v>149</v>
      </c>
      <c r="B19" s="21" t="s">
        <v>148</v>
      </c>
      <c r="C19" s="21" t="s">
        <v>150</v>
      </c>
      <c r="D19" s="24">
        <v>728733</v>
      </c>
      <c r="E19" s="22">
        <v>1771.185557</v>
      </c>
      <c r="F19" s="23">
        <v>2.6488258876549899</v>
      </c>
    </row>
    <row r="20" spans="1:6" x14ac:dyDescent="0.2">
      <c r="A20" s="21" t="s">
        <v>598</v>
      </c>
      <c r="B20" s="21" t="s">
        <v>597</v>
      </c>
      <c r="C20" s="21" t="s">
        <v>153</v>
      </c>
      <c r="D20" s="24">
        <v>156462</v>
      </c>
      <c r="E20" s="22">
        <v>1615.0789950000001</v>
      </c>
      <c r="F20" s="23">
        <v>2.41536694766747</v>
      </c>
    </row>
    <row r="21" spans="1:6" x14ac:dyDescent="0.2">
      <c r="A21" s="21" t="s">
        <v>480</v>
      </c>
      <c r="B21" s="21" t="s">
        <v>479</v>
      </c>
      <c r="C21" s="21" t="s">
        <v>150</v>
      </c>
      <c r="D21" s="24">
        <v>274936</v>
      </c>
      <c r="E21" s="22">
        <v>1563.01116</v>
      </c>
      <c r="F21" s="23">
        <v>2.3374989745931298</v>
      </c>
    </row>
    <row r="22" spans="1:6" x14ac:dyDescent="0.2">
      <c r="A22" s="21" t="s">
        <v>220</v>
      </c>
      <c r="B22" s="21" t="s">
        <v>219</v>
      </c>
      <c r="C22" s="21" t="s">
        <v>176</v>
      </c>
      <c r="D22" s="24">
        <v>123570</v>
      </c>
      <c r="E22" s="22">
        <v>1558.403055</v>
      </c>
      <c r="F22" s="23">
        <v>2.3306075070284802</v>
      </c>
    </row>
    <row r="23" spans="1:6" x14ac:dyDescent="0.2">
      <c r="A23" s="21" t="s">
        <v>450</v>
      </c>
      <c r="B23" s="21" t="s">
        <v>449</v>
      </c>
      <c r="C23" s="21" t="s">
        <v>127</v>
      </c>
      <c r="D23" s="24">
        <v>171665</v>
      </c>
      <c r="E23" s="22">
        <v>1556.057393</v>
      </c>
      <c r="F23" s="23">
        <v>2.3270995458187</v>
      </c>
    </row>
    <row r="24" spans="1:6" x14ac:dyDescent="0.2">
      <c r="A24" s="21" t="s">
        <v>504</v>
      </c>
      <c r="B24" s="21" t="s">
        <v>503</v>
      </c>
      <c r="C24" s="21" t="s">
        <v>316</v>
      </c>
      <c r="D24" s="24">
        <v>256982</v>
      </c>
      <c r="E24" s="22">
        <v>1365.85933</v>
      </c>
      <c r="F24" s="23">
        <v>2.0426564217964098</v>
      </c>
    </row>
    <row r="25" spans="1:6" x14ac:dyDescent="0.2">
      <c r="A25" s="21" t="s">
        <v>118</v>
      </c>
      <c r="B25" s="21" t="s">
        <v>117</v>
      </c>
      <c r="C25" s="21" t="s">
        <v>119</v>
      </c>
      <c r="D25" s="24">
        <v>812277</v>
      </c>
      <c r="E25" s="22">
        <v>1296.8002309999999</v>
      </c>
      <c r="F25" s="23">
        <v>1.93937784181568</v>
      </c>
    </row>
    <row r="26" spans="1:6" x14ac:dyDescent="0.2">
      <c r="A26" s="21" t="s">
        <v>188</v>
      </c>
      <c r="B26" s="21" t="s">
        <v>187</v>
      </c>
      <c r="C26" s="21" t="s">
        <v>189</v>
      </c>
      <c r="D26" s="24">
        <v>270559</v>
      </c>
      <c r="E26" s="22">
        <v>1278.5265549999999</v>
      </c>
      <c r="F26" s="23">
        <v>1.91204937481226</v>
      </c>
    </row>
    <row r="27" spans="1:6" x14ac:dyDescent="0.2">
      <c r="A27" s="21" t="s">
        <v>557</v>
      </c>
      <c r="B27" s="21" t="s">
        <v>556</v>
      </c>
      <c r="C27" s="21" t="s">
        <v>150</v>
      </c>
      <c r="D27" s="24">
        <v>106878</v>
      </c>
      <c r="E27" s="22">
        <v>1278.100563</v>
      </c>
      <c r="F27" s="23">
        <v>1.91141229947417</v>
      </c>
    </row>
    <row r="28" spans="1:6" x14ac:dyDescent="0.2">
      <c r="A28" s="21" t="s">
        <v>512</v>
      </c>
      <c r="B28" s="21" t="s">
        <v>511</v>
      </c>
      <c r="C28" s="21" t="s">
        <v>513</v>
      </c>
      <c r="D28" s="24">
        <v>34755</v>
      </c>
      <c r="E28" s="22">
        <v>1212.7583480000001</v>
      </c>
      <c r="F28" s="23">
        <v>1.8136923570521699</v>
      </c>
    </row>
    <row r="29" spans="1:6" x14ac:dyDescent="0.2">
      <c r="A29" s="21" t="s">
        <v>186</v>
      </c>
      <c r="B29" s="21" t="s">
        <v>185</v>
      </c>
      <c r="C29" s="21" t="s">
        <v>109</v>
      </c>
      <c r="D29" s="24">
        <v>551423</v>
      </c>
      <c r="E29" s="22">
        <v>1192.7279490000001</v>
      </c>
      <c r="F29" s="23">
        <v>1.78373669306114</v>
      </c>
    </row>
    <row r="30" spans="1:6" x14ac:dyDescent="0.2">
      <c r="A30" s="21" t="s">
        <v>330</v>
      </c>
      <c r="B30" s="21" t="s">
        <v>329</v>
      </c>
      <c r="C30" s="21" t="s">
        <v>138</v>
      </c>
      <c r="D30" s="24">
        <v>30311</v>
      </c>
      <c r="E30" s="22">
        <v>1170.1864660000001</v>
      </c>
      <c r="F30" s="23">
        <v>1.75002567758873</v>
      </c>
    </row>
    <row r="31" spans="1:6" x14ac:dyDescent="0.2">
      <c r="A31" s="21" t="s">
        <v>165</v>
      </c>
      <c r="B31" s="21" t="s">
        <v>164</v>
      </c>
      <c r="C31" s="21" t="s">
        <v>153</v>
      </c>
      <c r="D31" s="24">
        <v>277426</v>
      </c>
      <c r="E31" s="22">
        <v>1122.465596</v>
      </c>
      <c r="F31" s="23">
        <v>1.67865863457178</v>
      </c>
    </row>
    <row r="32" spans="1:6" x14ac:dyDescent="0.2">
      <c r="A32" s="21" t="s">
        <v>502</v>
      </c>
      <c r="B32" s="21" t="s">
        <v>501</v>
      </c>
      <c r="C32" s="21" t="s">
        <v>124</v>
      </c>
      <c r="D32" s="24">
        <v>63173</v>
      </c>
      <c r="E32" s="22">
        <v>1000.4708010000001</v>
      </c>
      <c r="F32" s="23">
        <v>1.4962141866267</v>
      </c>
    </row>
    <row r="33" spans="1:9" x14ac:dyDescent="0.2">
      <c r="A33" s="21" t="s">
        <v>545</v>
      </c>
      <c r="B33" s="21" t="s">
        <v>544</v>
      </c>
      <c r="C33" s="21" t="s">
        <v>513</v>
      </c>
      <c r="D33" s="24">
        <v>422746</v>
      </c>
      <c r="E33" s="22">
        <v>996.41232200000002</v>
      </c>
      <c r="F33" s="23">
        <v>1.4901446902957201</v>
      </c>
    </row>
    <row r="34" spans="1:9" x14ac:dyDescent="0.2">
      <c r="A34" s="21" t="s">
        <v>334</v>
      </c>
      <c r="B34" s="21" t="s">
        <v>333</v>
      </c>
      <c r="C34" s="21" t="s">
        <v>138</v>
      </c>
      <c r="D34" s="24">
        <v>18844</v>
      </c>
      <c r="E34" s="22">
        <v>840.03725399999996</v>
      </c>
      <c r="F34" s="23">
        <v>1.2562841968735701</v>
      </c>
    </row>
    <row r="35" spans="1:9" x14ac:dyDescent="0.2">
      <c r="A35" s="21" t="s">
        <v>400</v>
      </c>
      <c r="B35" s="21" t="s">
        <v>399</v>
      </c>
      <c r="C35" s="21" t="s">
        <v>173</v>
      </c>
      <c r="D35" s="24">
        <v>30340</v>
      </c>
      <c r="E35" s="22">
        <v>832.63579000000004</v>
      </c>
      <c r="F35" s="23">
        <v>1.24521523271436</v>
      </c>
    </row>
    <row r="36" spans="1:9" x14ac:dyDescent="0.2">
      <c r="A36" s="21" t="s">
        <v>467</v>
      </c>
      <c r="B36" s="21" t="s">
        <v>466</v>
      </c>
      <c r="C36" s="21" t="s">
        <v>101</v>
      </c>
      <c r="D36" s="24">
        <v>32960</v>
      </c>
      <c r="E36" s="22">
        <v>709.95839999999998</v>
      </c>
      <c r="F36" s="23">
        <v>1.06174995705327</v>
      </c>
    </row>
    <row r="37" spans="1:9" x14ac:dyDescent="0.2">
      <c r="A37" s="21" t="s">
        <v>600</v>
      </c>
      <c r="B37" s="21" t="s">
        <v>599</v>
      </c>
      <c r="C37" s="21" t="s">
        <v>150</v>
      </c>
      <c r="D37" s="24">
        <v>27048</v>
      </c>
      <c r="E37" s="22">
        <v>678.68841599999996</v>
      </c>
      <c r="F37" s="23">
        <v>1.0149853801864299</v>
      </c>
    </row>
    <row r="38" spans="1:9" x14ac:dyDescent="0.2">
      <c r="A38" s="21" t="s">
        <v>587</v>
      </c>
      <c r="B38" s="21" t="s">
        <v>586</v>
      </c>
      <c r="C38" s="21" t="s">
        <v>150</v>
      </c>
      <c r="D38" s="24">
        <v>86562</v>
      </c>
      <c r="E38" s="22">
        <v>602.03871000000004</v>
      </c>
      <c r="F38" s="23">
        <v>0.90035497077984294</v>
      </c>
    </row>
    <row r="39" spans="1:9" x14ac:dyDescent="0.2">
      <c r="A39" s="20" t="s">
        <v>32</v>
      </c>
      <c r="B39" s="20"/>
      <c r="C39" s="20"/>
      <c r="D39" s="20"/>
      <c r="E39" s="25">
        <f>SUM(E7:E38)</f>
        <v>60393.594019000011</v>
      </c>
      <c r="F39" s="26">
        <f>SUM(F7:F38)</f>
        <v>90.319229768907078</v>
      </c>
      <c r="G39" s="14"/>
      <c r="H39" s="14"/>
      <c r="I39" s="14"/>
    </row>
    <row r="40" spans="1:9" x14ac:dyDescent="0.2">
      <c r="A40" s="21"/>
      <c r="B40" s="21"/>
      <c r="C40" s="21"/>
      <c r="D40" s="21"/>
      <c r="E40" s="22"/>
      <c r="F40" s="23"/>
    </row>
    <row r="41" spans="1:9" x14ac:dyDescent="0.2">
      <c r="A41" s="20" t="s">
        <v>1219</v>
      </c>
      <c r="B41" s="21"/>
      <c r="C41" s="21"/>
      <c r="D41" s="21"/>
      <c r="E41" s="22"/>
      <c r="F41" s="23"/>
    </row>
    <row r="42" spans="1:9" x14ac:dyDescent="0.2">
      <c r="A42" s="21"/>
      <c r="B42" s="21" t="s">
        <v>225</v>
      </c>
      <c r="C42" s="21" t="s">
        <v>135</v>
      </c>
      <c r="D42" s="24">
        <v>98000</v>
      </c>
      <c r="E42" s="22">
        <v>9.7999999999999997E-3</v>
      </c>
      <c r="F42" s="23">
        <v>1.4655998969970601E-5</v>
      </c>
      <c r="I42" s="71"/>
    </row>
    <row r="43" spans="1:9" x14ac:dyDescent="0.2">
      <c r="A43" s="21" t="s">
        <v>602</v>
      </c>
      <c r="B43" s="21" t="s">
        <v>601</v>
      </c>
      <c r="C43" s="21" t="s">
        <v>420</v>
      </c>
      <c r="D43" s="24">
        <v>44170</v>
      </c>
      <c r="E43" s="22">
        <v>4.4169999999999999E-3</v>
      </c>
      <c r="F43" s="23">
        <v>6.60566810717963E-6</v>
      </c>
      <c r="I43" s="71"/>
    </row>
    <row r="44" spans="1:9" x14ac:dyDescent="0.2">
      <c r="A44" s="21"/>
      <c r="B44" s="21" t="s">
        <v>603</v>
      </c>
      <c r="C44" s="21" t="s">
        <v>176</v>
      </c>
      <c r="D44" s="24">
        <v>23815</v>
      </c>
      <c r="E44" s="22">
        <v>2.3814999999999999E-3</v>
      </c>
      <c r="F44" s="23">
        <v>3.5615573007127702E-6</v>
      </c>
      <c r="I44" s="71"/>
    </row>
    <row r="45" spans="1:9" x14ac:dyDescent="0.2">
      <c r="A45" s="20" t="s">
        <v>32</v>
      </c>
      <c r="B45" s="20"/>
      <c r="C45" s="20"/>
      <c r="D45" s="20"/>
      <c r="E45" s="25">
        <f>SUM(E41:E44)</f>
        <v>1.6598500000000002E-2</v>
      </c>
      <c r="F45" s="26">
        <f>SUM(F41:F44)</f>
        <v>2.4823224377862999E-5</v>
      </c>
      <c r="G45" s="14"/>
      <c r="H45" s="14"/>
      <c r="I45" s="75"/>
    </row>
    <row r="46" spans="1:9" x14ac:dyDescent="0.2">
      <c r="A46" s="21"/>
      <c r="B46" s="21"/>
      <c r="C46" s="21"/>
      <c r="D46" s="21"/>
      <c r="E46" s="22"/>
      <c r="F46" s="23"/>
    </row>
    <row r="47" spans="1:9" x14ac:dyDescent="0.2">
      <c r="A47" s="20" t="s">
        <v>34</v>
      </c>
      <c r="B47" s="20"/>
      <c r="C47" s="20"/>
      <c r="D47" s="20"/>
      <c r="E47" s="25">
        <f>E39+E45</f>
        <v>60393.61061750001</v>
      </c>
      <c r="F47" s="26">
        <f>F39+F45</f>
        <v>90.319254592131458</v>
      </c>
      <c r="G47" s="14"/>
      <c r="H47" s="14"/>
      <c r="I47" s="14"/>
    </row>
    <row r="48" spans="1:9" x14ac:dyDescent="0.2">
      <c r="A48" s="20"/>
      <c r="B48" s="20"/>
      <c r="C48" s="20"/>
      <c r="D48" s="20"/>
      <c r="E48" s="25"/>
      <c r="F48" s="26"/>
      <c r="G48" s="14"/>
      <c r="H48" s="14"/>
      <c r="I48" s="14"/>
    </row>
    <row r="49" spans="1:9" x14ac:dyDescent="0.2">
      <c r="A49" s="20" t="s">
        <v>36</v>
      </c>
      <c r="B49" s="20"/>
      <c r="C49" s="20"/>
      <c r="D49" s="20"/>
      <c r="E49" s="25">
        <f>E51-(E39+E45)</f>
        <v>6473.2063089999938</v>
      </c>
      <c r="F49" s="26">
        <f>F51-(F39+F45)</f>
        <v>9.6807454078685424</v>
      </c>
      <c r="G49" s="14"/>
      <c r="H49" s="14"/>
      <c r="I49" s="14"/>
    </row>
    <row r="50" spans="1:9" x14ac:dyDescent="0.2">
      <c r="A50" s="20"/>
      <c r="B50" s="20"/>
      <c r="C50" s="20"/>
      <c r="D50" s="20"/>
      <c r="E50" s="25"/>
      <c r="F50" s="26"/>
      <c r="G50" s="14"/>
      <c r="H50" s="14"/>
      <c r="I50" s="14"/>
    </row>
    <row r="51" spans="1:9" x14ac:dyDescent="0.2">
      <c r="A51" s="27" t="s">
        <v>35</v>
      </c>
      <c r="B51" s="27"/>
      <c r="C51" s="27"/>
      <c r="D51" s="27"/>
      <c r="E51" s="28">
        <v>66866.816926500003</v>
      </c>
      <c r="F51" s="29">
        <v>100</v>
      </c>
      <c r="G51" s="14"/>
      <c r="H51" s="14"/>
      <c r="I51" s="14"/>
    </row>
    <row r="52" spans="1:9" x14ac:dyDescent="0.2">
      <c r="F52" s="15" t="s">
        <v>596</v>
      </c>
    </row>
    <row r="53" spans="1:9" x14ac:dyDescent="0.2">
      <c r="A53" s="43" t="s">
        <v>37</v>
      </c>
      <c r="F53" s="15"/>
    </row>
    <row r="54" spans="1:9" x14ac:dyDescent="0.2">
      <c r="A54" s="43" t="s">
        <v>832</v>
      </c>
      <c r="F54" s="15"/>
    </row>
    <row r="56" spans="1:9" x14ac:dyDescent="0.2">
      <c r="A56" s="14" t="s">
        <v>38</v>
      </c>
    </row>
    <row r="57" spans="1:9" x14ac:dyDescent="0.2">
      <c r="A57" s="14" t="s">
        <v>39</v>
      </c>
    </row>
    <row r="58" spans="1:9" x14ac:dyDescent="0.2">
      <c r="A58" s="14" t="s">
        <v>40</v>
      </c>
      <c r="B58" s="14"/>
      <c r="C58" s="30" t="s">
        <v>42</v>
      </c>
      <c r="D58" s="14" t="s">
        <v>41</v>
      </c>
    </row>
    <row r="59" spans="1:9" x14ac:dyDescent="0.2">
      <c r="A59" s="7" t="s">
        <v>78</v>
      </c>
      <c r="C59" s="31">
        <v>111.0776</v>
      </c>
      <c r="D59" s="31">
        <v>117.7186</v>
      </c>
    </row>
    <row r="60" spans="1:9" x14ac:dyDescent="0.2">
      <c r="A60" s="7" t="s">
        <v>80</v>
      </c>
      <c r="C60" s="31">
        <v>22.5578</v>
      </c>
      <c r="D60" s="31">
        <v>23.906500000000001</v>
      </c>
    </row>
    <row r="61" spans="1:9" x14ac:dyDescent="0.2">
      <c r="A61" s="7" t="s">
        <v>79</v>
      </c>
      <c r="C61" s="31">
        <v>118.44199999999999</v>
      </c>
      <c r="D61" s="31">
        <v>125.93680000000001</v>
      </c>
    </row>
    <row r="62" spans="1:9" x14ac:dyDescent="0.2">
      <c r="A62" s="7" t="s">
        <v>81</v>
      </c>
      <c r="C62" s="31">
        <v>24.659700000000001</v>
      </c>
      <c r="D62" s="31">
        <v>26.215800000000002</v>
      </c>
    </row>
    <row r="64" spans="1:9" x14ac:dyDescent="0.2">
      <c r="A64" s="7" t="s">
        <v>43</v>
      </c>
    </row>
    <row r="66" spans="1:4" x14ac:dyDescent="0.2">
      <c r="A66" s="14" t="s">
        <v>44</v>
      </c>
      <c r="D66" s="30" t="s">
        <v>45</v>
      </c>
    </row>
    <row r="68" spans="1:4" x14ac:dyDescent="0.2">
      <c r="A68" s="14" t="s">
        <v>222</v>
      </c>
      <c r="D68" s="35">
        <v>0.74111038871377799</v>
      </c>
    </row>
    <row r="70" spans="1:4" x14ac:dyDescent="0.2">
      <c r="A70" s="14" t="s">
        <v>829</v>
      </c>
      <c r="D70" s="30">
        <v>1</v>
      </c>
    </row>
    <row r="71" spans="1:4" x14ac:dyDescent="0.2">
      <c r="A71" s="7" t="s">
        <v>830</v>
      </c>
    </row>
    <row r="72" spans="1:4" x14ac:dyDescent="0.2">
      <c r="A72" s="37" t="s">
        <v>831</v>
      </c>
    </row>
    <row r="74" spans="1:4" x14ac:dyDescent="0.2">
      <c r="A74" s="43" t="s">
        <v>1218</v>
      </c>
    </row>
    <row r="76" spans="1:4" x14ac:dyDescent="0.2">
      <c r="A76" s="14" t="s">
        <v>799</v>
      </c>
    </row>
    <row r="77" spans="1:4" x14ac:dyDescent="0.2">
      <c r="A77" s="14"/>
    </row>
    <row r="78" spans="1:4" x14ac:dyDescent="0.2">
      <c r="A78" s="38" t="s">
        <v>797</v>
      </c>
    </row>
    <row r="79" spans="1:4" x14ac:dyDescent="0.2">
      <c r="A79" s="39"/>
    </row>
    <row r="80" spans="1:4" x14ac:dyDescent="0.2">
      <c r="A80" s="40"/>
    </row>
    <row r="81" spans="1:1" x14ac:dyDescent="0.2">
      <c r="A81" s="40"/>
    </row>
    <row r="82" spans="1:1" x14ac:dyDescent="0.2">
      <c r="A82" s="40"/>
    </row>
    <row r="83" spans="1:1" x14ac:dyDescent="0.2">
      <c r="A83" s="40"/>
    </row>
    <row r="84" spans="1:1" x14ac:dyDescent="0.2">
      <c r="A84" s="40"/>
    </row>
    <row r="85" spans="1:1" x14ac:dyDescent="0.2">
      <c r="A85" s="40"/>
    </row>
    <row r="86" spans="1:1" x14ac:dyDescent="0.2">
      <c r="A86" s="40"/>
    </row>
    <row r="87" spans="1:1" x14ac:dyDescent="0.2">
      <c r="A87" s="40"/>
    </row>
    <row r="88" spans="1:1" x14ac:dyDescent="0.2">
      <c r="A88" s="40"/>
    </row>
    <row r="89" spans="1:1" x14ac:dyDescent="0.2">
      <c r="A89" s="40"/>
    </row>
    <row r="90" spans="1:1" x14ac:dyDescent="0.2">
      <c r="A90" s="40"/>
    </row>
    <row r="91" spans="1:1" x14ac:dyDescent="0.2">
      <c r="A91" s="40"/>
    </row>
    <row r="92" spans="1:1" x14ac:dyDescent="0.2">
      <c r="A92" s="38" t="s">
        <v>808</v>
      </c>
    </row>
    <row r="93" spans="1:1" x14ac:dyDescent="0.2">
      <c r="A93" s="40"/>
    </row>
    <row r="94" spans="1:1" x14ac:dyDescent="0.2">
      <c r="A94" s="38" t="s">
        <v>798</v>
      </c>
    </row>
    <row r="95" spans="1:1" x14ac:dyDescent="0.2">
      <c r="A95" s="40"/>
    </row>
    <row r="96" spans="1:1" x14ac:dyDescent="0.2">
      <c r="A96" s="40"/>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row r="103" spans="1:1" x14ac:dyDescent="0.2">
      <c r="A103" s="40"/>
    </row>
    <row r="104" spans="1:1" x14ac:dyDescent="0.2">
      <c r="A104" s="40"/>
    </row>
    <row r="105" spans="1:1" x14ac:dyDescent="0.2">
      <c r="A105" s="40"/>
    </row>
    <row r="106" spans="1:1" x14ac:dyDescent="0.2">
      <c r="A106" s="40"/>
    </row>
  </sheetData>
  <mergeCells count="1">
    <mergeCell ref="A1:F1"/>
  </mergeCells>
  <conditionalFormatting sqref="F2:F3 F5:F109">
    <cfRule type="cellIs" dxfId="48" priority="2" stopIfTrue="1" operator="between">
      <formula>0.009</formula>
      <formula>-0.009</formula>
    </cfRule>
  </conditionalFormatting>
  <hyperlinks>
    <hyperlink ref="A72" r:id="rId1" tooltip="https://www.franklintempletonindia.com/investor/reports" xr:uid="{00000000-0004-0000-1100-000000000000}"/>
  </hyperlinks>
  <pageMargins left="0.7" right="0.7" top="0.75" bottom="0.75" header="0.3" footer="0.3"/>
  <pageSetup paperSize="9" scale="50"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91"/>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x14ac:dyDescent="0.2">
      <c r="A1" s="86" t="s">
        <v>17</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288</v>
      </c>
      <c r="D4" s="13" t="s">
        <v>1</v>
      </c>
      <c r="E4" s="36" t="s">
        <v>6</v>
      </c>
      <c r="F4" s="12" t="s">
        <v>3</v>
      </c>
    </row>
    <row r="5" spans="1:6" x14ac:dyDescent="0.2">
      <c r="A5" s="16" t="s">
        <v>87</v>
      </c>
      <c r="B5" s="17"/>
      <c r="C5" s="17"/>
      <c r="D5" s="17"/>
      <c r="E5" s="18"/>
      <c r="F5" s="19"/>
    </row>
    <row r="6" spans="1:6" x14ac:dyDescent="0.2">
      <c r="A6" s="20" t="s">
        <v>31</v>
      </c>
      <c r="B6" s="21"/>
      <c r="C6" s="21"/>
      <c r="D6" s="21"/>
      <c r="E6" s="22"/>
      <c r="F6" s="23"/>
    </row>
    <row r="7" spans="1:6" x14ac:dyDescent="0.2">
      <c r="A7" s="21" t="s">
        <v>92</v>
      </c>
      <c r="B7" s="21" t="s">
        <v>91</v>
      </c>
      <c r="C7" s="21" t="s">
        <v>90</v>
      </c>
      <c r="D7" s="24">
        <v>8650000</v>
      </c>
      <c r="E7" s="22">
        <v>74563</v>
      </c>
      <c r="F7" s="23">
        <v>9.2372816588495503</v>
      </c>
    </row>
    <row r="8" spans="1:6" x14ac:dyDescent="0.2">
      <c r="A8" s="21" t="s">
        <v>89</v>
      </c>
      <c r="B8" s="21" t="s">
        <v>88</v>
      </c>
      <c r="C8" s="21" t="s">
        <v>90</v>
      </c>
      <c r="D8" s="24">
        <v>5000000</v>
      </c>
      <c r="E8" s="22">
        <v>71067.5</v>
      </c>
      <c r="F8" s="23">
        <v>8.8042395597050902</v>
      </c>
    </row>
    <row r="9" spans="1:6" x14ac:dyDescent="0.2">
      <c r="A9" s="21" t="s">
        <v>100</v>
      </c>
      <c r="B9" s="21" t="s">
        <v>99</v>
      </c>
      <c r="C9" s="21" t="s">
        <v>101</v>
      </c>
      <c r="D9" s="24">
        <v>2650000</v>
      </c>
      <c r="E9" s="22">
        <v>48964.05</v>
      </c>
      <c r="F9" s="23">
        <v>6.0659404933813299</v>
      </c>
    </row>
    <row r="10" spans="1:6" x14ac:dyDescent="0.2">
      <c r="A10" s="21" t="s">
        <v>97</v>
      </c>
      <c r="B10" s="21" t="s">
        <v>96</v>
      </c>
      <c r="C10" s="21" t="s">
        <v>98</v>
      </c>
      <c r="D10" s="24">
        <v>5400000</v>
      </c>
      <c r="E10" s="22">
        <v>43194.6</v>
      </c>
      <c r="F10" s="23">
        <v>5.3511887443013704</v>
      </c>
    </row>
    <row r="11" spans="1:6" x14ac:dyDescent="0.2">
      <c r="A11" s="21" t="s">
        <v>103</v>
      </c>
      <c r="B11" s="21" t="s">
        <v>102</v>
      </c>
      <c r="C11" s="21" t="s">
        <v>90</v>
      </c>
      <c r="D11" s="24">
        <v>5750000</v>
      </c>
      <c r="E11" s="22">
        <v>42159</v>
      </c>
      <c r="F11" s="23">
        <v>5.2228928215795802</v>
      </c>
    </row>
    <row r="12" spans="1:6" x14ac:dyDescent="0.2">
      <c r="A12" s="21" t="s">
        <v>94</v>
      </c>
      <c r="B12" s="21" t="s">
        <v>93</v>
      </c>
      <c r="C12" s="21" t="s">
        <v>95</v>
      </c>
      <c r="D12" s="24">
        <v>2875000</v>
      </c>
      <c r="E12" s="22">
        <v>40636.6875</v>
      </c>
      <c r="F12" s="23">
        <v>5.0343002309476699</v>
      </c>
    </row>
    <row r="13" spans="1:6" x14ac:dyDescent="0.2">
      <c r="A13" s="21" t="s">
        <v>605</v>
      </c>
      <c r="B13" s="21" t="s">
        <v>604</v>
      </c>
      <c r="C13" s="21" t="s">
        <v>116</v>
      </c>
      <c r="D13" s="24">
        <v>3466950</v>
      </c>
      <c r="E13" s="22">
        <v>38654.759030000001</v>
      </c>
      <c r="F13" s="23">
        <v>4.7887678421612296</v>
      </c>
    </row>
    <row r="14" spans="1:6" x14ac:dyDescent="0.2">
      <c r="A14" s="21" t="s">
        <v>111</v>
      </c>
      <c r="B14" s="21" t="s">
        <v>110</v>
      </c>
      <c r="C14" s="21" t="s">
        <v>90</v>
      </c>
      <c r="D14" s="24">
        <v>7200000</v>
      </c>
      <c r="E14" s="22">
        <v>38203.199999999997</v>
      </c>
      <c r="F14" s="23">
        <v>4.73282618281669</v>
      </c>
    </row>
    <row r="15" spans="1:6" x14ac:dyDescent="0.2">
      <c r="A15" s="21" t="s">
        <v>207</v>
      </c>
      <c r="B15" s="21" t="s">
        <v>206</v>
      </c>
      <c r="C15" s="21" t="s">
        <v>208</v>
      </c>
      <c r="D15" s="24">
        <v>1100000</v>
      </c>
      <c r="E15" s="22">
        <v>29660.95</v>
      </c>
      <c r="F15" s="23">
        <v>3.6745644544754601</v>
      </c>
    </row>
    <row r="16" spans="1:6" x14ac:dyDescent="0.2">
      <c r="A16" s="21" t="s">
        <v>607</v>
      </c>
      <c r="B16" s="21" t="s">
        <v>606</v>
      </c>
      <c r="C16" s="21" t="s">
        <v>150</v>
      </c>
      <c r="D16" s="24">
        <v>2000000</v>
      </c>
      <c r="E16" s="22">
        <v>28906</v>
      </c>
      <c r="F16" s="23">
        <v>3.5810370241367102</v>
      </c>
    </row>
    <row r="17" spans="1:6" x14ac:dyDescent="0.2">
      <c r="A17" s="21" t="s">
        <v>152</v>
      </c>
      <c r="B17" s="21" t="s">
        <v>151</v>
      </c>
      <c r="C17" s="21" t="s">
        <v>153</v>
      </c>
      <c r="D17" s="24">
        <v>303753</v>
      </c>
      <c r="E17" s="22">
        <v>26815.770469999999</v>
      </c>
      <c r="F17" s="23">
        <v>3.3220876940365902</v>
      </c>
    </row>
    <row r="18" spans="1:6" x14ac:dyDescent="0.2">
      <c r="A18" s="21" t="s">
        <v>132</v>
      </c>
      <c r="B18" s="21" t="s">
        <v>131</v>
      </c>
      <c r="C18" s="21" t="s">
        <v>90</v>
      </c>
      <c r="D18" s="24">
        <v>2250000</v>
      </c>
      <c r="E18" s="22">
        <v>26667</v>
      </c>
      <c r="F18" s="23">
        <v>3.3036571757646702</v>
      </c>
    </row>
    <row r="19" spans="1:6" x14ac:dyDescent="0.2">
      <c r="A19" s="21" t="s">
        <v>115</v>
      </c>
      <c r="B19" s="21" t="s">
        <v>114</v>
      </c>
      <c r="C19" s="21" t="s">
        <v>116</v>
      </c>
      <c r="D19" s="24">
        <v>2700000</v>
      </c>
      <c r="E19" s="22">
        <v>25613.55</v>
      </c>
      <c r="F19" s="23">
        <v>3.1731498951628301</v>
      </c>
    </row>
    <row r="20" spans="1:6" x14ac:dyDescent="0.2">
      <c r="A20" s="21" t="s">
        <v>537</v>
      </c>
      <c r="B20" s="21" t="s">
        <v>536</v>
      </c>
      <c r="C20" s="21" t="s">
        <v>168</v>
      </c>
      <c r="D20" s="24">
        <v>14000000</v>
      </c>
      <c r="E20" s="22">
        <v>21371</v>
      </c>
      <c r="F20" s="23">
        <v>2.64755906188423</v>
      </c>
    </row>
    <row r="21" spans="1:6" x14ac:dyDescent="0.2">
      <c r="A21" s="21" t="s">
        <v>609</v>
      </c>
      <c r="B21" s="21" t="s">
        <v>608</v>
      </c>
      <c r="C21" s="21" t="s">
        <v>364</v>
      </c>
      <c r="D21" s="24">
        <v>1150000</v>
      </c>
      <c r="E21" s="22">
        <v>21335.95</v>
      </c>
      <c r="F21" s="23">
        <v>2.6432168717612101</v>
      </c>
    </row>
    <row r="22" spans="1:6" x14ac:dyDescent="0.2">
      <c r="A22" s="21" t="s">
        <v>426</v>
      </c>
      <c r="B22" s="21" t="s">
        <v>425</v>
      </c>
      <c r="C22" s="21" t="s">
        <v>396</v>
      </c>
      <c r="D22" s="24">
        <v>3157370</v>
      </c>
      <c r="E22" s="22">
        <v>20388.716779999999</v>
      </c>
      <c r="F22" s="23">
        <v>2.5258683202040202</v>
      </c>
    </row>
    <row r="23" spans="1:6" x14ac:dyDescent="0.2">
      <c r="A23" s="21" t="s">
        <v>557</v>
      </c>
      <c r="B23" s="21" t="s">
        <v>556</v>
      </c>
      <c r="C23" s="21" t="s">
        <v>150</v>
      </c>
      <c r="D23" s="24">
        <v>1575000</v>
      </c>
      <c r="E23" s="22">
        <v>18834.637500000001</v>
      </c>
      <c r="F23" s="23">
        <v>2.3333402831140102</v>
      </c>
    </row>
    <row r="24" spans="1:6" x14ac:dyDescent="0.2">
      <c r="A24" s="21" t="s">
        <v>611</v>
      </c>
      <c r="B24" s="21" t="s">
        <v>610</v>
      </c>
      <c r="C24" s="21" t="s">
        <v>163</v>
      </c>
      <c r="D24" s="24">
        <v>3500000</v>
      </c>
      <c r="E24" s="22">
        <v>18565.75</v>
      </c>
      <c r="F24" s="23">
        <v>2.3000289950482999</v>
      </c>
    </row>
    <row r="25" spans="1:6" x14ac:dyDescent="0.2">
      <c r="A25" s="21" t="s">
        <v>108</v>
      </c>
      <c r="B25" s="21" t="s">
        <v>107</v>
      </c>
      <c r="C25" s="21" t="s">
        <v>109</v>
      </c>
      <c r="D25" s="24">
        <v>775000</v>
      </c>
      <c r="E25" s="22">
        <v>18427.5625</v>
      </c>
      <c r="F25" s="23">
        <v>2.28290955431721</v>
      </c>
    </row>
    <row r="26" spans="1:6" x14ac:dyDescent="0.2">
      <c r="A26" s="21" t="s">
        <v>525</v>
      </c>
      <c r="B26" s="21" t="s">
        <v>524</v>
      </c>
      <c r="C26" s="21" t="s">
        <v>90</v>
      </c>
      <c r="D26" s="24">
        <v>14200000</v>
      </c>
      <c r="E26" s="22">
        <v>16862.5</v>
      </c>
      <c r="F26" s="23">
        <v>2.0890208544767601</v>
      </c>
    </row>
    <row r="27" spans="1:6" x14ac:dyDescent="0.2">
      <c r="A27" s="21" t="s">
        <v>531</v>
      </c>
      <c r="B27" s="21" t="s">
        <v>530</v>
      </c>
      <c r="C27" s="21" t="s">
        <v>179</v>
      </c>
      <c r="D27" s="24">
        <v>3300000</v>
      </c>
      <c r="E27" s="22">
        <v>16641.900000000001</v>
      </c>
      <c r="F27" s="23">
        <v>2.0616916921047799</v>
      </c>
    </row>
    <row r="28" spans="1:6" x14ac:dyDescent="0.2">
      <c r="A28" s="21" t="s">
        <v>126</v>
      </c>
      <c r="B28" s="21" t="s">
        <v>125</v>
      </c>
      <c r="C28" s="21" t="s">
        <v>127</v>
      </c>
      <c r="D28" s="24">
        <v>3820097</v>
      </c>
      <c r="E28" s="22">
        <v>15734.97954</v>
      </c>
      <c r="F28" s="23">
        <v>1.94933731082729</v>
      </c>
    </row>
    <row r="29" spans="1:6" x14ac:dyDescent="0.2">
      <c r="A29" s="21" t="s">
        <v>613</v>
      </c>
      <c r="B29" s="21" t="s">
        <v>612</v>
      </c>
      <c r="C29" s="21" t="s">
        <v>173</v>
      </c>
      <c r="D29" s="24">
        <v>13500000</v>
      </c>
      <c r="E29" s="22">
        <v>14715</v>
      </c>
      <c r="F29" s="23">
        <v>1.8229765380949201</v>
      </c>
    </row>
    <row r="30" spans="1:6" x14ac:dyDescent="0.2">
      <c r="A30" s="21" t="s">
        <v>398</v>
      </c>
      <c r="B30" s="21" t="s">
        <v>397</v>
      </c>
      <c r="C30" s="21" t="s">
        <v>373</v>
      </c>
      <c r="D30" s="24">
        <v>700000</v>
      </c>
      <c r="E30" s="22">
        <v>14252</v>
      </c>
      <c r="F30" s="23">
        <v>1.76561750736859</v>
      </c>
    </row>
    <row r="31" spans="1:6" x14ac:dyDescent="0.2">
      <c r="A31" s="21" t="s">
        <v>264</v>
      </c>
      <c r="B31" s="21" t="s">
        <v>263</v>
      </c>
      <c r="C31" s="21" t="s">
        <v>156</v>
      </c>
      <c r="D31" s="24">
        <v>550000</v>
      </c>
      <c r="E31" s="22">
        <v>13286.075000000001</v>
      </c>
      <c r="F31" s="23">
        <v>1.6459533135147399</v>
      </c>
    </row>
    <row r="32" spans="1:6" x14ac:dyDescent="0.2">
      <c r="A32" s="21" t="s">
        <v>615</v>
      </c>
      <c r="B32" s="21" t="s">
        <v>614</v>
      </c>
      <c r="C32" s="21" t="s">
        <v>101</v>
      </c>
      <c r="D32" s="24">
        <v>9300000</v>
      </c>
      <c r="E32" s="22">
        <v>10583.4</v>
      </c>
      <c r="F32" s="23">
        <v>1.3111308116394</v>
      </c>
    </row>
    <row r="33" spans="1:9" x14ac:dyDescent="0.2">
      <c r="A33" s="21" t="s">
        <v>617</v>
      </c>
      <c r="B33" s="21" t="s">
        <v>616</v>
      </c>
      <c r="C33" s="21" t="s">
        <v>127</v>
      </c>
      <c r="D33" s="24">
        <v>1500000</v>
      </c>
      <c r="E33" s="22">
        <v>8205</v>
      </c>
      <c r="F33" s="23">
        <v>1.0164813112516999</v>
      </c>
    </row>
    <row r="34" spans="1:9" x14ac:dyDescent="0.2">
      <c r="A34" s="21" t="s">
        <v>619</v>
      </c>
      <c r="B34" s="21" t="s">
        <v>618</v>
      </c>
      <c r="C34" s="21" t="s">
        <v>156</v>
      </c>
      <c r="D34" s="24">
        <v>5400000</v>
      </c>
      <c r="E34" s="22">
        <v>7001.1</v>
      </c>
      <c r="F34" s="23">
        <v>0.86733544280369101</v>
      </c>
    </row>
    <row r="35" spans="1:9" x14ac:dyDescent="0.2">
      <c r="A35" s="20" t="s">
        <v>32</v>
      </c>
      <c r="B35" s="20"/>
      <c r="C35" s="20"/>
      <c r="D35" s="20"/>
      <c r="E35" s="25">
        <f>SUM(E7:E34)</f>
        <v>771311.63831999991</v>
      </c>
      <c r="F35" s="26">
        <f>SUM(F7:F34)</f>
        <v>95.554401645729612</v>
      </c>
      <c r="G35" s="14"/>
      <c r="H35" s="14"/>
      <c r="I35" s="14"/>
    </row>
    <row r="36" spans="1:9" x14ac:dyDescent="0.2">
      <c r="A36" s="21"/>
      <c r="B36" s="21"/>
      <c r="C36" s="21"/>
      <c r="D36" s="21"/>
      <c r="E36" s="22"/>
      <c r="F36" s="23"/>
    </row>
    <row r="37" spans="1:9" x14ac:dyDescent="0.2">
      <c r="A37" s="20" t="s">
        <v>34</v>
      </c>
      <c r="B37" s="20"/>
      <c r="C37" s="20"/>
      <c r="D37" s="20"/>
      <c r="E37" s="25">
        <f>E35</f>
        <v>771311.63831999991</v>
      </c>
      <c r="F37" s="26">
        <f>F35</f>
        <v>95.554401645729612</v>
      </c>
      <c r="G37" s="14"/>
      <c r="H37" s="14"/>
      <c r="I37" s="14"/>
    </row>
    <row r="38" spans="1:9" x14ac:dyDescent="0.2">
      <c r="A38" s="20"/>
      <c r="B38" s="20"/>
      <c r="C38" s="20"/>
      <c r="D38" s="20"/>
      <c r="E38" s="25"/>
      <c r="F38" s="26"/>
      <c r="G38" s="14"/>
      <c r="H38" s="14"/>
      <c r="I38" s="14"/>
    </row>
    <row r="39" spans="1:9" x14ac:dyDescent="0.2">
      <c r="A39" s="20" t="s">
        <v>36</v>
      </c>
      <c r="B39" s="20"/>
      <c r="C39" s="20"/>
      <c r="D39" s="20"/>
      <c r="E39" s="25">
        <f>E41-(E35)</f>
        <v>35884.707463900093</v>
      </c>
      <c r="F39" s="26">
        <f>F41-(F35)</f>
        <v>4.4455983542703876</v>
      </c>
      <c r="G39" s="14"/>
      <c r="H39" s="14"/>
      <c r="I39" s="14"/>
    </row>
    <row r="40" spans="1:9" x14ac:dyDescent="0.2">
      <c r="A40" s="20"/>
      <c r="B40" s="20"/>
      <c r="C40" s="20"/>
      <c r="D40" s="20"/>
      <c r="E40" s="25"/>
      <c r="F40" s="26"/>
      <c r="G40" s="14"/>
      <c r="H40" s="14"/>
      <c r="I40" s="14"/>
    </row>
    <row r="41" spans="1:9" x14ac:dyDescent="0.2">
      <c r="A41" s="27" t="s">
        <v>35</v>
      </c>
      <c r="B41" s="27"/>
      <c r="C41" s="27"/>
      <c r="D41" s="27"/>
      <c r="E41" s="28">
        <v>807196.3457839</v>
      </c>
      <c r="F41" s="29">
        <v>100</v>
      </c>
      <c r="G41" s="14"/>
      <c r="H41" s="14"/>
      <c r="I41" s="14"/>
    </row>
    <row r="44" spans="1:9" x14ac:dyDescent="0.2">
      <c r="A44" s="14" t="s">
        <v>38</v>
      </c>
    </row>
    <row r="45" spans="1:9" x14ac:dyDescent="0.2">
      <c r="A45" s="14" t="s">
        <v>39</v>
      </c>
    </row>
    <row r="46" spans="1:9" x14ac:dyDescent="0.2">
      <c r="A46" s="14" t="s">
        <v>40</v>
      </c>
      <c r="B46" s="14"/>
      <c r="C46" s="30" t="s">
        <v>42</v>
      </c>
      <c r="D46" s="14" t="s">
        <v>41</v>
      </c>
    </row>
    <row r="47" spans="1:9" x14ac:dyDescent="0.2">
      <c r="A47" s="7" t="s">
        <v>78</v>
      </c>
      <c r="C47" s="31">
        <v>64.97</v>
      </c>
      <c r="D47" s="31">
        <v>67.9041</v>
      </c>
    </row>
    <row r="48" spans="1:9" x14ac:dyDescent="0.2">
      <c r="A48" s="7" t="s">
        <v>80</v>
      </c>
      <c r="C48" s="31">
        <v>30.363800000000001</v>
      </c>
      <c r="D48" s="31">
        <v>28.953800000000001</v>
      </c>
    </row>
    <row r="49" spans="1:4" x14ac:dyDescent="0.2">
      <c r="A49" s="7" t="s">
        <v>79</v>
      </c>
      <c r="C49" s="31">
        <v>71.238699999999994</v>
      </c>
      <c r="D49" s="31">
        <v>74.756399999999999</v>
      </c>
    </row>
    <row r="50" spans="1:4" x14ac:dyDescent="0.2">
      <c r="A50" s="7" t="s">
        <v>81</v>
      </c>
      <c r="C50" s="31">
        <v>34.691099999999999</v>
      </c>
      <c r="D50" s="31">
        <v>33.619700000000002</v>
      </c>
    </row>
    <row r="52" spans="1:4" x14ac:dyDescent="0.2">
      <c r="A52" s="14" t="s">
        <v>44</v>
      </c>
    </row>
    <row r="53" spans="1:4" x14ac:dyDescent="0.2">
      <c r="A53" s="88" t="s">
        <v>61</v>
      </c>
      <c r="B53" s="89"/>
      <c r="C53" s="33" t="s">
        <v>62</v>
      </c>
    </row>
    <row r="54" spans="1:4" x14ac:dyDescent="0.2">
      <c r="A54" s="84" t="s">
        <v>80</v>
      </c>
      <c r="B54" s="85"/>
      <c r="C54" s="34">
        <v>2.75</v>
      </c>
    </row>
    <row r="55" spans="1:4" x14ac:dyDescent="0.2">
      <c r="A55" s="84" t="s">
        <v>81</v>
      </c>
      <c r="B55" s="85"/>
      <c r="C55" s="34">
        <v>2.75</v>
      </c>
    </row>
    <row r="56" spans="1:4" x14ac:dyDescent="0.2">
      <c r="A56" s="7" t="s">
        <v>63</v>
      </c>
    </row>
    <row r="57" spans="1:4" x14ac:dyDescent="0.2">
      <c r="A57" s="7" t="s">
        <v>43</v>
      </c>
    </row>
    <row r="59" spans="1:4" x14ac:dyDescent="0.2">
      <c r="A59" s="14" t="s">
        <v>222</v>
      </c>
      <c r="D59" s="35">
        <v>0.18385453048984399</v>
      </c>
    </row>
    <row r="61" spans="1:4" x14ac:dyDescent="0.2">
      <c r="A61" s="14" t="s">
        <v>801</v>
      </c>
    </row>
    <row r="62" spans="1:4" x14ac:dyDescent="0.2">
      <c r="A62" s="37"/>
    </row>
    <row r="63" spans="1:4" x14ac:dyDescent="0.2">
      <c r="A63" s="38" t="s">
        <v>797</v>
      </c>
    </row>
    <row r="64" spans="1:4" x14ac:dyDescent="0.2">
      <c r="A64" s="39"/>
    </row>
    <row r="65" spans="1:1" x14ac:dyDescent="0.2">
      <c r="A65" s="40"/>
    </row>
    <row r="66" spans="1:1" x14ac:dyDescent="0.2">
      <c r="A66" s="40"/>
    </row>
    <row r="67" spans="1:1" x14ac:dyDescent="0.2">
      <c r="A67" s="40"/>
    </row>
    <row r="68" spans="1:1" x14ac:dyDescent="0.2">
      <c r="A68" s="40"/>
    </row>
    <row r="69" spans="1:1" x14ac:dyDescent="0.2">
      <c r="A69" s="40"/>
    </row>
    <row r="70" spans="1:1" x14ac:dyDescent="0.2">
      <c r="A70" s="40"/>
    </row>
    <row r="71" spans="1:1" x14ac:dyDescent="0.2">
      <c r="A71" s="40"/>
    </row>
    <row r="72" spans="1:1" x14ac:dyDescent="0.2">
      <c r="A72" s="40"/>
    </row>
    <row r="73" spans="1:1" x14ac:dyDescent="0.2">
      <c r="A73" s="40"/>
    </row>
    <row r="74" spans="1:1" x14ac:dyDescent="0.2">
      <c r="A74" s="40"/>
    </row>
    <row r="75" spans="1:1" x14ac:dyDescent="0.2">
      <c r="A75" s="40"/>
    </row>
    <row r="76" spans="1:1" x14ac:dyDescent="0.2">
      <c r="A76" s="40"/>
    </row>
    <row r="77" spans="1:1" x14ac:dyDescent="0.2">
      <c r="A77" s="38" t="s">
        <v>808</v>
      </c>
    </row>
    <row r="78" spans="1:1" x14ac:dyDescent="0.2">
      <c r="A78" s="40"/>
    </row>
    <row r="79" spans="1:1" x14ac:dyDescent="0.2">
      <c r="A79" s="38" t="s">
        <v>798</v>
      </c>
    </row>
    <row r="80" spans="1:1" x14ac:dyDescent="0.2">
      <c r="A80" s="40"/>
    </row>
    <row r="81" spans="1:1" x14ac:dyDescent="0.2">
      <c r="A81" s="40"/>
    </row>
    <row r="82" spans="1:1" x14ac:dyDescent="0.2">
      <c r="A82" s="40"/>
    </row>
    <row r="83" spans="1:1" x14ac:dyDescent="0.2">
      <c r="A83" s="40"/>
    </row>
    <row r="84" spans="1:1" x14ac:dyDescent="0.2">
      <c r="A84" s="40"/>
    </row>
    <row r="85" spans="1:1" x14ac:dyDescent="0.2">
      <c r="A85" s="40"/>
    </row>
    <row r="86" spans="1:1" x14ac:dyDescent="0.2">
      <c r="A86" s="40"/>
    </row>
    <row r="87" spans="1:1" x14ac:dyDescent="0.2">
      <c r="A87" s="40"/>
    </row>
    <row r="88" spans="1:1" x14ac:dyDescent="0.2">
      <c r="A88" s="40"/>
    </row>
    <row r="89" spans="1:1" x14ac:dyDescent="0.2">
      <c r="A89" s="40"/>
    </row>
    <row r="90" spans="1:1" x14ac:dyDescent="0.2">
      <c r="A90" s="40"/>
    </row>
    <row r="91" spans="1:1" x14ac:dyDescent="0.2">
      <c r="A91" s="40"/>
    </row>
  </sheetData>
  <mergeCells count="4">
    <mergeCell ref="A1:F1"/>
    <mergeCell ref="A53:B53"/>
    <mergeCell ref="A54:B54"/>
    <mergeCell ref="A55:B55"/>
  </mergeCells>
  <conditionalFormatting sqref="F2:F3 F5:F60">
    <cfRule type="cellIs" dxfId="47" priority="2" stopIfTrue="1" operator="between">
      <formula>0.009</formula>
      <formula>-0.009</formula>
    </cfRule>
  </conditionalFormatting>
  <conditionalFormatting sqref="F61:F193">
    <cfRule type="cellIs" dxfId="46" priority="1" stopIfTrue="1" operator="between">
      <formula>0.009</formula>
      <formula>-0.009</formula>
    </cfRule>
  </conditionalFormatting>
  <hyperlinks>
    <hyperlink ref="A64"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scale="52" orientation="portrait" r:id="rId2"/>
  <headerFooter>
    <oddFooter>&amp;C&amp;1#&amp;"Calibri"&amp;10&amp;K000000PUBLIC</oddFooter>
    <evenFooter>&amp;LPUBLIC</evenFooter>
    <firstFooter>&amp;LPUBLIC</firstFooter>
  </headerFooter>
  <colBreaks count="1" manualBreakCount="1">
    <brk id="6"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8"/>
  <sheetViews>
    <sheetView view="pageBreakPreview" zoomScale="112" zoomScaleNormal="100" zoomScaleSheetLayoutView="112" workbookViewId="0">
      <selection sqref="A1:G1"/>
    </sheetView>
  </sheetViews>
  <sheetFormatPr defaultColWidth="9.140625" defaultRowHeight="11.25" x14ac:dyDescent="0.2"/>
  <cols>
    <col min="1" max="1" width="37.5703125" style="7" bestFit="1" customWidth="1"/>
    <col min="2" max="2" width="20" style="7" bestFit="1" customWidth="1"/>
    <col min="3" max="3" width="24.7109375" style="7" bestFit="1" customWidth="1"/>
    <col min="4" max="4" width="15.42578125" style="7" bestFit="1" customWidth="1"/>
    <col min="5" max="5" width="23" style="10" customWidth="1"/>
    <col min="6" max="6" width="13.5703125" style="11" bestFit="1" customWidth="1"/>
    <col min="7" max="7" width="14.28515625" style="10" customWidth="1"/>
    <col min="8" max="16384" width="9.140625" style="7"/>
  </cols>
  <sheetData>
    <row r="1" spans="1:9" s="1" customFormat="1" ht="15" x14ac:dyDescent="0.2">
      <c r="A1" s="86" t="s">
        <v>923</v>
      </c>
      <c r="B1" s="87"/>
      <c r="C1" s="87"/>
      <c r="D1" s="87"/>
      <c r="E1" s="87"/>
      <c r="F1" s="87"/>
      <c r="G1" s="87"/>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850</v>
      </c>
      <c r="D4" s="13" t="s">
        <v>1</v>
      </c>
      <c r="E4" s="36" t="s">
        <v>6</v>
      </c>
      <c r="F4" s="12" t="s">
        <v>3</v>
      </c>
      <c r="G4" s="12" t="s">
        <v>5</v>
      </c>
    </row>
    <row r="5" spans="1:9" x14ac:dyDescent="0.2">
      <c r="A5" s="20" t="s">
        <v>36</v>
      </c>
      <c r="B5" s="20"/>
      <c r="C5" s="20"/>
      <c r="D5" s="20"/>
      <c r="E5" s="25">
        <v>17747.971453499998</v>
      </c>
      <c r="F5" s="26">
        <v>100</v>
      </c>
      <c r="G5" s="25"/>
      <c r="H5" s="14"/>
      <c r="I5" s="14"/>
    </row>
    <row r="6" spans="1:9" x14ac:dyDescent="0.2">
      <c r="A6" s="20"/>
      <c r="B6" s="20"/>
      <c r="C6" s="20"/>
      <c r="D6" s="20"/>
      <c r="E6" s="25"/>
      <c r="F6" s="26"/>
      <c r="G6" s="25"/>
      <c r="H6" s="14"/>
      <c r="I6" s="14"/>
    </row>
    <row r="7" spans="1:9" x14ac:dyDescent="0.2">
      <c r="A7" s="27" t="s">
        <v>35</v>
      </c>
      <c r="B7" s="27"/>
      <c r="C7" s="27"/>
      <c r="D7" s="27"/>
      <c r="E7" s="28">
        <v>17747.971453499998</v>
      </c>
      <c r="F7" s="29">
        <v>100</v>
      </c>
      <c r="G7" s="28"/>
      <c r="H7" s="14"/>
      <c r="I7" s="14"/>
    </row>
    <row r="9" spans="1:9" x14ac:dyDescent="0.2">
      <c r="A9" s="14" t="s">
        <v>38</v>
      </c>
    </row>
    <row r="10" spans="1:9" x14ac:dyDescent="0.2">
      <c r="A10" s="14" t="s">
        <v>39</v>
      </c>
    </row>
    <row r="11" spans="1:9" x14ac:dyDescent="0.2">
      <c r="A11" s="14" t="s">
        <v>40</v>
      </c>
      <c r="B11" s="14"/>
      <c r="C11" s="30" t="s">
        <v>42</v>
      </c>
      <c r="D11" s="14" t="s">
        <v>41</v>
      </c>
    </row>
    <row r="12" spans="1:9" x14ac:dyDescent="0.2">
      <c r="A12" s="7" t="s">
        <v>78</v>
      </c>
      <c r="C12" s="31">
        <v>1108.4826</v>
      </c>
      <c r="D12" s="31">
        <v>1133.3384000000001</v>
      </c>
    </row>
    <row r="13" spans="1:9" x14ac:dyDescent="0.2">
      <c r="A13" s="7" t="s">
        <v>924</v>
      </c>
      <c r="C13" s="31">
        <v>1000</v>
      </c>
      <c r="D13" s="31">
        <v>1000</v>
      </c>
    </row>
    <row r="14" spans="1:9" x14ac:dyDescent="0.2">
      <c r="A14" s="7" t="s">
        <v>925</v>
      </c>
      <c r="C14" s="31">
        <v>1000.3673</v>
      </c>
      <c r="D14" s="31">
        <v>1000.7469</v>
      </c>
    </row>
    <row r="15" spans="1:9" x14ac:dyDescent="0.2">
      <c r="A15" s="7" t="s">
        <v>79</v>
      </c>
      <c r="C15" s="31">
        <v>1110.2633000000001</v>
      </c>
      <c r="D15" s="31">
        <v>1135.4436000000001</v>
      </c>
    </row>
    <row r="16" spans="1:9" x14ac:dyDescent="0.2">
      <c r="A16" s="7" t="s">
        <v>926</v>
      </c>
      <c r="C16" s="31">
        <v>1000</v>
      </c>
      <c r="D16" s="31">
        <v>1000</v>
      </c>
    </row>
    <row r="17" spans="1:5" x14ac:dyDescent="0.2">
      <c r="A17" s="7" t="s">
        <v>927</v>
      </c>
      <c r="C17" s="31">
        <v>1000.374</v>
      </c>
      <c r="D17" s="31">
        <v>1000.7553</v>
      </c>
    </row>
    <row r="18" spans="1:5" x14ac:dyDescent="0.2">
      <c r="A18" s="7" t="s">
        <v>928</v>
      </c>
      <c r="C18" s="31">
        <v>10.077</v>
      </c>
      <c r="D18" s="31">
        <v>10.3055</v>
      </c>
    </row>
    <row r="19" spans="1:5" x14ac:dyDescent="0.2">
      <c r="A19" s="7" t="s">
        <v>929</v>
      </c>
      <c r="C19" s="31">
        <v>10.077</v>
      </c>
      <c r="D19" s="31">
        <v>10.3055</v>
      </c>
    </row>
    <row r="20" spans="1:5" x14ac:dyDescent="0.2">
      <c r="A20" s="7" t="s">
        <v>930</v>
      </c>
      <c r="C20" s="31">
        <v>10</v>
      </c>
      <c r="D20" s="31">
        <v>10</v>
      </c>
    </row>
    <row r="21" spans="1:5" x14ac:dyDescent="0.2">
      <c r="A21" s="7" t="s">
        <v>931</v>
      </c>
      <c r="C21" s="31">
        <v>10</v>
      </c>
      <c r="D21" s="31">
        <v>10</v>
      </c>
    </row>
    <row r="23" spans="1:5" x14ac:dyDescent="0.2">
      <c r="A23" s="14" t="s">
        <v>44</v>
      </c>
    </row>
    <row r="24" spans="1:5" x14ac:dyDescent="0.2">
      <c r="A24" s="88" t="s">
        <v>61</v>
      </c>
      <c r="B24" s="89"/>
      <c r="C24" s="33" t="s">
        <v>62</v>
      </c>
    </row>
    <row r="25" spans="1:5" x14ac:dyDescent="0.2">
      <c r="A25" s="84" t="s">
        <v>924</v>
      </c>
      <c r="B25" s="85"/>
      <c r="C25" s="34">
        <v>22.100527929999998</v>
      </c>
    </row>
    <row r="26" spans="1:5" x14ac:dyDescent="0.2">
      <c r="A26" s="84" t="s">
        <v>925</v>
      </c>
      <c r="B26" s="85"/>
      <c r="C26" s="34">
        <v>21.80688249</v>
      </c>
    </row>
    <row r="27" spans="1:5" x14ac:dyDescent="0.2">
      <c r="A27" s="84" t="s">
        <v>926</v>
      </c>
      <c r="B27" s="85"/>
      <c r="C27" s="34">
        <v>22.408289849999999</v>
      </c>
    </row>
    <row r="28" spans="1:5" x14ac:dyDescent="0.2">
      <c r="A28" s="84" t="s">
        <v>927</v>
      </c>
      <c r="B28" s="85"/>
      <c r="C28" s="34">
        <v>22.052141339999999</v>
      </c>
    </row>
    <row r="29" spans="1:5" x14ac:dyDescent="0.2">
      <c r="A29" s="7" t="s">
        <v>63</v>
      </c>
    </row>
    <row r="30" spans="1:5" x14ac:dyDescent="0.2">
      <c r="A30" s="7" t="s">
        <v>43</v>
      </c>
    </row>
    <row r="32" spans="1:5" x14ac:dyDescent="0.2">
      <c r="A32" s="14" t="s">
        <v>917</v>
      </c>
      <c r="D32" s="32">
        <v>8.21917808219178E-3</v>
      </c>
      <c r="E32" s="10" t="s">
        <v>46</v>
      </c>
    </row>
    <row r="34" spans="1:4" ht="27.75" customHeight="1" x14ac:dyDescent="0.25">
      <c r="A34" s="90" t="s">
        <v>829</v>
      </c>
      <c r="B34" s="91"/>
      <c r="C34" s="91"/>
      <c r="D34" s="30" t="s">
        <v>45</v>
      </c>
    </row>
    <row r="36" spans="1:4" x14ac:dyDescent="0.2">
      <c r="A36" s="14" t="s">
        <v>918</v>
      </c>
    </row>
    <row r="38" spans="1:4" x14ac:dyDescent="0.2">
      <c r="A38" s="38" t="s">
        <v>797</v>
      </c>
    </row>
    <row r="39" spans="1:4" x14ac:dyDescent="0.2">
      <c r="A39" s="39"/>
    </row>
    <row r="40" spans="1:4" x14ac:dyDescent="0.2">
      <c r="A40" s="40"/>
    </row>
    <row r="41" spans="1:4" x14ac:dyDescent="0.2">
      <c r="A41" s="40"/>
    </row>
    <row r="42" spans="1:4" x14ac:dyDescent="0.2">
      <c r="A42" s="40"/>
    </row>
    <row r="43" spans="1:4" x14ac:dyDescent="0.2">
      <c r="A43" s="40"/>
    </row>
    <row r="44" spans="1:4" x14ac:dyDescent="0.2">
      <c r="A44" s="40"/>
    </row>
    <row r="45" spans="1:4" x14ac:dyDescent="0.2">
      <c r="A45" s="40"/>
    </row>
    <row r="46" spans="1:4" x14ac:dyDescent="0.2">
      <c r="A46" s="40"/>
    </row>
    <row r="47" spans="1:4" x14ac:dyDescent="0.2">
      <c r="A47" s="40"/>
    </row>
    <row r="48" spans="1:4" x14ac:dyDescent="0.2">
      <c r="A48" s="40"/>
    </row>
    <row r="49" spans="1:1" x14ac:dyDescent="0.2">
      <c r="A49" s="40"/>
    </row>
    <row r="50" spans="1:1" x14ac:dyDescent="0.2">
      <c r="A50" s="40"/>
    </row>
    <row r="51" spans="1:1" x14ac:dyDescent="0.2">
      <c r="A51" s="40"/>
    </row>
    <row r="52" spans="1:1" x14ac:dyDescent="0.2">
      <c r="A52" s="38" t="s">
        <v>932</v>
      </c>
    </row>
    <row r="53" spans="1:1" x14ac:dyDescent="0.2">
      <c r="A53" s="40"/>
    </row>
    <row r="54" spans="1:1" x14ac:dyDescent="0.2">
      <c r="A54" s="38" t="s">
        <v>798</v>
      </c>
    </row>
    <row r="55" spans="1:1" x14ac:dyDescent="0.2">
      <c r="A55" s="40"/>
    </row>
    <row r="56" spans="1:1" x14ac:dyDescent="0.2">
      <c r="A56" s="40"/>
    </row>
    <row r="57" spans="1:1" x14ac:dyDescent="0.2">
      <c r="A57" s="40"/>
    </row>
    <row r="58" spans="1:1" x14ac:dyDescent="0.2">
      <c r="A58" s="40"/>
    </row>
    <row r="59" spans="1:1" x14ac:dyDescent="0.2">
      <c r="A59" s="40"/>
    </row>
    <row r="60" spans="1:1" x14ac:dyDescent="0.2">
      <c r="A60" s="40"/>
    </row>
    <row r="61" spans="1:1" x14ac:dyDescent="0.2">
      <c r="A61" s="40"/>
    </row>
    <row r="62" spans="1:1" x14ac:dyDescent="0.2">
      <c r="A62" s="40"/>
    </row>
    <row r="63" spans="1:1" x14ac:dyDescent="0.2">
      <c r="A63" s="40"/>
    </row>
    <row r="64" spans="1:1" x14ac:dyDescent="0.2">
      <c r="A64" s="40"/>
    </row>
    <row r="65" spans="1:1" x14ac:dyDescent="0.2">
      <c r="A65" s="40"/>
    </row>
    <row r="66" spans="1:1" x14ac:dyDescent="0.2">
      <c r="A66" s="40"/>
    </row>
    <row r="67" spans="1:1" x14ac:dyDescent="0.2">
      <c r="A67" s="40"/>
    </row>
    <row r="68" spans="1:1" x14ac:dyDescent="0.2">
      <c r="A68" s="40"/>
    </row>
  </sheetData>
  <mergeCells count="7">
    <mergeCell ref="A34:C34"/>
    <mergeCell ref="A1:G1"/>
    <mergeCell ref="A24:B24"/>
    <mergeCell ref="A25:B25"/>
    <mergeCell ref="A26:B26"/>
    <mergeCell ref="A27:B27"/>
    <mergeCell ref="A28:B28"/>
  </mergeCells>
  <conditionalFormatting sqref="F2:F3 F5:F35">
    <cfRule type="cellIs" dxfId="96" priority="2" stopIfTrue="1" operator="between">
      <formula>0.009</formula>
      <formula>-0.009</formula>
    </cfRule>
  </conditionalFormatting>
  <conditionalFormatting sqref="F36:F170">
    <cfRule type="cellIs" dxfId="95" priority="1" stopIfTrue="1" operator="between">
      <formula>0.009</formula>
      <formula>-0.009</formula>
    </cfRule>
  </conditionalFormatting>
  <pageMargins left="0.7" right="0.7" top="0.75" bottom="0.75" header="0.3" footer="0.3"/>
  <pageSetup paperSize="9" scale="58" orientation="portrait" r:id="rId1"/>
  <headerFooter>
    <oddFooter>&amp;C&amp;1#&amp;"Calibri"&amp;10&amp;K000000PUBLIC</oddFooter>
    <evenFooter>&amp;LPUBLIC</evenFooter>
    <firstFooter>&amp;LPUBLIC</firstFooter>
  </headerFooter>
  <colBreaks count="1" manualBreakCount="1">
    <brk id="7"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25"/>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28" style="7" bestFit="1" customWidth="1"/>
    <col min="3" max="3" width="35.42578125" style="7" bestFit="1" customWidth="1"/>
    <col min="4" max="4" width="15.42578125" style="7" bestFit="1" customWidth="1"/>
    <col min="5" max="5" width="23" style="10" customWidth="1"/>
    <col min="6" max="6" width="14.7109375" style="11" bestFit="1" customWidth="1"/>
    <col min="7" max="16384" width="9.140625" style="7"/>
  </cols>
  <sheetData>
    <row r="1" spans="1:6" s="1" customFormat="1" ht="15" customHeight="1" x14ac:dyDescent="0.2">
      <c r="A1" s="86" t="s">
        <v>833</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288</v>
      </c>
      <c r="D4" s="13" t="s">
        <v>1</v>
      </c>
      <c r="E4" s="36" t="s">
        <v>6</v>
      </c>
      <c r="F4" s="12" t="s">
        <v>3</v>
      </c>
    </row>
    <row r="5" spans="1:6" x14ac:dyDescent="0.2">
      <c r="A5" s="16" t="s">
        <v>87</v>
      </c>
      <c r="B5" s="17"/>
      <c r="C5" s="17"/>
      <c r="D5" s="17"/>
      <c r="E5" s="18"/>
      <c r="F5" s="19"/>
    </row>
    <row r="6" spans="1:6" x14ac:dyDescent="0.2">
      <c r="A6" s="20" t="s">
        <v>31</v>
      </c>
      <c r="B6" s="21"/>
      <c r="C6" s="21"/>
      <c r="D6" s="21"/>
      <c r="E6" s="22"/>
      <c r="F6" s="23"/>
    </row>
    <row r="7" spans="1:6" x14ac:dyDescent="0.2">
      <c r="A7" s="21" t="s">
        <v>92</v>
      </c>
      <c r="B7" s="21" t="s">
        <v>91</v>
      </c>
      <c r="C7" s="21" t="s">
        <v>90</v>
      </c>
      <c r="D7" s="24">
        <v>10000000</v>
      </c>
      <c r="E7" s="22">
        <v>86200</v>
      </c>
      <c r="F7" s="23">
        <v>8.6184035287901803</v>
      </c>
    </row>
    <row r="8" spans="1:6" x14ac:dyDescent="0.2">
      <c r="A8" s="21" t="s">
        <v>89</v>
      </c>
      <c r="B8" s="21" t="s">
        <v>88</v>
      </c>
      <c r="C8" s="21" t="s">
        <v>90</v>
      </c>
      <c r="D8" s="24">
        <v>5400000</v>
      </c>
      <c r="E8" s="22">
        <v>76752.899999999994</v>
      </c>
      <c r="F8" s="23">
        <v>7.6738684942561397</v>
      </c>
    </row>
    <row r="9" spans="1:6" x14ac:dyDescent="0.2">
      <c r="A9" s="21" t="s">
        <v>103</v>
      </c>
      <c r="B9" s="21" t="s">
        <v>102</v>
      </c>
      <c r="C9" s="21" t="s">
        <v>90</v>
      </c>
      <c r="D9" s="24">
        <v>8400000</v>
      </c>
      <c r="E9" s="22">
        <v>61588.800000000003</v>
      </c>
      <c r="F9" s="23">
        <v>6.1577393416931798</v>
      </c>
    </row>
    <row r="10" spans="1:6" x14ac:dyDescent="0.2">
      <c r="A10" s="21" t="s">
        <v>94</v>
      </c>
      <c r="B10" s="21" t="s">
        <v>93</v>
      </c>
      <c r="C10" s="21" t="s">
        <v>95</v>
      </c>
      <c r="D10" s="24">
        <v>4000000</v>
      </c>
      <c r="E10" s="22">
        <v>56538</v>
      </c>
      <c r="F10" s="23">
        <v>5.6527528852753903</v>
      </c>
    </row>
    <row r="11" spans="1:6" x14ac:dyDescent="0.2">
      <c r="A11" s="21" t="s">
        <v>97</v>
      </c>
      <c r="B11" s="21" t="s">
        <v>96</v>
      </c>
      <c r="C11" s="21" t="s">
        <v>98</v>
      </c>
      <c r="D11" s="24">
        <v>6800000</v>
      </c>
      <c r="E11" s="22">
        <v>54393.2</v>
      </c>
      <c r="F11" s="23">
        <v>5.4383126081460498</v>
      </c>
    </row>
    <row r="12" spans="1:6" x14ac:dyDescent="0.2">
      <c r="A12" s="21" t="s">
        <v>100</v>
      </c>
      <c r="B12" s="21" t="s">
        <v>99</v>
      </c>
      <c r="C12" s="21" t="s">
        <v>101</v>
      </c>
      <c r="D12" s="24">
        <v>2700000</v>
      </c>
      <c r="E12" s="22">
        <v>49887.9</v>
      </c>
      <c r="F12" s="23">
        <v>4.9878660487695097</v>
      </c>
    </row>
    <row r="13" spans="1:6" x14ac:dyDescent="0.2">
      <c r="A13" s="21" t="s">
        <v>111</v>
      </c>
      <c r="B13" s="21" t="s">
        <v>110</v>
      </c>
      <c r="C13" s="21" t="s">
        <v>90</v>
      </c>
      <c r="D13" s="24">
        <v>6500000</v>
      </c>
      <c r="E13" s="22">
        <v>34489</v>
      </c>
      <c r="F13" s="23">
        <v>3.4482612448311398</v>
      </c>
    </row>
    <row r="14" spans="1:6" x14ac:dyDescent="0.2">
      <c r="A14" s="21" t="s">
        <v>129</v>
      </c>
      <c r="B14" s="21" t="s">
        <v>128</v>
      </c>
      <c r="C14" s="21" t="s">
        <v>130</v>
      </c>
      <c r="D14" s="24">
        <v>3300000</v>
      </c>
      <c r="E14" s="22">
        <v>27795.9</v>
      </c>
      <c r="F14" s="23">
        <v>2.7790752047087999</v>
      </c>
    </row>
    <row r="15" spans="1:6" x14ac:dyDescent="0.2">
      <c r="A15" s="21" t="s">
        <v>235</v>
      </c>
      <c r="B15" s="21" t="s">
        <v>234</v>
      </c>
      <c r="C15" s="21" t="s">
        <v>156</v>
      </c>
      <c r="D15" s="24">
        <v>1650000</v>
      </c>
      <c r="E15" s="22">
        <v>27635.025000000001</v>
      </c>
      <c r="F15" s="23">
        <v>2.7629906842019101</v>
      </c>
    </row>
    <row r="16" spans="1:6" x14ac:dyDescent="0.2">
      <c r="A16" s="21" t="s">
        <v>137</v>
      </c>
      <c r="B16" s="21" t="s">
        <v>136</v>
      </c>
      <c r="C16" s="21" t="s">
        <v>138</v>
      </c>
      <c r="D16" s="24">
        <v>7800000</v>
      </c>
      <c r="E16" s="22">
        <v>27229.8</v>
      </c>
      <c r="F16" s="23">
        <v>2.7224756891908402</v>
      </c>
    </row>
    <row r="17" spans="1:6" x14ac:dyDescent="0.2">
      <c r="A17" s="21" t="s">
        <v>118</v>
      </c>
      <c r="B17" s="21" t="s">
        <v>117</v>
      </c>
      <c r="C17" s="21" t="s">
        <v>119</v>
      </c>
      <c r="D17" s="24">
        <v>17000000</v>
      </c>
      <c r="E17" s="22">
        <v>27140.5</v>
      </c>
      <c r="F17" s="23">
        <v>2.7135473430757502</v>
      </c>
    </row>
    <row r="18" spans="1:6" x14ac:dyDescent="0.2">
      <c r="A18" s="21" t="s">
        <v>113</v>
      </c>
      <c r="B18" s="21" t="s">
        <v>112</v>
      </c>
      <c r="C18" s="21" t="s">
        <v>95</v>
      </c>
      <c r="D18" s="24">
        <v>2900000</v>
      </c>
      <c r="E18" s="22">
        <v>27038.15</v>
      </c>
      <c r="F18" s="23">
        <v>2.7033142386538098</v>
      </c>
    </row>
    <row r="19" spans="1:6" x14ac:dyDescent="0.2">
      <c r="A19" s="21" t="s">
        <v>569</v>
      </c>
      <c r="B19" s="21" t="s">
        <v>568</v>
      </c>
      <c r="C19" s="21" t="s">
        <v>130</v>
      </c>
      <c r="D19" s="24">
        <v>1400000</v>
      </c>
      <c r="E19" s="22">
        <v>23896.6</v>
      </c>
      <c r="F19" s="23">
        <v>2.3892174218803599</v>
      </c>
    </row>
    <row r="20" spans="1:6" x14ac:dyDescent="0.2">
      <c r="A20" s="21" t="s">
        <v>218</v>
      </c>
      <c r="B20" s="21" t="s">
        <v>217</v>
      </c>
      <c r="C20" s="21" t="s">
        <v>179</v>
      </c>
      <c r="D20" s="24">
        <v>4000000</v>
      </c>
      <c r="E20" s="22">
        <v>21514</v>
      </c>
      <c r="F20" s="23">
        <v>2.15100154893726</v>
      </c>
    </row>
    <row r="21" spans="1:6" x14ac:dyDescent="0.2">
      <c r="A21" s="21" t="s">
        <v>243</v>
      </c>
      <c r="B21" s="21" t="s">
        <v>242</v>
      </c>
      <c r="C21" s="21" t="s">
        <v>124</v>
      </c>
      <c r="D21" s="24">
        <v>19000000</v>
      </c>
      <c r="E21" s="22">
        <v>19180.5</v>
      </c>
      <c r="F21" s="23">
        <v>1.9176947666352699</v>
      </c>
    </row>
    <row r="22" spans="1:6" x14ac:dyDescent="0.2">
      <c r="A22" s="21" t="s">
        <v>108</v>
      </c>
      <c r="B22" s="21" t="s">
        <v>107</v>
      </c>
      <c r="C22" s="21" t="s">
        <v>109</v>
      </c>
      <c r="D22" s="24">
        <v>800000</v>
      </c>
      <c r="E22" s="22">
        <v>19022</v>
      </c>
      <c r="F22" s="23">
        <v>1.9018477021420701</v>
      </c>
    </row>
    <row r="23" spans="1:6" x14ac:dyDescent="0.2">
      <c r="A23" s="21" t="s">
        <v>181</v>
      </c>
      <c r="B23" s="21" t="s">
        <v>180</v>
      </c>
      <c r="C23" s="21" t="s">
        <v>182</v>
      </c>
      <c r="D23" s="24">
        <v>9200000</v>
      </c>
      <c r="E23" s="22">
        <v>17337.400000000001</v>
      </c>
      <c r="F23" s="23">
        <v>1.7334189018566899</v>
      </c>
    </row>
    <row r="24" spans="1:6" x14ac:dyDescent="0.2">
      <c r="A24" s="21" t="s">
        <v>140</v>
      </c>
      <c r="B24" s="21" t="s">
        <v>139</v>
      </c>
      <c r="C24" s="21" t="s">
        <v>95</v>
      </c>
      <c r="D24" s="24">
        <v>1500000</v>
      </c>
      <c r="E24" s="22">
        <v>15129</v>
      </c>
      <c r="F24" s="23">
        <v>1.5126198026341799</v>
      </c>
    </row>
    <row r="25" spans="1:6" x14ac:dyDescent="0.2">
      <c r="A25" s="21" t="s">
        <v>214</v>
      </c>
      <c r="B25" s="21" t="s">
        <v>213</v>
      </c>
      <c r="C25" s="21" t="s">
        <v>90</v>
      </c>
      <c r="D25" s="24">
        <v>800000</v>
      </c>
      <c r="E25" s="22">
        <v>14553.6</v>
      </c>
      <c r="F25" s="23">
        <v>1.45509045935732</v>
      </c>
    </row>
    <row r="26" spans="1:6" x14ac:dyDescent="0.2">
      <c r="A26" s="21" t="s">
        <v>121</v>
      </c>
      <c r="B26" s="21" t="s">
        <v>120</v>
      </c>
      <c r="C26" s="21" t="s">
        <v>116</v>
      </c>
      <c r="D26" s="24">
        <v>321077</v>
      </c>
      <c r="E26" s="22">
        <v>13920.93549</v>
      </c>
      <c r="F26" s="23">
        <v>1.39183572565054</v>
      </c>
    </row>
    <row r="27" spans="1:6" x14ac:dyDescent="0.2">
      <c r="A27" s="21" t="s">
        <v>155</v>
      </c>
      <c r="B27" s="21" t="s">
        <v>154</v>
      </c>
      <c r="C27" s="21" t="s">
        <v>156</v>
      </c>
      <c r="D27" s="24">
        <v>220000</v>
      </c>
      <c r="E27" s="22">
        <v>13761.22</v>
      </c>
      <c r="F27" s="23">
        <v>1.37586713466889</v>
      </c>
    </row>
    <row r="28" spans="1:6" x14ac:dyDescent="0.2">
      <c r="A28" s="21" t="s">
        <v>165</v>
      </c>
      <c r="B28" s="21" t="s">
        <v>164</v>
      </c>
      <c r="C28" s="21" t="s">
        <v>153</v>
      </c>
      <c r="D28" s="24">
        <v>3300000</v>
      </c>
      <c r="E28" s="22">
        <v>13351.8</v>
      </c>
      <c r="F28" s="23">
        <v>1.33493271735152</v>
      </c>
    </row>
    <row r="29" spans="1:6" x14ac:dyDescent="0.2">
      <c r="A29" s="21" t="s">
        <v>142</v>
      </c>
      <c r="B29" s="21" t="s">
        <v>141</v>
      </c>
      <c r="C29" s="21" t="s">
        <v>143</v>
      </c>
      <c r="D29" s="24">
        <v>15300000</v>
      </c>
      <c r="E29" s="22">
        <v>13318.65</v>
      </c>
      <c r="F29" s="23">
        <v>1.3316183313076699</v>
      </c>
    </row>
    <row r="30" spans="1:6" x14ac:dyDescent="0.2">
      <c r="A30" s="21" t="s">
        <v>272</v>
      </c>
      <c r="B30" s="21" t="s">
        <v>271</v>
      </c>
      <c r="C30" s="21" t="s">
        <v>273</v>
      </c>
      <c r="D30" s="24">
        <v>1600000</v>
      </c>
      <c r="E30" s="22">
        <v>12971.2</v>
      </c>
      <c r="F30" s="23">
        <v>1.29687976627196</v>
      </c>
    </row>
    <row r="31" spans="1:6" x14ac:dyDescent="0.2">
      <c r="A31" s="21" t="s">
        <v>160</v>
      </c>
      <c r="B31" s="21" t="s">
        <v>159</v>
      </c>
      <c r="C31" s="21" t="s">
        <v>138</v>
      </c>
      <c r="D31" s="24">
        <v>20000000</v>
      </c>
      <c r="E31" s="22">
        <v>12470</v>
      </c>
      <c r="F31" s="23">
        <v>1.2467690487704599</v>
      </c>
    </row>
    <row r="32" spans="1:6" x14ac:dyDescent="0.2">
      <c r="A32" s="21" t="s">
        <v>147</v>
      </c>
      <c r="B32" s="21" t="s">
        <v>146</v>
      </c>
      <c r="C32" s="21" t="s">
        <v>106</v>
      </c>
      <c r="D32" s="24">
        <v>1900000</v>
      </c>
      <c r="E32" s="22">
        <v>11831.3</v>
      </c>
      <c r="F32" s="23">
        <v>1.1829108778442601</v>
      </c>
    </row>
    <row r="33" spans="1:6" x14ac:dyDescent="0.2">
      <c r="A33" s="21" t="s">
        <v>145</v>
      </c>
      <c r="B33" s="21" t="s">
        <v>144</v>
      </c>
      <c r="C33" s="21" t="s">
        <v>106</v>
      </c>
      <c r="D33" s="24">
        <v>1501744</v>
      </c>
      <c r="E33" s="22">
        <v>10788.528899999999</v>
      </c>
      <c r="F33" s="23">
        <v>1.0786530805361301</v>
      </c>
    </row>
    <row r="34" spans="1:6" x14ac:dyDescent="0.2">
      <c r="A34" s="21" t="s">
        <v>284</v>
      </c>
      <c r="B34" s="21" t="s">
        <v>283</v>
      </c>
      <c r="C34" s="21" t="s">
        <v>153</v>
      </c>
      <c r="D34" s="24">
        <v>300000</v>
      </c>
      <c r="E34" s="22">
        <v>10583.25</v>
      </c>
      <c r="F34" s="23">
        <v>1.05812899241379</v>
      </c>
    </row>
    <row r="35" spans="1:6" x14ac:dyDescent="0.2">
      <c r="A35" s="21" t="s">
        <v>134</v>
      </c>
      <c r="B35" s="21" t="s">
        <v>133</v>
      </c>
      <c r="C35" s="21" t="s">
        <v>135</v>
      </c>
      <c r="D35" s="24">
        <v>1100000</v>
      </c>
      <c r="E35" s="22">
        <v>10048.5</v>
      </c>
      <c r="F35" s="23">
        <v>1.0046638962766601</v>
      </c>
    </row>
    <row r="36" spans="1:6" x14ac:dyDescent="0.2">
      <c r="A36" s="21" t="s">
        <v>170</v>
      </c>
      <c r="B36" s="21" t="s">
        <v>169</v>
      </c>
      <c r="C36" s="21" t="s">
        <v>127</v>
      </c>
      <c r="D36" s="24">
        <v>2000000</v>
      </c>
      <c r="E36" s="22">
        <v>9793</v>
      </c>
      <c r="F36" s="23">
        <v>0.97911862827659202</v>
      </c>
    </row>
    <row r="37" spans="1:6" x14ac:dyDescent="0.2">
      <c r="A37" s="21" t="s">
        <v>149</v>
      </c>
      <c r="B37" s="21" t="s">
        <v>148</v>
      </c>
      <c r="C37" s="21" t="s">
        <v>150</v>
      </c>
      <c r="D37" s="24">
        <v>4000000</v>
      </c>
      <c r="E37" s="22">
        <v>9722</v>
      </c>
      <c r="F37" s="23">
        <v>0.97201994323547702</v>
      </c>
    </row>
    <row r="38" spans="1:6" x14ac:dyDescent="0.2">
      <c r="A38" s="21" t="s">
        <v>450</v>
      </c>
      <c r="B38" s="21" t="s">
        <v>449</v>
      </c>
      <c r="C38" s="21" t="s">
        <v>127</v>
      </c>
      <c r="D38" s="24">
        <v>1000000</v>
      </c>
      <c r="E38" s="22">
        <v>9064.5</v>
      </c>
      <c r="F38" s="23">
        <v>0.90628212049557499</v>
      </c>
    </row>
    <row r="39" spans="1:6" x14ac:dyDescent="0.2">
      <c r="A39" s="21" t="s">
        <v>167</v>
      </c>
      <c r="B39" s="21" t="s">
        <v>166</v>
      </c>
      <c r="C39" s="21" t="s">
        <v>168</v>
      </c>
      <c r="D39" s="24">
        <v>400000</v>
      </c>
      <c r="E39" s="22">
        <v>8511.2000000000007</v>
      </c>
      <c r="F39" s="23">
        <v>0.850962367914605</v>
      </c>
    </row>
    <row r="40" spans="1:6" x14ac:dyDescent="0.2">
      <c r="A40" s="21" t="s">
        <v>266</v>
      </c>
      <c r="B40" s="21" t="s">
        <v>265</v>
      </c>
      <c r="C40" s="21" t="s">
        <v>109</v>
      </c>
      <c r="D40" s="24">
        <v>12000000</v>
      </c>
      <c r="E40" s="22">
        <v>8034</v>
      </c>
      <c r="F40" s="23">
        <v>0.80325120591995702</v>
      </c>
    </row>
    <row r="41" spans="1:6" x14ac:dyDescent="0.2">
      <c r="A41" s="21" t="s">
        <v>250</v>
      </c>
      <c r="B41" s="21" t="s">
        <v>249</v>
      </c>
      <c r="C41" s="21" t="s">
        <v>153</v>
      </c>
      <c r="D41" s="24">
        <v>4000000</v>
      </c>
      <c r="E41" s="22">
        <v>7826</v>
      </c>
      <c r="F41" s="23">
        <v>0.78245505819387395</v>
      </c>
    </row>
    <row r="42" spans="1:6" x14ac:dyDescent="0.2">
      <c r="A42" s="21" t="s">
        <v>264</v>
      </c>
      <c r="B42" s="21" t="s">
        <v>263</v>
      </c>
      <c r="C42" s="21" t="s">
        <v>156</v>
      </c>
      <c r="D42" s="24">
        <v>320000</v>
      </c>
      <c r="E42" s="22">
        <v>7730.08</v>
      </c>
      <c r="F42" s="23">
        <v>0.77286483468480704</v>
      </c>
    </row>
    <row r="43" spans="1:6" x14ac:dyDescent="0.2">
      <c r="A43" s="21" t="s">
        <v>621</v>
      </c>
      <c r="B43" s="21" t="s">
        <v>620</v>
      </c>
      <c r="C43" s="21" t="s">
        <v>116</v>
      </c>
      <c r="D43" s="24">
        <v>1980192</v>
      </c>
      <c r="E43" s="22">
        <v>7661.3628479999998</v>
      </c>
      <c r="F43" s="23">
        <v>0.76599439216409704</v>
      </c>
    </row>
    <row r="44" spans="1:6" x14ac:dyDescent="0.2">
      <c r="A44" s="21" t="s">
        <v>623</v>
      </c>
      <c r="B44" s="21" t="s">
        <v>622</v>
      </c>
      <c r="C44" s="21" t="s">
        <v>138</v>
      </c>
      <c r="D44" s="24">
        <v>2344642</v>
      </c>
      <c r="E44" s="22">
        <v>7614.2248950000003</v>
      </c>
      <c r="F44" s="23">
        <v>0.76128146988480305</v>
      </c>
    </row>
    <row r="45" spans="1:6" x14ac:dyDescent="0.2">
      <c r="A45" s="21" t="s">
        <v>216</v>
      </c>
      <c r="B45" s="21" t="s">
        <v>215</v>
      </c>
      <c r="C45" s="21" t="s">
        <v>119</v>
      </c>
      <c r="D45" s="24">
        <v>3500000</v>
      </c>
      <c r="E45" s="22">
        <v>7577.5</v>
      </c>
      <c r="F45" s="23">
        <v>0.75760966054997203</v>
      </c>
    </row>
    <row r="46" spans="1:6" x14ac:dyDescent="0.2">
      <c r="A46" s="21" t="s">
        <v>275</v>
      </c>
      <c r="B46" s="21" t="s">
        <v>274</v>
      </c>
      <c r="C46" s="21" t="s">
        <v>90</v>
      </c>
      <c r="D46" s="24">
        <v>4000000</v>
      </c>
      <c r="E46" s="22">
        <v>6964</v>
      </c>
      <c r="F46" s="23">
        <v>0.69627102290597198</v>
      </c>
    </row>
    <row r="47" spans="1:6" x14ac:dyDescent="0.2">
      <c r="A47" s="21" t="s">
        <v>277</v>
      </c>
      <c r="B47" s="21" t="s">
        <v>276</v>
      </c>
      <c r="C47" s="21" t="s">
        <v>116</v>
      </c>
      <c r="D47" s="24">
        <v>1000000</v>
      </c>
      <c r="E47" s="22">
        <v>6798.5</v>
      </c>
      <c r="F47" s="23">
        <v>0.679724088056613</v>
      </c>
    </row>
    <row r="48" spans="1:6" x14ac:dyDescent="0.2">
      <c r="A48" s="21" t="s">
        <v>625</v>
      </c>
      <c r="B48" s="21" t="s">
        <v>624</v>
      </c>
      <c r="C48" s="21" t="s">
        <v>163</v>
      </c>
      <c r="D48" s="24">
        <v>1250010</v>
      </c>
      <c r="E48" s="22">
        <v>6574.4275950000001</v>
      </c>
      <c r="F48" s="23">
        <v>0.65732099750027295</v>
      </c>
    </row>
    <row r="49" spans="1:9" x14ac:dyDescent="0.2">
      <c r="A49" s="21" t="s">
        <v>573</v>
      </c>
      <c r="B49" s="21" t="s">
        <v>572</v>
      </c>
      <c r="C49" s="21" t="s">
        <v>127</v>
      </c>
      <c r="D49" s="24">
        <v>356305</v>
      </c>
      <c r="E49" s="22">
        <v>5823.8052250000001</v>
      </c>
      <c r="F49" s="23">
        <v>0.58227266243766396</v>
      </c>
    </row>
    <row r="50" spans="1:9" x14ac:dyDescent="0.2">
      <c r="A50" s="21" t="s">
        <v>184</v>
      </c>
      <c r="B50" s="21" t="s">
        <v>183</v>
      </c>
      <c r="C50" s="21" t="s">
        <v>143</v>
      </c>
      <c r="D50" s="24">
        <v>2300000</v>
      </c>
      <c r="E50" s="22">
        <v>5311.85</v>
      </c>
      <c r="F50" s="23">
        <v>0.53108662162881803</v>
      </c>
    </row>
    <row r="51" spans="1:9" x14ac:dyDescent="0.2">
      <c r="A51" s="21" t="s">
        <v>233</v>
      </c>
      <c r="B51" s="21" t="s">
        <v>232</v>
      </c>
      <c r="C51" s="21" t="s">
        <v>173</v>
      </c>
      <c r="D51" s="24">
        <v>33000</v>
      </c>
      <c r="E51" s="22">
        <v>5218.9004999999997</v>
      </c>
      <c r="F51" s="23">
        <v>0.52179339310446404</v>
      </c>
    </row>
    <row r="52" spans="1:9" x14ac:dyDescent="0.2">
      <c r="A52" s="21" t="s">
        <v>191</v>
      </c>
      <c r="B52" s="21" t="s">
        <v>190</v>
      </c>
      <c r="C52" s="21" t="s">
        <v>192</v>
      </c>
      <c r="D52" s="24">
        <v>400000</v>
      </c>
      <c r="E52" s="22">
        <v>4875</v>
      </c>
      <c r="F52" s="23">
        <v>0.48740971233007102</v>
      </c>
    </row>
    <row r="53" spans="1:9" x14ac:dyDescent="0.2">
      <c r="A53" s="21" t="s">
        <v>488</v>
      </c>
      <c r="B53" s="21" t="s">
        <v>487</v>
      </c>
      <c r="C53" s="21" t="s">
        <v>109</v>
      </c>
      <c r="D53" s="24">
        <v>974641</v>
      </c>
      <c r="E53" s="22">
        <v>4179.2606079999996</v>
      </c>
      <c r="F53" s="23">
        <v>0.41784865860465198</v>
      </c>
    </row>
    <row r="54" spans="1:9" x14ac:dyDescent="0.2">
      <c r="A54" s="21" t="s">
        <v>627</v>
      </c>
      <c r="B54" s="21" t="s">
        <v>626</v>
      </c>
      <c r="C54" s="21" t="s">
        <v>163</v>
      </c>
      <c r="D54" s="24">
        <v>450000</v>
      </c>
      <c r="E54" s="22">
        <v>2797.4250000000002</v>
      </c>
      <c r="F54" s="23">
        <v>0.279690690156913</v>
      </c>
    </row>
    <row r="55" spans="1:9" x14ac:dyDescent="0.2">
      <c r="A55" s="21" t="s">
        <v>186</v>
      </c>
      <c r="B55" s="21" t="s">
        <v>185</v>
      </c>
      <c r="C55" s="21" t="s">
        <v>109</v>
      </c>
      <c r="D55" s="24">
        <v>1000000</v>
      </c>
      <c r="E55" s="22">
        <v>2163</v>
      </c>
      <c r="F55" s="23">
        <v>0.216259940055373</v>
      </c>
    </row>
    <row r="56" spans="1:9" x14ac:dyDescent="0.2">
      <c r="A56" s="20" t="s">
        <v>32</v>
      </c>
      <c r="B56" s="20"/>
      <c r="C56" s="20"/>
      <c r="D56" s="20"/>
      <c r="E56" s="25">
        <f>SUM(E7:E55)</f>
        <v>944607.69606100011</v>
      </c>
      <c r="F56" s="26">
        <f>SUM(F7:F55)</f>
        <v>94.443274954228315</v>
      </c>
      <c r="G56" s="14"/>
      <c r="H56" s="14"/>
      <c r="I56" s="14"/>
    </row>
    <row r="57" spans="1:9" x14ac:dyDescent="0.2">
      <c r="A57" s="21"/>
      <c r="B57" s="21"/>
      <c r="C57" s="21"/>
      <c r="D57" s="21"/>
      <c r="E57" s="22"/>
      <c r="F57" s="23"/>
    </row>
    <row r="58" spans="1:9" x14ac:dyDescent="0.2">
      <c r="A58" s="20" t="s">
        <v>1219</v>
      </c>
      <c r="B58" s="21"/>
      <c r="C58" s="21"/>
      <c r="D58" s="21"/>
      <c r="E58" s="22"/>
      <c r="F58" s="23"/>
    </row>
    <row r="59" spans="1:9" x14ac:dyDescent="0.2">
      <c r="A59" s="21"/>
      <c r="B59" s="21" t="s">
        <v>225</v>
      </c>
      <c r="C59" s="21" t="s">
        <v>135</v>
      </c>
      <c r="D59" s="24">
        <v>73500</v>
      </c>
      <c r="E59" s="22">
        <v>7.3499999999999998E-3</v>
      </c>
      <c r="F59" s="23">
        <v>7.3486387397456898E-7</v>
      </c>
      <c r="H59" s="73"/>
    </row>
    <row r="60" spans="1:9" x14ac:dyDescent="0.2">
      <c r="A60" s="21"/>
      <c r="B60" s="21" t="s">
        <v>628</v>
      </c>
      <c r="C60" s="21" t="s">
        <v>420</v>
      </c>
      <c r="D60" s="24">
        <v>45000</v>
      </c>
      <c r="E60" s="22">
        <v>4.4999999999999997E-3</v>
      </c>
      <c r="F60" s="23">
        <v>4.4991665753545002E-7</v>
      </c>
      <c r="H60" s="73"/>
    </row>
    <row r="61" spans="1:9" x14ac:dyDescent="0.2">
      <c r="A61" s="21" t="s">
        <v>602</v>
      </c>
      <c r="B61" s="21" t="s">
        <v>601</v>
      </c>
      <c r="C61" s="21" t="s">
        <v>420</v>
      </c>
      <c r="D61" s="24">
        <v>38000</v>
      </c>
      <c r="E61" s="22">
        <v>3.8E-3</v>
      </c>
      <c r="F61" s="23">
        <v>3.7992962191882401E-7</v>
      </c>
      <c r="H61" s="73"/>
    </row>
    <row r="62" spans="1:9" x14ac:dyDescent="0.2">
      <c r="A62" s="20" t="s">
        <v>32</v>
      </c>
      <c r="B62" s="20"/>
      <c r="C62" s="20"/>
      <c r="D62" s="20"/>
      <c r="E62" s="25">
        <f>SUM(E58:E61)</f>
        <v>1.5650000000000001E-2</v>
      </c>
      <c r="F62" s="26">
        <f>SUM(F58:F61)</f>
        <v>1.5647101534288429E-6</v>
      </c>
      <c r="G62" s="14"/>
      <c r="H62" s="14"/>
      <c r="I62" s="14"/>
    </row>
    <row r="63" spans="1:9" x14ac:dyDescent="0.2">
      <c r="A63" s="21"/>
      <c r="B63" s="21"/>
      <c r="C63" s="21"/>
      <c r="D63" s="21"/>
      <c r="E63" s="22"/>
      <c r="F63" s="23"/>
    </row>
    <row r="64" spans="1:9" x14ac:dyDescent="0.2">
      <c r="A64" s="20" t="s">
        <v>34</v>
      </c>
      <c r="B64" s="20"/>
      <c r="C64" s="20"/>
      <c r="D64" s="20"/>
      <c r="E64" s="25">
        <f>E56+E62</f>
        <v>944607.71171100007</v>
      </c>
      <c r="F64" s="26">
        <f>F56+F62</f>
        <v>94.443276518938461</v>
      </c>
      <c r="G64" s="14"/>
      <c r="H64" s="14"/>
      <c r="I64" s="14"/>
    </row>
    <row r="65" spans="1:9" x14ac:dyDescent="0.2">
      <c r="A65" s="20"/>
      <c r="B65" s="20"/>
      <c r="C65" s="20"/>
      <c r="D65" s="20"/>
      <c r="E65" s="25"/>
      <c r="F65" s="26"/>
      <c r="G65" s="14"/>
      <c r="H65" s="14"/>
      <c r="I65" s="14"/>
    </row>
    <row r="66" spans="1:9" x14ac:dyDescent="0.2">
      <c r="A66" s="20" t="s">
        <v>36</v>
      </c>
      <c r="B66" s="20"/>
      <c r="C66" s="20"/>
      <c r="D66" s="20"/>
      <c r="E66" s="25">
        <f>E68-(E56+E62)</f>
        <v>55577.528073199908</v>
      </c>
      <c r="F66" s="26">
        <f>F68-(F56+F62)</f>
        <v>5.5567234810615389</v>
      </c>
      <c r="G66" s="14"/>
      <c r="H66" s="14"/>
      <c r="I66" s="14"/>
    </row>
    <row r="67" spans="1:9" x14ac:dyDescent="0.2">
      <c r="A67" s="20"/>
      <c r="B67" s="20"/>
      <c r="C67" s="20"/>
      <c r="D67" s="20"/>
      <c r="E67" s="25"/>
      <c r="F67" s="26"/>
      <c r="G67" s="14"/>
      <c r="H67" s="14"/>
      <c r="I67" s="14"/>
    </row>
    <row r="68" spans="1:9" x14ac:dyDescent="0.2">
      <c r="A68" s="27" t="s">
        <v>35</v>
      </c>
      <c r="B68" s="27"/>
      <c r="C68" s="27"/>
      <c r="D68" s="27"/>
      <c r="E68" s="28">
        <v>1000185.2397842</v>
      </c>
      <c r="F68" s="29">
        <v>100</v>
      </c>
      <c r="G68" s="14"/>
      <c r="H68" s="14"/>
      <c r="I68" s="14"/>
    </row>
    <row r="69" spans="1:9" x14ac:dyDescent="0.2">
      <c r="F69" s="15" t="s">
        <v>596</v>
      </c>
    </row>
    <row r="70" spans="1:9" x14ac:dyDescent="0.2">
      <c r="A70" s="14" t="s">
        <v>37</v>
      </c>
      <c r="F70" s="15"/>
    </row>
    <row r="71" spans="1:9" x14ac:dyDescent="0.2">
      <c r="A71" s="14" t="s">
        <v>832</v>
      </c>
      <c r="F71" s="15"/>
    </row>
    <row r="73" spans="1:9" x14ac:dyDescent="0.2">
      <c r="A73" s="14" t="s">
        <v>38</v>
      </c>
    </row>
    <row r="74" spans="1:9" x14ac:dyDescent="0.2">
      <c r="A74" s="14" t="s">
        <v>39</v>
      </c>
    </row>
    <row r="75" spans="1:9" x14ac:dyDescent="0.2">
      <c r="A75" s="14" t="s">
        <v>40</v>
      </c>
      <c r="B75" s="14"/>
      <c r="C75" s="30" t="s">
        <v>42</v>
      </c>
      <c r="D75" s="14" t="s">
        <v>41</v>
      </c>
    </row>
    <row r="76" spans="1:9" x14ac:dyDescent="0.2">
      <c r="A76" s="7" t="s">
        <v>78</v>
      </c>
      <c r="C76" s="31">
        <v>949.67060000000004</v>
      </c>
      <c r="D76" s="31">
        <v>963.21130000000005</v>
      </c>
    </row>
    <row r="77" spans="1:9" x14ac:dyDescent="0.2">
      <c r="A77" s="7" t="s">
        <v>80</v>
      </c>
      <c r="C77" s="31">
        <v>46.706699999999998</v>
      </c>
      <c r="D77" s="31">
        <v>47.372599999999998</v>
      </c>
    </row>
    <row r="78" spans="1:9" x14ac:dyDescent="0.2">
      <c r="A78" s="7" t="s">
        <v>79</v>
      </c>
      <c r="C78" s="31">
        <v>1030.7494999999999</v>
      </c>
      <c r="D78" s="31">
        <v>1049.1931999999999</v>
      </c>
    </row>
    <row r="79" spans="1:9" x14ac:dyDescent="0.2">
      <c r="A79" s="7" t="s">
        <v>81</v>
      </c>
      <c r="C79" s="31">
        <v>52.644500000000001</v>
      </c>
      <c r="D79" s="31">
        <v>53.584800000000001</v>
      </c>
    </row>
    <row r="81" spans="1:4" x14ac:dyDescent="0.2">
      <c r="A81" s="7" t="s">
        <v>43</v>
      </c>
    </row>
    <row r="83" spans="1:4" x14ac:dyDescent="0.2">
      <c r="A83" s="14" t="s">
        <v>44</v>
      </c>
      <c r="D83" s="30" t="s">
        <v>45</v>
      </c>
    </row>
    <row r="85" spans="1:4" x14ac:dyDescent="0.2">
      <c r="A85" s="14" t="s">
        <v>222</v>
      </c>
      <c r="D85" s="35">
        <v>7.8959808496722905E-2</v>
      </c>
    </row>
    <row r="87" spans="1:4" x14ac:dyDescent="0.2">
      <c r="A87" s="96" t="s">
        <v>829</v>
      </c>
      <c r="B87" s="96"/>
      <c r="C87" s="96"/>
      <c r="D87" s="30">
        <v>1</v>
      </c>
    </row>
    <row r="88" spans="1:4" x14ac:dyDescent="0.2">
      <c r="A88" s="7" t="s">
        <v>830</v>
      </c>
    </row>
    <row r="89" spans="1:4" x14ac:dyDescent="0.2">
      <c r="A89" s="37" t="s">
        <v>831</v>
      </c>
    </row>
    <row r="91" spans="1:4" x14ac:dyDescent="0.2">
      <c r="A91" s="43" t="s">
        <v>1220</v>
      </c>
    </row>
    <row r="93" spans="1:4" x14ac:dyDescent="0.2">
      <c r="A93" s="14" t="s">
        <v>799</v>
      </c>
    </row>
    <row r="94" spans="1:4" x14ac:dyDescent="0.2">
      <c r="A94" s="14"/>
    </row>
    <row r="95" spans="1:4" x14ac:dyDescent="0.2">
      <c r="A95" s="38" t="s">
        <v>797</v>
      </c>
    </row>
    <row r="96" spans="1:4" x14ac:dyDescent="0.2">
      <c r="A96" s="39"/>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row r="103" spans="1:1" x14ac:dyDescent="0.2">
      <c r="A103" s="40"/>
    </row>
    <row r="104" spans="1:1" x14ac:dyDescent="0.2">
      <c r="A104" s="40"/>
    </row>
    <row r="105" spans="1:1" x14ac:dyDescent="0.2">
      <c r="A105" s="40"/>
    </row>
    <row r="106" spans="1:1" x14ac:dyDescent="0.2">
      <c r="A106" s="40"/>
    </row>
    <row r="107" spans="1:1" x14ac:dyDescent="0.2">
      <c r="A107" s="40"/>
    </row>
    <row r="108" spans="1:1" x14ac:dyDescent="0.2">
      <c r="A108" s="40"/>
    </row>
    <row r="109" spans="1:1" x14ac:dyDescent="0.2">
      <c r="A109" s="38" t="s">
        <v>808</v>
      </c>
    </row>
    <row r="110" spans="1:1" x14ac:dyDescent="0.2">
      <c r="A110" s="40"/>
    </row>
    <row r="111" spans="1:1" x14ac:dyDescent="0.2">
      <c r="A111" s="38" t="s">
        <v>798</v>
      </c>
    </row>
    <row r="112" spans="1:1" x14ac:dyDescent="0.2">
      <c r="A112" s="40"/>
    </row>
    <row r="113" spans="1:1" x14ac:dyDescent="0.2">
      <c r="A113" s="40"/>
    </row>
    <row r="114" spans="1:1" x14ac:dyDescent="0.2">
      <c r="A114" s="40"/>
    </row>
    <row r="115" spans="1:1" x14ac:dyDescent="0.2">
      <c r="A115" s="40"/>
    </row>
    <row r="116" spans="1:1" x14ac:dyDescent="0.2">
      <c r="A116" s="40"/>
    </row>
    <row r="117" spans="1:1" x14ac:dyDescent="0.2">
      <c r="A117" s="40"/>
    </row>
    <row r="118" spans="1:1" x14ac:dyDescent="0.2">
      <c r="A118" s="40"/>
    </row>
    <row r="119" spans="1:1" x14ac:dyDescent="0.2">
      <c r="A119" s="40"/>
    </row>
    <row r="120" spans="1:1" x14ac:dyDescent="0.2">
      <c r="A120" s="40"/>
    </row>
    <row r="121" spans="1:1" x14ac:dyDescent="0.2">
      <c r="A121" s="40"/>
    </row>
    <row r="122" spans="1:1" x14ac:dyDescent="0.2">
      <c r="A122" s="40"/>
    </row>
    <row r="123" spans="1:1" x14ac:dyDescent="0.2">
      <c r="A123" s="40"/>
    </row>
    <row r="125" spans="1:1" x14ac:dyDescent="0.2">
      <c r="A125" s="14" t="s">
        <v>809</v>
      </c>
    </row>
  </sheetData>
  <mergeCells count="2">
    <mergeCell ref="A1:F1"/>
    <mergeCell ref="A87:C87"/>
  </mergeCells>
  <conditionalFormatting sqref="F2:F3 F5:F92">
    <cfRule type="cellIs" dxfId="45" priority="2" stopIfTrue="1" operator="between">
      <formula>0.009</formula>
      <formula>-0.009</formula>
    </cfRule>
  </conditionalFormatting>
  <conditionalFormatting sqref="F93:F227">
    <cfRule type="cellIs" dxfId="44" priority="1" stopIfTrue="1" operator="between">
      <formula>0.009</formula>
      <formula>-0.009</formula>
    </cfRule>
  </conditionalFormatting>
  <hyperlinks>
    <hyperlink ref="A89" r:id="rId1" tooltip="https://www.franklintempletonindia.com/investor/reports" xr:uid="{00000000-0004-0000-1300-000000000000}"/>
  </hyperlinks>
  <pageMargins left="0.7" right="0.7" top="0.75" bottom="0.75" header="0.3" footer="0.3"/>
  <pageSetup paperSize="9" scale="56" orientation="portrait" r:id="rId2"/>
  <headerFooter>
    <oddFooter>&amp;C&amp;1#&amp;"Calibri"&amp;10&amp;K000000PUBLIC</oddFooter>
    <evenFooter>&amp;LPUBLIC</evenFooter>
    <firstFooter>&amp;LPUBLIC</firstFooter>
  </headerFooter>
  <colBreaks count="1" manualBreakCount="1">
    <brk id="6" max="1048575" man="1"/>
  </col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3"/>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4.140625" style="7" bestFit="1" customWidth="1"/>
    <col min="3" max="3" width="35.4257812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x14ac:dyDescent="0.2">
      <c r="A1" s="86" t="s">
        <v>18</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288</v>
      </c>
      <c r="D4" s="13" t="s">
        <v>1</v>
      </c>
      <c r="E4" s="36" t="s">
        <v>6</v>
      </c>
      <c r="F4" s="12" t="s">
        <v>3</v>
      </c>
    </row>
    <row r="5" spans="1:6" x14ac:dyDescent="0.2">
      <c r="A5" s="16" t="s">
        <v>87</v>
      </c>
      <c r="B5" s="17"/>
      <c r="C5" s="17"/>
      <c r="D5" s="17"/>
      <c r="E5" s="18"/>
      <c r="F5" s="19"/>
    </row>
    <row r="6" spans="1:6" x14ac:dyDescent="0.2">
      <c r="A6" s="20" t="s">
        <v>31</v>
      </c>
      <c r="B6" s="21"/>
      <c r="C6" s="21"/>
      <c r="D6" s="21"/>
      <c r="E6" s="22"/>
      <c r="F6" s="23"/>
    </row>
    <row r="7" spans="1:6" x14ac:dyDescent="0.2">
      <c r="A7" s="21" t="s">
        <v>89</v>
      </c>
      <c r="B7" s="21" t="s">
        <v>88</v>
      </c>
      <c r="C7" s="21" t="s">
        <v>90</v>
      </c>
      <c r="D7" s="24">
        <v>1075000</v>
      </c>
      <c r="E7" s="22">
        <v>15279.512500000001</v>
      </c>
      <c r="F7" s="23">
        <v>5.6794105454244503</v>
      </c>
    </row>
    <row r="8" spans="1:6" x14ac:dyDescent="0.2">
      <c r="A8" s="21" t="s">
        <v>92</v>
      </c>
      <c r="B8" s="21" t="s">
        <v>91</v>
      </c>
      <c r="C8" s="21" t="s">
        <v>90</v>
      </c>
      <c r="D8" s="24">
        <v>1400000</v>
      </c>
      <c r="E8" s="22">
        <v>12068</v>
      </c>
      <c r="F8" s="23">
        <v>4.48568803894642</v>
      </c>
    </row>
    <row r="9" spans="1:6" x14ac:dyDescent="0.2">
      <c r="A9" s="21" t="s">
        <v>94</v>
      </c>
      <c r="B9" s="21" t="s">
        <v>93</v>
      </c>
      <c r="C9" s="21" t="s">
        <v>95</v>
      </c>
      <c r="D9" s="24">
        <v>760000</v>
      </c>
      <c r="E9" s="22">
        <v>10742.22</v>
      </c>
      <c r="F9" s="23">
        <v>3.9928942464145698</v>
      </c>
    </row>
    <row r="10" spans="1:6" x14ac:dyDescent="0.2">
      <c r="A10" s="21" t="s">
        <v>113</v>
      </c>
      <c r="B10" s="21" t="s">
        <v>112</v>
      </c>
      <c r="C10" s="21" t="s">
        <v>95</v>
      </c>
      <c r="D10" s="24">
        <v>1148043</v>
      </c>
      <c r="E10" s="22">
        <v>10703.778910000001</v>
      </c>
      <c r="F10" s="23">
        <v>3.9786056536388701</v>
      </c>
    </row>
    <row r="11" spans="1:6" x14ac:dyDescent="0.2">
      <c r="A11" s="21" t="s">
        <v>569</v>
      </c>
      <c r="B11" s="21" t="s">
        <v>568</v>
      </c>
      <c r="C11" s="21" t="s">
        <v>130</v>
      </c>
      <c r="D11" s="24">
        <v>550000</v>
      </c>
      <c r="E11" s="22">
        <v>9387.9500000000007</v>
      </c>
      <c r="F11" s="23">
        <v>3.48951069151699</v>
      </c>
    </row>
    <row r="12" spans="1:6" x14ac:dyDescent="0.2">
      <c r="A12" s="21" t="s">
        <v>537</v>
      </c>
      <c r="B12" s="21" t="s">
        <v>536</v>
      </c>
      <c r="C12" s="21" t="s">
        <v>168</v>
      </c>
      <c r="D12" s="24">
        <v>5562748</v>
      </c>
      <c r="E12" s="22">
        <v>8491.5348219999996</v>
      </c>
      <c r="F12" s="23">
        <v>3.1563122458851902</v>
      </c>
    </row>
    <row r="13" spans="1:6" x14ac:dyDescent="0.2">
      <c r="A13" s="21" t="s">
        <v>581</v>
      </c>
      <c r="B13" s="21" t="s">
        <v>580</v>
      </c>
      <c r="C13" s="21" t="s">
        <v>116</v>
      </c>
      <c r="D13" s="24">
        <v>375000</v>
      </c>
      <c r="E13" s="22">
        <v>7848.1875</v>
      </c>
      <c r="F13" s="23">
        <v>2.9171793831752399</v>
      </c>
    </row>
    <row r="14" spans="1:6" x14ac:dyDescent="0.2">
      <c r="A14" s="21" t="s">
        <v>533</v>
      </c>
      <c r="B14" s="21" t="s">
        <v>532</v>
      </c>
      <c r="C14" s="21" t="s">
        <v>472</v>
      </c>
      <c r="D14" s="24">
        <v>1816809</v>
      </c>
      <c r="E14" s="22">
        <v>7410.763911</v>
      </c>
      <c r="F14" s="23">
        <v>2.7545885842748201</v>
      </c>
    </row>
    <row r="15" spans="1:6" x14ac:dyDescent="0.2">
      <c r="A15" s="21" t="s">
        <v>630</v>
      </c>
      <c r="B15" s="21" t="s">
        <v>629</v>
      </c>
      <c r="C15" s="21" t="s">
        <v>156</v>
      </c>
      <c r="D15" s="24">
        <v>450000</v>
      </c>
      <c r="E15" s="22">
        <v>7191</v>
      </c>
      <c r="F15" s="23">
        <v>2.6729021120371002</v>
      </c>
    </row>
    <row r="16" spans="1:6" x14ac:dyDescent="0.2">
      <c r="A16" s="21" t="s">
        <v>632</v>
      </c>
      <c r="B16" s="21" t="s">
        <v>631</v>
      </c>
      <c r="C16" s="21" t="s">
        <v>135</v>
      </c>
      <c r="D16" s="24">
        <v>1600000</v>
      </c>
      <c r="E16" s="22">
        <v>6621.6</v>
      </c>
      <c r="F16" s="23">
        <v>2.4612555451348701</v>
      </c>
    </row>
    <row r="17" spans="1:6" x14ac:dyDescent="0.2">
      <c r="A17" s="21" t="s">
        <v>563</v>
      </c>
      <c r="B17" s="21" t="s">
        <v>562</v>
      </c>
      <c r="C17" s="21" t="s">
        <v>472</v>
      </c>
      <c r="D17" s="24">
        <v>140000</v>
      </c>
      <c r="E17" s="22">
        <v>6136.76</v>
      </c>
      <c r="F17" s="23">
        <v>2.2810400173918501</v>
      </c>
    </row>
    <row r="18" spans="1:6" x14ac:dyDescent="0.2">
      <c r="A18" s="21" t="s">
        <v>567</v>
      </c>
      <c r="B18" s="21" t="s">
        <v>566</v>
      </c>
      <c r="C18" s="21" t="s">
        <v>173</v>
      </c>
      <c r="D18" s="24">
        <v>7000000</v>
      </c>
      <c r="E18" s="22">
        <v>6125</v>
      </c>
      <c r="F18" s="23">
        <v>2.2766688132703701</v>
      </c>
    </row>
    <row r="19" spans="1:6" x14ac:dyDescent="0.2">
      <c r="A19" s="21" t="s">
        <v>609</v>
      </c>
      <c r="B19" s="21" t="s">
        <v>608</v>
      </c>
      <c r="C19" s="21" t="s">
        <v>364</v>
      </c>
      <c r="D19" s="24">
        <v>311515</v>
      </c>
      <c r="E19" s="22">
        <v>5779.5377950000002</v>
      </c>
      <c r="F19" s="23">
        <v>2.1482601555908398</v>
      </c>
    </row>
    <row r="20" spans="1:6" x14ac:dyDescent="0.2">
      <c r="A20" s="21" t="s">
        <v>155</v>
      </c>
      <c r="B20" s="21" t="s">
        <v>154</v>
      </c>
      <c r="C20" s="21" t="s">
        <v>156</v>
      </c>
      <c r="D20" s="24">
        <v>90000</v>
      </c>
      <c r="E20" s="22">
        <v>5629.59</v>
      </c>
      <c r="F20" s="23">
        <v>2.0925244056324499</v>
      </c>
    </row>
    <row r="21" spans="1:6" x14ac:dyDescent="0.2">
      <c r="A21" s="21" t="s">
        <v>634</v>
      </c>
      <c r="B21" s="21" t="s">
        <v>633</v>
      </c>
      <c r="C21" s="21" t="s">
        <v>90</v>
      </c>
      <c r="D21" s="24">
        <v>900000</v>
      </c>
      <c r="E21" s="22">
        <v>5572.8</v>
      </c>
      <c r="F21" s="23">
        <v>2.0714155040968398</v>
      </c>
    </row>
    <row r="22" spans="1:6" x14ac:dyDescent="0.2">
      <c r="A22" s="21" t="s">
        <v>108</v>
      </c>
      <c r="B22" s="21" t="s">
        <v>107</v>
      </c>
      <c r="C22" s="21" t="s">
        <v>109</v>
      </c>
      <c r="D22" s="24">
        <v>230000</v>
      </c>
      <c r="E22" s="22">
        <v>5468.8249999999998</v>
      </c>
      <c r="F22" s="23">
        <v>2.0327678894258501</v>
      </c>
    </row>
    <row r="23" spans="1:6" x14ac:dyDescent="0.2">
      <c r="A23" s="21" t="s">
        <v>252</v>
      </c>
      <c r="B23" s="21" t="s">
        <v>251</v>
      </c>
      <c r="C23" s="21" t="s">
        <v>179</v>
      </c>
      <c r="D23" s="24">
        <v>600000</v>
      </c>
      <c r="E23" s="22">
        <v>5462.7</v>
      </c>
      <c r="F23" s="23">
        <v>2.0304912206125798</v>
      </c>
    </row>
    <row r="24" spans="1:6" x14ac:dyDescent="0.2">
      <c r="A24" s="21" t="s">
        <v>214</v>
      </c>
      <c r="B24" s="21" t="s">
        <v>213</v>
      </c>
      <c r="C24" s="21" t="s">
        <v>90</v>
      </c>
      <c r="D24" s="24">
        <v>300000</v>
      </c>
      <c r="E24" s="22">
        <v>5457.6</v>
      </c>
      <c r="F24" s="23">
        <v>2.02859554535581</v>
      </c>
    </row>
    <row r="25" spans="1:6" x14ac:dyDescent="0.2">
      <c r="A25" s="21" t="s">
        <v>178</v>
      </c>
      <c r="B25" s="21" t="s">
        <v>177</v>
      </c>
      <c r="C25" s="21" t="s">
        <v>179</v>
      </c>
      <c r="D25" s="24">
        <v>940000</v>
      </c>
      <c r="E25" s="22">
        <v>5385.73</v>
      </c>
      <c r="F25" s="23">
        <v>2.0018813922766698</v>
      </c>
    </row>
    <row r="26" spans="1:6" x14ac:dyDescent="0.2">
      <c r="A26" s="21" t="s">
        <v>595</v>
      </c>
      <c r="B26" s="21" t="s">
        <v>594</v>
      </c>
      <c r="C26" s="21" t="s">
        <v>135</v>
      </c>
      <c r="D26" s="24">
        <v>2900000</v>
      </c>
      <c r="E26" s="22">
        <v>5372.25</v>
      </c>
      <c r="F26" s="23">
        <v>1.9968708623823299</v>
      </c>
    </row>
    <row r="27" spans="1:6" x14ac:dyDescent="0.2">
      <c r="A27" s="21" t="s">
        <v>160</v>
      </c>
      <c r="B27" s="21" t="s">
        <v>159</v>
      </c>
      <c r="C27" s="21" t="s">
        <v>138</v>
      </c>
      <c r="D27" s="24">
        <v>8500000</v>
      </c>
      <c r="E27" s="22">
        <v>5299.75</v>
      </c>
      <c r="F27" s="23">
        <v>1.9699225376538201</v>
      </c>
    </row>
    <row r="28" spans="1:6" x14ac:dyDescent="0.2">
      <c r="A28" s="21" t="s">
        <v>525</v>
      </c>
      <c r="B28" s="21" t="s">
        <v>524</v>
      </c>
      <c r="C28" s="21" t="s">
        <v>90</v>
      </c>
      <c r="D28" s="24">
        <v>4300000</v>
      </c>
      <c r="E28" s="22">
        <v>5106.25</v>
      </c>
      <c r="F28" s="23">
        <v>1.8979983882060101</v>
      </c>
    </row>
    <row r="29" spans="1:6" x14ac:dyDescent="0.2">
      <c r="A29" s="21" t="s">
        <v>636</v>
      </c>
      <c r="B29" s="21" t="s">
        <v>635</v>
      </c>
      <c r="C29" s="21" t="s">
        <v>116</v>
      </c>
      <c r="D29" s="24">
        <v>980345</v>
      </c>
      <c r="E29" s="22">
        <v>5029.1698500000002</v>
      </c>
      <c r="F29" s="23">
        <v>1.8693476170015699</v>
      </c>
    </row>
    <row r="30" spans="1:6" x14ac:dyDescent="0.2">
      <c r="A30" s="21" t="s">
        <v>340</v>
      </c>
      <c r="B30" s="21" t="s">
        <v>339</v>
      </c>
      <c r="C30" s="21" t="s">
        <v>95</v>
      </c>
      <c r="D30" s="24">
        <v>235631</v>
      </c>
      <c r="E30" s="22">
        <v>4919.1505719999996</v>
      </c>
      <c r="F30" s="23">
        <v>1.82845333796792</v>
      </c>
    </row>
    <row r="31" spans="1:6" x14ac:dyDescent="0.2">
      <c r="A31" s="21" t="s">
        <v>611</v>
      </c>
      <c r="B31" s="21" t="s">
        <v>610</v>
      </c>
      <c r="C31" s="21" t="s">
        <v>163</v>
      </c>
      <c r="D31" s="24">
        <v>900000</v>
      </c>
      <c r="E31" s="22">
        <v>4774.05</v>
      </c>
      <c r="F31" s="23">
        <v>1.7745193057948401</v>
      </c>
    </row>
    <row r="32" spans="1:6" x14ac:dyDescent="0.2">
      <c r="A32" s="21" t="s">
        <v>250</v>
      </c>
      <c r="B32" s="21" t="s">
        <v>249</v>
      </c>
      <c r="C32" s="21" t="s">
        <v>153</v>
      </c>
      <c r="D32" s="24">
        <v>2415915</v>
      </c>
      <c r="E32" s="22">
        <v>4726.7376979999999</v>
      </c>
      <c r="F32" s="23">
        <v>1.75693327437485</v>
      </c>
    </row>
    <row r="33" spans="1:6" x14ac:dyDescent="0.2">
      <c r="A33" s="21" t="s">
        <v>162</v>
      </c>
      <c r="B33" s="21" t="s">
        <v>161</v>
      </c>
      <c r="C33" s="21" t="s">
        <v>163</v>
      </c>
      <c r="D33" s="24">
        <v>375000</v>
      </c>
      <c r="E33" s="22">
        <v>4689.1875</v>
      </c>
      <c r="F33" s="23">
        <v>1.74297582707384</v>
      </c>
    </row>
    <row r="34" spans="1:6" x14ac:dyDescent="0.2">
      <c r="A34" s="21" t="s">
        <v>577</v>
      </c>
      <c r="B34" s="21" t="s">
        <v>576</v>
      </c>
      <c r="C34" s="21" t="s">
        <v>95</v>
      </c>
      <c r="D34" s="24">
        <v>134192</v>
      </c>
      <c r="E34" s="22">
        <v>4511.467944</v>
      </c>
      <c r="F34" s="23">
        <v>1.6769172849263301</v>
      </c>
    </row>
    <row r="35" spans="1:6" x14ac:dyDescent="0.2">
      <c r="A35" s="21" t="s">
        <v>296</v>
      </c>
      <c r="B35" s="21" t="s">
        <v>295</v>
      </c>
      <c r="C35" s="21" t="s">
        <v>95</v>
      </c>
      <c r="D35" s="24">
        <v>146913</v>
      </c>
      <c r="E35" s="22">
        <v>4414.0745420000003</v>
      </c>
      <c r="F35" s="23">
        <v>1.6407160570158501</v>
      </c>
    </row>
    <row r="36" spans="1:6" x14ac:dyDescent="0.2">
      <c r="A36" s="21" t="s">
        <v>638</v>
      </c>
      <c r="B36" s="21" t="s">
        <v>637</v>
      </c>
      <c r="C36" s="21" t="s">
        <v>116</v>
      </c>
      <c r="D36" s="24">
        <v>280000</v>
      </c>
      <c r="E36" s="22">
        <v>4367.58</v>
      </c>
      <c r="F36" s="23">
        <v>1.62343398783076</v>
      </c>
    </row>
    <row r="37" spans="1:6" x14ac:dyDescent="0.2">
      <c r="A37" s="21" t="s">
        <v>640</v>
      </c>
      <c r="B37" s="21" t="s">
        <v>639</v>
      </c>
      <c r="C37" s="21" t="s">
        <v>116</v>
      </c>
      <c r="D37" s="24">
        <v>130000</v>
      </c>
      <c r="E37" s="22">
        <v>4260.3599999999997</v>
      </c>
      <c r="F37" s="23">
        <v>1.5835802033150299</v>
      </c>
    </row>
    <row r="38" spans="1:6" x14ac:dyDescent="0.2">
      <c r="A38" s="21" t="s">
        <v>642</v>
      </c>
      <c r="B38" s="21" t="s">
        <v>641</v>
      </c>
      <c r="C38" s="21" t="s">
        <v>364</v>
      </c>
      <c r="D38" s="24">
        <v>713712</v>
      </c>
      <c r="E38" s="22">
        <v>4160.2272480000001</v>
      </c>
      <c r="F38" s="23">
        <v>1.54636075618599</v>
      </c>
    </row>
    <row r="39" spans="1:6" x14ac:dyDescent="0.2">
      <c r="A39" s="21" t="s">
        <v>134</v>
      </c>
      <c r="B39" s="21" t="s">
        <v>133</v>
      </c>
      <c r="C39" s="21" t="s">
        <v>135</v>
      </c>
      <c r="D39" s="24">
        <v>450000</v>
      </c>
      <c r="E39" s="22">
        <v>4110.75</v>
      </c>
      <c r="F39" s="23">
        <v>1.52797001210631</v>
      </c>
    </row>
    <row r="40" spans="1:6" x14ac:dyDescent="0.2">
      <c r="A40" s="21" t="s">
        <v>220</v>
      </c>
      <c r="B40" s="21" t="s">
        <v>219</v>
      </c>
      <c r="C40" s="21" t="s">
        <v>176</v>
      </c>
      <c r="D40" s="24">
        <v>325000</v>
      </c>
      <c r="E40" s="22">
        <v>4098.7375000000002</v>
      </c>
      <c r="F40" s="23">
        <v>1.5235049534745699</v>
      </c>
    </row>
    <row r="41" spans="1:6" x14ac:dyDescent="0.2">
      <c r="A41" s="21" t="s">
        <v>294</v>
      </c>
      <c r="B41" s="21" t="s">
        <v>293</v>
      </c>
      <c r="C41" s="21" t="s">
        <v>179</v>
      </c>
      <c r="D41" s="24">
        <v>250000</v>
      </c>
      <c r="E41" s="22">
        <v>4073.5</v>
      </c>
      <c r="F41" s="23">
        <v>1.51412414871132</v>
      </c>
    </row>
    <row r="42" spans="1:6" x14ac:dyDescent="0.2">
      <c r="A42" s="21" t="s">
        <v>644</v>
      </c>
      <c r="B42" s="21" t="s">
        <v>643</v>
      </c>
      <c r="C42" s="21" t="s">
        <v>192</v>
      </c>
      <c r="D42" s="24">
        <v>1455268</v>
      </c>
      <c r="E42" s="22">
        <v>3909.5774820000001</v>
      </c>
      <c r="F42" s="23">
        <v>1.4531939798095499</v>
      </c>
    </row>
    <row r="43" spans="1:6" x14ac:dyDescent="0.2">
      <c r="A43" s="21" t="s">
        <v>646</v>
      </c>
      <c r="B43" s="21" t="s">
        <v>645</v>
      </c>
      <c r="C43" s="21" t="s">
        <v>192</v>
      </c>
      <c r="D43" s="24">
        <v>200000</v>
      </c>
      <c r="E43" s="22">
        <v>3779.2</v>
      </c>
      <c r="F43" s="23">
        <v>1.4047325353651201</v>
      </c>
    </row>
    <row r="44" spans="1:6" x14ac:dyDescent="0.2">
      <c r="A44" s="21" t="s">
        <v>256</v>
      </c>
      <c r="B44" s="21" t="s">
        <v>255</v>
      </c>
      <c r="C44" s="21" t="s">
        <v>119</v>
      </c>
      <c r="D44" s="24">
        <v>1500000</v>
      </c>
      <c r="E44" s="22">
        <v>3183</v>
      </c>
      <c r="F44" s="23">
        <v>1.1831243808391201</v>
      </c>
    </row>
    <row r="45" spans="1:6" x14ac:dyDescent="0.2">
      <c r="A45" s="21" t="s">
        <v>188</v>
      </c>
      <c r="B45" s="21" t="s">
        <v>187</v>
      </c>
      <c r="C45" s="21" t="s">
        <v>189</v>
      </c>
      <c r="D45" s="24">
        <v>650000</v>
      </c>
      <c r="E45" s="22">
        <v>3071.5749999999998</v>
      </c>
      <c r="F45" s="23">
        <v>1.1417075934891301</v>
      </c>
    </row>
    <row r="46" spans="1:6" x14ac:dyDescent="0.2">
      <c r="A46" s="21" t="s">
        <v>605</v>
      </c>
      <c r="B46" s="21" t="s">
        <v>604</v>
      </c>
      <c r="C46" s="21" t="s">
        <v>116</v>
      </c>
      <c r="D46" s="24">
        <v>275000</v>
      </c>
      <c r="E46" s="22">
        <v>3066.1125000000002</v>
      </c>
      <c r="F46" s="23">
        <v>1.1396771766087299</v>
      </c>
    </row>
    <row r="47" spans="1:6" x14ac:dyDescent="0.2">
      <c r="A47" s="21" t="s">
        <v>452</v>
      </c>
      <c r="B47" s="21" t="s">
        <v>451</v>
      </c>
      <c r="C47" s="21" t="s">
        <v>135</v>
      </c>
      <c r="D47" s="24">
        <v>400000</v>
      </c>
      <c r="E47" s="22">
        <v>2928.8</v>
      </c>
      <c r="F47" s="23">
        <v>1.0886379788255101</v>
      </c>
    </row>
    <row r="48" spans="1:6" x14ac:dyDescent="0.2">
      <c r="A48" s="21" t="s">
        <v>648</v>
      </c>
      <c r="B48" s="21" t="s">
        <v>647</v>
      </c>
      <c r="C48" s="21" t="s">
        <v>173</v>
      </c>
      <c r="D48" s="24">
        <v>200000</v>
      </c>
      <c r="E48" s="22">
        <v>2847.9</v>
      </c>
      <c r="F48" s="23">
        <v>1.0585673654388099</v>
      </c>
    </row>
    <row r="49" spans="1:9" x14ac:dyDescent="0.2">
      <c r="A49" s="21" t="s">
        <v>147</v>
      </c>
      <c r="B49" s="21" t="s">
        <v>146</v>
      </c>
      <c r="C49" s="21" t="s">
        <v>106</v>
      </c>
      <c r="D49" s="24">
        <v>450000</v>
      </c>
      <c r="E49" s="22">
        <v>2802.15</v>
      </c>
      <c r="F49" s="23">
        <v>1.0415620432825401</v>
      </c>
    </row>
    <row r="50" spans="1:9" x14ac:dyDescent="0.2">
      <c r="A50" s="21" t="s">
        <v>137</v>
      </c>
      <c r="B50" s="21" t="s">
        <v>136</v>
      </c>
      <c r="C50" s="21" t="s">
        <v>138</v>
      </c>
      <c r="D50" s="24">
        <v>800000</v>
      </c>
      <c r="E50" s="22">
        <v>2792.8</v>
      </c>
      <c r="F50" s="23">
        <v>1.0380866386451399</v>
      </c>
    </row>
    <row r="51" spans="1:9" x14ac:dyDescent="0.2">
      <c r="A51" s="21" t="s">
        <v>559</v>
      </c>
      <c r="B51" s="21" t="s">
        <v>558</v>
      </c>
      <c r="C51" s="21" t="s">
        <v>163</v>
      </c>
      <c r="D51" s="24">
        <v>350000</v>
      </c>
      <c r="E51" s="22">
        <v>2669.1</v>
      </c>
      <c r="F51" s="23">
        <v>0.99210722114284799</v>
      </c>
    </row>
    <row r="52" spans="1:9" x14ac:dyDescent="0.2">
      <c r="A52" s="21" t="s">
        <v>613</v>
      </c>
      <c r="B52" s="21" t="s">
        <v>612</v>
      </c>
      <c r="C52" s="21" t="s">
        <v>173</v>
      </c>
      <c r="D52" s="24">
        <v>2000000</v>
      </c>
      <c r="E52" s="22">
        <v>2180</v>
      </c>
      <c r="F52" s="23">
        <v>0.81030824700888204</v>
      </c>
    </row>
    <row r="53" spans="1:9" x14ac:dyDescent="0.2">
      <c r="A53" s="21" t="s">
        <v>152</v>
      </c>
      <c r="B53" s="21" t="s">
        <v>151</v>
      </c>
      <c r="C53" s="21" t="s">
        <v>153</v>
      </c>
      <c r="D53" s="24">
        <v>20000</v>
      </c>
      <c r="E53" s="22">
        <v>1765.63</v>
      </c>
      <c r="F53" s="23">
        <v>0.656286490901969</v>
      </c>
    </row>
    <row r="54" spans="1:9" x14ac:dyDescent="0.2">
      <c r="A54" s="21" t="s">
        <v>650</v>
      </c>
      <c r="B54" s="21" t="s">
        <v>649</v>
      </c>
      <c r="C54" s="21" t="s">
        <v>173</v>
      </c>
      <c r="D54" s="24">
        <v>75000</v>
      </c>
      <c r="E54" s="22">
        <v>1412.7375</v>
      </c>
      <c r="F54" s="23">
        <v>0.52511598491225298</v>
      </c>
    </row>
    <row r="55" spans="1:9" x14ac:dyDescent="0.2">
      <c r="A55" s="20" t="s">
        <v>32</v>
      </c>
      <c r="B55" s="20"/>
      <c r="C55" s="20"/>
      <c r="D55" s="20"/>
      <c r="E55" s="25">
        <f>SUM(E7:E54)</f>
        <v>257084.91577399996</v>
      </c>
      <c r="F55" s="26">
        <f>SUM(F7:F54)</f>
        <v>95.558728180392706</v>
      </c>
      <c r="G55" s="14"/>
      <c r="H55" s="14"/>
      <c r="I55" s="14"/>
    </row>
    <row r="56" spans="1:9" x14ac:dyDescent="0.2">
      <c r="A56" s="21"/>
      <c r="B56" s="21"/>
      <c r="C56" s="21"/>
      <c r="D56" s="21"/>
      <c r="E56" s="22"/>
      <c r="F56" s="23"/>
    </row>
    <row r="57" spans="1:9" x14ac:dyDescent="0.2">
      <c r="A57" s="20" t="s">
        <v>308</v>
      </c>
      <c r="B57" s="21"/>
      <c r="C57" s="21"/>
      <c r="D57" s="21"/>
      <c r="E57" s="22"/>
      <c r="F57" s="23"/>
    </row>
    <row r="58" spans="1:9" x14ac:dyDescent="0.2">
      <c r="A58" s="21" t="s">
        <v>346</v>
      </c>
      <c r="B58" s="21" t="s">
        <v>345</v>
      </c>
      <c r="C58" s="21" t="s">
        <v>106</v>
      </c>
      <c r="D58" s="24">
        <v>100000</v>
      </c>
      <c r="E58" s="22">
        <v>2426.894225</v>
      </c>
      <c r="F58" s="23">
        <v>0.90207908492464695</v>
      </c>
    </row>
    <row r="59" spans="1:9" x14ac:dyDescent="0.2">
      <c r="A59" s="21" t="s">
        <v>348</v>
      </c>
      <c r="B59" s="21" t="s">
        <v>347</v>
      </c>
      <c r="C59" s="21" t="s">
        <v>176</v>
      </c>
      <c r="D59" s="24">
        <v>200000</v>
      </c>
      <c r="E59" s="22">
        <v>2196.6525000000001</v>
      </c>
      <c r="F59" s="23">
        <v>0.816497998423247</v>
      </c>
    </row>
    <row r="60" spans="1:9" x14ac:dyDescent="0.2">
      <c r="A60" s="20" t="s">
        <v>32</v>
      </c>
      <c r="B60" s="20"/>
      <c r="C60" s="20"/>
      <c r="D60" s="20"/>
      <c r="E60" s="25">
        <f>SUM(E57:E59)</f>
        <v>4623.5467250000002</v>
      </c>
      <c r="F60" s="26">
        <f>SUM(F57:F59)</f>
        <v>1.7185770833478939</v>
      </c>
      <c r="G60" s="14"/>
      <c r="H60" s="14"/>
      <c r="I60" s="14"/>
    </row>
    <row r="61" spans="1:9" x14ac:dyDescent="0.2">
      <c r="A61" s="21"/>
      <c r="B61" s="21"/>
      <c r="C61" s="21"/>
      <c r="D61" s="21"/>
      <c r="E61" s="22"/>
      <c r="F61" s="23"/>
    </row>
    <row r="62" spans="1:9" x14ac:dyDescent="0.2">
      <c r="A62" s="20" t="s">
        <v>34</v>
      </c>
      <c r="B62" s="20"/>
      <c r="C62" s="20"/>
      <c r="D62" s="20"/>
      <c r="E62" s="25">
        <f>E55+E60</f>
        <v>261708.46249899996</v>
      </c>
      <c r="F62" s="26">
        <f>F55+F60</f>
        <v>97.277305263740601</v>
      </c>
      <c r="G62" s="14"/>
      <c r="H62" s="14"/>
      <c r="I62" s="14"/>
    </row>
    <row r="63" spans="1:9" x14ac:dyDescent="0.2">
      <c r="A63" s="20"/>
      <c r="B63" s="20"/>
      <c r="C63" s="20"/>
      <c r="D63" s="20"/>
      <c r="E63" s="25"/>
      <c r="F63" s="26"/>
      <c r="G63" s="14"/>
      <c r="H63" s="14"/>
      <c r="I63" s="14"/>
    </row>
    <row r="64" spans="1:9" x14ac:dyDescent="0.2">
      <c r="A64" s="20" t="s">
        <v>36</v>
      </c>
      <c r="B64" s="20"/>
      <c r="C64" s="20"/>
      <c r="D64" s="20"/>
      <c r="E64" s="25">
        <f>E66-(E55+E60)</f>
        <v>7324.958800500026</v>
      </c>
      <c r="F64" s="26">
        <f>F66-(F55+F60)</f>
        <v>2.722694736259399</v>
      </c>
      <c r="G64" s="14"/>
      <c r="H64" s="14"/>
      <c r="I64" s="14"/>
    </row>
    <row r="65" spans="1:9" x14ac:dyDescent="0.2">
      <c r="A65" s="20"/>
      <c r="B65" s="20"/>
      <c r="C65" s="20"/>
      <c r="D65" s="20"/>
      <c r="E65" s="25"/>
      <c r="F65" s="26"/>
      <c r="G65" s="14"/>
      <c r="H65" s="14"/>
      <c r="I65" s="14"/>
    </row>
    <row r="66" spans="1:9" x14ac:dyDescent="0.2">
      <c r="A66" s="27" t="s">
        <v>35</v>
      </c>
      <c r="B66" s="27"/>
      <c r="C66" s="27"/>
      <c r="D66" s="27"/>
      <c r="E66" s="28">
        <v>269033.42129949998</v>
      </c>
      <c r="F66" s="29">
        <v>100</v>
      </c>
      <c r="G66" s="14"/>
      <c r="H66" s="14"/>
      <c r="I66" s="14"/>
    </row>
    <row r="69" spans="1:9" x14ac:dyDescent="0.2">
      <c r="A69" s="14" t="s">
        <v>38</v>
      </c>
    </row>
    <row r="70" spans="1:9" x14ac:dyDescent="0.2">
      <c r="A70" s="14" t="s">
        <v>39</v>
      </c>
    </row>
    <row r="71" spans="1:9" x14ac:dyDescent="0.2">
      <c r="A71" s="14" t="s">
        <v>40</v>
      </c>
      <c r="B71" s="14"/>
      <c r="C71" s="30" t="s">
        <v>42</v>
      </c>
      <c r="D71" s="14" t="s">
        <v>41</v>
      </c>
    </row>
    <row r="72" spans="1:9" x14ac:dyDescent="0.2">
      <c r="A72" s="7" t="s">
        <v>78</v>
      </c>
      <c r="C72" s="31">
        <v>119.41070000000001</v>
      </c>
      <c r="D72" s="31">
        <v>119.6391</v>
      </c>
    </row>
    <row r="73" spans="1:9" x14ac:dyDescent="0.2">
      <c r="A73" s="7" t="s">
        <v>80</v>
      </c>
      <c r="C73" s="31">
        <v>17.584599999999998</v>
      </c>
      <c r="D73" s="31">
        <v>17.618200000000002</v>
      </c>
    </row>
    <row r="74" spans="1:9" x14ac:dyDescent="0.2">
      <c r="A74" s="7" t="s">
        <v>79</v>
      </c>
      <c r="C74" s="31">
        <v>128.01560000000001</v>
      </c>
      <c r="D74" s="31">
        <v>128.71420000000001</v>
      </c>
    </row>
    <row r="75" spans="1:9" x14ac:dyDescent="0.2">
      <c r="A75" s="7" t="s">
        <v>81</v>
      </c>
      <c r="C75" s="31">
        <v>19.6386</v>
      </c>
      <c r="D75" s="31">
        <v>19.743200000000002</v>
      </c>
    </row>
    <row r="77" spans="1:9" x14ac:dyDescent="0.2">
      <c r="A77" s="7" t="s">
        <v>43</v>
      </c>
    </row>
    <row r="79" spans="1:9" x14ac:dyDescent="0.2">
      <c r="A79" s="14" t="s">
        <v>44</v>
      </c>
      <c r="D79" s="30" t="s">
        <v>45</v>
      </c>
    </row>
    <row r="81" spans="1:4" x14ac:dyDescent="0.2">
      <c r="A81" s="14" t="s">
        <v>222</v>
      </c>
      <c r="D81" s="35">
        <v>0.38238290602277197</v>
      </c>
    </row>
    <row r="83" spans="1:4" x14ac:dyDescent="0.2">
      <c r="A83" s="14" t="s">
        <v>801</v>
      </c>
    </row>
    <row r="84" spans="1:4" x14ac:dyDescent="0.2">
      <c r="A84" s="37"/>
    </row>
    <row r="85" spans="1:4" x14ac:dyDescent="0.2">
      <c r="A85" s="38" t="s">
        <v>797</v>
      </c>
    </row>
    <row r="86" spans="1:4" x14ac:dyDescent="0.2">
      <c r="A86" s="39"/>
    </row>
    <row r="87" spans="1:4" x14ac:dyDescent="0.2">
      <c r="A87" s="40"/>
    </row>
    <row r="88" spans="1:4" x14ac:dyDescent="0.2">
      <c r="A88" s="40"/>
    </row>
    <row r="89" spans="1:4" x14ac:dyDescent="0.2">
      <c r="A89" s="40"/>
    </row>
    <row r="90" spans="1:4" x14ac:dyDescent="0.2">
      <c r="A90" s="40"/>
    </row>
    <row r="91" spans="1:4" x14ac:dyDescent="0.2">
      <c r="A91" s="40"/>
    </row>
    <row r="92" spans="1:4" x14ac:dyDescent="0.2">
      <c r="A92" s="40"/>
    </row>
    <row r="93" spans="1:4" x14ac:dyDescent="0.2">
      <c r="A93" s="40"/>
    </row>
    <row r="94" spans="1:4" x14ac:dyDescent="0.2">
      <c r="A94" s="40"/>
    </row>
    <row r="95" spans="1:4" x14ac:dyDescent="0.2">
      <c r="A95" s="40"/>
    </row>
    <row r="96" spans="1:4" x14ac:dyDescent="0.2">
      <c r="A96" s="40"/>
    </row>
    <row r="97" spans="1:1" x14ac:dyDescent="0.2">
      <c r="A97" s="40"/>
    </row>
    <row r="98" spans="1:1" x14ac:dyDescent="0.2">
      <c r="A98" s="40"/>
    </row>
    <row r="99" spans="1:1" x14ac:dyDescent="0.2">
      <c r="A99" s="38" t="s">
        <v>810</v>
      </c>
    </row>
    <row r="100" spans="1:1" x14ac:dyDescent="0.2">
      <c r="A100" s="40"/>
    </row>
    <row r="101" spans="1:1" x14ac:dyDescent="0.2">
      <c r="A101" s="38" t="s">
        <v>798</v>
      </c>
    </row>
    <row r="102" spans="1:1" x14ac:dyDescent="0.2">
      <c r="A102" s="40"/>
    </row>
    <row r="103" spans="1:1" x14ac:dyDescent="0.2">
      <c r="A103" s="40"/>
    </row>
    <row r="104" spans="1:1" x14ac:dyDescent="0.2">
      <c r="A104" s="40"/>
    </row>
    <row r="105" spans="1:1" x14ac:dyDescent="0.2">
      <c r="A105" s="40"/>
    </row>
    <row r="106" spans="1:1" x14ac:dyDescent="0.2">
      <c r="A106" s="40"/>
    </row>
    <row r="107" spans="1:1" x14ac:dyDescent="0.2">
      <c r="A107" s="40"/>
    </row>
    <row r="108" spans="1:1" x14ac:dyDescent="0.2">
      <c r="A108" s="40"/>
    </row>
    <row r="109" spans="1:1" x14ac:dyDescent="0.2">
      <c r="A109" s="40"/>
    </row>
    <row r="110" spans="1:1" x14ac:dyDescent="0.2">
      <c r="A110" s="40"/>
    </row>
    <row r="111" spans="1:1" x14ac:dyDescent="0.2">
      <c r="A111" s="40"/>
    </row>
    <row r="112" spans="1:1" x14ac:dyDescent="0.2">
      <c r="A112" s="40"/>
    </row>
    <row r="113" spans="1:1" x14ac:dyDescent="0.2">
      <c r="A113" s="40"/>
    </row>
  </sheetData>
  <mergeCells count="1">
    <mergeCell ref="A1:F1"/>
  </mergeCells>
  <conditionalFormatting sqref="F2:F3 F5:F82">
    <cfRule type="cellIs" dxfId="43" priority="2" stopIfTrue="1" operator="between">
      <formula>0.009</formula>
      <formula>-0.009</formula>
    </cfRule>
  </conditionalFormatting>
  <conditionalFormatting sqref="F83:F215">
    <cfRule type="cellIs" dxfId="42"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scale="54" orientation="portrait" r:id="rId2"/>
  <headerFooter>
    <oddFooter>&amp;C&amp;1#&amp;"Calibri"&amp;10&amp;K000000PUBLIC</oddFooter>
    <evenFooter>&amp;LPUBLIC</evenFooter>
    <firstFooter>&amp;LPUBLIC</firstFooter>
  </headerFooter>
  <colBreaks count="1" manualBreakCount="1">
    <brk id="6" max="214" man="1"/>
  </col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0"/>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3.42578125" style="7" bestFit="1" customWidth="1"/>
    <col min="3" max="3" width="35.4257812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x14ac:dyDescent="0.2">
      <c r="A1" s="86" t="s">
        <v>19</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288</v>
      </c>
      <c r="D4" s="13" t="s">
        <v>1</v>
      </c>
      <c r="E4" s="36" t="s">
        <v>6</v>
      </c>
      <c r="F4" s="12" t="s">
        <v>3</v>
      </c>
    </row>
    <row r="5" spans="1:6" x14ac:dyDescent="0.2">
      <c r="A5" s="16" t="s">
        <v>87</v>
      </c>
      <c r="B5" s="17"/>
      <c r="C5" s="17"/>
      <c r="D5" s="17"/>
      <c r="E5" s="18"/>
      <c r="F5" s="19"/>
    </row>
    <row r="6" spans="1:6" x14ac:dyDescent="0.2">
      <c r="A6" s="20" t="s">
        <v>31</v>
      </c>
      <c r="B6" s="21"/>
      <c r="C6" s="21"/>
      <c r="D6" s="21"/>
      <c r="E6" s="22"/>
      <c r="F6" s="23"/>
    </row>
    <row r="7" spans="1:6" x14ac:dyDescent="0.2">
      <c r="A7" s="21" t="s">
        <v>89</v>
      </c>
      <c r="B7" s="21" t="s">
        <v>88</v>
      </c>
      <c r="C7" s="21" t="s">
        <v>90</v>
      </c>
      <c r="D7" s="24">
        <v>4075000</v>
      </c>
      <c r="E7" s="22">
        <v>57920.012499999997</v>
      </c>
      <c r="F7" s="23">
        <v>9.1088374744319704</v>
      </c>
    </row>
    <row r="8" spans="1:6" x14ac:dyDescent="0.2">
      <c r="A8" s="21" t="s">
        <v>92</v>
      </c>
      <c r="B8" s="21" t="s">
        <v>91</v>
      </c>
      <c r="C8" s="21" t="s">
        <v>90</v>
      </c>
      <c r="D8" s="24">
        <v>6350000</v>
      </c>
      <c r="E8" s="22">
        <v>54737</v>
      </c>
      <c r="F8" s="23">
        <v>8.6082584467326004</v>
      </c>
    </row>
    <row r="9" spans="1:6" x14ac:dyDescent="0.2">
      <c r="A9" s="21" t="s">
        <v>214</v>
      </c>
      <c r="B9" s="21" t="s">
        <v>213</v>
      </c>
      <c r="C9" s="21" t="s">
        <v>90</v>
      </c>
      <c r="D9" s="24">
        <v>1880000</v>
      </c>
      <c r="E9" s="22">
        <v>34200.959999999999</v>
      </c>
      <c r="F9" s="23">
        <v>5.3786415551887004</v>
      </c>
    </row>
    <row r="10" spans="1:6" x14ac:dyDescent="0.2">
      <c r="A10" s="21" t="s">
        <v>108</v>
      </c>
      <c r="B10" s="21" t="s">
        <v>107</v>
      </c>
      <c r="C10" s="21" t="s">
        <v>109</v>
      </c>
      <c r="D10" s="24">
        <v>1400000</v>
      </c>
      <c r="E10" s="22">
        <v>33288.5</v>
      </c>
      <c r="F10" s="23">
        <v>5.2351427974506901</v>
      </c>
    </row>
    <row r="11" spans="1:6" x14ac:dyDescent="0.2">
      <c r="A11" s="21" t="s">
        <v>113</v>
      </c>
      <c r="B11" s="21" t="s">
        <v>112</v>
      </c>
      <c r="C11" s="21" t="s">
        <v>95</v>
      </c>
      <c r="D11" s="24">
        <v>3400000</v>
      </c>
      <c r="E11" s="22">
        <v>31699.9</v>
      </c>
      <c r="F11" s="23">
        <v>4.98531033735095</v>
      </c>
    </row>
    <row r="12" spans="1:6" x14ac:dyDescent="0.2">
      <c r="A12" s="21" t="s">
        <v>94</v>
      </c>
      <c r="B12" s="21" t="s">
        <v>93</v>
      </c>
      <c r="C12" s="21" t="s">
        <v>95</v>
      </c>
      <c r="D12" s="24">
        <v>2150000</v>
      </c>
      <c r="E12" s="22">
        <v>30389.174999999999</v>
      </c>
      <c r="F12" s="23">
        <v>4.7791781132138302</v>
      </c>
    </row>
    <row r="13" spans="1:6" x14ac:dyDescent="0.2">
      <c r="A13" s="21" t="s">
        <v>296</v>
      </c>
      <c r="B13" s="21" t="s">
        <v>295</v>
      </c>
      <c r="C13" s="21" t="s">
        <v>95</v>
      </c>
      <c r="D13" s="24">
        <v>825000</v>
      </c>
      <c r="E13" s="22">
        <v>24787.537499999999</v>
      </c>
      <c r="F13" s="23">
        <v>3.8982320744300201</v>
      </c>
    </row>
    <row r="14" spans="1:6" x14ac:dyDescent="0.2">
      <c r="A14" s="21" t="s">
        <v>162</v>
      </c>
      <c r="B14" s="21" t="s">
        <v>161</v>
      </c>
      <c r="C14" s="21" t="s">
        <v>163</v>
      </c>
      <c r="D14" s="24">
        <v>1750000</v>
      </c>
      <c r="E14" s="22">
        <v>21882.875</v>
      </c>
      <c r="F14" s="23">
        <v>3.4414279839513302</v>
      </c>
    </row>
    <row r="15" spans="1:6" x14ac:dyDescent="0.2">
      <c r="A15" s="21" t="s">
        <v>268</v>
      </c>
      <c r="B15" s="21" t="s">
        <v>267</v>
      </c>
      <c r="C15" s="21" t="s">
        <v>135</v>
      </c>
      <c r="D15" s="24">
        <v>810000</v>
      </c>
      <c r="E15" s="22">
        <v>18530.775000000001</v>
      </c>
      <c r="F15" s="23">
        <v>2.9142572742066899</v>
      </c>
    </row>
    <row r="16" spans="1:6" x14ac:dyDescent="0.2">
      <c r="A16" s="21" t="s">
        <v>252</v>
      </c>
      <c r="B16" s="21" t="s">
        <v>251</v>
      </c>
      <c r="C16" s="21" t="s">
        <v>179</v>
      </c>
      <c r="D16" s="24">
        <v>1900000</v>
      </c>
      <c r="E16" s="22">
        <v>17298.55</v>
      </c>
      <c r="F16" s="23">
        <v>2.7204704158745701</v>
      </c>
    </row>
    <row r="17" spans="1:6" x14ac:dyDescent="0.2">
      <c r="A17" s="21" t="s">
        <v>611</v>
      </c>
      <c r="B17" s="21" t="s">
        <v>610</v>
      </c>
      <c r="C17" s="21" t="s">
        <v>163</v>
      </c>
      <c r="D17" s="24">
        <v>3200000</v>
      </c>
      <c r="E17" s="22">
        <v>16974.400000000001</v>
      </c>
      <c r="F17" s="23">
        <v>2.6694927047192598</v>
      </c>
    </row>
    <row r="18" spans="1:6" x14ac:dyDescent="0.2">
      <c r="A18" s="21" t="s">
        <v>178</v>
      </c>
      <c r="B18" s="21" t="s">
        <v>177</v>
      </c>
      <c r="C18" s="21" t="s">
        <v>179</v>
      </c>
      <c r="D18" s="24">
        <v>2800000</v>
      </c>
      <c r="E18" s="22">
        <v>16042.6</v>
      </c>
      <c r="F18" s="23">
        <v>2.52295242628482</v>
      </c>
    </row>
    <row r="19" spans="1:6" x14ac:dyDescent="0.2">
      <c r="A19" s="21" t="s">
        <v>207</v>
      </c>
      <c r="B19" s="21" t="s">
        <v>206</v>
      </c>
      <c r="C19" s="21" t="s">
        <v>208</v>
      </c>
      <c r="D19" s="24">
        <v>536997</v>
      </c>
      <c r="E19" s="22">
        <v>14479.855610000001</v>
      </c>
      <c r="F19" s="23">
        <v>2.2771861695425599</v>
      </c>
    </row>
    <row r="20" spans="1:6" x14ac:dyDescent="0.2">
      <c r="A20" s="21" t="s">
        <v>111</v>
      </c>
      <c r="B20" s="21" t="s">
        <v>110</v>
      </c>
      <c r="C20" s="21" t="s">
        <v>90</v>
      </c>
      <c r="D20" s="24">
        <v>2700000</v>
      </c>
      <c r="E20" s="22">
        <v>14326.2</v>
      </c>
      <c r="F20" s="23">
        <v>2.25302139612293</v>
      </c>
    </row>
    <row r="21" spans="1:6" x14ac:dyDescent="0.2">
      <c r="A21" s="21" t="s">
        <v>152</v>
      </c>
      <c r="B21" s="21" t="s">
        <v>151</v>
      </c>
      <c r="C21" s="21" t="s">
        <v>153</v>
      </c>
      <c r="D21" s="24">
        <v>150000</v>
      </c>
      <c r="E21" s="22">
        <v>13242.225</v>
      </c>
      <c r="F21" s="23">
        <v>2.0825491935945299</v>
      </c>
    </row>
    <row r="22" spans="1:6" x14ac:dyDescent="0.2">
      <c r="A22" s="21" t="s">
        <v>563</v>
      </c>
      <c r="B22" s="21" t="s">
        <v>562</v>
      </c>
      <c r="C22" s="21" t="s">
        <v>472</v>
      </c>
      <c r="D22" s="24">
        <v>300000</v>
      </c>
      <c r="E22" s="22">
        <v>13150.2</v>
      </c>
      <c r="F22" s="23">
        <v>2.0680768077575098</v>
      </c>
    </row>
    <row r="23" spans="1:6" x14ac:dyDescent="0.2">
      <c r="A23" s="21" t="s">
        <v>134</v>
      </c>
      <c r="B23" s="21" t="s">
        <v>133</v>
      </c>
      <c r="C23" s="21" t="s">
        <v>135</v>
      </c>
      <c r="D23" s="24">
        <v>1395000</v>
      </c>
      <c r="E23" s="22">
        <v>12743.325000000001</v>
      </c>
      <c r="F23" s="23">
        <v>2.0040892827650199</v>
      </c>
    </row>
    <row r="24" spans="1:6" x14ac:dyDescent="0.2">
      <c r="A24" s="21" t="s">
        <v>256</v>
      </c>
      <c r="B24" s="21" t="s">
        <v>255</v>
      </c>
      <c r="C24" s="21" t="s">
        <v>119</v>
      </c>
      <c r="D24" s="24">
        <v>6000000</v>
      </c>
      <c r="E24" s="22">
        <v>12732</v>
      </c>
      <c r="F24" s="23">
        <v>2.0023082475071599</v>
      </c>
    </row>
    <row r="25" spans="1:6" x14ac:dyDescent="0.2">
      <c r="A25" s="21" t="s">
        <v>155</v>
      </c>
      <c r="B25" s="21" t="s">
        <v>154</v>
      </c>
      <c r="C25" s="21" t="s">
        <v>156</v>
      </c>
      <c r="D25" s="24">
        <v>200000</v>
      </c>
      <c r="E25" s="22">
        <v>12510.2</v>
      </c>
      <c r="F25" s="23">
        <v>1.9674266916402801</v>
      </c>
    </row>
    <row r="26" spans="1:6" x14ac:dyDescent="0.2">
      <c r="A26" s="21" t="s">
        <v>537</v>
      </c>
      <c r="B26" s="21" t="s">
        <v>536</v>
      </c>
      <c r="C26" s="21" t="s">
        <v>168</v>
      </c>
      <c r="D26" s="24">
        <v>8000000</v>
      </c>
      <c r="E26" s="22">
        <v>12212</v>
      </c>
      <c r="F26" s="23">
        <v>1.92053002816191</v>
      </c>
    </row>
    <row r="27" spans="1:6" x14ac:dyDescent="0.2">
      <c r="A27" s="21" t="s">
        <v>609</v>
      </c>
      <c r="B27" s="21" t="s">
        <v>608</v>
      </c>
      <c r="C27" s="21" t="s">
        <v>364</v>
      </c>
      <c r="D27" s="24">
        <v>650000</v>
      </c>
      <c r="E27" s="22">
        <v>12059.45</v>
      </c>
      <c r="F27" s="23">
        <v>1.89653912939053</v>
      </c>
    </row>
    <row r="28" spans="1:6" x14ac:dyDescent="0.2">
      <c r="A28" s="21" t="s">
        <v>581</v>
      </c>
      <c r="B28" s="21" t="s">
        <v>580</v>
      </c>
      <c r="C28" s="21" t="s">
        <v>116</v>
      </c>
      <c r="D28" s="24">
        <v>575000</v>
      </c>
      <c r="E28" s="22">
        <v>12033.887500000001</v>
      </c>
      <c r="F28" s="23">
        <v>1.8925190222135799</v>
      </c>
    </row>
    <row r="29" spans="1:6" x14ac:dyDescent="0.2">
      <c r="A29" s="21" t="s">
        <v>160</v>
      </c>
      <c r="B29" s="21" t="s">
        <v>159</v>
      </c>
      <c r="C29" s="21" t="s">
        <v>138</v>
      </c>
      <c r="D29" s="24">
        <v>18500000</v>
      </c>
      <c r="E29" s="22">
        <v>11534.75</v>
      </c>
      <c r="F29" s="23">
        <v>1.81402176075504</v>
      </c>
    </row>
    <row r="30" spans="1:6" x14ac:dyDescent="0.2">
      <c r="A30" s="21" t="s">
        <v>605</v>
      </c>
      <c r="B30" s="21" t="s">
        <v>604</v>
      </c>
      <c r="C30" s="21" t="s">
        <v>116</v>
      </c>
      <c r="D30" s="24">
        <v>1000000</v>
      </c>
      <c r="E30" s="22">
        <v>11149.5</v>
      </c>
      <c r="F30" s="23">
        <v>1.75343510882666</v>
      </c>
    </row>
    <row r="31" spans="1:6" x14ac:dyDescent="0.2">
      <c r="A31" s="21" t="s">
        <v>97</v>
      </c>
      <c r="B31" s="21" t="s">
        <v>96</v>
      </c>
      <c r="C31" s="21" t="s">
        <v>98</v>
      </c>
      <c r="D31" s="24">
        <v>1300000</v>
      </c>
      <c r="E31" s="22">
        <v>10398.700000000001</v>
      </c>
      <c r="F31" s="23">
        <v>1.63535994135664</v>
      </c>
    </row>
    <row r="32" spans="1:6" x14ac:dyDescent="0.2">
      <c r="A32" s="21" t="s">
        <v>569</v>
      </c>
      <c r="B32" s="21" t="s">
        <v>568</v>
      </c>
      <c r="C32" s="21" t="s">
        <v>130</v>
      </c>
      <c r="D32" s="24">
        <v>600000</v>
      </c>
      <c r="E32" s="22">
        <v>10241.4</v>
      </c>
      <c r="F32" s="23">
        <v>1.6106220300047001</v>
      </c>
    </row>
    <row r="33" spans="1:9" x14ac:dyDescent="0.2">
      <c r="A33" s="21" t="s">
        <v>340</v>
      </c>
      <c r="B33" s="21" t="s">
        <v>339</v>
      </c>
      <c r="C33" s="21" t="s">
        <v>95</v>
      </c>
      <c r="D33" s="24">
        <v>490000</v>
      </c>
      <c r="E33" s="22">
        <v>10229.485000000001</v>
      </c>
      <c r="F33" s="23">
        <v>1.60874820792105</v>
      </c>
    </row>
    <row r="34" spans="1:9" x14ac:dyDescent="0.2">
      <c r="A34" s="21" t="s">
        <v>165</v>
      </c>
      <c r="B34" s="21" t="s">
        <v>164</v>
      </c>
      <c r="C34" s="21" t="s">
        <v>153</v>
      </c>
      <c r="D34" s="24">
        <v>2500000</v>
      </c>
      <c r="E34" s="22">
        <v>10115</v>
      </c>
      <c r="F34" s="23">
        <v>1.59074363207155</v>
      </c>
    </row>
    <row r="35" spans="1:9" x14ac:dyDescent="0.2">
      <c r="A35" s="21" t="s">
        <v>567</v>
      </c>
      <c r="B35" s="21" t="s">
        <v>566</v>
      </c>
      <c r="C35" s="21" t="s">
        <v>173</v>
      </c>
      <c r="D35" s="24">
        <v>9571399</v>
      </c>
      <c r="E35" s="22">
        <v>8374.9741250000006</v>
      </c>
      <c r="F35" s="23">
        <v>1.3170970596250799</v>
      </c>
    </row>
    <row r="36" spans="1:9" x14ac:dyDescent="0.2">
      <c r="A36" s="21" t="s">
        <v>100</v>
      </c>
      <c r="B36" s="21" t="s">
        <v>99</v>
      </c>
      <c r="C36" s="21" t="s">
        <v>101</v>
      </c>
      <c r="D36" s="24">
        <v>400000</v>
      </c>
      <c r="E36" s="22">
        <v>7390.8</v>
      </c>
      <c r="F36" s="23">
        <v>1.1623201221863</v>
      </c>
    </row>
    <row r="37" spans="1:9" x14ac:dyDescent="0.2">
      <c r="A37" s="21" t="s">
        <v>218</v>
      </c>
      <c r="B37" s="21" t="s">
        <v>217</v>
      </c>
      <c r="C37" s="21" t="s">
        <v>179</v>
      </c>
      <c r="D37" s="24">
        <v>1250000</v>
      </c>
      <c r="E37" s="22">
        <v>6723.125</v>
      </c>
      <c r="F37" s="23">
        <v>1.05731767487603</v>
      </c>
    </row>
    <row r="38" spans="1:9" x14ac:dyDescent="0.2">
      <c r="A38" s="21" t="s">
        <v>115</v>
      </c>
      <c r="B38" s="21" t="s">
        <v>114</v>
      </c>
      <c r="C38" s="21" t="s">
        <v>116</v>
      </c>
      <c r="D38" s="24">
        <v>700000</v>
      </c>
      <c r="E38" s="22">
        <v>6640.55</v>
      </c>
      <c r="F38" s="23">
        <v>1.0443314509098101</v>
      </c>
    </row>
    <row r="39" spans="1:9" x14ac:dyDescent="0.2">
      <c r="A39" s="21" t="s">
        <v>638</v>
      </c>
      <c r="B39" s="21" t="s">
        <v>637</v>
      </c>
      <c r="C39" s="21" t="s">
        <v>116</v>
      </c>
      <c r="D39" s="24">
        <v>400000</v>
      </c>
      <c r="E39" s="22">
        <v>6239.4</v>
      </c>
      <c r="F39" s="23">
        <v>0.98124427265914105</v>
      </c>
    </row>
    <row r="40" spans="1:9" x14ac:dyDescent="0.2">
      <c r="A40" s="21" t="s">
        <v>646</v>
      </c>
      <c r="B40" s="21" t="s">
        <v>645</v>
      </c>
      <c r="C40" s="21" t="s">
        <v>192</v>
      </c>
      <c r="D40" s="24">
        <v>300000</v>
      </c>
      <c r="E40" s="22">
        <v>5668.8</v>
      </c>
      <c r="F40" s="23">
        <v>0.89150840350837202</v>
      </c>
    </row>
    <row r="41" spans="1:9" x14ac:dyDescent="0.2">
      <c r="A41" s="21" t="s">
        <v>613</v>
      </c>
      <c r="B41" s="21" t="s">
        <v>612</v>
      </c>
      <c r="C41" s="21" t="s">
        <v>173</v>
      </c>
      <c r="D41" s="24">
        <v>4500000</v>
      </c>
      <c r="E41" s="22">
        <v>4905</v>
      </c>
      <c r="F41" s="23">
        <v>0.77138878055471505</v>
      </c>
    </row>
    <row r="42" spans="1:9" x14ac:dyDescent="0.2">
      <c r="A42" s="21" t="s">
        <v>642</v>
      </c>
      <c r="B42" s="21" t="s">
        <v>641</v>
      </c>
      <c r="C42" s="21" t="s">
        <v>364</v>
      </c>
      <c r="D42" s="24">
        <v>747188</v>
      </c>
      <c r="E42" s="22">
        <v>4355.3588520000003</v>
      </c>
      <c r="F42" s="23">
        <v>0.68494902216564002</v>
      </c>
    </row>
    <row r="43" spans="1:9" x14ac:dyDescent="0.2">
      <c r="A43" s="20" t="s">
        <v>32</v>
      </c>
      <c r="B43" s="20"/>
      <c r="C43" s="20"/>
      <c r="D43" s="20"/>
      <c r="E43" s="25">
        <f>SUM(E7:E42)</f>
        <v>601208.4710870001</v>
      </c>
      <c r="F43" s="26">
        <f>SUM(F7:F42)</f>
        <v>94.54953503995219</v>
      </c>
      <c r="G43" s="14"/>
      <c r="H43" s="14"/>
      <c r="I43" s="14"/>
    </row>
    <row r="44" spans="1:9" x14ac:dyDescent="0.2">
      <c r="A44" s="21"/>
      <c r="B44" s="21"/>
      <c r="C44" s="21"/>
      <c r="D44" s="21"/>
      <c r="E44" s="22"/>
      <c r="F44" s="23"/>
    </row>
    <row r="45" spans="1:9" x14ac:dyDescent="0.2">
      <c r="A45" s="20" t="s">
        <v>308</v>
      </c>
      <c r="B45" s="21"/>
      <c r="C45" s="21"/>
      <c r="D45" s="21"/>
      <c r="E45" s="22"/>
      <c r="F45" s="23"/>
    </row>
    <row r="46" spans="1:9" x14ac:dyDescent="0.2">
      <c r="A46" s="21" t="s">
        <v>348</v>
      </c>
      <c r="B46" s="21" t="s">
        <v>347</v>
      </c>
      <c r="C46" s="21" t="s">
        <v>176</v>
      </c>
      <c r="D46" s="24">
        <v>680000</v>
      </c>
      <c r="E46" s="22">
        <v>7468.6184999999996</v>
      </c>
      <c r="F46" s="23">
        <v>1.17455831134422</v>
      </c>
    </row>
    <row r="47" spans="1:9" x14ac:dyDescent="0.2">
      <c r="A47" s="20" t="s">
        <v>32</v>
      </c>
      <c r="B47" s="20"/>
      <c r="C47" s="20"/>
      <c r="D47" s="20"/>
      <c r="E47" s="25">
        <f>SUM(E45:E46)</f>
        <v>7468.6184999999996</v>
      </c>
      <c r="F47" s="26">
        <f>SUM(F45:F46)</f>
        <v>1.17455831134422</v>
      </c>
      <c r="G47" s="14"/>
      <c r="H47" s="14"/>
      <c r="I47" s="14"/>
    </row>
    <row r="48" spans="1:9" x14ac:dyDescent="0.2">
      <c r="A48" s="21"/>
      <c r="B48" s="21"/>
      <c r="C48" s="21"/>
      <c r="D48" s="21"/>
      <c r="E48" s="22"/>
      <c r="F48" s="23"/>
    </row>
    <row r="49" spans="1:9" x14ac:dyDescent="0.2">
      <c r="A49" s="20" t="s">
        <v>34</v>
      </c>
      <c r="B49" s="20"/>
      <c r="C49" s="20"/>
      <c r="D49" s="20"/>
      <c r="E49" s="25">
        <f>E43+E47</f>
        <v>608677.08958700008</v>
      </c>
      <c r="F49" s="26">
        <f>F43+F47</f>
        <v>95.724093351296403</v>
      </c>
      <c r="G49" s="14"/>
      <c r="H49" s="14"/>
      <c r="I49" s="14"/>
    </row>
    <row r="50" spans="1:9" x14ac:dyDescent="0.2">
      <c r="A50" s="20"/>
      <c r="B50" s="20"/>
      <c r="C50" s="20"/>
      <c r="D50" s="20"/>
      <c r="E50" s="25"/>
      <c r="F50" s="26"/>
      <c r="G50" s="14"/>
      <c r="H50" s="14"/>
      <c r="I50" s="14"/>
    </row>
    <row r="51" spans="1:9" x14ac:dyDescent="0.2">
      <c r="A51" s="20" t="s">
        <v>36</v>
      </c>
      <c r="B51" s="20"/>
      <c r="C51" s="20"/>
      <c r="D51" s="20"/>
      <c r="E51" s="25">
        <f>E53-(E43+E47)</f>
        <v>27189.042206199956</v>
      </c>
      <c r="F51" s="26">
        <f>F53-(F43+F47)</f>
        <v>4.2759066487035966</v>
      </c>
      <c r="G51" s="14"/>
      <c r="H51" s="14"/>
      <c r="I51" s="14"/>
    </row>
    <row r="52" spans="1:9" x14ac:dyDescent="0.2">
      <c r="A52" s="20"/>
      <c r="B52" s="20"/>
      <c r="C52" s="20"/>
      <c r="D52" s="20"/>
      <c r="E52" s="25"/>
      <c r="F52" s="26"/>
      <c r="G52" s="14"/>
      <c r="H52" s="14"/>
      <c r="I52" s="14"/>
    </row>
    <row r="53" spans="1:9" x14ac:dyDescent="0.2">
      <c r="A53" s="27" t="s">
        <v>35</v>
      </c>
      <c r="B53" s="27"/>
      <c r="C53" s="27"/>
      <c r="D53" s="27"/>
      <c r="E53" s="28">
        <v>635866.13179320004</v>
      </c>
      <c r="F53" s="29">
        <v>100</v>
      </c>
      <c r="G53" s="14"/>
      <c r="H53" s="14"/>
      <c r="I53" s="14"/>
    </row>
    <row r="56" spans="1:9" x14ac:dyDescent="0.2">
      <c r="A56" s="14" t="s">
        <v>38</v>
      </c>
    </row>
    <row r="57" spans="1:9" x14ac:dyDescent="0.2">
      <c r="A57" s="14" t="s">
        <v>39</v>
      </c>
    </row>
    <row r="58" spans="1:9" x14ac:dyDescent="0.2">
      <c r="A58" s="14" t="s">
        <v>40</v>
      </c>
      <c r="B58" s="14"/>
      <c r="C58" s="30" t="s">
        <v>42</v>
      </c>
      <c r="D58" s="14" t="s">
        <v>41</v>
      </c>
    </row>
    <row r="59" spans="1:9" x14ac:dyDescent="0.2">
      <c r="A59" s="7" t="s">
        <v>78</v>
      </c>
      <c r="C59" s="31">
        <v>683.74480000000005</v>
      </c>
      <c r="D59" s="31">
        <v>672.88260000000002</v>
      </c>
    </row>
    <row r="60" spans="1:9" x14ac:dyDescent="0.2">
      <c r="A60" s="7" t="s">
        <v>80</v>
      </c>
      <c r="C60" s="31">
        <v>42.145200000000003</v>
      </c>
      <c r="D60" s="31">
        <v>41.475700000000003</v>
      </c>
    </row>
    <row r="61" spans="1:9" x14ac:dyDescent="0.2">
      <c r="A61" s="7" t="s">
        <v>79</v>
      </c>
      <c r="C61" s="31">
        <v>736.79970000000003</v>
      </c>
      <c r="D61" s="31">
        <v>727.80790000000002</v>
      </c>
    </row>
    <row r="62" spans="1:9" x14ac:dyDescent="0.2">
      <c r="A62" s="7" t="s">
        <v>81</v>
      </c>
      <c r="C62" s="31">
        <v>47.527099999999997</v>
      </c>
      <c r="D62" s="31">
        <v>46.944499999999998</v>
      </c>
    </row>
    <row r="64" spans="1:9" x14ac:dyDescent="0.2">
      <c r="A64" s="7" t="s">
        <v>43</v>
      </c>
    </row>
    <row r="66" spans="1:4" x14ac:dyDescent="0.2">
      <c r="A66" s="14" t="s">
        <v>44</v>
      </c>
      <c r="D66" s="30" t="s">
        <v>45</v>
      </c>
    </row>
    <row r="68" spans="1:4" x14ac:dyDescent="0.2">
      <c r="A68" s="14" t="s">
        <v>222</v>
      </c>
      <c r="D68" s="35">
        <v>0.25943305831142699</v>
      </c>
    </row>
    <row r="70" spans="1:4" x14ac:dyDescent="0.2">
      <c r="A70" s="14" t="s">
        <v>801</v>
      </c>
    </row>
    <row r="71" spans="1:4" x14ac:dyDescent="0.2">
      <c r="A71" s="37"/>
    </row>
    <row r="72" spans="1:4" x14ac:dyDescent="0.2">
      <c r="A72" s="38" t="s">
        <v>797</v>
      </c>
    </row>
    <row r="73" spans="1:4" x14ac:dyDescent="0.2">
      <c r="A73" s="39"/>
    </row>
    <row r="74" spans="1:4" x14ac:dyDescent="0.2">
      <c r="A74" s="40"/>
    </row>
    <row r="75" spans="1:4" x14ac:dyDescent="0.2">
      <c r="A75" s="40"/>
    </row>
    <row r="76" spans="1:4" x14ac:dyDescent="0.2">
      <c r="A76" s="40"/>
    </row>
    <row r="77" spans="1:4" x14ac:dyDescent="0.2">
      <c r="A77" s="40"/>
    </row>
    <row r="78" spans="1:4" x14ac:dyDescent="0.2">
      <c r="A78" s="40"/>
    </row>
    <row r="79" spans="1:4" x14ac:dyDescent="0.2">
      <c r="A79" s="40"/>
    </row>
    <row r="80" spans="1:4" x14ac:dyDescent="0.2">
      <c r="A80" s="40"/>
    </row>
    <row r="81" spans="1:1" x14ac:dyDescent="0.2">
      <c r="A81" s="40"/>
    </row>
    <row r="82" spans="1:1" x14ac:dyDescent="0.2">
      <c r="A82" s="40"/>
    </row>
    <row r="83" spans="1:1" x14ac:dyDescent="0.2">
      <c r="A83" s="40"/>
    </row>
    <row r="84" spans="1:1" x14ac:dyDescent="0.2">
      <c r="A84" s="40"/>
    </row>
    <row r="85" spans="1:1" x14ac:dyDescent="0.2">
      <c r="A85" s="40"/>
    </row>
    <row r="86" spans="1:1" x14ac:dyDescent="0.2">
      <c r="A86" s="38" t="s">
        <v>811</v>
      </c>
    </row>
    <row r="87" spans="1:1" x14ac:dyDescent="0.2">
      <c r="A87" s="40"/>
    </row>
    <row r="88" spans="1:1" x14ac:dyDescent="0.2">
      <c r="A88" s="38" t="s">
        <v>798</v>
      </c>
    </row>
    <row r="89" spans="1:1" x14ac:dyDescent="0.2">
      <c r="A89" s="40"/>
    </row>
    <row r="90" spans="1:1" x14ac:dyDescent="0.2">
      <c r="A90" s="40"/>
    </row>
    <row r="91" spans="1:1" x14ac:dyDescent="0.2">
      <c r="A91" s="40"/>
    </row>
    <row r="92" spans="1:1" x14ac:dyDescent="0.2">
      <c r="A92" s="40"/>
    </row>
    <row r="93" spans="1:1" x14ac:dyDescent="0.2">
      <c r="A93" s="40"/>
    </row>
    <row r="94" spans="1:1" x14ac:dyDescent="0.2">
      <c r="A94" s="40"/>
    </row>
    <row r="95" spans="1:1" x14ac:dyDescent="0.2">
      <c r="A95" s="40"/>
    </row>
    <row r="96" spans="1:1" x14ac:dyDescent="0.2">
      <c r="A96" s="40"/>
    </row>
    <row r="97" spans="1:1" x14ac:dyDescent="0.2">
      <c r="A97" s="40"/>
    </row>
    <row r="98" spans="1:1" x14ac:dyDescent="0.2">
      <c r="A98" s="40"/>
    </row>
    <row r="99" spans="1:1" x14ac:dyDescent="0.2">
      <c r="A99" s="40"/>
    </row>
    <row r="100" spans="1:1" x14ac:dyDescent="0.2">
      <c r="A100" s="40"/>
    </row>
  </sheetData>
  <mergeCells count="1">
    <mergeCell ref="A1:F1"/>
  </mergeCells>
  <conditionalFormatting sqref="F2:F3 F5:F69">
    <cfRule type="cellIs" dxfId="41" priority="2" stopIfTrue="1" operator="between">
      <formula>0.009</formula>
      <formula>-0.009</formula>
    </cfRule>
  </conditionalFormatting>
  <conditionalFormatting sqref="F70:F202">
    <cfRule type="cellIs" dxfId="40" priority="1" stopIfTrue="1" operator="between">
      <formula>0.009</formula>
      <formula>-0.009</formula>
    </cfRule>
  </conditionalFormatting>
  <hyperlinks>
    <hyperlink ref="A71"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scale="54" orientation="portrait" r:id="rId2"/>
  <headerFooter>
    <oddFooter>&amp;C&amp;1#&amp;"Calibri"&amp;10&amp;K000000PUBLIC</oddFooter>
    <evenFooter>&amp;LPUBLIC</evenFooter>
    <firstFooter>&amp;LPUBLIC</firstFooter>
  </headerFooter>
  <colBreaks count="1" manualBreakCount="1">
    <brk id="6" max="201" man="1"/>
  </col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96"/>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42578125" style="7" bestFit="1" customWidth="1"/>
    <col min="5" max="5" width="23" style="10" customWidth="1"/>
    <col min="6" max="6" width="13.5703125" style="11" bestFit="1" customWidth="1"/>
    <col min="7" max="16384" width="9.140625" style="7"/>
  </cols>
  <sheetData>
    <row r="1" spans="1:6" s="1" customFormat="1" ht="15" x14ac:dyDescent="0.2">
      <c r="A1" s="86" t="s">
        <v>20</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288</v>
      </c>
      <c r="D4" s="13" t="s">
        <v>1</v>
      </c>
      <c r="E4" s="36" t="s">
        <v>6</v>
      </c>
      <c r="F4" s="12" t="s">
        <v>3</v>
      </c>
    </row>
    <row r="5" spans="1:6" x14ac:dyDescent="0.2">
      <c r="A5" s="16" t="s">
        <v>87</v>
      </c>
      <c r="B5" s="17"/>
      <c r="C5" s="17"/>
      <c r="D5" s="17"/>
      <c r="E5" s="18"/>
      <c r="F5" s="19"/>
    </row>
    <row r="6" spans="1:6" x14ac:dyDescent="0.2">
      <c r="A6" s="20" t="s">
        <v>31</v>
      </c>
      <c r="B6" s="21"/>
      <c r="C6" s="21"/>
      <c r="D6" s="21"/>
      <c r="E6" s="22"/>
      <c r="F6" s="23"/>
    </row>
    <row r="7" spans="1:6" x14ac:dyDescent="0.2">
      <c r="A7" s="21" t="s">
        <v>100</v>
      </c>
      <c r="B7" s="21" t="s">
        <v>99</v>
      </c>
      <c r="C7" s="21" t="s">
        <v>101</v>
      </c>
      <c r="D7" s="24">
        <v>550000</v>
      </c>
      <c r="E7" s="22">
        <v>10162.35</v>
      </c>
      <c r="F7" s="23">
        <v>8.8430293648476894</v>
      </c>
    </row>
    <row r="8" spans="1:6" x14ac:dyDescent="0.2">
      <c r="A8" s="21" t="s">
        <v>92</v>
      </c>
      <c r="B8" s="21" t="s">
        <v>91</v>
      </c>
      <c r="C8" s="21" t="s">
        <v>90</v>
      </c>
      <c r="D8" s="24">
        <v>940000</v>
      </c>
      <c r="E8" s="22">
        <v>8102.8</v>
      </c>
      <c r="F8" s="23">
        <v>7.0508591356809998</v>
      </c>
    </row>
    <row r="9" spans="1:6" x14ac:dyDescent="0.2">
      <c r="A9" s="21" t="s">
        <v>97</v>
      </c>
      <c r="B9" s="21" t="s">
        <v>96</v>
      </c>
      <c r="C9" s="21" t="s">
        <v>98</v>
      </c>
      <c r="D9" s="24">
        <v>825000</v>
      </c>
      <c r="E9" s="22">
        <v>6599.1750000000002</v>
      </c>
      <c r="F9" s="23">
        <v>5.7424412964293401</v>
      </c>
    </row>
    <row r="10" spans="1:6" x14ac:dyDescent="0.2">
      <c r="A10" s="21" t="s">
        <v>118</v>
      </c>
      <c r="B10" s="21" t="s">
        <v>117</v>
      </c>
      <c r="C10" s="21" t="s">
        <v>119</v>
      </c>
      <c r="D10" s="24">
        <v>3600000</v>
      </c>
      <c r="E10" s="22">
        <v>5747.4</v>
      </c>
      <c r="F10" s="23">
        <v>5.0012474448848501</v>
      </c>
    </row>
    <row r="11" spans="1:6" x14ac:dyDescent="0.2">
      <c r="A11" s="21" t="s">
        <v>108</v>
      </c>
      <c r="B11" s="21" t="s">
        <v>107</v>
      </c>
      <c r="C11" s="21" t="s">
        <v>109</v>
      </c>
      <c r="D11" s="24">
        <v>230000</v>
      </c>
      <c r="E11" s="22">
        <v>5468.8249999999998</v>
      </c>
      <c r="F11" s="23">
        <v>4.7588382673508702</v>
      </c>
    </row>
    <row r="12" spans="1:6" x14ac:dyDescent="0.2">
      <c r="A12" s="21" t="s">
        <v>607</v>
      </c>
      <c r="B12" s="21" t="s">
        <v>606</v>
      </c>
      <c r="C12" s="21" t="s">
        <v>150</v>
      </c>
      <c r="D12" s="24">
        <v>340000</v>
      </c>
      <c r="E12" s="22">
        <v>4914.0200000000004</v>
      </c>
      <c r="F12" s="23">
        <v>4.2760604741471004</v>
      </c>
    </row>
    <row r="13" spans="1:6" x14ac:dyDescent="0.2">
      <c r="A13" s="21" t="s">
        <v>103</v>
      </c>
      <c r="B13" s="21" t="s">
        <v>102</v>
      </c>
      <c r="C13" s="21" t="s">
        <v>90</v>
      </c>
      <c r="D13" s="24">
        <v>610000</v>
      </c>
      <c r="E13" s="22">
        <v>4472.5200000000004</v>
      </c>
      <c r="F13" s="23">
        <v>3.8918779312726501</v>
      </c>
    </row>
    <row r="14" spans="1:6" x14ac:dyDescent="0.2">
      <c r="A14" s="21" t="s">
        <v>256</v>
      </c>
      <c r="B14" s="21" t="s">
        <v>255</v>
      </c>
      <c r="C14" s="21" t="s">
        <v>119</v>
      </c>
      <c r="D14" s="24">
        <v>2100000</v>
      </c>
      <c r="E14" s="22">
        <v>4456.2</v>
      </c>
      <c r="F14" s="23">
        <v>3.8776766649086301</v>
      </c>
    </row>
    <row r="15" spans="1:6" x14ac:dyDescent="0.2">
      <c r="A15" s="21" t="s">
        <v>111</v>
      </c>
      <c r="B15" s="21" t="s">
        <v>110</v>
      </c>
      <c r="C15" s="21" t="s">
        <v>90</v>
      </c>
      <c r="D15" s="24">
        <v>830000</v>
      </c>
      <c r="E15" s="22">
        <v>4403.9799999999996</v>
      </c>
      <c r="F15" s="23">
        <v>3.83223609324634</v>
      </c>
    </row>
    <row r="16" spans="1:6" x14ac:dyDescent="0.2">
      <c r="A16" s="21" t="s">
        <v>426</v>
      </c>
      <c r="B16" s="21" t="s">
        <v>425</v>
      </c>
      <c r="C16" s="21" t="s">
        <v>396</v>
      </c>
      <c r="D16" s="24">
        <v>540000</v>
      </c>
      <c r="E16" s="22">
        <v>3487.05</v>
      </c>
      <c r="F16" s="23">
        <v>3.0343459482001802</v>
      </c>
    </row>
    <row r="17" spans="1:6" x14ac:dyDescent="0.2">
      <c r="A17" s="21" t="s">
        <v>609</v>
      </c>
      <c r="B17" s="21" t="s">
        <v>608</v>
      </c>
      <c r="C17" s="21" t="s">
        <v>364</v>
      </c>
      <c r="D17" s="24">
        <v>185000</v>
      </c>
      <c r="E17" s="22">
        <v>3432.3049999999998</v>
      </c>
      <c r="F17" s="23">
        <v>2.98670818305939</v>
      </c>
    </row>
    <row r="18" spans="1:6" x14ac:dyDescent="0.2">
      <c r="A18" s="21" t="s">
        <v>537</v>
      </c>
      <c r="B18" s="21" t="s">
        <v>536</v>
      </c>
      <c r="C18" s="21" t="s">
        <v>168</v>
      </c>
      <c r="D18" s="24">
        <v>1975000</v>
      </c>
      <c r="E18" s="22">
        <v>3014.8375000000001</v>
      </c>
      <c r="F18" s="23">
        <v>2.62343813613426</v>
      </c>
    </row>
    <row r="19" spans="1:6" x14ac:dyDescent="0.2">
      <c r="A19" s="21" t="s">
        <v>149</v>
      </c>
      <c r="B19" s="21" t="s">
        <v>148</v>
      </c>
      <c r="C19" s="21" t="s">
        <v>150</v>
      </c>
      <c r="D19" s="24">
        <v>1212983</v>
      </c>
      <c r="E19" s="22">
        <v>2948.155182</v>
      </c>
      <c r="F19" s="23">
        <v>2.5654128077220202</v>
      </c>
    </row>
    <row r="20" spans="1:6" x14ac:dyDescent="0.2">
      <c r="A20" s="21" t="s">
        <v>547</v>
      </c>
      <c r="B20" s="21" t="s">
        <v>546</v>
      </c>
      <c r="C20" s="21" t="s">
        <v>364</v>
      </c>
      <c r="D20" s="24">
        <v>400000</v>
      </c>
      <c r="E20" s="22">
        <v>2846.6</v>
      </c>
      <c r="F20" s="23">
        <v>2.4770419627325801</v>
      </c>
    </row>
    <row r="21" spans="1:6" x14ac:dyDescent="0.2">
      <c r="A21" s="21" t="s">
        <v>258</v>
      </c>
      <c r="B21" s="21" t="s">
        <v>257</v>
      </c>
      <c r="C21" s="21" t="s">
        <v>143</v>
      </c>
      <c r="D21" s="24">
        <v>600000</v>
      </c>
      <c r="E21" s="22">
        <v>2380.8000000000002</v>
      </c>
      <c r="F21" s="23">
        <v>2.0717141519264102</v>
      </c>
    </row>
    <row r="22" spans="1:6" x14ac:dyDescent="0.2">
      <c r="A22" s="21" t="s">
        <v>191</v>
      </c>
      <c r="B22" s="21" t="s">
        <v>190</v>
      </c>
      <c r="C22" s="21" t="s">
        <v>192</v>
      </c>
      <c r="D22" s="24">
        <v>190000</v>
      </c>
      <c r="E22" s="22">
        <v>2315.625</v>
      </c>
      <c r="F22" s="23">
        <v>2.0150004549120499</v>
      </c>
    </row>
    <row r="23" spans="1:6" x14ac:dyDescent="0.2">
      <c r="A23" s="21" t="s">
        <v>587</v>
      </c>
      <c r="B23" s="21" t="s">
        <v>586</v>
      </c>
      <c r="C23" s="21" t="s">
        <v>150</v>
      </c>
      <c r="D23" s="24">
        <v>330000</v>
      </c>
      <c r="E23" s="22">
        <v>2295.15</v>
      </c>
      <c r="F23" s="23">
        <v>1.9971836087843999</v>
      </c>
    </row>
    <row r="24" spans="1:6" x14ac:dyDescent="0.2">
      <c r="A24" s="21" t="s">
        <v>243</v>
      </c>
      <c r="B24" s="21" t="s">
        <v>242</v>
      </c>
      <c r="C24" s="21" t="s">
        <v>124</v>
      </c>
      <c r="D24" s="24">
        <v>2250000</v>
      </c>
      <c r="E24" s="22">
        <v>2271.375</v>
      </c>
      <c r="F24" s="23">
        <v>1.97649518306109</v>
      </c>
    </row>
    <row r="25" spans="1:6" x14ac:dyDescent="0.2">
      <c r="A25" s="21" t="s">
        <v>467</v>
      </c>
      <c r="B25" s="21" t="s">
        <v>466</v>
      </c>
      <c r="C25" s="21" t="s">
        <v>101</v>
      </c>
      <c r="D25" s="24">
        <v>105084</v>
      </c>
      <c r="E25" s="22">
        <v>2263.50936</v>
      </c>
      <c r="F25" s="23">
        <v>1.96965069477902</v>
      </c>
    </row>
    <row r="26" spans="1:6" x14ac:dyDescent="0.2">
      <c r="A26" s="21" t="s">
        <v>152</v>
      </c>
      <c r="B26" s="21" t="s">
        <v>151</v>
      </c>
      <c r="C26" s="21" t="s">
        <v>153</v>
      </c>
      <c r="D26" s="24">
        <v>25000</v>
      </c>
      <c r="E26" s="22">
        <v>2207.0374999999999</v>
      </c>
      <c r="F26" s="23">
        <v>1.92051025814108</v>
      </c>
    </row>
    <row r="27" spans="1:6" x14ac:dyDescent="0.2">
      <c r="A27" s="21" t="s">
        <v>126</v>
      </c>
      <c r="B27" s="21" t="s">
        <v>125</v>
      </c>
      <c r="C27" s="21" t="s">
        <v>127</v>
      </c>
      <c r="D27" s="24">
        <v>534718</v>
      </c>
      <c r="E27" s="22">
        <v>2202.5034420000002</v>
      </c>
      <c r="F27" s="23">
        <v>1.91656483134158</v>
      </c>
    </row>
    <row r="28" spans="1:6" x14ac:dyDescent="0.2">
      <c r="A28" s="21" t="s">
        <v>615</v>
      </c>
      <c r="B28" s="21" t="s">
        <v>614</v>
      </c>
      <c r="C28" s="21" t="s">
        <v>101</v>
      </c>
      <c r="D28" s="24">
        <v>1800000</v>
      </c>
      <c r="E28" s="22">
        <v>2048.4</v>
      </c>
      <c r="F28" s="23">
        <v>1.78246777083588</v>
      </c>
    </row>
    <row r="29" spans="1:6" x14ac:dyDescent="0.2">
      <c r="A29" s="21" t="s">
        <v>448</v>
      </c>
      <c r="B29" s="21" t="s">
        <v>447</v>
      </c>
      <c r="C29" s="21" t="s">
        <v>364</v>
      </c>
      <c r="D29" s="24">
        <v>3000000</v>
      </c>
      <c r="E29" s="22">
        <v>2037</v>
      </c>
      <c r="F29" s="23">
        <v>1.77254776859631</v>
      </c>
    </row>
    <row r="30" spans="1:6" x14ac:dyDescent="0.2">
      <c r="A30" s="21" t="s">
        <v>264</v>
      </c>
      <c r="B30" s="21" t="s">
        <v>263</v>
      </c>
      <c r="C30" s="21" t="s">
        <v>156</v>
      </c>
      <c r="D30" s="24">
        <v>80000</v>
      </c>
      <c r="E30" s="22">
        <v>1932.52</v>
      </c>
      <c r="F30" s="23">
        <v>1.6816318182463199</v>
      </c>
    </row>
    <row r="31" spans="1:6" x14ac:dyDescent="0.2">
      <c r="A31" s="21" t="s">
        <v>617</v>
      </c>
      <c r="B31" s="21" t="s">
        <v>616</v>
      </c>
      <c r="C31" s="21" t="s">
        <v>127</v>
      </c>
      <c r="D31" s="24">
        <v>350000</v>
      </c>
      <c r="E31" s="22">
        <v>1914.5</v>
      </c>
      <c r="F31" s="23">
        <v>1.6659512533027201</v>
      </c>
    </row>
    <row r="32" spans="1:6" x14ac:dyDescent="0.2">
      <c r="A32" s="21" t="s">
        <v>652</v>
      </c>
      <c r="B32" s="21" t="s">
        <v>651</v>
      </c>
      <c r="C32" s="21" t="s">
        <v>150</v>
      </c>
      <c r="D32" s="24">
        <v>1200000</v>
      </c>
      <c r="E32" s="22">
        <v>1884</v>
      </c>
      <c r="F32" s="23">
        <v>1.6394108964337</v>
      </c>
    </row>
    <row r="33" spans="1:9" x14ac:dyDescent="0.2">
      <c r="A33" s="21" t="s">
        <v>440</v>
      </c>
      <c r="B33" s="21" t="s">
        <v>439</v>
      </c>
      <c r="C33" s="21" t="s">
        <v>150</v>
      </c>
      <c r="D33" s="24">
        <v>234853</v>
      </c>
      <c r="E33" s="22">
        <v>1875.4186319999999</v>
      </c>
      <c r="F33" s="23">
        <v>1.63194359908471</v>
      </c>
    </row>
    <row r="34" spans="1:9" x14ac:dyDescent="0.2">
      <c r="A34" s="21" t="s">
        <v>557</v>
      </c>
      <c r="B34" s="21" t="s">
        <v>556</v>
      </c>
      <c r="C34" s="21" t="s">
        <v>150</v>
      </c>
      <c r="D34" s="24">
        <v>155000</v>
      </c>
      <c r="E34" s="22">
        <v>1853.5675000000001</v>
      </c>
      <c r="F34" s="23">
        <v>1.61292927642005</v>
      </c>
    </row>
    <row r="35" spans="1:9" x14ac:dyDescent="0.2">
      <c r="A35" s="21" t="s">
        <v>545</v>
      </c>
      <c r="B35" s="21" t="s">
        <v>544</v>
      </c>
      <c r="C35" s="21" t="s">
        <v>513</v>
      </c>
      <c r="D35" s="24">
        <v>775210</v>
      </c>
      <c r="E35" s="22">
        <v>1827.1699699999999</v>
      </c>
      <c r="F35" s="23">
        <v>1.58995878898856</v>
      </c>
    </row>
    <row r="36" spans="1:9" x14ac:dyDescent="0.2">
      <c r="A36" s="21" t="s">
        <v>281</v>
      </c>
      <c r="B36" s="21" t="s">
        <v>280</v>
      </c>
      <c r="C36" s="21" t="s">
        <v>282</v>
      </c>
      <c r="D36" s="24">
        <v>1400000</v>
      </c>
      <c r="E36" s="22">
        <v>1775.2</v>
      </c>
      <c r="F36" s="23">
        <v>1.54473578734029</v>
      </c>
    </row>
    <row r="37" spans="1:9" x14ac:dyDescent="0.2">
      <c r="A37" s="21" t="s">
        <v>463</v>
      </c>
      <c r="B37" s="21" t="s">
        <v>462</v>
      </c>
      <c r="C37" s="21" t="s">
        <v>156</v>
      </c>
      <c r="D37" s="24">
        <v>240000</v>
      </c>
      <c r="E37" s="22">
        <v>1404.24</v>
      </c>
      <c r="F37" s="23">
        <v>1.2219354337622399</v>
      </c>
    </row>
    <row r="38" spans="1:9" x14ac:dyDescent="0.2">
      <c r="A38" s="21" t="s">
        <v>167</v>
      </c>
      <c r="B38" s="21" t="s">
        <v>166</v>
      </c>
      <c r="C38" s="21" t="s">
        <v>168</v>
      </c>
      <c r="D38" s="24">
        <v>60000</v>
      </c>
      <c r="E38" s="22">
        <v>1276.68</v>
      </c>
      <c r="F38" s="23">
        <v>1.1109358297553</v>
      </c>
    </row>
    <row r="39" spans="1:9" x14ac:dyDescent="0.2">
      <c r="A39" s="21" t="s">
        <v>260</v>
      </c>
      <c r="B39" s="21" t="s">
        <v>259</v>
      </c>
      <c r="C39" s="21" t="s">
        <v>150</v>
      </c>
      <c r="D39" s="24">
        <v>232839</v>
      </c>
      <c r="E39" s="22">
        <v>1093.1791049999999</v>
      </c>
      <c r="F39" s="23">
        <v>0.95125782191647701</v>
      </c>
    </row>
    <row r="40" spans="1:9" x14ac:dyDescent="0.2">
      <c r="A40" s="21" t="s">
        <v>654</v>
      </c>
      <c r="B40" s="21" t="s">
        <v>653</v>
      </c>
      <c r="C40" s="21" t="s">
        <v>396</v>
      </c>
      <c r="D40" s="24">
        <v>925000</v>
      </c>
      <c r="E40" s="22">
        <v>874.58749999999998</v>
      </c>
      <c r="F40" s="23">
        <v>0.76104473321906096</v>
      </c>
    </row>
    <row r="41" spans="1:9" x14ac:dyDescent="0.2">
      <c r="A41" s="21" t="s">
        <v>480</v>
      </c>
      <c r="B41" s="21" t="s">
        <v>479</v>
      </c>
      <c r="C41" s="21" t="s">
        <v>150</v>
      </c>
      <c r="D41" s="24">
        <v>141562</v>
      </c>
      <c r="E41" s="22">
        <v>804.77997000000005</v>
      </c>
      <c r="F41" s="23">
        <v>0.70029992147005804</v>
      </c>
    </row>
    <row r="42" spans="1:9" x14ac:dyDescent="0.2">
      <c r="A42" s="21" t="s">
        <v>155</v>
      </c>
      <c r="B42" s="21" t="s">
        <v>154</v>
      </c>
      <c r="C42" s="21" t="s">
        <v>156</v>
      </c>
      <c r="D42" s="24">
        <v>445</v>
      </c>
      <c r="E42" s="22">
        <v>27.835194999999999</v>
      </c>
      <c r="F42" s="23">
        <v>2.42215084858582E-2</v>
      </c>
    </row>
    <row r="43" spans="1:9" x14ac:dyDescent="0.2">
      <c r="A43" s="20" t="s">
        <v>32</v>
      </c>
      <c r="B43" s="20"/>
      <c r="C43" s="20"/>
      <c r="D43" s="20"/>
      <c r="E43" s="25">
        <f>SUM(E7:E42)</f>
        <v>108621.29585600001</v>
      </c>
      <c r="F43" s="26">
        <f>SUM(F7:F42)</f>
        <v>94.519605101420041</v>
      </c>
      <c r="G43" s="14"/>
      <c r="H43" s="14"/>
      <c r="I43" s="14"/>
    </row>
    <row r="44" spans="1:9" x14ac:dyDescent="0.2">
      <c r="A44" s="21"/>
      <c r="B44" s="21"/>
      <c r="C44" s="21"/>
      <c r="D44" s="21"/>
      <c r="E44" s="22"/>
      <c r="F44" s="23"/>
    </row>
    <row r="45" spans="1:9" x14ac:dyDescent="0.2">
      <c r="A45" s="20" t="s">
        <v>34</v>
      </c>
      <c r="B45" s="20"/>
      <c r="C45" s="20"/>
      <c r="D45" s="20"/>
      <c r="E45" s="25">
        <f>E43</f>
        <v>108621.29585600001</v>
      </c>
      <c r="F45" s="26">
        <f>F43</f>
        <v>94.519605101420041</v>
      </c>
      <c r="G45" s="14"/>
      <c r="H45" s="14"/>
      <c r="I45" s="14"/>
    </row>
    <row r="46" spans="1:9" x14ac:dyDescent="0.2">
      <c r="A46" s="20"/>
      <c r="B46" s="20"/>
      <c r="C46" s="20"/>
      <c r="D46" s="20"/>
      <c r="E46" s="25"/>
      <c r="F46" s="26"/>
      <c r="G46" s="14"/>
      <c r="H46" s="14"/>
      <c r="I46" s="14"/>
    </row>
    <row r="47" spans="1:9" x14ac:dyDescent="0.2">
      <c r="A47" s="20" t="s">
        <v>36</v>
      </c>
      <c r="B47" s="20"/>
      <c r="C47" s="20"/>
      <c r="D47" s="20"/>
      <c r="E47" s="25">
        <f>E49-(E43)</f>
        <v>6298.0330381999956</v>
      </c>
      <c r="F47" s="26">
        <f>F49-(F43)</f>
        <v>5.4803948985799593</v>
      </c>
      <c r="G47" s="14"/>
      <c r="H47" s="14"/>
      <c r="I47" s="14"/>
    </row>
    <row r="48" spans="1:9" x14ac:dyDescent="0.2">
      <c r="A48" s="20"/>
      <c r="B48" s="20"/>
      <c r="C48" s="20"/>
      <c r="D48" s="20"/>
      <c r="E48" s="25"/>
      <c r="F48" s="26"/>
      <c r="G48" s="14"/>
      <c r="H48" s="14"/>
      <c r="I48" s="14"/>
    </row>
    <row r="49" spans="1:9" x14ac:dyDescent="0.2">
      <c r="A49" s="27" t="s">
        <v>35</v>
      </c>
      <c r="B49" s="27"/>
      <c r="C49" s="27"/>
      <c r="D49" s="27"/>
      <c r="E49" s="28">
        <v>114919.32889420001</v>
      </c>
      <c r="F49" s="29">
        <v>100</v>
      </c>
      <c r="G49" s="14"/>
      <c r="H49" s="14"/>
      <c r="I49" s="14"/>
    </row>
    <row r="52" spans="1:9" x14ac:dyDescent="0.2">
      <c r="A52" s="14" t="s">
        <v>38</v>
      </c>
    </row>
    <row r="53" spans="1:9" x14ac:dyDescent="0.2">
      <c r="A53" s="14" t="s">
        <v>39</v>
      </c>
    </row>
    <row r="54" spans="1:9" x14ac:dyDescent="0.2">
      <c r="A54" s="14" t="s">
        <v>40</v>
      </c>
      <c r="B54" s="14"/>
      <c r="C54" s="30" t="s">
        <v>42</v>
      </c>
      <c r="D54" s="14" t="s">
        <v>41</v>
      </c>
    </row>
    <row r="55" spans="1:9" x14ac:dyDescent="0.2">
      <c r="A55" s="7" t="s">
        <v>78</v>
      </c>
      <c r="C55" s="31">
        <v>62.676299999999998</v>
      </c>
      <c r="D55" s="31">
        <v>67.020099999999999</v>
      </c>
    </row>
    <row r="56" spans="1:9" x14ac:dyDescent="0.2">
      <c r="A56" s="7" t="s">
        <v>80</v>
      </c>
      <c r="C56" s="31">
        <v>25.2531</v>
      </c>
      <c r="D56" s="31">
        <v>27.003299999999999</v>
      </c>
    </row>
    <row r="57" spans="1:9" x14ac:dyDescent="0.2">
      <c r="A57" s="7" t="s">
        <v>79</v>
      </c>
      <c r="C57" s="31">
        <v>69.637699999999995</v>
      </c>
      <c r="D57" s="31">
        <v>74.839600000000004</v>
      </c>
    </row>
    <row r="58" spans="1:9" x14ac:dyDescent="0.2">
      <c r="A58" s="7" t="s">
        <v>81</v>
      </c>
      <c r="C58" s="31">
        <v>29.6282</v>
      </c>
      <c r="D58" s="31">
        <v>31.84</v>
      </c>
    </row>
    <row r="60" spans="1:9" x14ac:dyDescent="0.2">
      <c r="A60" s="7" t="s">
        <v>43</v>
      </c>
    </row>
    <row r="62" spans="1:9" x14ac:dyDescent="0.2">
      <c r="A62" s="14" t="s">
        <v>44</v>
      </c>
      <c r="D62" s="30" t="s">
        <v>45</v>
      </c>
    </row>
    <row r="64" spans="1:9" x14ac:dyDescent="0.2">
      <c r="A64" s="14" t="s">
        <v>222</v>
      </c>
      <c r="D64" s="35">
        <v>9.3524396967159806E-2</v>
      </c>
    </row>
    <row r="66" spans="1:1" x14ac:dyDescent="0.2">
      <c r="A66" s="14" t="s">
        <v>801</v>
      </c>
    </row>
    <row r="67" spans="1:1" x14ac:dyDescent="0.2">
      <c r="A67" s="37"/>
    </row>
    <row r="68" spans="1:1" x14ac:dyDescent="0.2">
      <c r="A68" s="38" t="s">
        <v>797</v>
      </c>
    </row>
    <row r="69" spans="1:1" x14ac:dyDescent="0.2">
      <c r="A69" s="39"/>
    </row>
    <row r="70" spans="1:1" x14ac:dyDescent="0.2">
      <c r="A70" s="40"/>
    </row>
    <row r="71" spans="1:1" x14ac:dyDescent="0.2">
      <c r="A71" s="40"/>
    </row>
    <row r="72" spans="1:1" x14ac:dyDescent="0.2">
      <c r="A72" s="40"/>
    </row>
    <row r="73" spans="1:1" x14ac:dyDescent="0.2">
      <c r="A73" s="40"/>
    </row>
    <row r="74" spans="1:1" x14ac:dyDescent="0.2">
      <c r="A74" s="40"/>
    </row>
    <row r="75" spans="1:1" x14ac:dyDescent="0.2">
      <c r="A75" s="40"/>
    </row>
    <row r="76" spans="1:1" x14ac:dyDescent="0.2">
      <c r="A76" s="40"/>
    </row>
    <row r="77" spans="1:1" x14ac:dyDescent="0.2">
      <c r="A77" s="40"/>
    </row>
    <row r="78" spans="1:1" x14ac:dyDescent="0.2">
      <c r="A78" s="40"/>
    </row>
    <row r="79" spans="1:1" x14ac:dyDescent="0.2">
      <c r="A79" s="40"/>
    </row>
    <row r="80" spans="1:1" x14ac:dyDescent="0.2">
      <c r="A80" s="40"/>
    </row>
    <row r="81" spans="1:1" x14ac:dyDescent="0.2">
      <c r="A81" s="40"/>
    </row>
    <row r="82" spans="1:1" x14ac:dyDescent="0.2">
      <c r="A82" s="38" t="s">
        <v>812</v>
      </c>
    </row>
    <row r="83" spans="1:1" x14ac:dyDescent="0.2">
      <c r="A83" s="40"/>
    </row>
    <row r="84" spans="1:1" x14ac:dyDescent="0.2">
      <c r="A84" s="38" t="s">
        <v>798</v>
      </c>
    </row>
    <row r="85" spans="1:1" x14ac:dyDescent="0.2">
      <c r="A85" s="40"/>
    </row>
    <row r="86" spans="1:1" x14ac:dyDescent="0.2">
      <c r="A86" s="40"/>
    </row>
    <row r="87" spans="1:1" x14ac:dyDescent="0.2">
      <c r="A87" s="40"/>
    </row>
    <row r="88" spans="1:1" x14ac:dyDescent="0.2">
      <c r="A88" s="40"/>
    </row>
    <row r="89" spans="1:1" x14ac:dyDescent="0.2">
      <c r="A89" s="40"/>
    </row>
    <row r="90" spans="1:1" x14ac:dyDescent="0.2">
      <c r="A90" s="40"/>
    </row>
    <row r="91" spans="1:1" x14ac:dyDescent="0.2">
      <c r="A91" s="40"/>
    </row>
    <row r="92" spans="1:1" x14ac:dyDescent="0.2">
      <c r="A92" s="40"/>
    </row>
    <row r="93" spans="1:1" x14ac:dyDescent="0.2">
      <c r="A93" s="40"/>
    </row>
    <row r="94" spans="1:1" x14ac:dyDescent="0.2">
      <c r="A94" s="40"/>
    </row>
    <row r="95" spans="1:1" x14ac:dyDescent="0.2">
      <c r="A95" s="40"/>
    </row>
    <row r="96" spans="1:1" x14ac:dyDescent="0.2">
      <c r="A96" s="40"/>
    </row>
  </sheetData>
  <mergeCells count="1">
    <mergeCell ref="A1:F1"/>
  </mergeCells>
  <conditionalFormatting sqref="F2:F3 F5:F65">
    <cfRule type="cellIs" dxfId="39" priority="2" stopIfTrue="1" operator="between">
      <formula>0.009</formula>
      <formula>-0.009</formula>
    </cfRule>
  </conditionalFormatting>
  <conditionalFormatting sqref="F66:F198">
    <cfRule type="cellIs" dxfId="38" priority="1" stopIfTrue="1" operator="between">
      <formula>0.009</formula>
      <formula>-0.009</formula>
    </cfRule>
  </conditionalFormatting>
  <hyperlinks>
    <hyperlink ref="A67"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scale="55" orientation="portrait" r:id="rId2"/>
  <headerFooter>
    <oddFooter>&amp;C&amp;1#&amp;"Calibri"&amp;10&amp;K000000PUBLIC</oddFooter>
    <evenFooter>&amp;LPUBLIC</evenFooter>
    <firstFooter>&amp;LPUBLIC</firstFooter>
  </headerFooter>
  <colBreaks count="1" manualBreakCount="1">
    <brk id="6" max="197" man="1"/>
  </col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20"/>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9.5703125" style="7" bestFit="1" customWidth="1"/>
    <col min="3" max="3" width="25.5703125" style="7" bestFit="1" customWidth="1"/>
    <col min="4" max="4" width="15.42578125" style="7" bestFit="1" customWidth="1"/>
    <col min="5" max="5" width="23" style="10" customWidth="1"/>
    <col min="6" max="6" width="14.7109375" style="11" bestFit="1" customWidth="1"/>
    <col min="7" max="16384" width="9.140625" style="7"/>
  </cols>
  <sheetData>
    <row r="1" spans="1:6" s="1" customFormat="1" ht="15" x14ac:dyDescent="0.2">
      <c r="A1" s="86" t="s">
        <v>21</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288</v>
      </c>
      <c r="D4" s="13" t="s">
        <v>1</v>
      </c>
      <c r="E4" s="36" t="s">
        <v>6</v>
      </c>
      <c r="F4" s="12" t="s">
        <v>3</v>
      </c>
    </row>
    <row r="5" spans="1:6" x14ac:dyDescent="0.2">
      <c r="A5" s="16" t="s">
        <v>87</v>
      </c>
      <c r="B5" s="17"/>
      <c r="C5" s="17"/>
      <c r="D5" s="17"/>
      <c r="E5" s="18"/>
      <c r="F5" s="19"/>
    </row>
    <row r="6" spans="1:6" x14ac:dyDescent="0.2">
      <c r="A6" s="20" t="s">
        <v>31</v>
      </c>
      <c r="B6" s="21"/>
      <c r="C6" s="21"/>
      <c r="D6" s="21"/>
      <c r="E6" s="22"/>
      <c r="F6" s="23"/>
    </row>
    <row r="7" spans="1:6" x14ac:dyDescent="0.2">
      <c r="A7" s="21" t="s">
        <v>92</v>
      </c>
      <c r="B7" s="21" t="s">
        <v>91</v>
      </c>
      <c r="C7" s="21" t="s">
        <v>90</v>
      </c>
      <c r="D7" s="24">
        <v>124472</v>
      </c>
      <c r="E7" s="22">
        <v>1072.9486400000001</v>
      </c>
      <c r="F7" s="23">
        <v>4.2692322592935303</v>
      </c>
    </row>
    <row r="8" spans="1:6" x14ac:dyDescent="0.2">
      <c r="A8" s="21" t="s">
        <v>89</v>
      </c>
      <c r="B8" s="21" t="s">
        <v>88</v>
      </c>
      <c r="C8" s="21" t="s">
        <v>90</v>
      </c>
      <c r="D8" s="24">
        <v>46047</v>
      </c>
      <c r="E8" s="22">
        <v>654.4890345</v>
      </c>
      <c r="F8" s="23">
        <v>2.6041933371957802</v>
      </c>
    </row>
    <row r="9" spans="1:6" x14ac:dyDescent="0.2">
      <c r="A9" s="21" t="s">
        <v>214</v>
      </c>
      <c r="B9" s="21" t="s">
        <v>213</v>
      </c>
      <c r="C9" s="21" t="s">
        <v>90</v>
      </c>
      <c r="D9" s="24">
        <v>24486</v>
      </c>
      <c r="E9" s="22">
        <v>445.44931200000002</v>
      </c>
      <c r="F9" s="23">
        <v>1.77243020007976</v>
      </c>
    </row>
    <row r="10" spans="1:6" x14ac:dyDescent="0.2">
      <c r="A10" s="21" t="s">
        <v>611</v>
      </c>
      <c r="B10" s="21" t="s">
        <v>610</v>
      </c>
      <c r="C10" s="21" t="s">
        <v>163</v>
      </c>
      <c r="D10" s="24">
        <v>74300</v>
      </c>
      <c r="E10" s="22">
        <v>394.12434999999999</v>
      </c>
      <c r="F10" s="23">
        <v>1.56820962948711</v>
      </c>
    </row>
    <row r="11" spans="1:6" x14ac:dyDescent="0.2">
      <c r="A11" s="21" t="s">
        <v>100</v>
      </c>
      <c r="B11" s="21" t="s">
        <v>99</v>
      </c>
      <c r="C11" s="21" t="s">
        <v>101</v>
      </c>
      <c r="D11" s="24">
        <v>21299</v>
      </c>
      <c r="E11" s="22">
        <v>393.54162300000002</v>
      </c>
      <c r="F11" s="23">
        <v>1.5658909752533301</v>
      </c>
    </row>
    <row r="12" spans="1:6" x14ac:dyDescent="0.2">
      <c r="A12" s="21" t="s">
        <v>656</v>
      </c>
      <c r="B12" s="21" t="s">
        <v>655</v>
      </c>
      <c r="C12" s="21" t="s">
        <v>405</v>
      </c>
      <c r="D12" s="24">
        <v>44932</v>
      </c>
      <c r="E12" s="22">
        <v>360.73656199999999</v>
      </c>
      <c r="F12" s="23">
        <v>1.4353605663706701</v>
      </c>
    </row>
    <row r="13" spans="1:6" x14ac:dyDescent="0.2">
      <c r="A13" s="21" t="s">
        <v>400</v>
      </c>
      <c r="B13" s="21" t="s">
        <v>399</v>
      </c>
      <c r="C13" s="21" t="s">
        <v>173</v>
      </c>
      <c r="D13" s="24">
        <v>9974</v>
      </c>
      <c r="E13" s="22">
        <v>273.72146900000001</v>
      </c>
      <c r="F13" s="23">
        <v>1.0891299750526899</v>
      </c>
    </row>
    <row r="14" spans="1:6" x14ac:dyDescent="0.2">
      <c r="A14" s="21" t="s">
        <v>129</v>
      </c>
      <c r="B14" s="21" t="s">
        <v>128</v>
      </c>
      <c r="C14" s="21" t="s">
        <v>130</v>
      </c>
      <c r="D14" s="24">
        <v>31928</v>
      </c>
      <c r="E14" s="22">
        <v>268.92954400000002</v>
      </c>
      <c r="F14" s="23">
        <v>1.07006304115535</v>
      </c>
    </row>
    <row r="15" spans="1:6" x14ac:dyDescent="0.2">
      <c r="A15" s="21" t="s">
        <v>160</v>
      </c>
      <c r="B15" s="21" t="s">
        <v>159</v>
      </c>
      <c r="C15" s="21" t="s">
        <v>138</v>
      </c>
      <c r="D15" s="24">
        <v>413645</v>
      </c>
      <c r="E15" s="22">
        <v>257.90765750000003</v>
      </c>
      <c r="F15" s="23">
        <v>1.0262072668434801</v>
      </c>
    </row>
    <row r="16" spans="1:6" x14ac:dyDescent="0.2">
      <c r="A16" s="21" t="s">
        <v>543</v>
      </c>
      <c r="B16" s="21" t="s">
        <v>542</v>
      </c>
      <c r="C16" s="21" t="s">
        <v>396</v>
      </c>
      <c r="D16" s="24">
        <v>27579</v>
      </c>
      <c r="E16" s="22">
        <v>253.12006199999999</v>
      </c>
      <c r="F16" s="23">
        <v>1.0071575599040601</v>
      </c>
    </row>
    <row r="17" spans="1:9" x14ac:dyDescent="0.2">
      <c r="A17" s="21" t="s">
        <v>108</v>
      </c>
      <c r="B17" s="21" t="s">
        <v>107</v>
      </c>
      <c r="C17" s="21" t="s">
        <v>109</v>
      </c>
      <c r="D17" s="24">
        <v>5444</v>
      </c>
      <c r="E17" s="22">
        <v>129.44470999999999</v>
      </c>
      <c r="F17" s="23">
        <v>0.51505683601676999</v>
      </c>
    </row>
    <row r="18" spans="1:9" x14ac:dyDescent="0.2">
      <c r="A18" s="21" t="s">
        <v>165</v>
      </c>
      <c r="B18" s="21" t="s">
        <v>164</v>
      </c>
      <c r="C18" s="21" t="s">
        <v>153</v>
      </c>
      <c r="D18" s="24">
        <v>30740</v>
      </c>
      <c r="E18" s="22">
        <v>124.37403999999999</v>
      </c>
      <c r="F18" s="23">
        <v>0.49488078365676902</v>
      </c>
    </row>
    <row r="19" spans="1:9" x14ac:dyDescent="0.2">
      <c r="A19" s="21" t="s">
        <v>298</v>
      </c>
      <c r="B19" s="21" t="s">
        <v>297</v>
      </c>
      <c r="C19" s="21" t="s">
        <v>192</v>
      </c>
      <c r="D19" s="24">
        <v>21574</v>
      </c>
      <c r="E19" s="22">
        <v>112.86438099999999</v>
      </c>
      <c r="F19" s="23">
        <v>0.449084176378094</v>
      </c>
    </row>
    <row r="20" spans="1:9" x14ac:dyDescent="0.2">
      <c r="A20" s="21" t="s">
        <v>658</v>
      </c>
      <c r="B20" s="21" t="s">
        <v>657</v>
      </c>
      <c r="C20" s="21" t="s">
        <v>127</v>
      </c>
      <c r="D20" s="24">
        <v>3617</v>
      </c>
      <c r="E20" s="22">
        <v>94.293381499999995</v>
      </c>
      <c r="F20" s="23">
        <v>0.37519069518338899</v>
      </c>
    </row>
    <row r="21" spans="1:9" x14ac:dyDescent="0.2">
      <c r="A21" s="21" t="s">
        <v>296</v>
      </c>
      <c r="B21" s="21" t="s">
        <v>295</v>
      </c>
      <c r="C21" s="21" t="s">
        <v>95</v>
      </c>
      <c r="D21" s="24">
        <v>1977</v>
      </c>
      <c r="E21" s="22">
        <v>59.399953500000002</v>
      </c>
      <c r="F21" s="23">
        <v>0.23635073313736199</v>
      </c>
    </row>
    <row r="22" spans="1:9" x14ac:dyDescent="0.2">
      <c r="A22" s="20" t="s">
        <v>32</v>
      </c>
      <c r="B22" s="20"/>
      <c r="C22" s="20"/>
      <c r="D22" s="20"/>
      <c r="E22" s="25">
        <f>SUM(E7:E21)</f>
        <v>4895.3447200000001</v>
      </c>
      <c r="F22" s="26">
        <f>SUM(F7:F21)</f>
        <v>19.478438035008139</v>
      </c>
      <c r="G22" s="14"/>
      <c r="H22" s="14"/>
      <c r="I22" s="14"/>
    </row>
    <row r="23" spans="1:9" x14ac:dyDescent="0.2">
      <c r="A23" s="21"/>
      <c r="B23" s="21"/>
      <c r="C23" s="21"/>
      <c r="D23" s="21"/>
      <c r="E23" s="22"/>
      <c r="F23" s="23"/>
    </row>
    <row r="24" spans="1:9" x14ac:dyDescent="0.2">
      <c r="A24" s="20" t="s">
        <v>308</v>
      </c>
      <c r="B24" s="21"/>
      <c r="C24" s="21"/>
      <c r="D24" s="21"/>
      <c r="E24" s="22"/>
      <c r="F24" s="23"/>
    </row>
    <row r="25" spans="1:9" x14ac:dyDescent="0.2">
      <c r="A25" s="21" t="s">
        <v>660</v>
      </c>
      <c r="B25" s="21" t="s">
        <v>659</v>
      </c>
      <c r="C25" s="21" t="s">
        <v>321</v>
      </c>
      <c r="D25" s="24">
        <v>190714</v>
      </c>
      <c r="E25" s="22">
        <v>2060.9228589999998</v>
      </c>
      <c r="F25" s="23">
        <v>8.2003537033778802</v>
      </c>
    </row>
    <row r="26" spans="1:9" x14ac:dyDescent="0.2">
      <c r="A26" s="21" t="s">
        <v>357</v>
      </c>
      <c r="B26" s="21" t="s">
        <v>356</v>
      </c>
      <c r="C26" s="21" t="s">
        <v>321</v>
      </c>
      <c r="D26" s="24">
        <v>62858</v>
      </c>
      <c r="E26" s="22">
        <v>1893.745854</v>
      </c>
      <c r="F26" s="23">
        <v>7.5351611339012301</v>
      </c>
    </row>
    <row r="27" spans="1:9" x14ac:dyDescent="0.2">
      <c r="A27" s="21" t="s">
        <v>662</v>
      </c>
      <c r="B27" s="21" t="s">
        <v>661</v>
      </c>
      <c r="C27" s="21" t="s">
        <v>163</v>
      </c>
      <c r="D27" s="24">
        <v>185400</v>
      </c>
      <c r="E27" s="22">
        <v>1257.621881</v>
      </c>
      <c r="F27" s="23">
        <v>5.0040418564290396</v>
      </c>
    </row>
    <row r="28" spans="1:9" x14ac:dyDescent="0.2">
      <c r="A28" s="21" t="s">
        <v>368</v>
      </c>
      <c r="B28" s="21" t="s">
        <v>367</v>
      </c>
      <c r="C28" s="21" t="s">
        <v>95</v>
      </c>
      <c r="D28" s="24">
        <v>43400</v>
      </c>
      <c r="E28" s="22">
        <v>1198.269912</v>
      </c>
      <c r="F28" s="23">
        <v>4.7678820522585497</v>
      </c>
    </row>
    <row r="29" spans="1:9" x14ac:dyDescent="0.2">
      <c r="A29" s="21" t="s">
        <v>366</v>
      </c>
      <c r="B29" s="21" t="s">
        <v>365</v>
      </c>
      <c r="C29" s="21" t="s">
        <v>138</v>
      </c>
      <c r="D29" s="24">
        <v>129404</v>
      </c>
      <c r="E29" s="22">
        <v>1045.428956</v>
      </c>
      <c r="F29" s="23">
        <v>4.1597322158447003</v>
      </c>
    </row>
    <row r="30" spans="1:9" x14ac:dyDescent="0.2">
      <c r="A30" s="21" t="s">
        <v>664</v>
      </c>
      <c r="B30" s="21" t="s">
        <v>663</v>
      </c>
      <c r="C30" s="21" t="s">
        <v>90</v>
      </c>
      <c r="D30" s="24">
        <v>1984545</v>
      </c>
      <c r="E30" s="22">
        <v>906.55895559999999</v>
      </c>
      <c r="F30" s="23">
        <v>3.60717241619224</v>
      </c>
    </row>
    <row r="31" spans="1:9" x14ac:dyDescent="0.2">
      <c r="A31" s="21" t="s">
        <v>383</v>
      </c>
      <c r="B31" s="21" t="s">
        <v>382</v>
      </c>
      <c r="C31" s="21" t="s">
        <v>138</v>
      </c>
      <c r="D31" s="24">
        <v>36612</v>
      </c>
      <c r="E31" s="22">
        <v>753.58700739999995</v>
      </c>
      <c r="F31" s="23">
        <v>2.9985013655234698</v>
      </c>
    </row>
    <row r="32" spans="1:9" x14ac:dyDescent="0.2">
      <c r="A32" s="21" t="s">
        <v>666</v>
      </c>
      <c r="B32" s="21" t="s">
        <v>665</v>
      </c>
      <c r="C32" s="21" t="s">
        <v>90</v>
      </c>
      <c r="D32" s="24">
        <v>39500</v>
      </c>
      <c r="E32" s="22">
        <v>748.61557570000002</v>
      </c>
      <c r="F32" s="23">
        <v>2.9787201795493599</v>
      </c>
    </row>
    <row r="33" spans="1:6" x14ac:dyDescent="0.2">
      <c r="A33" s="21" t="s">
        <v>668</v>
      </c>
      <c r="B33" s="21" t="s">
        <v>667</v>
      </c>
      <c r="C33" s="21" t="s">
        <v>138</v>
      </c>
      <c r="D33" s="24">
        <v>39800</v>
      </c>
      <c r="E33" s="22">
        <v>683.08399369999995</v>
      </c>
      <c r="F33" s="23">
        <v>2.71797187022027</v>
      </c>
    </row>
    <row r="34" spans="1:6" x14ac:dyDescent="0.2">
      <c r="A34" s="21" t="s">
        <v>670</v>
      </c>
      <c r="B34" s="21" t="s">
        <v>669</v>
      </c>
      <c r="C34" s="21" t="s">
        <v>130</v>
      </c>
      <c r="D34" s="24">
        <v>257600</v>
      </c>
      <c r="E34" s="22">
        <v>548.64116409999997</v>
      </c>
      <c r="F34" s="23">
        <v>2.18302765783092</v>
      </c>
    </row>
    <row r="35" spans="1:6" x14ac:dyDescent="0.2">
      <c r="A35" s="21" t="s">
        <v>672</v>
      </c>
      <c r="B35" s="21" t="s">
        <v>671</v>
      </c>
      <c r="C35" s="21" t="s">
        <v>673</v>
      </c>
      <c r="D35" s="24">
        <v>165000</v>
      </c>
      <c r="E35" s="22">
        <v>532.68773769999996</v>
      </c>
      <c r="F35" s="23">
        <v>2.1195494258876502</v>
      </c>
    </row>
    <row r="36" spans="1:6" x14ac:dyDescent="0.2">
      <c r="A36" s="21" t="s">
        <v>675</v>
      </c>
      <c r="B36" s="21" t="s">
        <v>674</v>
      </c>
      <c r="C36" s="21" t="s">
        <v>311</v>
      </c>
      <c r="D36" s="24">
        <v>12714</v>
      </c>
      <c r="E36" s="22">
        <v>494.95047349999999</v>
      </c>
      <c r="F36" s="23">
        <v>1.9693939201216599</v>
      </c>
    </row>
    <row r="37" spans="1:6" x14ac:dyDescent="0.2">
      <c r="A37" s="21" t="s">
        <v>677</v>
      </c>
      <c r="B37" s="21" t="s">
        <v>676</v>
      </c>
      <c r="C37" s="21" t="s">
        <v>316</v>
      </c>
      <c r="D37" s="24">
        <v>87184</v>
      </c>
      <c r="E37" s="22">
        <v>478.28223400000002</v>
      </c>
      <c r="F37" s="23">
        <v>1.9030714670925699</v>
      </c>
    </row>
    <row r="38" spans="1:6" x14ac:dyDescent="0.2">
      <c r="A38" s="21" t="s">
        <v>679</v>
      </c>
      <c r="B38" s="21" t="s">
        <v>678</v>
      </c>
      <c r="C38" s="21" t="s">
        <v>138</v>
      </c>
      <c r="D38" s="24">
        <v>56021</v>
      </c>
      <c r="E38" s="22">
        <v>440.38969329999998</v>
      </c>
      <c r="F38" s="23">
        <v>1.75229812052956</v>
      </c>
    </row>
    <row r="39" spans="1:6" x14ac:dyDescent="0.2">
      <c r="A39" s="21" t="s">
        <v>372</v>
      </c>
      <c r="B39" s="21" t="s">
        <v>371</v>
      </c>
      <c r="C39" s="21" t="s">
        <v>373</v>
      </c>
      <c r="D39" s="24">
        <v>1404</v>
      </c>
      <c r="E39" s="22">
        <v>426.97113180000002</v>
      </c>
      <c r="F39" s="23">
        <v>1.6989060442516899</v>
      </c>
    </row>
    <row r="40" spans="1:6" x14ac:dyDescent="0.2">
      <c r="A40" s="21" t="s">
        <v>681</v>
      </c>
      <c r="B40" s="21" t="s">
        <v>680</v>
      </c>
      <c r="C40" s="21" t="s">
        <v>90</v>
      </c>
      <c r="D40" s="24">
        <v>99500</v>
      </c>
      <c r="E40" s="22">
        <v>376.39743010000001</v>
      </c>
      <c r="F40" s="23">
        <v>1.49767471712169</v>
      </c>
    </row>
    <row r="41" spans="1:6" x14ac:dyDescent="0.2">
      <c r="A41" s="21" t="s">
        <v>683</v>
      </c>
      <c r="B41" s="21" t="s">
        <v>682</v>
      </c>
      <c r="C41" s="21" t="s">
        <v>127</v>
      </c>
      <c r="D41" s="24">
        <v>64700</v>
      </c>
      <c r="E41" s="22">
        <v>365.30916739999998</v>
      </c>
      <c r="F41" s="23">
        <v>1.45355483378938</v>
      </c>
    </row>
    <row r="42" spans="1:6" x14ac:dyDescent="0.2">
      <c r="A42" s="21" t="s">
        <v>685</v>
      </c>
      <c r="B42" s="21" t="s">
        <v>684</v>
      </c>
      <c r="C42" s="21" t="s">
        <v>130</v>
      </c>
      <c r="D42" s="24">
        <v>1700</v>
      </c>
      <c r="E42" s="22">
        <v>364.49538630000001</v>
      </c>
      <c r="F42" s="23">
        <v>1.4503168218337299</v>
      </c>
    </row>
    <row r="43" spans="1:6" x14ac:dyDescent="0.2">
      <c r="A43" s="21" t="s">
        <v>687</v>
      </c>
      <c r="B43" s="21" t="s">
        <v>686</v>
      </c>
      <c r="C43" s="21" t="s">
        <v>321</v>
      </c>
      <c r="D43" s="24">
        <v>7216</v>
      </c>
      <c r="E43" s="22">
        <v>340.22338680000001</v>
      </c>
      <c r="F43" s="23">
        <v>1.3537392230560601</v>
      </c>
    </row>
    <row r="44" spans="1:6" x14ac:dyDescent="0.2">
      <c r="A44" s="21" t="s">
        <v>346</v>
      </c>
      <c r="B44" s="21" t="s">
        <v>345</v>
      </c>
      <c r="C44" s="21" t="s">
        <v>106</v>
      </c>
      <c r="D44" s="24">
        <v>13900</v>
      </c>
      <c r="E44" s="22">
        <v>337.33829730000002</v>
      </c>
      <c r="F44" s="23">
        <v>1.34225953362345</v>
      </c>
    </row>
    <row r="45" spans="1:6" x14ac:dyDescent="0.2">
      <c r="A45" s="21" t="s">
        <v>689</v>
      </c>
      <c r="B45" s="21" t="s">
        <v>688</v>
      </c>
      <c r="C45" s="21" t="s">
        <v>106</v>
      </c>
      <c r="D45" s="24">
        <v>3070</v>
      </c>
      <c r="E45" s="22">
        <v>337.04350310000001</v>
      </c>
      <c r="F45" s="23">
        <v>1.3410865558484</v>
      </c>
    </row>
    <row r="46" spans="1:6" x14ac:dyDescent="0.2">
      <c r="A46" s="21" t="s">
        <v>691</v>
      </c>
      <c r="B46" s="21" t="s">
        <v>690</v>
      </c>
      <c r="C46" s="21" t="s">
        <v>163</v>
      </c>
      <c r="D46" s="24">
        <v>82810</v>
      </c>
      <c r="E46" s="22">
        <v>336.43374970000002</v>
      </c>
      <c r="F46" s="23">
        <v>1.3386603643342401</v>
      </c>
    </row>
    <row r="47" spans="1:6" x14ac:dyDescent="0.2">
      <c r="A47" s="21" t="s">
        <v>693</v>
      </c>
      <c r="B47" s="21" t="s">
        <v>692</v>
      </c>
      <c r="C47" s="21" t="s">
        <v>106</v>
      </c>
      <c r="D47" s="24">
        <v>14738</v>
      </c>
      <c r="E47" s="22">
        <v>325.90092979999997</v>
      </c>
      <c r="F47" s="23">
        <v>1.2967505721764201</v>
      </c>
    </row>
    <row r="48" spans="1:6" x14ac:dyDescent="0.2">
      <c r="A48" s="21" t="s">
        <v>695</v>
      </c>
      <c r="B48" s="21" t="s">
        <v>694</v>
      </c>
      <c r="C48" s="21" t="s">
        <v>373</v>
      </c>
      <c r="D48" s="24">
        <v>63030</v>
      </c>
      <c r="E48" s="22">
        <v>317.9897254</v>
      </c>
      <c r="F48" s="23">
        <v>1.2652721138651799</v>
      </c>
    </row>
    <row r="49" spans="1:6" x14ac:dyDescent="0.2">
      <c r="A49" s="21" t="s">
        <v>697</v>
      </c>
      <c r="B49" s="21" t="s">
        <v>696</v>
      </c>
      <c r="C49" s="21" t="s">
        <v>116</v>
      </c>
      <c r="D49" s="24">
        <v>61500</v>
      </c>
      <c r="E49" s="22">
        <v>302.12325970000001</v>
      </c>
      <c r="F49" s="23">
        <v>1.20213989608501</v>
      </c>
    </row>
    <row r="50" spans="1:6" x14ac:dyDescent="0.2">
      <c r="A50" s="21" t="s">
        <v>325</v>
      </c>
      <c r="B50" s="21" t="s">
        <v>324</v>
      </c>
      <c r="C50" s="21" t="s">
        <v>321</v>
      </c>
      <c r="D50" s="24">
        <v>21000</v>
      </c>
      <c r="E50" s="22">
        <v>296.30406110000001</v>
      </c>
      <c r="F50" s="23">
        <v>1.1789854696193101</v>
      </c>
    </row>
    <row r="51" spans="1:6" x14ac:dyDescent="0.2">
      <c r="A51" s="21" t="s">
        <v>699</v>
      </c>
      <c r="B51" s="21" t="s">
        <v>698</v>
      </c>
      <c r="C51" s="21" t="s">
        <v>156</v>
      </c>
      <c r="D51" s="24">
        <v>582900</v>
      </c>
      <c r="E51" s="22">
        <v>295.86026870000001</v>
      </c>
      <c r="F51" s="23">
        <v>1.17721963222517</v>
      </c>
    </row>
    <row r="52" spans="1:6" x14ac:dyDescent="0.2">
      <c r="A52" s="21" t="s">
        <v>701</v>
      </c>
      <c r="B52" s="21" t="s">
        <v>700</v>
      </c>
      <c r="C52" s="21" t="s">
        <v>156</v>
      </c>
      <c r="D52" s="24">
        <v>733200</v>
      </c>
      <c r="E52" s="22">
        <v>292.82128349999999</v>
      </c>
      <c r="F52" s="23">
        <v>1.1651275961596199</v>
      </c>
    </row>
    <row r="53" spans="1:6" x14ac:dyDescent="0.2">
      <c r="A53" s="21" t="s">
        <v>703</v>
      </c>
      <c r="B53" s="21" t="s">
        <v>702</v>
      </c>
      <c r="C53" s="21" t="s">
        <v>153</v>
      </c>
      <c r="D53" s="24">
        <v>2505</v>
      </c>
      <c r="E53" s="22">
        <v>250.852859</v>
      </c>
      <c r="F53" s="23">
        <v>0.99813642336022002</v>
      </c>
    </row>
    <row r="54" spans="1:6" x14ac:dyDescent="0.2">
      <c r="A54" s="21" t="s">
        <v>705</v>
      </c>
      <c r="B54" s="21" t="s">
        <v>704</v>
      </c>
      <c r="C54" s="21" t="s">
        <v>106</v>
      </c>
      <c r="D54" s="24">
        <v>409146</v>
      </c>
      <c r="E54" s="22">
        <v>233.7948677</v>
      </c>
      <c r="F54" s="23">
        <v>0.93026315895428502</v>
      </c>
    </row>
    <row r="55" spans="1:6" x14ac:dyDescent="0.2">
      <c r="A55" s="21" t="s">
        <v>707</v>
      </c>
      <c r="B55" s="21" t="s">
        <v>706</v>
      </c>
      <c r="C55" s="21" t="s">
        <v>116</v>
      </c>
      <c r="D55" s="24">
        <v>56700</v>
      </c>
      <c r="E55" s="22">
        <v>227.882756</v>
      </c>
      <c r="F55" s="23">
        <v>0.90673903389440602</v>
      </c>
    </row>
    <row r="56" spans="1:6" x14ac:dyDescent="0.2">
      <c r="A56" s="21" t="s">
        <v>709</v>
      </c>
      <c r="B56" s="21" t="s">
        <v>708</v>
      </c>
      <c r="C56" s="21" t="s">
        <v>156</v>
      </c>
      <c r="D56" s="24">
        <v>32112</v>
      </c>
      <c r="E56" s="22">
        <v>225.73335940000001</v>
      </c>
      <c r="F56" s="23">
        <v>0.89818664568061801</v>
      </c>
    </row>
    <row r="57" spans="1:6" x14ac:dyDescent="0.2">
      <c r="A57" s="21" t="s">
        <v>711</v>
      </c>
      <c r="B57" s="21" t="s">
        <v>710</v>
      </c>
      <c r="C57" s="21" t="s">
        <v>135</v>
      </c>
      <c r="D57" s="24">
        <v>22425</v>
      </c>
      <c r="E57" s="22">
        <v>225.43552589999999</v>
      </c>
      <c r="F57" s="23">
        <v>0.89700157461691998</v>
      </c>
    </row>
    <row r="58" spans="1:6" x14ac:dyDescent="0.2">
      <c r="A58" s="21" t="s">
        <v>713</v>
      </c>
      <c r="B58" s="21" t="s">
        <v>712</v>
      </c>
      <c r="C58" s="21" t="s">
        <v>101</v>
      </c>
      <c r="D58" s="24">
        <v>57650</v>
      </c>
      <c r="E58" s="22">
        <v>174.07272549999999</v>
      </c>
      <c r="F58" s="23">
        <v>0.69263044610201296</v>
      </c>
    </row>
    <row r="59" spans="1:6" x14ac:dyDescent="0.2">
      <c r="A59" s="21" t="s">
        <v>715</v>
      </c>
      <c r="B59" s="21" t="s">
        <v>714</v>
      </c>
      <c r="C59" s="21" t="s">
        <v>150</v>
      </c>
      <c r="D59" s="24">
        <v>201000</v>
      </c>
      <c r="E59" s="22">
        <v>155.19689729999999</v>
      </c>
      <c r="F59" s="23">
        <v>0.61752406014087102</v>
      </c>
    </row>
    <row r="60" spans="1:6" x14ac:dyDescent="0.2">
      <c r="A60" s="21" t="s">
        <v>717</v>
      </c>
      <c r="B60" s="21" t="s">
        <v>716</v>
      </c>
      <c r="C60" s="21" t="s">
        <v>513</v>
      </c>
      <c r="D60" s="24">
        <v>22900</v>
      </c>
      <c r="E60" s="22">
        <v>150.79958199999999</v>
      </c>
      <c r="F60" s="23">
        <v>0.60002726706693099</v>
      </c>
    </row>
    <row r="61" spans="1:6" x14ac:dyDescent="0.2">
      <c r="A61" s="21" t="s">
        <v>719</v>
      </c>
      <c r="B61" s="21" t="s">
        <v>718</v>
      </c>
      <c r="C61" s="21" t="s">
        <v>321</v>
      </c>
      <c r="D61" s="24">
        <v>12960</v>
      </c>
      <c r="E61" s="22">
        <v>118.9108359</v>
      </c>
      <c r="F61" s="23">
        <v>0.473142849227004</v>
      </c>
    </row>
    <row r="62" spans="1:6" x14ac:dyDescent="0.2">
      <c r="A62" s="21" t="s">
        <v>721</v>
      </c>
      <c r="B62" s="21" t="s">
        <v>720</v>
      </c>
      <c r="C62" s="21" t="s">
        <v>95</v>
      </c>
      <c r="D62" s="24">
        <v>2600</v>
      </c>
      <c r="E62" s="22">
        <v>113.4432709</v>
      </c>
      <c r="F62" s="23">
        <v>0.45138756289961401</v>
      </c>
    </row>
    <row r="63" spans="1:6" x14ac:dyDescent="0.2">
      <c r="A63" s="21" t="s">
        <v>723</v>
      </c>
      <c r="B63" s="21" t="s">
        <v>722</v>
      </c>
      <c r="C63" s="21" t="s">
        <v>420</v>
      </c>
      <c r="D63" s="24">
        <v>71190</v>
      </c>
      <c r="E63" s="22">
        <v>85.291849400000004</v>
      </c>
      <c r="F63" s="23">
        <v>0.33937385382517998</v>
      </c>
    </row>
    <row r="64" spans="1:6" x14ac:dyDescent="0.2">
      <c r="A64" s="21" t="s">
        <v>725</v>
      </c>
      <c r="B64" s="21" t="s">
        <v>724</v>
      </c>
      <c r="C64" s="21" t="s">
        <v>106</v>
      </c>
      <c r="D64" s="24">
        <v>8388</v>
      </c>
      <c r="E64" s="22">
        <v>1.5012302</v>
      </c>
      <c r="F64" s="23">
        <v>5.9733524602498004E-3</v>
      </c>
    </row>
    <row r="65" spans="1:9" x14ac:dyDescent="0.2">
      <c r="A65" s="21" t="s">
        <v>727</v>
      </c>
      <c r="B65" s="21" t="s">
        <v>726</v>
      </c>
      <c r="C65" s="21" t="s">
        <v>106</v>
      </c>
      <c r="D65" s="24">
        <v>7501</v>
      </c>
      <c r="E65" s="22">
        <v>0.59522039999999998</v>
      </c>
      <c r="F65" s="23">
        <v>2.3683651186412798E-3</v>
      </c>
    </row>
    <row r="66" spans="1:9" x14ac:dyDescent="0.2">
      <c r="A66" s="21" t="s">
        <v>729</v>
      </c>
      <c r="B66" s="21" t="s">
        <v>728</v>
      </c>
      <c r="C66" s="21" t="s">
        <v>106</v>
      </c>
      <c r="D66" s="24">
        <v>6798</v>
      </c>
      <c r="E66" s="22">
        <v>0.433894</v>
      </c>
      <c r="F66" s="23">
        <v>1.7264519408067001E-3</v>
      </c>
    </row>
    <row r="67" spans="1:9" x14ac:dyDescent="0.2">
      <c r="A67" s="20" t="s">
        <v>32</v>
      </c>
      <c r="B67" s="20"/>
      <c r="C67" s="20"/>
      <c r="D67" s="20"/>
      <c r="E67" s="25">
        <f>SUM(E24:E66)</f>
        <v>19721.942751299994</v>
      </c>
      <c r="F67" s="26">
        <f>SUM(F24:F66)</f>
        <v>78.473051804036231</v>
      </c>
      <c r="G67" s="14"/>
      <c r="H67" s="14"/>
      <c r="I67" s="14"/>
    </row>
    <row r="68" spans="1:9" x14ac:dyDescent="0.2">
      <c r="A68" s="21"/>
      <c r="B68" s="21"/>
      <c r="C68" s="21"/>
      <c r="D68" s="21"/>
      <c r="E68" s="22"/>
      <c r="F68" s="23"/>
    </row>
    <row r="69" spans="1:9" x14ac:dyDescent="0.2">
      <c r="A69" s="20" t="s">
        <v>34</v>
      </c>
      <c r="B69" s="20"/>
      <c r="C69" s="20"/>
      <c r="D69" s="20"/>
      <c r="E69" s="25">
        <f>E22+E67</f>
        <v>24617.287471299995</v>
      </c>
      <c r="F69" s="26">
        <f>F22+F67</f>
        <v>97.95148983904437</v>
      </c>
      <c r="G69" s="14"/>
      <c r="H69" s="14"/>
      <c r="I69" s="14"/>
    </row>
    <row r="70" spans="1:9" x14ac:dyDescent="0.2">
      <c r="A70" s="20"/>
      <c r="B70" s="20"/>
      <c r="C70" s="20"/>
      <c r="D70" s="20"/>
      <c r="E70" s="25"/>
      <c r="F70" s="26"/>
      <c r="G70" s="14"/>
      <c r="H70" s="14"/>
      <c r="I70" s="14"/>
    </row>
    <row r="71" spans="1:9" x14ac:dyDescent="0.2">
      <c r="A71" s="20" t="s">
        <v>36</v>
      </c>
      <c r="B71" s="20"/>
      <c r="C71" s="20"/>
      <c r="D71" s="20"/>
      <c r="E71" s="25">
        <f>E73-(E22+E67)</f>
        <v>514.83406330000435</v>
      </c>
      <c r="F71" s="26">
        <f>F73-(F22+F67)</f>
        <v>2.0485101609556295</v>
      </c>
      <c r="G71" s="14"/>
      <c r="H71" s="14"/>
      <c r="I71" s="14"/>
    </row>
    <row r="72" spans="1:9" x14ac:dyDescent="0.2">
      <c r="A72" s="20"/>
      <c r="B72" s="20"/>
      <c r="C72" s="20"/>
      <c r="D72" s="20"/>
      <c r="E72" s="25"/>
      <c r="F72" s="26"/>
      <c r="G72" s="14"/>
      <c r="H72" s="14"/>
      <c r="I72" s="14"/>
    </row>
    <row r="73" spans="1:9" x14ac:dyDescent="0.2">
      <c r="A73" s="27" t="s">
        <v>35</v>
      </c>
      <c r="B73" s="27"/>
      <c r="C73" s="27"/>
      <c r="D73" s="27"/>
      <c r="E73" s="28">
        <v>25132.121534599999</v>
      </c>
      <c r="F73" s="29">
        <v>100</v>
      </c>
      <c r="G73" s="14"/>
      <c r="H73" s="14"/>
      <c r="I73" s="14"/>
    </row>
    <row r="74" spans="1:9" x14ac:dyDescent="0.2">
      <c r="F74" s="15" t="s">
        <v>596</v>
      </c>
    </row>
    <row r="76" spans="1:9" x14ac:dyDescent="0.2">
      <c r="A76" s="14" t="s">
        <v>38</v>
      </c>
    </row>
    <row r="77" spans="1:9" x14ac:dyDescent="0.2">
      <c r="A77" s="14" t="s">
        <v>39</v>
      </c>
    </row>
    <row r="78" spans="1:9" x14ac:dyDescent="0.2">
      <c r="A78" s="14" t="s">
        <v>40</v>
      </c>
      <c r="B78" s="14"/>
      <c r="C78" s="30" t="s">
        <v>42</v>
      </c>
      <c r="D78" s="14" t="s">
        <v>41</v>
      </c>
    </row>
    <row r="79" spans="1:9" x14ac:dyDescent="0.2">
      <c r="A79" s="7" t="s">
        <v>78</v>
      </c>
      <c r="C79" s="31">
        <v>26.8338</v>
      </c>
      <c r="D79" s="31">
        <v>22.351900000000001</v>
      </c>
    </row>
    <row r="80" spans="1:9" x14ac:dyDescent="0.2">
      <c r="A80" s="7" t="s">
        <v>80</v>
      </c>
      <c r="C80" s="31">
        <v>13.419700000000001</v>
      </c>
      <c r="D80" s="31">
        <v>11.1783</v>
      </c>
    </row>
    <row r="81" spans="1:4" x14ac:dyDescent="0.2">
      <c r="A81" s="7" t="s">
        <v>79</v>
      </c>
      <c r="C81" s="31">
        <v>28.490200000000002</v>
      </c>
      <c r="D81" s="31">
        <v>23.829799999999999</v>
      </c>
    </row>
    <row r="82" spans="1:4" x14ac:dyDescent="0.2">
      <c r="A82" s="7" t="s">
        <v>81</v>
      </c>
      <c r="C82" s="31">
        <v>14.435600000000001</v>
      </c>
      <c r="D82" s="31">
        <v>12.073700000000001</v>
      </c>
    </row>
    <row r="84" spans="1:4" x14ac:dyDescent="0.2">
      <c r="A84" s="7" t="s">
        <v>43</v>
      </c>
    </row>
    <row r="86" spans="1:4" x14ac:dyDescent="0.2">
      <c r="A86" s="14" t="s">
        <v>44</v>
      </c>
      <c r="D86" s="30" t="s">
        <v>45</v>
      </c>
    </row>
    <row r="88" spans="1:4" x14ac:dyDescent="0.2">
      <c r="A88" s="14" t="s">
        <v>222</v>
      </c>
      <c r="D88" s="35">
        <v>0.10822389119943</v>
      </c>
    </row>
    <row r="90" spans="1:4" x14ac:dyDescent="0.2">
      <c r="A90" s="14" t="s">
        <v>801</v>
      </c>
    </row>
    <row r="91" spans="1:4" x14ac:dyDescent="0.2">
      <c r="A91" s="37"/>
    </row>
    <row r="92" spans="1:4" x14ac:dyDescent="0.2">
      <c r="A92" s="38" t="s">
        <v>797</v>
      </c>
    </row>
    <row r="93" spans="1:4" x14ac:dyDescent="0.2">
      <c r="A93" s="39"/>
    </row>
    <row r="94" spans="1:4" x14ac:dyDescent="0.2">
      <c r="A94" s="40"/>
    </row>
    <row r="95" spans="1:4" x14ac:dyDescent="0.2">
      <c r="A95" s="40"/>
    </row>
    <row r="96" spans="1:4" x14ac:dyDescent="0.2">
      <c r="A96" s="40"/>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row r="103" spans="1:1" x14ac:dyDescent="0.2">
      <c r="A103" s="40"/>
    </row>
    <row r="104" spans="1:1" x14ac:dyDescent="0.2">
      <c r="A104" s="40"/>
    </row>
    <row r="105" spans="1:1" x14ac:dyDescent="0.2">
      <c r="A105" s="40"/>
    </row>
    <row r="106" spans="1:1" x14ac:dyDescent="0.2">
      <c r="A106" s="38" t="s">
        <v>813</v>
      </c>
    </row>
    <row r="107" spans="1:1" x14ac:dyDescent="0.2">
      <c r="A107" s="40"/>
    </row>
    <row r="108" spans="1:1" x14ac:dyDescent="0.2">
      <c r="A108" s="38" t="s">
        <v>798</v>
      </c>
    </row>
    <row r="109" spans="1:1" x14ac:dyDescent="0.2">
      <c r="A109" s="40"/>
    </row>
    <row r="110" spans="1:1" x14ac:dyDescent="0.2">
      <c r="A110" s="40"/>
    </row>
    <row r="111" spans="1:1" x14ac:dyDescent="0.2">
      <c r="A111" s="40"/>
    </row>
    <row r="112" spans="1:1" x14ac:dyDescent="0.2">
      <c r="A112" s="40"/>
    </row>
    <row r="113" spans="1:1" x14ac:dyDescent="0.2">
      <c r="A113" s="40"/>
    </row>
    <row r="114" spans="1:1" x14ac:dyDescent="0.2">
      <c r="A114" s="40"/>
    </row>
    <row r="115" spans="1:1" x14ac:dyDescent="0.2">
      <c r="A115" s="40"/>
    </row>
    <row r="116" spans="1:1" x14ac:dyDescent="0.2">
      <c r="A116" s="40"/>
    </row>
    <row r="117" spans="1:1" x14ac:dyDescent="0.2">
      <c r="A117" s="40"/>
    </row>
    <row r="118" spans="1:1" x14ac:dyDescent="0.2">
      <c r="A118" s="40"/>
    </row>
    <row r="119" spans="1:1" x14ac:dyDescent="0.2">
      <c r="A119" s="40"/>
    </row>
    <row r="120" spans="1:1" x14ac:dyDescent="0.2">
      <c r="A120" s="40"/>
    </row>
  </sheetData>
  <mergeCells count="1">
    <mergeCell ref="A1:F1"/>
  </mergeCells>
  <conditionalFormatting sqref="F2:F3 F5:F89">
    <cfRule type="cellIs" dxfId="37" priority="2" stopIfTrue="1" operator="between">
      <formula>0.009</formula>
      <formula>-0.009</formula>
    </cfRule>
  </conditionalFormatting>
  <conditionalFormatting sqref="F90:F222">
    <cfRule type="cellIs" dxfId="36" priority="1" stopIfTrue="1" operator="between">
      <formula>0.009</formula>
      <formula>-0.009</formula>
    </cfRule>
  </conditionalFormatting>
  <hyperlinks>
    <hyperlink ref="A93"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scale="55" orientation="portrait" r:id="rId2"/>
  <headerFooter>
    <oddFooter>&amp;C&amp;1#&amp;"Calibri"&amp;10&amp;K000000PUBLIC</oddFooter>
    <evenFooter>&amp;LPUBLIC</evenFooter>
    <firstFooter>&amp;LPUBLIC</firstFooter>
  </headerFooter>
  <colBreaks count="1" manualBreakCount="1">
    <brk id="6" max="221" man="1"/>
  </col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6"/>
  <sheetViews>
    <sheetView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33.42578125" style="7" bestFit="1" customWidth="1"/>
    <col min="3" max="3" width="25.5703125" style="7" bestFit="1" customWidth="1"/>
    <col min="4" max="4" width="15.42578125" style="7" bestFit="1" customWidth="1"/>
    <col min="5" max="5" width="23" style="10" customWidth="1"/>
    <col min="6" max="6" width="14.7109375" style="11" bestFit="1" customWidth="1"/>
    <col min="7" max="16384" width="9.140625" style="7"/>
  </cols>
  <sheetData>
    <row r="1" spans="1:6" s="1" customFormat="1" ht="15" customHeight="1" x14ac:dyDescent="0.2">
      <c r="A1" s="86" t="s">
        <v>834</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288</v>
      </c>
      <c r="D4" s="13" t="s">
        <v>1</v>
      </c>
      <c r="E4" s="36" t="s">
        <v>6</v>
      </c>
      <c r="F4" s="12" t="s">
        <v>3</v>
      </c>
    </row>
    <row r="5" spans="1:6" x14ac:dyDescent="0.2">
      <c r="A5" s="16" t="s">
        <v>87</v>
      </c>
      <c r="B5" s="17"/>
      <c r="C5" s="17"/>
      <c r="D5" s="17"/>
      <c r="E5" s="18"/>
      <c r="F5" s="19"/>
    </row>
    <row r="6" spans="1:6" x14ac:dyDescent="0.2">
      <c r="A6" s="20" t="s">
        <v>31</v>
      </c>
      <c r="B6" s="21"/>
      <c r="C6" s="21"/>
      <c r="D6" s="21"/>
      <c r="E6" s="22"/>
      <c r="F6" s="23"/>
    </row>
    <row r="7" spans="1:6" x14ac:dyDescent="0.2">
      <c r="A7" s="21" t="s">
        <v>108</v>
      </c>
      <c r="B7" s="21" t="s">
        <v>107</v>
      </c>
      <c r="C7" s="21" t="s">
        <v>109</v>
      </c>
      <c r="D7" s="24">
        <v>216484</v>
      </c>
      <c r="E7" s="22">
        <v>5147.4483099999998</v>
      </c>
      <c r="F7" s="23">
        <v>10.8770705926019</v>
      </c>
    </row>
    <row r="8" spans="1:6" x14ac:dyDescent="0.2">
      <c r="A8" s="21" t="s">
        <v>89</v>
      </c>
      <c r="B8" s="21" t="s">
        <v>88</v>
      </c>
      <c r="C8" s="21" t="s">
        <v>90</v>
      </c>
      <c r="D8" s="24">
        <v>275248</v>
      </c>
      <c r="E8" s="22">
        <v>3912.2374479999999</v>
      </c>
      <c r="F8" s="23">
        <v>8.2669471035284392</v>
      </c>
    </row>
    <row r="9" spans="1:6" x14ac:dyDescent="0.2">
      <c r="A9" s="21" t="s">
        <v>92</v>
      </c>
      <c r="B9" s="21" t="s">
        <v>91</v>
      </c>
      <c r="C9" s="21" t="s">
        <v>90</v>
      </c>
      <c r="D9" s="24">
        <v>436410</v>
      </c>
      <c r="E9" s="22">
        <v>3761.8542000000002</v>
      </c>
      <c r="F9" s="23">
        <v>7.9491723332091402</v>
      </c>
    </row>
    <row r="10" spans="1:6" x14ac:dyDescent="0.2">
      <c r="A10" s="21" t="s">
        <v>94</v>
      </c>
      <c r="B10" s="21" t="s">
        <v>93</v>
      </c>
      <c r="C10" s="21" t="s">
        <v>95</v>
      </c>
      <c r="D10" s="24">
        <v>229677</v>
      </c>
      <c r="E10" s="22">
        <v>3246.369557</v>
      </c>
      <c r="F10" s="23">
        <v>6.8599019775611696</v>
      </c>
    </row>
    <row r="11" spans="1:6" x14ac:dyDescent="0.2">
      <c r="A11" s="21" t="s">
        <v>268</v>
      </c>
      <c r="B11" s="21" t="s">
        <v>267</v>
      </c>
      <c r="C11" s="21" t="s">
        <v>135</v>
      </c>
      <c r="D11" s="24">
        <v>113671</v>
      </c>
      <c r="E11" s="22">
        <v>2600.5083030000001</v>
      </c>
      <c r="F11" s="23">
        <v>5.4951328667889996</v>
      </c>
    </row>
    <row r="12" spans="1:6" x14ac:dyDescent="0.2">
      <c r="A12" s="21" t="s">
        <v>296</v>
      </c>
      <c r="B12" s="21" t="s">
        <v>295</v>
      </c>
      <c r="C12" s="21" t="s">
        <v>95</v>
      </c>
      <c r="D12" s="24">
        <v>64987</v>
      </c>
      <c r="E12" s="22">
        <v>1952.5669089999999</v>
      </c>
      <c r="F12" s="23">
        <v>4.1259682131653301</v>
      </c>
    </row>
    <row r="13" spans="1:6" x14ac:dyDescent="0.2">
      <c r="A13" s="21" t="s">
        <v>245</v>
      </c>
      <c r="B13" s="21" t="s">
        <v>244</v>
      </c>
      <c r="C13" s="21" t="s">
        <v>208</v>
      </c>
      <c r="D13" s="24">
        <v>548991</v>
      </c>
      <c r="E13" s="22">
        <v>1823.748102</v>
      </c>
      <c r="F13" s="23">
        <v>3.8537612529377299</v>
      </c>
    </row>
    <row r="14" spans="1:6" x14ac:dyDescent="0.2">
      <c r="A14" s="21" t="s">
        <v>214</v>
      </c>
      <c r="B14" s="21" t="s">
        <v>213</v>
      </c>
      <c r="C14" s="21" t="s">
        <v>90</v>
      </c>
      <c r="D14" s="24">
        <v>92173</v>
      </c>
      <c r="E14" s="22">
        <v>1676.8112160000001</v>
      </c>
      <c r="F14" s="23">
        <v>3.5432689885328301</v>
      </c>
    </row>
    <row r="15" spans="1:6" x14ac:dyDescent="0.2">
      <c r="A15" s="21" t="s">
        <v>207</v>
      </c>
      <c r="B15" s="21" t="s">
        <v>206</v>
      </c>
      <c r="C15" s="21" t="s">
        <v>208</v>
      </c>
      <c r="D15" s="24">
        <v>56021</v>
      </c>
      <c r="E15" s="22">
        <v>1510.5782549999999</v>
      </c>
      <c r="F15" s="23">
        <v>3.1920021971593999</v>
      </c>
    </row>
    <row r="16" spans="1:6" x14ac:dyDescent="0.2">
      <c r="A16" s="21" t="s">
        <v>100</v>
      </c>
      <c r="B16" s="21" t="s">
        <v>99</v>
      </c>
      <c r="C16" s="21" t="s">
        <v>101</v>
      </c>
      <c r="D16" s="24">
        <v>75823</v>
      </c>
      <c r="E16" s="22">
        <v>1400.981571</v>
      </c>
      <c r="F16" s="23">
        <v>2.96041349596406</v>
      </c>
    </row>
    <row r="17" spans="1:6" x14ac:dyDescent="0.2">
      <c r="A17" s="21" t="s">
        <v>111</v>
      </c>
      <c r="B17" s="21" t="s">
        <v>110</v>
      </c>
      <c r="C17" s="21" t="s">
        <v>90</v>
      </c>
      <c r="D17" s="24">
        <v>240790</v>
      </c>
      <c r="E17" s="22">
        <v>1277.63174</v>
      </c>
      <c r="F17" s="23">
        <v>2.6997630263389398</v>
      </c>
    </row>
    <row r="18" spans="1:6" x14ac:dyDescent="0.2">
      <c r="A18" s="21" t="s">
        <v>731</v>
      </c>
      <c r="B18" s="21" t="s">
        <v>730</v>
      </c>
      <c r="C18" s="21" t="s">
        <v>135</v>
      </c>
      <c r="D18" s="24">
        <v>16714</v>
      </c>
      <c r="E18" s="22">
        <v>1226.0972549999999</v>
      </c>
      <c r="F18" s="23">
        <v>2.5908655304263699</v>
      </c>
    </row>
    <row r="19" spans="1:6" x14ac:dyDescent="0.2">
      <c r="A19" s="21" t="s">
        <v>103</v>
      </c>
      <c r="B19" s="21" t="s">
        <v>102</v>
      </c>
      <c r="C19" s="21" t="s">
        <v>90</v>
      </c>
      <c r="D19" s="24">
        <v>165734</v>
      </c>
      <c r="E19" s="22">
        <v>1215.1616879999999</v>
      </c>
      <c r="F19" s="23">
        <v>2.56775758896379</v>
      </c>
    </row>
    <row r="20" spans="1:6" x14ac:dyDescent="0.2">
      <c r="A20" s="21" t="s">
        <v>97</v>
      </c>
      <c r="B20" s="21" t="s">
        <v>96</v>
      </c>
      <c r="C20" s="21" t="s">
        <v>98</v>
      </c>
      <c r="D20" s="24">
        <v>151623</v>
      </c>
      <c r="E20" s="22">
        <v>1212.832377</v>
      </c>
      <c r="F20" s="23">
        <v>2.56283552298988</v>
      </c>
    </row>
    <row r="21" spans="1:6" x14ac:dyDescent="0.2">
      <c r="A21" s="21" t="s">
        <v>212</v>
      </c>
      <c r="B21" s="21" t="s">
        <v>211</v>
      </c>
      <c r="C21" s="21" t="s">
        <v>127</v>
      </c>
      <c r="D21" s="24">
        <v>28287</v>
      </c>
      <c r="E21" s="22">
        <v>945.47883149999996</v>
      </c>
      <c r="F21" s="23">
        <v>1.9978908722711</v>
      </c>
    </row>
    <row r="22" spans="1:6" x14ac:dyDescent="0.2">
      <c r="A22" s="21" t="s">
        <v>210</v>
      </c>
      <c r="B22" s="21" t="s">
        <v>209</v>
      </c>
      <c r="C22" s="21" t="s">
        <v>153</v>
      </c>
      <c r="D22" s="24">
        <v>60063</v>
      </c>
      <c r="E22" s="22">
        <v>761.71896600000002</v>
      </c>
      <c r="F22" s="23">
        <v>1.60958798727709</v>
      </c>
    </row>
    <row r="23" spans="1:6" x14ac:dyDescent="0.2">
      <c r="A23" s="21" t="s">
        <v>152</v>
      </c>
      <c r="B23" s="21" t="s">
        <v>151</v>
      </c>
      <c r="C23" s="21" t="s">
        <v>153</v>
      </c>
      <c r="D23" s="24">
        <v>8339</v>
      </c>
      <c r="E23" s="22">
        <v>736.17942849999997</v>
      </c>
      <c r="F23" s="23">
        <v>1.5556204026487599</v>
      </c>
    </row>
    <row r="24" spans="1:6" x14ac:dyDescent="0.2">
      <c r="A24" s="21" t="s">
        <v>658</v>
      </c>
      <c r="B24" s="21" t="s">
        <v>657</v>
      </c>
      <c r="C24" s="21" t="s">
        <v>127</v>
      </c>
      <c r="D24" s="24">
        <v>26181</v>
      </c>
      <c r="E24" s="22">
        <v>682.52557950000005</v>
      </c>
      <c r="F24" s="23">
        <v>1.4422444796688101</v>
      </c>
    </row>
    <row r="25" spans="1:6" x14ac:dyDescent="0.2">
      <c r="A25" s="21" t="s">
        <v>115</v>
      </c>
      <c r="B25" s="21" t="s">
        <v>114</v>
      </c>
      <c r="C25" s="21" t="s">
        <v>116</v>
      </c>
      <c r="D25" s="24">
        <v>67746</v>
      </c>
      <c r="E25" s="22">
        <v>642.67242899999997</v>
      </c>
      <c r="F25" s="23">
        <v>1.3580308061708299</v>
      </c>
    </row>
    <row r="26" spans="1:6" x14ac:dyDescent="0.2">
      <c r="A26" s="21" t="s">
        <v>733</v>
      </c>
      <c r="B26" s="21" t="s">
        <v>732</v>
      </c>
      <c r="C26" s="21" t="s">
        <v>135</v>
      </c>
      <c r="D26" s="24">
        <v>37940</v>
      </c>
      <c r="E26" s="22">
        <v>636.76598999999999</v>
      </c>
      <c r="F26" s="23">
        <v>1.3455499127096799</v>
      </c>
    </row>
    <row r="27" spans="1:6" x14ac:dyDescent="0.2">
      <c r="A27" s="21" t="s">
        <v>113</v>
      </c>
      <c r="B27" s="21" t="s">
        <v>112</v>
      </c>
      <c r="C27" s="21" t="s">
        <v>95</v>
      </c>
      <c r="D27" s="24">
        <v>66405</v>
      </c>
      <c r="E27" s="22">
        <v>619.12701749999997</v>
      </c>
      <c r="F27" s="23">
        <v>1.3082770082512201</v>
      </c>
    </row>
    <row r="28" spans="1:6" x14ac:dyDescent="0.2">
      <c r="A28" s="21" t="s">
        <v>735</v>
      </c>
      <c r="B28" s="21" t="s">
        <v>734</v>
      </c>
      <c r="C28" s="21" t="s">
        <v>736</v>
      </c>
      <c r="D28" s="24">
        <v>506103</v>
      </c>
      <c r="E28" s="22">
        <v>502.56027899999998</v>
      </c>
      <c r="F28" s="23">
        <v>1.06195988818404</v>
      </c>
    </row>
    <row r="29" spans="1:6" x14ac:dyDescent="0.2">
      <c r="A29" s="21" t="s">
        <v>132</v>
      </c>
      <c r="B29" s="21" t="s">
        <v>131</v>
      </c>
      <c r="C29" s="21" t="s">
        <v>90</v>
      </c>
      <c r="D29" s="24">
        <v>40847</v>
      </c>
      <c r="E29" s="22">
        <v>484.11864400000002</v>
      </c>
      <c r="F29" s="23">
        <v>1.02299087797595</v>
      </c>
    </row>
    <row r="30" spans="1:6" x14ac:dyDescent="0.2">
      <c r="A30" s="21" t="s">
        <v>118</v>
      </c>
      <c r="B30" s="21" t="s">
        <v>117</v>
      </c>
      <c r="C30" s="21" t="s">
        <v>119</v>
      </c>
      <c r="D30" s="24">
        <v>298126</v>
      </c>
      <c r="E30" s="22">
        <v>475.95815900000002</v>
      </c>
      <c r="F30" s="23">
        <v>1.0057469609768399</v>
      </c>
    </row>
    <row r="31" spans="1:6" x14ac:dyDescent="0.2">
      <c r="A31" s="21" t="s">
        <v>165</v>
      </c>
      <c r="B31" s="21" t="s">
        <v>164</v>
      </c>
      <c r="C31" s="21" t="s">
        <v>153</v>
      </c>
      <c r="D31" s="24">
        <v>112520</v>
      </c>
      <c r="E31" s="22">
        <v>455.25592</v>
      </c>
      <c r="F31" s="23">
        <v>0.96200106952408504</v>
      </c>
    </row>
    <row r="32" spans="1:6" x14ac:dyDescent="0.2">
      <c r="A32" s="21" t="s">
        <v>256</v>
      </c>
      <c r="B32" s="21" t="s">
        <v>255</v>
      </c>
      <c r="C32" s="21" t="s">
        <v>119</v>
      </c>
      <c r="D32" s="24">
        <v>214461</v>
      </c>
      <c r="E32" s="22">
        <v>455.08624200000003</v>
      </c>
      <c r="F32" s="23">
        <v>0.96164252302242803</v>
      </c>
    </row>
    <row r="33" spans="1:6" x14ac:dyDescent="0.2">
      <c r="A33" s="21" t="s">
        <v>155</v>
      </c>
      <c r="B33" s="21" t="s">
        <v>154</v>
      </c>
      <c r="C33" s="21" t="s">
        <v>156</v>
      </c>
      <c r="D33" s="24">
        <v>7245</v>
      </c>
      <c r="E33" s="22">
        <v>453.18199499999997</v>
      </c>
      <c r="F33" s="23">
        <v>0.957618659586148</v>
      </c>
    </row>
    <row r="34" spans="1:6" x14ac:dyDescent="0.2">
      <c r="A34" s="21" t="s">
        <v>738</v>
      </c>
      <c r="B34" s="21" t="s">
        <v>737</v>
      </c>
      <c r="C34" s="21" t="s">
        <v>311</v>
      </c>
      <c r="D34" s="24">
        <v>2238</v>
      </c>
      <c r="E34" s="22">
        <v>428.460624</v>
      </c>
      <c r="F34" s="23">
        <v>0.90537994220252405</v>
      </c>
    </row>
    <row r="35" spans="1:6" x14ac:dyDescent="0.2">
      <c r="A35" s="21" t="s">
        <v>140</v>
      </c>
      <c r="B35" s="21" t="s">
        <v>139</v>
      </c>
      <c r="C35" s="21" t="s">
        <v>95</v>
      </c>
      <c r="D35" s="24">
        <v>39659</v>
      </c>
      <c r="E35" s="22">
        <v>400.000674</v>
      </c>
      <c r="F35" s="23">
        <v>0.84524123529981798</v>
      </c>
    </row>
    <row r="36" spans="1:6" x14ac:dyDescent="0.2">
      <c r="A36" s="21" t="s">
        <v>235</v>
      </c>
      <c r="B36" s="21" t="s">
        <v>234</v>
      </c>
      <c r="C36" s="21" t="s">
        <v>156</v>
      </c>
      <c r="D36" s="24">
        <v>23543</v>
      </c>
      <c r="E36" s="22">
        <v>394.30993549999999</v>
      </c>
      <c r="F36" s="23">
        <v>0.83321613846333498</v>
      </c>
    </row>
    <row r="37" spans="1:6" x14ac:dyDescent="0.2">
      <c r="A37" s="21" t="s">
        <v>740</v>
      </c>
      <c r="B37" s="21" t="s">
        <v>739</v>
      </c>
      <c r="C37" s="21" t="s">
        <v>736</v>
      </c>
      <c r="D37" s="24">
        <v>60667</v>
      </c>
      <c r="E37" s="22">
        <v>383.20310549999999</v>
      </c>
      <c r="F37" s="23">
        <v>0.80974630123634805</v>
      </c>
    </row>
    <row r="38" spans="1:6" x14ac:dyDescent="0.2">
      <c r="A38" s="21" t="s">
        <v>605</v>
      </c>
      <c r="B38" s="21" t="s">
        <v>604</v>
      </c>
      <c r="C38" s="21" t="s">
        <v>116</v>
      </c>
      <c r="D38" s="24">
        <v>33921</v>
      </c>
      <c r="E38" s="22">
        <v>378.20218949999997</v>
      </c>
      <c r="F38" s="23">
        <v>0.799178867998797</v>
      </c>
    </row>
    <row r="39" spans="1:6" x14ac:dyDescent="0.2">
      <c r="A39" s="21" t="s">
        <v>742</v>
      </c>
      <c r="B39" s="21" t="s">
        <v>741</v>
      </c>
      <c r="C39" s="21" t="s">
        <v>743</v>
      </c>
      <c r="D39" s="24">
        <v>45064</v>
      </c>
      <c r="E39" s="22">
        <v>369.81771600000002</v>
      </c>
      <c r="F39" s="23">
        <v>0.78146164100612803</v>
      </c>
    </row>
    <row r="40" spans="1:6" x14ac:dyDescent="0.2">
      <c r="A40" s="21" t="s">
        <v>745</v>
      </c>
      <c r="B40" s="21" t="s">
        <v>744</v>
      </c>
      <c r="C40" s="21" t="s">
        <v>95</v>
      </c>
      <c r="D40" s="24">
        <v>92877</v>
      </c>
      <c r="E40" s="22">
        <v>366.16757250000001</v>
      </c>
      <c r="F40" s="23">
        <v>0.77374852450032505</v>
      </c>
    </row>
    <row r="41" spans="1:6" x14ac:dyDescent="0.2">
      <c r="A41" s="21" t="s">
        <v>747</v>
      </c>
      <c r="B41" s="21" t="s">
        <v>746</v>
      </c>
      <c r="C41" s="21" t="s">
        <v>748</v>
      </c>
      <c r="D41" s="24">
        <v>10519</v>
      </c>
      <c r="E41" s="22">
        <v>363.51034249999998</v>
      </c>
      <c r="F41" s="23">
        <v>0.76813353304239596</v>
      </c>
    </row>
    <row r="42" spans="1:6" x14ac:dyDescent="0.2">
      <c r="A42" s="21" t="s">
        <v>750</v>
      </c>
      <c r="B42" s="21" t="s">
        <v>749</v>
      </c>
      <c r="C42" s="21" t="s">
        <v>751</v>
      </c>
      <c r="D42" s="24">
        <v>91649</v>
      </c>
      <c r="E42" s="22">
        <v>357.93516949999997</v>
      </c>
      <c r="F42" s="23">
        <v>0.75635263760937999</v>
      </c>
    </row>
    <row r="43" spans="1:6" x14ac:dyDescent="0.2">
      <c r="A43" s="21" t="s">
        <v>162</v>
      </c>
      <c r="B43" s="21" t="s">
        <v>161</v>
      </c>
      <c r="C43" s="21" t="s">
        <v>163</v>
      </c>
      <c r="D43" s="24">
        <v>28247</v>
      </c>
      <c r="E43" s="22">
        <v>353.21461149999999</v>
      </c>
      <c r="F43" s="23">
        <v>0.74637762872920799</v>
      </c>
    </row>
    <row r="44" spans="1:6" x14ac:dyDescent="0.2">
      <c r="A44" s="21" t="s">
        <v>121</v>
      </c>
      <c r="B44" s="21" t="s">
        <v>120</v>
      </c>
      <c r="C44" s="21" t="s">
        <v>116</v>
      </c>
      <c r="D44" s="24">
        <v>7622</v>
      </c>
      <c r="E44" s="22">
        <v>330.46705400000002</v>
      </c>
      <c r="F44" s="23">
        <v>0.69830977572015696</v>
      </c>
    </row>
    <row r="45" spans="1:6" x14ac:dyDescent="0.2">
      <c r="A45" s="21" t="s">
        <v>753</v>
      </c>
      <c r="B45" s="21" t="s">
        <v>752</v>
      </c>
      <c r="C45" s="21" t="s">
        <v>153</v>
      </c>
      <c r="D45" s="24">
        <v>8749</v>
      </c>
      <c r="E45" s="22">
        <v>321.22828399999997</v>
      </c>
      <c r="F45" s="23">
        <v>0.67878733519684198</v>
      </c>
    </row>
    <row r="46" spans="1:6" x14ac:dyDescent="0.2">
      <c r="A46" s="21" t="s">
        <v>281</v>
      </c>
      <c r="B46" s="21" t="s">
        <v>280</v>
      </c>
      <c r="C46" s="21" t="s">
        <v>282</v>
      </c>
      <c r="D46" s="24">
        <v>244699</v>
      </c>
      <c r="E46" s="22">
        <v>310.27833199999998</v>
      </c>
      <c r="F46" s="23">
        <v>0.65564899679755795</v>
      </c>
    </row>
    <row r="47" spans="1:6" x14ac:dyDescent="0.2">
      <c r="A47" s="21" t="s">
        <v>611</v>
      </c>
      <c r="B47" s="21" t="s">
        <v>610</v>
      </c>
      <c r="C47" s="21" t="s">
        <v>163</v>
      </c>
      <c r="D47" s="24">
        <v>58337</v>
      </c>
      <c r="E47" s="22">
        <v>309.44861650000001</v>
      </c>
      <c r="F47" s="23">
        <v>0.65389572536640095</v>
      </c>
    </row>
    <row r="48" spans="1:6" x14ac:dyDescent="0.2">
      <c r="A48" s="21" t="s">
        <v>656</v>
      </c>
      <c r="B48" s="21" t="s">
        <v>655</v>
      </c>
      <c r="C48" s="21" t="s">
        <v>405</v>
      </c>
      <c r="D48" s="24">
        <v>37585</v>
      </c>
      <c r="E48" s="22">
        <v>301.7511725</v>
      </c>
      <c r="F48" s="23">
        <v>0.63763026008568302</v>
      </c>
    </row>
    <row r="49" spans="1:9" x14ac:dyDescent="0.2">
      <c r="A49" s="21" t="s">
        <v>755</v>
      </c>
      <c r="B49" s="21" t="s">
        <v>754</v>
      </c>
      <c r="C49" s="21" t="s">
        <v>116</v>
      </c>
      <c r="D49" s="24">
        <v>7995</v>
      </c>
      <c r="E49" s="22">
        <v>296.23074000000003</v>
      </c>
      <c r="F49" s="23">
        <v>0.62596503677736104</v>
      </c>
    </row>
    <row r="50" spans="1:9" x14ac:dyDescent="0.2">
      <c r="A50" s="21" t="s">
        <v>284</v>
      </c>
      <c r="B50" s="21" t="s">
        <v>283</v>
      </c>
      <c r="C50" s="21" t="s">
        <v>153</v>
      </c>
      <c r="D50" s="24">
        <v>8170</v>
      </c>
      <c r="E50" s="22">
        <v>288.217175</v>
      </c>
      <c r="F50" s="23">
        <v>0.60903157636085303</v>
      </c>
    </row>
    <row r="51" spans="1:9" x14ac:dyDescent="0.2">
      <c r="A51" s="21" t="s">
        <v>757</v>
      </c>
      <c r="B51" s="21" t="s">
        <v>756</v>
      </c>
      <c r="C51" s="21" t="s">
        <v>311</v>
      </c>
      <c r="D51" s="24">
        <v>7405</v>
      </c>
      <c r="E51" s="22">
        <v>284.57785250000001</v>
      </c>
      <c r="F51" s="23">
        <v>0.60134132570503895</v>
      </c>
    </row>
    <row r="52" spans="1:9" x14ac:dyDescent="0.2">
      <c r="A52" s="21" t="s">
        <v>563</v>
      </c>
      <c r="B52" s="21" t="s">
        <v>562</v>
      </c>
      <c r="C52" s="21" t="s">
        <v>472</v>
      </c>
      <c r="D52" s="24">
        <v>6405</v>
      </c>
      <c r="E52" s="22">
        <v>280.75677000000002</v>
      </c>
      <c r="F52" s="23">
        <v>0.59326699807907501</v>
      </c>
    </row>
    <row r="53" spans="1:9" x14ac:dyDescent="0.2">
      <c r="A53" s="21" t="s">
        <v>247</v>
      </c>
      <c r="B53" s="21" t="s">
        <v>246</v>
      </c>
      <c r="C53" s="21" t="s">
        <v>248</v>
      </c>
      <c r="D53" s="24">
        <v>131472</v>
      </c>
      <c r="E53" s="22">
        <v>279.04932000000002</v>
      </c>
      <c r="F53" s="23">
        <v>0.58965898629054303</v>
      </c>
    </row>
    <row r="54" spans="1:9" x14ac:dyDescent="0.2">
      <c r="A54" s="21" t="s">
        <v>759</v>
      </c>
      <c r="B54" s="21" t="s">
        <v>758</v>
      </c>
      <c r="C54" s="21" t="s">
        <v>287</v>
      </c>
      <c r="D54" s="24">
        <v>33909</v>
      </c>
      <c r="E54" s="22">
        <v>227.8854345</v>
      </c>
      <c r="F54" s="23">
        <v>0.48154460400638099</v>
      </c>
    </row>
    <row r="55" spans="1:9" x14ac:dyDescent="0.2">
      <c r="A55" s="21" t="s">
        <v>761</v>
      </c>
      <c r="B55" s="21" t="s">
        <v>760</v>
      </c>
      <c r="C55" s="21" t="s">
        <v>153</v>
      </c>
      <c r="D55" s="24">
        <v>8149</v>
      </c>
      <c r="E55" s="22">
        <v>207.734308</v>
      </c>
      <c r="F55" s="23">
        <v>0.43896326811707498</v>
      </c>
    </row>
    <row r="56" spans="1:9" x14ac:dyDescent="0.2">
      <c r="A56" s="21" t="s">
        <v>262</v>
      </c>
      <c r="B56" s="21" t="s">
        <v>261</v>
      </c>
      <c r="C56" s="21" t="s">
        <v>109</v>
      </c>
      <c r="D56" s="24">
        <v>59888</v>
      </c>
      <c r="E56" s="22">
        <v>182.538624</v>
      </c>
      <c r="F56" s="23">
        <v>0.38572228015718002</v>
      </c>
    </row>
    <row r="57" spans="1:9" x14ac:dyDescent="0.2">
      <c r="A57" s="21" t="s">
        <v>762</v>
      </c>
      <c r="B57" s="21" t="s">
        <v>1222</v>
      </c>
      <c r="C57" s="21" t="s">
        <v>90</v>
      </c>
      <c r="D57" s="24">
        <v>92088</v>
      </c>
      <c r="E57" s="22">
        <v>9.2088000000000003E-5</v>
      </c>
      <c r="F57" s="23">
        <v>1.9459110930470501E-7</v>
      </c>
    </row>
    <row r="58" spans="1:9" x14ac:dyDescent="0.2">
      <c r="A58" s="20" t="s">
        <v>32</v>
      </c>
      <c r="B58" s="20"/>
      <c r="C58" s="20"/>
      <c r="D58" s="20"/>
      <c r="E58" s="25">
        <f>SUM(E7:E57)</f>
        <v>47230.442127587987</v>
      </c>
      <c r="F58" s="26">
        <f>SUM(F7:F57)</f>
        <v>99.802624951774519</v>
      </c>
      <c r="G58" s="14"/>
      <c r="H58" s="14"/>
      <c r="I58" s="14"/>
    </row>
    <row r="59" spans="1:9" x14ac:dyDescent="0.2">
      <c r="A59" s="21"/>
      <c r="B59" s="21"/>
      <c r="C59" s="21"/>
      <c r="D59" s="21"/>
      <c r="E59" s="22"/>
      <c r="F59" s="23"/>
    </row>
    <row r="60" spans="1:9" x14ac:dyDescent="0.2">
      <c r="A60" s="20" t="s">
        <v>34</v>
      </c>
      <c r="B60" s="20"/>
      <c r="C60" s="20"/>
      <c r="D60" s="20"/>
      <c r="E60" s="25">
        <f>E58</f>
        <v>47230.442127587987</v>
      </c>
      <c r="F60" s="26">
        <f>F58</f>
        <v>99.802624951774519</v>
      </c>
      <c r="G60" s="14"/>
      <c r="H60" s="14"/>
      <c r="I60" s="14"/>
    </row>
    <row r="61" spans="1:9" x14ac:dyDescent="0.2">
      <c r="A61" s="20"/>
      <c r="B61" s="20"/>
      <c r="C61" s="20"/>
      <c r="D61" s="20"/>
      <c r="E61" s="25"/>
      <c r="F61" s="26"/>
      <c r="G61" s="14"/>
      <c r="H61" s="14"/>
      <c r="I61" s="14"/>
    </row>
    <row r="62" spans="1:9" x14ac:dyDescent="0.2">
      <c r="A62" s="20" t="s">
        <v>36</v>
      </c>
      <c r="B62" s="20"/>
      <c r="C62" s="20"/>
      <c r="D62" s="20"/>
      <c r="E62" s="25">
        <f>E64-(E58)</f>
        <v>93.405467012016743</v>
      </c>
      <c r="F62" s="26">
        <f>F64-(F58)</f>
        <v>0.19737504822548146</v>
      </c>
      <c r="G62" s="14"/>
      <c r="H62" s="14"/>
      <c r="I62" s="14"/>
    </row>
    <row r="63" spans="1:9" x14ac:dyDescent="0.2">
      <c r="A63" s="20"/>
      <c r="B63" s="20"/>
      <c r="C63" s="20"/>
      <c r="D63" s="20"/>
      <c r="E63" s="25"/>
      <c r="F63" s="26"/>
      <c r="G63" s="14"/>
      <c r="H63" s="14"/>
      <c r="I63" s="14"/>
    </row>
    <row r="64" spans="1:9" x14ac:dyDescent="0.2">
      <c r="A64" s="27" t="s">
        <v>35</v>
      </c>
      <c r="B64" s="27"/>
      <c r="C64" s="27"/>
      <c r="D64" s="27"/>
      <c r="E64" s="28">
        <v>47323.847594600004</v>
      </c>
      <c r="F64" s="29">
        <v>100</v>
      </c>
      <c r="G64" s="14"/>
      <c r="H64" s="14"/>
      <c r="I64" s="14"/>
    </row>
    <row r="65" spans="1:6" x14ac:dyDescent="0.2">
      <c r="F65" s="15" t="s">
        <v>596</v>
      </c>
    </row>
    <row r="67" spans="1:6" x14ac:dyDescent="0.2">
      <c r="A67" s="14" t="s">
        <v>38</v>
      </c>
    </row>
    <row r="68" spans="1:6" x14ac:dyDescent="0.2">
      <c r="A68" s="14" t="s">
        <v>39</v>
      </c>
    </row>
    <row r="69" spans="1:6" x14ac:dyDescent="0.2">
      <c r="A69" s="14" t="s">
        <v>40</v>
      </c>
      <c r="B69" s="14"/>
      <c r="C69" s="30" t="s">
        <v>42</v>
      </c>
      <c r="D69" s="14" t="s">
        <v>41</v>
      </c>
    </row>
    <row r="70" spans="1:6" x14ac:dyDescent="0.2">
      <c r="A70" s="7" t="s">
        <v>78</v>
      </c>
      <c r="C70" s="31">
        <v>138.0942</v>
      </c>
      <c r="D70" s="31">
        <v>136.03229999999999</v>
      </c>
    </row>
    <row r="71" spans="1:6" x14ac:dyDescent="0.2">
      <c r="A71" s="7" t="s">
        <v>80</v>
      </c>
      <c r="C71" s="31">
        <v>138.0942</v>
      </c>
      <c r="D71" s="31">
        <v>136.03229999999999</v>
      </c>
    </row>
    <row r="72" spans="1:6" x14ac:dyDescent="0.2">
      <c r="A72" s="7" t="s">
        <v>79</v>
      </c>
      <c r="C72" s="31">
        <v>143.2517</v>
      </c>
      <c r="D72" s="31">
        <v>141.38390000000001</v>
      </c>
    </row>
    <row r="73" spans="1:6" x14ac:dyDescent="0.2">
      <c r="A73" s="7" t="s">
        <v>81</v>
      </c>
      <c r="C73" s="31">
        <v>143.2517</v>
      </c>
      <c r="D73" s="31">
        <v>141.38390000000001</v>
      </c>
    </row>
    <row r="75" spans="1:6" x14ac:dyDescent="0.2">
      <c r="A75" s="7" t="s">
        <v>43</v>
      </c>
    </row>
    <row r="77" spans="1:6" x14ac:dyDescent="0.2">
      <c r="A77" s="14" t="s">
        <v>44</v>
      </c>
      <c r="D77" s="30" t="s">
        <v>45</v>
      </c>
    </row>
    <row r="79" spans="1:6" x14ac:dyDescent="0.2">
      <c r="A79" s="14" t="s">
        <v>222</v>
      </c>
      <c r="D79" s="35">
        <v>1.8369414231899601E-2</v>
      </c>
    </row>
    <row r="81" spans="1:1" x14ac:dyDescent="0.2">
      <c r="A81" s="38" t="s">
        <v>1221</v>
      </c>
    </row>
    <row r="83" spans="1:1" x14ac:dyDescent="0.2">
      <c r="A83" s="14" t="s">
        <v>804</v>
      </c>
    </row>
    <row r="84" spans="1:1" x14ac:dyDescent="0.2">
      <c r="A84" s="14"/>
    </row>
    <row r="85" spans="1:1" x14ac:dyDescent="0.2">
      <c r="A85" s="38" t="s">
        <v>797</v>
      </c>
    </row>
    <row r="86" spans="1:1" x14ac:dyDescent="0.2">
      <c r="A86" s="39"/>
    </row>
    <row r="87" spans="1:1" x14ac:dyDescent="0.2">
      <c r="A87" s="40"/>
    </row>
    <row r="88" spans="1:1" x14ac:dyDescent="0.2">
      <c r="A88" s="40"/>
    </row>
    <row r="89" spans="1:1" x14ac:dyDescent="0.2">
      <c r="A89" s="40"/>
    </row>
    <row r="90" spans="1:1" x14ac:dyDescent="0.2">
      <c r="A90" s="40"/>
    </row>
    <row r="91" spans="1:1" x14ac:dyDescent="0.2">
      <c r="A91" s="40"/>
    </row>
    <row r="92" spans="1:1" x14ac:dyDescent="0.2">
      <c r="A92" s="40"/>
    </row>
    <row r="93" spans="1:1" x14ac:dyDescent="0.2">
      <c r="A93" s="40"/>
    </row>
    <row r="94" spans="1:1" x14ac:dyDescent="0.2">
      <c r="A94" s="40"/>
    </row>
    <row r="95" spans="1:1" x14ac:dyDescent="0.2">
      <c r="A95" s="40"/>
    </row>
    <row r="96" spans="1:1" x14ac:dyDescent="0.2">
      <c r="A96" s="40"/>
    </row>
    <row r="97" spans="1:1" x14ac:dyDescent="0.2">
      <c r="A97" s="40"/>
    </row>
    <row r="98" spans="1:1" x14ac:dyDescent="0.2">
      <c r="A98" s="40"/>
    </row>
    <row r="99" spans="1:1" x14ac:dyDescent="0.2">
      <c r="A99" s="38" t="s">
        <v>814</v>
      </c>
    </row>
    <row r="100" spans="1:1" x14ac:dyDescent="0.2">
      <c r="A100" s="40"/>
    </row>
    <row r="101" spans="1:1" x14ac:dyDescent="0.2">
      <c r="A101" s="38" t="s">
        <v>798</v>
      </c>
    </row>
    <row r="102" spans="1:1" x14ac:dyDescent="0.2">
      <c r="A102" s="40"/>
    </row>
    <row r="103" spans="1:1" x14ac:dyDescent="0.2">
      <c r="A103" s="40"/>
    </row>
    <row r="104" spans="1:1" x14ac:dyDescent="0.2">
      <c r="A104" s="40"/>
    </row>
    <row r="105" spans="1:1" x14ac:dyDescent="0.2">
      <c r="A105" s="40"/>
    </row>
    <row r="106" spans="1:1" x14ac:dyDescent="0.2">
      <c r="A106" s="40"/>
    </row>
    <row r="107" spans="1:1" x14ac:dyDescent="0.2">
      <c r="A107" s="40"/>
    </row>
    <row r="108" spans="1:1" x14ac:dyDescent="0.2">
      <c r="A108" s="40"/>
    </row>
    <row r="109" spans="1:1" x14ac:dyDescent="0.2">
      <c r="A109" s="40"/>
    </row>
    <row r="110" spans="1:1" x14ac:dyDescent="0.2">
      <c r="A110" s="40"/>
    </row>
    <row r="111" spans="1:1" x14ac:dyDescent="0.2">
      <c r="A111" s="40"/>
    </row>
    <row r="112" spans="1:1" x14ac:dyDescent="0.2">
      <c r="A112" s="40"/>
    </row>
    <row r="113" spans="1:1" x14ac:dyDescent="0.2">
      <c r="A113" s="40"/>
    </row>
    <row r="116" spans="1:1" x14ac:dyDescent="0.2">
      <c r="A116" s="14" t="s">
        <v>815</v>
      </c>
    </row>
  </sheetData>
  <mergeCells count="1">
    <mergeCell ref="A1:F1"/>
  </mergeCells>
  <conditionalFormatting sqref="F2:F3 F5:F82">
    <cfRule type="cellIs" dxfId="35" priority="2" stopIfTrue="1" operator="between">
      <formula>0.009</formula>
      <formula>-0.009</formula>
    </cfRule>
  </conditionalFormatting>
  <conditionalFormatting sqref="F83:F215">
    <cfRule type="cellIs" dxfId="34" priority="1" stopIfTrue="1" operator="between">
      <formula>0.009</formula>
      <formula>-0.009</formula>
    </cfRule>
  </conditionalFormatting>
  <hyperlinks>
    <hyperlink ref="A86"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scale="57" orientation="portrait" r:id="rId2"/>
  <headerFooter>
    <oddFooter>&amp;C&amp;1#&amp;"Calibri"&amp;10&amp;K000000PUBLIC</oddFooter>
    <evenFooter>&amp;LPUBLIC</evenFooter>
    <firstFooter>&amp;LPUBLIC</firstFooter>
  </headerFooter>
  <colBreaks count="1" manualBreakCount="1">
    <brk id="6" max="217" man="1"/>
  </col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5"/>
  <sheetViews>
    <sheetView showGridLines="0" view="pageBreakPreview" zoomScaleNormal="100" zoomScaleSheetLayoutView="100" workbookViewId="0">
      <selection sqref="A1:F1"/>
    </sheetView>
  </sheetViews>
  <sheetFormatPr defaultColWidth="9.140625" defaultRowHeight="11.25" x14ac:dyDescent="0.2"/>
  <cols>
    <col min="1" max="1" width="38.7109375" style="7" bestFit="1" customWidth="1"/>
    <col min="2" max="2" width="28" style="7" bestFit="1" customWidth="1"/>
    <col min="3" max="3" width="35.42578125" style="7" bestFit="1" customWidth="1"/>
    <col min="4" max="4" width="15.42578125" style="7" bestFit="1" customWidth="1"/>
    <col min="5" max="5" width="23" style="10" customWidth="1"/>
    <col min="6" max="6" width="14.7109375" style="11" bestFit="1" customWidth="1"/>
    <col min="7" max="16384" width="9.140625" style="7"/>
  </cols>
  <sheetData>
    <row r="1" spans="1:6" s="1" customFormat="1" ht="15" x14ac:dyDescent="0.2">
      <c r="A1" s="86" t="s">
        <v>22</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288</v>
      </c>
      <c r="D4" s="13" t="s">
        <v>1</v>
      </c>
      <c r="E4" s="36" t="s">
        <v>6</v>
      </c>
      <c r="F4" s="12" t="s">
        <v>3</v>
      </c>
    </row>
    <row r="5" spans="1:6" x14ac:dyDescent="0.2">
      <c r="A5" s="16" t="s">
        <v>87</v>
      </c>
      <c r="B5" s="17"/>
      <c r="C5" s="17"/>
      <c r="D5" s="17"/>
      <c r="E5" s="18"/>
      <c r="F5" s="19"/>
    </row>
    <row r="6" spans="1:6" x14ac:dyDescent="0.2">
      <c r="A6" s="20" t="s">
        <v>31</v>
      </c>
      <c r="B6" s="21"/>
      <c r="C6" s="21"/>
      <c r="D6" s="21"/>
      <c r="E6" s="22"/>
      <c r="F6" s="23"/>
    </row>
    <row r="7" spans="1:6" x14ac:dyDescent="0.2">
      <c r="A7" s="21" t="s">
        <v>92</v>
      </c>
      <c r="B7" s="21" t="s">
        <v>91</v>
      </c>
      <c r="C7" s="21" t="s">
        <v>90</v>
      </c>
      <c r="D7" s="24">
        <v>4700000</v>
      </c>
      <c r="E7" s="22">
        <v>40514</v>
      </c>
      <c r="F7" s="23">
        <v>8.5303885657080105</v>
      </c>
    </row>
    <row r="8" spans="1:6" x14ac:dyDescent="0.2">
      <c r="A8" s="21" t="s">
        <v>89</v>
      </c>
      <c r="B8" s="21" t="s">
        <v>88</v>
      </c>
      <c r="C8" s="21" t="s">
        <v>90</v>
      </c>
      <c r="D8" s="24">
        <v>2600000</v>
      </c>
      <c r="E8" s="22">
        <v>36955.1</v>
      </c>
      <c r="F8" s="23">
        <v>7.7810476004491296</v>
      </c>
    </row>
    <row r="9" spans="1:6" x14ac:dyDescent="0.2">
      <c r="A9" s="21" t="s">
        <v>103</v>
      </c>
      <c r="B9" s="21" t="s">
        <v>102</v>
      </c>
      <c r="C9" s="21" t="s">
        <v>90</v>
      </c>
      <c r="D9" s="24">
        <v>4000000</v>
      </c>
      <c r="E9" s="22">
        <v>29328</v>
      </c>
      <c r="F9" s="23">
        <v>6.1751304698396696</v>
      </c>
    </row>
    <row r="10" spans="1:6" x14ac:dyDescent="0.2">
      <c r="A10" s="21" t="s">
        <v>94</v>
      </c>
      <c r="B10" s="21" t="s">
        <v>93</v>
      </c>
      <c r="C10" s="21" t="s">
        <v>95</v>
      </c>
      <c r="D10" s="24">
        <v>2000000</v>
      </c>
      <c r="E10" s="22">
        <v>28269</v>
      </c>
      <c r="F10" s="23">
        <v>5.95215368425729</v>
      </c>
    </row>
    <row r="11" spans="1:6" x14ac:dyDescent="0.2">
      <c r="A11" s="21" t="s">
        <v>97</v>
      </c>
      <c r="B11" s="21" t="s">
        <v>96</v>
      </c>
      <c r="C11" s="21" t="s">
        <v>98</v>
      </c>
      <c r="D11" s="24">
        <v>3200000</v>
      </c>
      <c r="E11" s="22">
        <v>25596.799999999999</v>
      </c>
      <c r="F11" s="23">
        <v>5.3895110341786703</v>
      </c>
    </row>
    <row r="12" spans="1:6" x14ac:dyDescent="0.2">
      <c r="A12" s="21" t="s">
        <v>100</v>
      </c>
      <c r="B12" s="21" t="s">
        <v>99</v>
      </c>
      <c r="C12" s="21" t="s">
        <v>101</v>
      </c>
      <c r="D12" s="24">
        <v>1280000</v>
      </c>
      <c r="E12" s="22">
        <v>23650.560000000001</v>
      </c>
      <c r="F12" s="23">
        <v>4.9797222342052399</v>
      </c>
    </row>
    <row r="13" spans="1:6" x14ac:dyDescent="0.2">
      <c r="A13" s="21" t="s">
        <v>111</v>
      </c>
      <c r="B13" s="21" t="s">
        <v>110</v>
      </c>
      <c r="C13" s="21" t="s">
        <v>90</v>
      </c>
      <c r="D13" s="24">
        <v>3000000</v>
      </c>
      <c r="E13" s="22">
        <v>15918</v>
      </c>
      <c r="F13" s="23">
        <v>3.3516000688389198</v>
      </c>
    </row>
    <row r="14" spans="1:6" x14ac:dyDescent="0.2">
      <c r="A14" s="21" t="s">
        <v>235</v>
      </c>
      <c r="B14" s="21" t="s">
        <v>234</v>
      </c>
      <c r="C14" s="21" t="s">
        <v>156</v>
      </c>
      <c r="D14" s="24">
        <v>825000</v>
      </c>
      <c r="E14" s="22">
        <v>13817.512500000001</v>
      </c>
      <c r="F14" s="23">
        <v>2.9093338262459301</v>
      </c>
    </row>
    <row r="15" spans="1:6" x14ac:dyDescent="0.2">
      <c r="A15" s="21" t="s">
        <v>129</v>
      </c>
      <c r="B15" s="21" t="s">
        <v>128</v>
      </c>
      <c r="C15" s="21" t="s">
        <v>130</v>
      </c>
      <c r="D15" s="24">
        <v>1600000</v>
      </c>
      <c r="E15" s="22">
        <v>13476.8</v>
      </c>
      <c r="F15" s="23">
        <v>2.8375954144822502</v>
      </c>
    </row>
    <row r="16" spans="1:6" x14ac:dyDescent="0.2">
      <c r="A16" s="21" t="s">
        <v>113</v>
      </c>
      <c r="B16" s="21" t="s">
        <v>112</v>
      </c>
      <c r="C16" s="21" t="s">
        <v>95</v>
      </c>
      <c r="D16" s="24">
        <v>1400000</v>
      </c>
      <c r="E16" s="22">
        <v>13052.9</v>
      </c>
      <c r="F16" s="23">
        <v>2.7483415340210802</v>
      </c>
    </row>
    <row r="17" spans="1:6" x14ac:dyDescent="0.2">
      <c r="A17" s="21" t="s">
        <v>137</v>
      </c>
      <c r="B17" s="21" t="s">
        <v>136</v>
      </c>
      <c r="C17" s="21" t="s">
        <v>138</v>
      </c>
      <c r="D17" s="24">
        <v>3300000</v>
      </c>
      <c r="E17" s="22">
        <v>11520.3</v>
      </c>
      <c r="F17" s="23">
        <v>2.42564632950402</v>
      </c>
    </row>
    <row r="18" spans="1:6" x14ac:dyDescent="0.2">
      <c r="A18" s="21" t="s">
        <v>569</v>
      </c>
      <c r="B18" s="21" t="s">
        <v>568</v>
      </c>
      <c r="C18" s="21" t="s">
        <v>130</v>
      </c>
      <c r="D18" s="24">
        <v>650000</v>
      </c>
      <c r="E18" s="22">
        <v>11094.85</v>
      </c>
      <c r="F18" s="23">
        <v>2.3360660901971002</v>
      </c>
    </row>
    <row r="19" spans="1:6" x14ac:dyDescent="0.2">
      <c r="A19" s="21" t="s">
        <v>243</v>
      </c>
      <c r="B19" s="21" t="s">
        <v>242</v>
      </c>
      <c r="C19" s="21" t="s">
        <v>124</v>
      </c>
      <c r="D19" s="24">
        <v>9300000</v>
      </c>
      <c r="E19" s="22">
        <v>9388.35</v>
      </c>
      <c r="F19" s="23">
        <v>1.9767555287274701</v>
      </c>
    </row>
    <row r="20" spans="1:6" x14ac:dyDescent="0.2">
      <c r="A20" s="21" t="s">
        <v>108</v>
      </c>
      <c r="B20" s="21" t="s">
        <v>107</v>
      </c>
      <c r="C20" s="21" t="s">
        <v>109</v>
      </c>
      <c r="D20" s="24">
        <v>375000</v>
      </c>
      <c r="E20" s="22">
        <v>8916.5625</v>
      </c>
      <c r="F20" s="23">
        <v>1.87741873908824</v>
      </c>
    </row>
    <row r="21" spans="1:6" x14ac:dyDescent="0.2">
      <c r="A21" s="21" t="s">
        <v>218</v>
      </c>
      <c r="B21" s="21" t="s">
        <v>217</v>
      </c>
      <c r="C21" s="21" t="s">
        <v>179</v>
      </c>
      <c r="D21" s="24">
        <v>1500000</v>
      </c>
      <c r="E21" s="22">
        <v>8067.75</v>
      </c>
      <c r="F21" s="23">
        <v>1.6986977921457</v>
      </c>
    </row>
    <row r="22" spans="1:6" x14ac:dyDescent="0.2">
      <c r="A22" s="21" t="s">
        <v>118</v>
      </c>
      <c r="B22" s="21" t="s">
        <v>117</v>
      </c>
      <c r="C22" s="21" t="s">
        <v>119</v>
      </c>
      <c r="D22" s="24">
        <v>5000000</v>
      </c>
      <c r="E22" s="22">
        <v>7982.5</v>
      </c>
      <c r="F22" s="23">
        <v>1.68074805562927</v>
      </c>
    </row>
    <row r="23" spans="1:6" x14ac:dyDescent="0.2">
      <c r="A23" s="21" t="s">
        <v>140</v>
      </c>
      <c r="B23" s="21" t="s">
        <v>139</v>
      </c>
      <c r="C23" s="21" t="s">
        <v>95</v>
      </c>
      <c r="D23" s="24">
        <v>715000</v>
      </c>
      <c r="E23" s="22">
        <v>7211.49</v>
      </c>
      <c r="F23" s="23">
        <v>1.5184087435878399</v>
      </c>
    </row>
    <row r="24" spans="1:6" x14ac:dyDescent="0.2">
      <c r="A24" s="21" t="s">
        <v>214</v>
      </c>
      <c r="B24" s="21" t="s">
        <v>213</v>
      </c>
      <c r="C24" s="21" t="s">
        <v>90</v>
      </c>
      <c r="D24" s="24">
        <v>380000</v>
      </c>
      <c r="E24" s="22">
        <v>6912.96</v>
      </c>
      <c r="F24" s="23">
        <v>1.45555202989576</v>
      </c>
    </row>
    <row r="25" spans="1:6" x14ac:dyDescent="0.2">
      <c r="A25" s="21" t="s">
        <v>155</v>
      </c>
      <c r="B25" s="21" t="s">
        <v>154</v>
      </c>
      <c r="C25" s="21" t="s">
        <v>156</v>
      </c>
      <c r="D25" s="24">
        <v>110000</v>
      </c>
      <c r="E25" s="22">
        <v>6880.61</v>
      </c>
      <c r="F25" s="23">
        <v>1.4487406049537499</v>
      </c>
    </row>
    <row r="26" spans="1:6" x14ac:dyDescent="0.2">
      <c r="A26" s="21" t="s">
        <v>181</v>
      </c>
      <c r="B26" s="21" t="s">
        <v>180</v>
      </c>
      <c r="C26" s="21" t="s">
        <v>182</v>
      </c>
      <c r="D26" s="24">
        <v>3600000</v>
      </c>
      <c r="E26" s="22">
        <v>6784.2</v>
      </c>
      <c r="F26" s="23">
        <v>1.4284410847479001</v>
      </c>
    </row>
    <row r="27" spans="1:6" x14ac:dyDescent="0.2">
      <c r="A27" s="21" t="s">
        <v>121</v>
      </c>
      <c r="B27" s="21" t="s">
        <v>120</v>
      </c>
      <c r="C27" s="21" t="s">
        <v>116</v>
      </c>
      <c r="D27" s="24">
        <v>152702</v>
      </c>
      <c r="E27" s="22">
        <v>6620.7006140000003</v>
      </c>
      <c r="F27" s="23">
        <v>1.3940156196534901</v>
      </c>
    </row>
    <row r="28" spans="1:6" x14ac:dyDescent="0.2">
      <c r="A28" s="21" t="s">
        <v>142</v>
      </c>
      <c r="B28" s="21" t="s">
        <v>141</v>
      </c>
      <c r="C28" s="21" t="s">
        <v>143</v>
      </c>
      <c r="D28" s="24">
        <v>7500000</v>
      </c>
      <c r="E28" s="22">
        <v>6528.75</v>
      </c>
      <c r="F28" s="23">
        <v>1.3746550414268199</v>
      </c>
    </row>
    <row r="29" spans="1:6" x14ac:dyDescent="0.2">
      <c r="A29" s="21" t="s">
        <v>165</v>
      </c>
      <c r="B29" s="21" t="s">
        <v>164</v>
      </c>
      <c r="C29" s="21" t="s">
        <v>153</v>
      </c>
      <c r="D29" s="24">
        <v>1550000</v>
      </c>
      <c r="E29" s="22">
        <v>6271.3</v>
      </c>
      <c r="F29" s="23">
        <v>1.3204478899176699</v>
      </c>
    </row>
    <row r="30" spans="1:6" x14ac:dyDescent="0.2">
      <c r="A30" s="21" t="s">
        <v>147</v>
      </c>
      <c r="B30" s="21" t="s">
        <v>146</v>
      </c>
      <c r="C30" s="21" t="s">
        <v>106</v>
      </c>
      <c r="D30" s="24">
        <v>1000000</v>
      </c>
      <c r="E30" s="22">
        <v>6227</v>
      </c>
      <c r="F30" s="23">
        <v>1.3111203435519501</v>
      </c>
    </row>
    <row r="31" spans="1:6" x14ac:dyDescent="0.2">
      <c r="A31" s="21" t="s">
        <v>160</v>
      </c>
      <c r="B31" s="21" t="s">
        <v>159</v>
      </c>
      <c r="C31" s="21" t="s">
        <v>138</v>
      </c>
      <c r="D31" s="24">
        <v>9500000</v>
      </c>
      <c r="E31" s="22">
        <v>5923.25</v>
      </c>
      <c r="F31" s="23">
        <v>1.2471645374890199</v>
      </c>
    </row>
    <row r="32" spans="1:6" x14ac:dyDescent="0.2">
      <c r="A32" s="21" t="s">
        <v>216</v>
      </c>
      <c r="B32" s="21" t="s">
        <v>215</v>
      </c>
      <c r="C32" s="21" t="s">
        <v>119</v>
      </c>
      <c r="D32" s="24">
        <v>2600000</v>
      </c>
      <c r="E32" s="22">
        <v>5629</v>
      </c>
      <c r="F32" s="23">
        <v>1.18520899531941</v>
      </c>
    </row>
    <row r="33" spans="1:6" x14ac:dyDescent="0.2">
      <c r="A33" s="21" t="s">
        <v>272</v>
      </c>
      <c r="B33" s="21" t="s">
        <v>271</v>
      </c>
      <c r="C33" s="21" t="s">
        <v>273</v>
      </c>
      <c r="D33" s="24">
        <v>680000</v>
      </c>
      <c r="E33" s="22">
        <v>5512.76</v>
      </c>
      <c r="F33" s="23">
        <v>1.1607341874288499</v>
      </c>
    </row>
    <row r="34" spans="1:6" x14ac:dyDescent="0.2">
      <c r="A34" s="21" t="s">
        <v>145</v>
      </c>
      <c r="B34" s="21" t="s">
        <v>144</v>
      </c>
      <c r="C34" s="21" t="s">
        <v>106</v>
      </c>
      <c r="D34" s="24">
        <v>720873</v>
      </c>
      <c r="E34" s="22">
        <v>5178.7516320000004</v>
      </c>
      <c r="F34" s="23">
        <v>1.09040735810472</v>
      </c>
    </row>
    <row r="35" spans="1:6" x14ac:dyDescent="0.2">
      <c r="A35" s="21" t="s">
        <v>284</v>
      </c>
      <c r="B35" s="21" t="s">
        <v>283</v>
      </c>
      <c r="C35" s="21" t="s">
        <v>153</v>
      </c>
      <c r="D35" s="24">
        <v>140000</v>
      </c>
      <c r="E35" s="22">
        <v>4938.8500000000004</v>
      </c>
      <c r="F35" s="23">
        <v>1.03989508732159</v>
      </c>
    </row>
    <row r="36" spans="1:6" x14ac:dyDescent="0.2">
      <c r="A36" s="21" t="s">
        <v>134</v>
      </c>
      <c r="B36" s="21" t="s">
        <v>133</v>
      </c>
      <c r="C36" s="21" t="s">
        <v>135</v>
      </c>
      <c r="D36" s="24">
        <v>530000</v>
      </c>
      <c r="E36" s="22">
        <v>4841.55</v>
      </c>
      <c r="F36" s="23">
        <v>1.01940817397205</v>
      </c>
    </row>
    <row r="37" spans="1:6" x14ac:dyDescent="0.2">
      <c r="A37" s="21" t="s">
        <v>184</v>
      </c>
      <c r="B37" s="21" t="s">
        <v>183</v>
      </c>
      <c r="C37" s="21" t="s">
        <v>143</v>
      </c>
      <c r="D37" s="24">
        <v>2000000</v>
      </c>
      <c r="E37" s="22">
        <v>4619</v>
      </c>
      <c r="F37" s="23">
        <v>0.97254936034470296</v>
      </c>
    </row>
    <row r="38" spans="1:6" x14ac:dyDescent="0.2">
      <c r="A38" s="21" t="s">
        <v>149</v>
      </c>
      <c r="B38" s="21" t="s">
        <v>148</v>
      </c>
      <c r="C38" s="21" t="s">
        <v>150</v>
      </c>
      <c r="D38" s="24">
        <v>1900000</v>
      </c>
      <c r="E38" s="22">
        <v>4617.95</v>
      </c>
      <c r="F38" s="23">
        <v>0.97232827854596704</v>
      </c>
    </row>
    <row r="39" spans="1:6" x14ac:dyDescent="0.2">
      <c r="A39" s="21" t="s">
        <v>266</v>
      </c>
      <c r="B39" s="21" t="s">
        <v>265</v>
      </c>
      <c r="C39" s="21" t="s">
        <v>109</v>
      </c>
      <c r="D39" s="24">
        <v>6750000</v>
      </c>
      <c r="E39" s="22">
        <v>4519.125</v>
      </c>
      <c r="F39" s="23">
        <v>0.95152027020302099</v>
      </c>
    </row>
    <row r="40" spans="1:6" x14ac:dyDescent="0.2">
      <c r="A40" s="21" t="s">
        <v>170</v>
      </c>
      <c r="B40" s="21" t="s">
        <v>169</v>
      </c>
      <c r="C40" s="21" t="s">
        <v>127</v>
      </c>
      <c r="D40" s="24">
        <v>900000</v>
      </c>
      <c r="E40" s="22">
        <v>4406.8500000000004</v>
      </c>
      <c r="F40" s="23">
        <v>0.92788030929531395</v>
      </c>
    </row>
    <row r="41" spans="1:6" x14ac:dyDescent="0.2">
      <c r="A41" s="21" t="s">
        <v>167</v>
      </c>
      <c r="B41" s="21" t="s">
        <v>166</v>
      </c>
      <c r="C41" s="21" t="s">
        <v>168</v>
      </c>
      <c r="D41" s="24">
        <v>190000</v>
      </c>
      <c r="E41" s="22">
        <v>4042.82</v>
      </c>
      <c r="F41" s="23">
        <v>0.85123230244398596</v>
      </c>
    </row>
    <row r="42" spans="1:6" x14ac:dyDescent="0.2">
      <c r="A42" s="21" t="s">
        <v>250</v>
      </c>
      <c r="B42" s="21" t="s">
        <v>249</v>
      </c>
      <c r="C42" s="21" t="s">
        <v>153</v>
      </c>
      <c r="D42" s="24">
        <v>2000000</v>
      </c>
      <c r="E42" s="22">
        <v>3913</v>
      </c>
      <c r="F42" s="23">
        <v>0.82389816995644605</v>
      </c>
    </row>
    <row r="43" spans="1:6" x14ac:dyDescent="0.2">
      <c r="A43" s="21" t="s">
        <v>621</v>
      </c>
      <c r="B43" s="21" t="s">
        <v>620</v>
      </c>
      <c r="C43" s="21" t="s">
        <v>116</v>
      </c>
      <c r="D43" s="24">
        <v>940592</v>
      </c>
      <c r="E43" s="22">
        <v>3639.1504479999999</v>
      </c>
      <c r="F43" s="23">
        <v>0.76623802563337096</v>
      </c>
    </row>
    <row r="44" spans="1:6" x14ac:dyDescent="0.2">
      <c r="A44" s="21" t="s">
        <v>132</v>
      </c>
      <c r="B44" s="21" t="s">
        <v>131</v>
      </c>
      <c r="C44" s="21" t="s">
        <v>90</v>
      </c>
      <c r="D44" s="24">
        <v>300000</v>
      </c>
      <c r="E44" s="22">
        <v>3555.6</v>
      </c>
      <c r="F44" s="23">
        <v>0.74864613674856595</v>
      </c>
    </row>
    <row r="45" spans="1:6" x14ac:dyDescent="0.2">
      <c r="A45" s="21" t="s">
        <v>277</v>
      </c>
      <c r="B45" s="21" t="s">
        <v>276</v>
      </c>
      <c r="C45" s="21" t="s">
        <v>116</v>
      </c>
      <c r="D45" s="24">
        <v>520000</v>
      </c>
      <c r="E45" s="22">
        <v>3535.22</v>
      </c>
      <c r="F45" s="23">
        <v>0.74435504431214605</v>
      </c>
    </row>
    <row r="46" spans="1:6" x14ac:dyDescent="0.2">
      <c r="A46" s="21" t="s">
        <v>264</v>
      </c>
      <c r="B46" s="21" t="s">
        <v>263</v>
      </c>
      <c r="C46" s="21" t="s">
        <v>156</v>
      </c>
      <c r="D46" s="24">
        <v>140000</v>
      </c>
      <c r="E46" s="22">
        <v>3381.91</v>
      </c>
      <c r="F46" s="23">
        <v>0.71207499615573799</v>
      </c>
    </row>
    <row r="47" spans="1:6" x14ac:dyDescent="0.2">
      <c r="A47" s="21" t="s">
        <v>275</v>
      </c>
      <c r="B47" s="21" t="s">
        <v>274</v>
      </c>
      <c r="C47" s="21" t="s">
        <v>90</v>
      </c>
      <c r="D47" s="24">
        <v>1900000</v>
      </c>
      <c r="E47" s="22">
        <v>3307.9</v>
      </c>
      <c r="F47" s="23">
        <v>0.69649188765625503</v>
      </c>
    </row>
    <row r="48" spans="1:6" x14ac:dyDescent="0.2">
      <c r="A48" s="21" t="s">
        <v>625</v>
      </c>
      <c r="B48" s="21" t="s">
        <v>624</v>
      </c>
      <c r="C48" s="21" t="s">
        <v>163</v>
      </c>
      <c r="D48" s="24">
        <v>600000</v>
      </c>
      <c r="E48" s="22">
        <v>3155.7</v>
      </c>
      <c r="F48" s="23">
        <v>0.66444555454422605</v>
      </c>
    </row>
    <row r="49" spans="1:9" x14ac:dyDescent="0.2">
      <c r="A49" s="21" t="s">
        <v>573</v>
      </c>
      <c r="B49" s="21" t="s">
        <v>572</v>
      </c>
      <c r="C49" s="21" t="s">
        <v>127</v>
      </c>
      <c r="D49" s="24">
        <v>173153</v>
      </c>
      <c r="E49" s="22">
        <v>2830.1857850000001</v>
      </c>
      <c r="F49" s="23">
        <v>0.59590720390959495</v>
      </c>
    </row>
    <row r="50" spans="1:9" x14ac:dyDescent="0.2">
      <c r="A50" s="21" t="s">
        <v>260</v>
      </c>
      <c r="B50" s="21" t="s">
        <v>259</v>
      </c>
      <c r="C50" s="21" t="s">
        <v>150</v>
      </c>
      <c r="D50" s="24">
        <v>591676</v>
      </c>
      <c r="E50" s="22">
        <v>2777.9188199999999</v>
      </c>
      <c r="F50" s="23">
        <v>0.58490218044609499</v>
      </c>
    </row>
    <row r="51" spans="1:9" x14ac:dyDescent="0.2">
      <c r="A51" s="21" t="s">
        <v>450</v>
      </c>
      <c r="B51" s="21" t="s">
        <v>449</v>
      </c>
      <c r="C51" s="21" t="s">
        <v>127</v>
      </c>
      <c r="D51" s="24">
        <v>300000</v>
      </c>
      <c r="E51" s="22">
        <v>2719.35</v>
      </c>
      <c r="F51" s="23">
        <v>0.57257027561233298</v>
      </c>
    </row>
    <row r="52" spans="1:9" x14ac:dyDescent="0.2">
      <c r="A52" s="21" t="s">
        <v>191</v>
      </c>
      <c r="B52" s="21" t="s">
        <v>190</v>
      </c>
      <c r="C52" s="21" t="s">
        <v>192</v>
      </c>
      <c r="D52" s="24">
        <v>200000</v>
      </c>
      <c r="E52" s="22">
        <v>2437.5</v>
      </c>
      <c r="F52" s="23">
        <v>0.51322560420874896</v>
      </c>
    </row>
    <row r="53" spans="1:9" x14ac:dyDescent="0.2">
      <c r="A53" s="21" t="s">
        <v>233</v>
      </c>
      <c r="B53" s="21" t="s">
        <v>232</v>
      </c>
      <c r="C53" s="21" t="s">
        <v>173</v>
      </c>
      <c r="D53" s="24">
        <v>15000</v>
      </c>
      <c r="E53" s="22">
        <v>2372.2275</v>
      </c>
      <c r="F53" s="23">
        <v>0.499482212105892</v>
      </c>
    </row>
    <row r="54" spans="1:9" x14ac:dyDescent="0.2">
      <c r="A54" s="21" t="s">
        <v>764</v>
      </c>
      <c r="B54" s="21" t="s">
        <v>763</v>
      </c>
      <c r="C54" s="21" t="s">
        <v>135</v>
      </c>
      <c r="D54" s="24">
        <v>600000</v>
      </c>
      <c r="E54" s="22">
        <v>2354.1</v>
      </c>
      <c r="F54" s="23">
        <v>0.49566539276628402</v>
      </c>
    </row>
    <row r="55" spans="1:9" x14ac:dyDescent="0.2">
      <c r="A55" s="21" t="s">
        <v>627</v>
      </c>
      <c r="B55" s="21" t="s">
        <v>626</v>
      </c>
      <c r="C55" s="21" t="s">
        <v>163</v>
      </c>
      <c r="D55" s="24">
        <v>200000</v>
      </c>
      <c r="E55" s="22">
        <v>1243.3</v>
      </c>
      <c r="F55" s="23">
        <v>0.26178190511291799</v>
      </c>
    </row>
    <row r="56" spans="1:9" x14ac:dyDescent="0.2">
      <c r="A56" s="21" t="s">
        <v>186</v>
      </c>
      <c r="B56" s="21" t="s">
        <v>185</v>
      </c>
      <c r="C56" s="21" t="s">
        <v>109</v>
      </c>
      <c r="D56" s="24">
        <v>500000</v>
      </c>
      <c r="E56" s="22">
        <v>1081.5</v>
      </c>
      <c r="F56" s="23">
        <v>0.22771425269815901</v>
      </c>
    </row>
    <row r="57" spans="1:9" x14ac:dyDescent="0.2">
      <c r="A57" s="21" t="s">
        <v>194</v>
      </c>
      <c r="B57" s="21" t="s">
        <v>193</v>
      </c>
      <c r="C57" s="21" t="s">
        <v>195</v>
      </c>
      <c r="D57" s="24">
        <v>645701</v>
      </c>
      <c r="E57" s="22">
        <v>605.66753800000004</v>
      </c>
      <c r="F57" s="23">
        <v>0.12752577974961099</v>
      </c>
    </row>
    <row r="58" spans="1:9" x14ac:dyDescent="0.2">
      <c r="A58" s="20" t="s">
        <v>32</v>
      </c>
      <c r="B58" s="20"/>
      <c r="C58" s="20"/>
      <c r="D58" s="20"/>
      <c r="E58" s="25">
        <f>SUM(E7:E57)</f>
        <v>448126.13233699976</v>
      </c>
      <c r="F58" s="26">
        <f>SUM(F7:F57)</f>
        <v>94.354791807338188</v>
      </c>
      <c r="G58" s="14"/>
      <c r="H58" s="14"/>
      <c r="I58" s="14"/>
    </row>
    <row r="59" spans="1:9" x14ac:dyDescent="0.2">
      <c r="A59" s="21"/>
      <c r="B59" s="21"/>
      <c r="C59" s="21"/>
      <c r="D59" s="21"/>
      <c r="E59" s="22"/>
      <c r="F59" s="23"/>
    </row>
    <row r="60" spans="1:9" x14ac:dyDescent="0.2">
      <c r="A60" s="20" t="s">
        <v>1219</v>
      </c>
      <c r="B60" s="21"/>
      <c r="C60" s="21"/>
      <c r="D60" s="21"/>
      <c r="E60" s="22"/>
      <c r="F60" s="23"/>
    </row>
    <row r="61" spans="1:9" x14ac:dyDescent="0.2">
      <c r="A61" s="21" t="s">
        <v>602</v>
      </c>
      <c r="B61" s="21" t="s">
        <v>601</v>
      </c>
      <c r="C61" s="21" t="s">
        <v>420</v>
      </c>
      <c r="D61" s="24">
        <v>3500</v>
      </c>
      <c r="E61" s="22">
        <v>3.5E-4</v>
      </c>
      <c r="F61" s="23">
        <v>7.3693932912025603E-8</v>
      </c>
    </row>
    <row r="62" spans="1:9" x14ac:dyDescent="0.2">
      <c r="A62" s="21" t="s">
        <v>227</v>
      </c>
      <c r="B62" s="21" t="s">
        <v>226</v>
      </c>
      <c r="C62" s="21" t="s">
        <v>176</v>
      </c>
      <c r="D62" s="24">
        <v>3000</v>
      </c>
      <c r="E62" s="22">
        <v>2.9999999999999997E-4</v>
      </c>
      <c r="F62" s="23">
        <v>6.3166228210307605E-8</v>
      </c>
    </row>
    <row r="63" spans="1:9" x14ac:dyDescent="0.2">
      <c r="A63" s="21"/>
      <c r="B63" s="21" t="s">
        <v>225</v>
      </c>
      <c r="C63" s="21" t="s">
        <v>135</v>
      </c>
      <c r="D63" s="24">
        <v>2900</v>
      </c>
      <c r="E63" s="22">
        <v>2.9E-4</v>
      </c>
      <c r="F63" s="23">
        <v>6.1060687269963995E-8</v>
      </c>
    </row>
    <row r="64" spans="1:9" x14ac:dyDescent="0.2">
      <c r="A64" s="20" t="s">
        <v>32</v>
      </c>
      <c r="B64" s="20"/>
      <c r="C64" s="20"/>
      <c r="D64" s="20"/>
      <c r="E64" s="25">
        <f>SUM(E60:E63)</f>
        <v>9.3999999999999997E-4</v>
      </c>
      <c r="F64" s="26">
        <f>SUM(F60:F63)</f>
        <v>1.9792084839229719E-7</v>
      </c>
      <c r="G64" s="14"/>
      <c r="H64" s="76"/>
      <c r="I64" s="14"/>
    </row>
    <row r="65" spans="1:9" x14ac:dyDescent="0.2">
      <c r="A65" s="21"/>
      <c r="B65" s="21"/>
      <c r="C65" s="21"/>
      <c r="D65" s="21"/>
      <c r="E65" s="22"/>
      <c r="F65" s="23"/>
    </row>
    <row r="66" spans="1:9" x14ac:dyDescent="0.2">
      <c r="A66" s="20" t="s">
        <v>34</v>
      </c>
      <c r="B66" s="20"/>
      <c r="C66" s="20"/>
      <c r="D66" s="20"/>
      <c r="E66" s="25">
        <f>E58+E64</f>
        <v>448126.13327699975</v>
      </c>
      <c r="F66" s="26">
        <f>F58+F64</f>
        <v>94.354792005259043</v>
      </c>
      <c r="G66" s="14"/>
      <c r="H66" s="14"/>
      <c r="I66" s="14"/>
    </row>
    <row r="67" spans="1:9" x14ac:dyDescent="0.2">
      <c r="A67" s="20"/>
      <c r="B67" s="20"/>
      <c r="C67" s="20"/>
      <c r="D67" s="20"/>
      <c r="E67" s="25"/>
      <c r="F67" s="26"/>
      <c r="G67" s="14"/>
      <c r="H67" s="14"/>
      <c r="I67" s="14"/>
    </row>
    <row r="68" spans="1:9" x14ac:dyDescent="0.2">
      <c r="A68" s="20" t="s">
        <v>36</v>
      </c>
      <c r="B68" s="20"/>
      <c r="C68" s="20"/>
      <c r="D68" s="20"/>
      <c r="E68" s="25">
        <f>E70-(E58+E64)</f>
        <v>26811.200326600228</v>
      </c>
      <c r="F68" s="26">
        <f>F70-(F58+F64)</f>
        <v>5.6452079947409572</v>
      </c>
      <c r="G68" s="14"/>
      <c r="H68" s="14"/>
      <c r="I68" s="14"/>
    </row>
    <row r="69" spans="1:9" x14ac:dyDescent="0.2">
      <c r="A69" s="20"/>
      <c r="B69" s="20"/>
      <c r="C69" s="20"/>
      <c r="D69" s="20"/>
      <c r="E69" s="25"/>
      <c r="F69" s="26"/>
      <c r="G69" s="14"/>
      <c r="H69" s="14"/>
      <c r="I69" s="14"/>
    </row>
    <row r="70" spans="1:9" x14ac:dyDescent="0.2">
      <c r="A70" s="27" t="s">
        <v>35</v>
      </c>
      <c r="B70" s="27"/>
      <c r="C70" s="27"/>
      <c r="D70" s="27"/>
      <c r="E70" s="28">
        <v>474937.33360359998</v>
      </c>
      <c r="F70" s="29">
        <v>100</v>
      </c>
      <c r="G70" s="14"/>
      <c r="H70" s="14"/>
      <c r="I70" s="14"/>
    </row>
    <row r="71" spans="1:9" x14ac:dyDescent="0.2">
      <c r="F71" s="15" t="s">
        <v>596</v>
      </c>
    </row>
    <row r="72" spans="1:9" x14ac:dyDescent="0.2">
      <c r="A72" s="43" t="s">
        <v>37</v>
      </c>
      <c r="F72" s="15"/>
    </row>
    <row r="73" spans="1:9" x14ac:dyDescent="0.2">
      <c r="A73" s="43" t="s">
        <v>832</v>
      </c>
      <c r="F73" s="15"/>
    </row>
    <row r="75" spans="1:9" x14ac:dyDescent="0.2">
      <c r="A75" s="14" t="s">
        <v>38</v>
      </c>
    </row>
    <row r="76" spans="1:9" x14ac:dyDescent="0.2">
      <c r="A76" s="14" t="s">
        <v>39</v>
      </c>
    </row>
    <row r="77" spans="1:9" x14ac:dyDescent="0.2">
      <c r="A77" s="14" t="s">
        <v>40</v>
      </c>
      <c r="B77" s="14"/>
      <c r="C77" s="30" t="s">
        <v>42</v>
      </c>
      <c r="D77" s="14" t="s">
        <v>41</v>
      </c>
    </row>
    <row r="78" spans="1:9" x14ac:dyDescent="0.2">
      <c r="A78" s="7" t="s">
        <v>78</v>
      </c>
      <c r="C78" s="31">
        <v>849.04579999999999</v>
      </c>
      <c r="D78" s="31">
        <v>865.81129999999996</v>
      </c>
    </row>
    <row r="79" spans="1:9" x14ac:dyDescent="0.2">
      <c r="A79" s="7" t="s">
        <v>80</v>
      </c>
      <c r="C79" s="31">
        <v>48.036099999999998</v>
      </c>
      <c r="D79" s="31">
        <v>48.9846</v>
      </c>
    </row>
    <row r="80" spans="1:9" x14ac:dyDescent="0.2">
      <c r="A80" s="7" t="s">
        <v>79</v>
      </c>
      <c r="C80" s="31">
        <v>921.41480000000001</v>
      </c>
      <c r="D80" s="31">
        <v>943.4769</v>
      </c>
    </row>
    <row r="81" spans="1:4" x14ac:dyDescent="0.2">
      <c r="A81" s="7" t="s">
        <v>81</v>
      </c>
      <c r="C81" s="31">
        <v>54.318899999999999</v>
      </c>
      <c r="D81" s="31">
        <v>55.616399999999999</v>
      </c>
    </row>
    <row r="83" spans="1:4" x14ac:dyDescent="0.2">
      <c r="A83" s="7" t="s">
        <v>43</v>
      </c>
    </row>
    <row r="85" spans="1:4" x14ac:dyDescent="0.2">
      <c r="A85" s="14" t="s">
        <v>44</v>
      </c>
      <c r="D85" s="30" t="s">
        <v>45</v>
      </c>
    </row>
    <row r="87" spans="1:4" x14ac:dyDescent="0.2">
      <c r="A87" s="14" t="s">
        <v>222</v>
      </c>
      <c r="D87" s="35">
        <v>0.10969980009182299</v>
      </c>
    </row>
    <row r="89" spans="1:4" x14ac:dyDescent="0.2">
      <c r="A89" s="96" t="s">
        <v>829</v>
      </c>
      <c r="B89" s="96"/>
      <c r="C89" s="96"/>
      <c r="D89" s="30">
        <v>1</v>
      </c>
    </row>
    <row r="90" spans="1:4" x14ac:dyDescent="0.2">
      <c r="A90" s="7" t="s">
        <v>830</v>
      </c>
    </row>
    <row r="91" spans="1:4" x14ac:dyDescent="0.2">
      <c r="A91" s="37" t="s">
        <v>831</v>
      </c>
    </row>
    <row r="93" spans="1:4" x14ac:dyDescent="0.2">
      <c r="A93" s="43" t="s">
        <v>1223</v>
      </c>
    </row>
    <row r="95" spans="1:4" x14ac:dyDescent="0.2">
      <c r="A95" s="14" t="s">
        <v>799</v>
      </c>
    </row>
    <row r="96" spans="1:4" x14ac:dyDescent="0.2">
      <c r="A96" s="37"/>
    </row>
    <row r="97" spans="1:1" x14ac:dyDescent="0.2">
      <c r="A97" s="38" t="s">
        <v>797</v>
      </c>
    </row>
    <row r="98" spans="1:1" x14ac:dyDescent="0.2">
      <c r="A98" s="39"/>
    </row>
    <row r="99" spans="1:1" x14ac:dyDescent="0.2">
      <c r="A99" s="40"/>
    </row>
    <row r="100" spans="1:1" x14ac:dyDescent="0.2">
      <c r="A100" s="40"/>
    </row>
    <row r="101" spans="1:1" x14ac:dyDescent="0.2">
      <c r="A101" s="40"/>
    </row>
    <row r="102" spans="1:1" x14ac:dyDescent="0.2">
      <c r="A102" s="40"/>
    </row>
    <row r="103" spans="1:1" x14ac:dyDescent="0.2">
      <c r="A103" s="40"/>
    </row>
    <row r="104" spans="1:1" x14ac:dyDescent="0.2">
      <c r="A104" s="40"/>
    </row>
    <row r="105" spans="1:1" x14ac:dyDescent="0.2">
      <c r="A105" s="40"/>
    </row>
    <row r="106" spans="1:1" x14ac:dyDescent="0.2">
      <c r="A106" s="40"/>
    </row>
    <row r="107" spans="1:1" x14ac:dyDescent="0.2">
      <c r="A107" s="40"/>
    </row>
    <row r="108" spans="1:1" x14ac:dyDescent="0.2">
      <c r="A108" s="40"/>
    </row>
    <row r="109" spans="1:1" x14ac:dyDescent="0.2">
      <c r="A109" s="40"/>
    </row>
    <row r="110" spans="1:1" x14ac:dyDescent="0.2">
      <c r="A110" s="40"/>
    </row>
    <row r="111" spans="1:1" x14ac:dyDescent="0.2">
      <c r="A111" s="38" t="s">
        <v>808</v>
      </c>
    </row>
    <row r="112" spans="1:1" x14ac:dyDescent="0.2">
      <c r="A112" s="40"/>
    </row>
    <row r="113" spans="1:1" x14ac:dyDescent="0.2">
      <c r="A113" s="38" t="s">
        <v>798</v>
      </c>
    </row>
    <row r="114" spans="1:1" x14ac:dyDescent="0.2">
      <c r="A114" s="40"/>
    </row>
    <row r="115" spans="1:1" x14ac:dyDescent="0.2">
      <c r="A115" s="40"/>
    </row>
    <row r="116" spans="1:1" x14ac:dyDescent="0.2">
      <c r="A116" s="40"/>
    </row>
    <row r="117" spans="1:1" x14ac:dyDescent="0.2">
      <c r="A117" s="40"/>
    </row>
    <row r="118" spans="1:1" x14ac:dyDescent="0.2">
      <c r="A118" s="40"/>
    </row>
    <row r="119" spans="1:1" x14ac:dyDescent="0.2">
      <c r="A119" s="40"/>
    </row>
    <row r="120" spans="1:1" x14ac:dyDescent="0.2">
      <c r="A120" s="40"/>
    </row>
    <row r="121" spans="1:1" x14ac:dyDescent="0.2">
      <c r="A121" s="40"/>
    </row>
    <row r="122" spans="1:1" x14ac:dyDescent="0.2">
      <c r="A122" s="40"/>
    </row>
    <row r="123" spans="1:1" x14ac:dyDescent="0.2">
      <c r="A123" s="40"/>
    </row>
    <row r="124" spans="1:1" x14ac:dyDescent="0.2">
      <c r="A124" s="40"/>
    </row>
    <row r="125" spans="1:1" x14ac:dyDescent="0.2">
      <c r="A125" s="40"/>
    </row>
  </sheetData>
  <mergeCells count="2">
    <mergeCell ref="A1:F1"/>
    <mergeCell ref="A89:C89"/>
  </mergeCells>
  <conditionalFormatting sqref="F2:F3 F5:F94">
    <cfRule type="cellIs" dxfId="33" priority="2" stopIfTrue="1" operator="between">
      <formula>0.009</formula>
      <formula>-0.009</formula>
    </cfRule>
  </conditionalFormatting>
  <conditionalFormatting sqref="F95:F227">
    <cfRule type="cellIs" dxfId="32" priority="1" stopIfTrue="1" operator="between">
      <formula>0.009</formula>
      <formula>-0.009</formula>
    </cfRule>
  </conditionalFormatting>
  <hyperlinks>
    <hyperlink ref="A91" r:id="rId1" tooltip="https://www.franklintempletonindia.com/investor/reports" xr:uid="{00000000-0004-0000-1900-000000000000}"/>
  </hyperlinks>
  <pageMargins left="0.7" right="0.7" top="0.75" bottom="0.75" header="0.3" footer="0.3"/>
  <pageSetup paperSize="9" scale="56" orientation="portrait" r:id="rId2"/>
  <headerFooter>
    <oddFooter>&amp;C&amp;1#&amp;"Calibri"&amp;10&amp;K000000PUBLIC</oddFooter>
    <evenFooter>&amp;LPUBLIC</evenFooter>
    <firstFooter>&amp;LPUBLIC</firstFooter>
  </headerFooter>
  <colBreaks count="1" manualBreakCount="1">
    <brk id="6" max="1048575" man="1"/>
  </col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60"/>
  <sheetViews>
    <sheetView view="pageBreakPreview" zoomScaleNormal="100" zoomScaleSheetLayoutView="100" workbookViewId="0">
      <selection sqref="A1:E1"/>
    </sheetView>
  </sheetViews>
  <sheetFormatPr defaultColWidth="9.140625" defaultRowHeight="11.25" x14ac:dyDescent="0.2"/>
  <cols>
    <col min="1" max="1" width="37.5703125" style="7" bestFit="1" customWidth="1"/>
    <col min="2" max="2" width="33.5703125" style="7" bestFit="1" customWidth="1"/>
    <col min="3" max="3" width="18.85546875" style="7" bestFit="1" customWidth="1"/>
    <col min="4" max="4" width="15.42578125" style="7" bestFit="1" customWidth="1"/>
    <col min="5" max="5" width="13.5703125" style="10" customWidth="1"/>
    <col min="6" max="7" width="9.140625" style="7"/>
    <col min="8" max="8" width="10.42578125" style="7" bestFit="1" customWidth="1"/>
    <col min="9" max="16384" width="9.140625" style="7"/>
  </cols>
  <sheetData>
    <row r="1" spans="1:8" s="1" customFormat="1" ht="15" x14ac:dyDescent="0.2">
      <c r="A1" s="86" t="s">
        <v>23</v>
      </c>
      <c r="B1" s="87"/>
      <c r="C1" s="87"/>
      <c r="D1" s="87"/>
      <c r="E1" s="87"/>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36" t="s">
        <v>6</v>
      </c>
      <c r="E4" s="12" t="s">
        <v>3</v>
      </c>
    </row>
    <row r="5" spans="1:8" x14ac:dyDescent="0.2">
      <c r="A5" s="16" t="s">
        <v>326</v>
      </c>
      <c r="B5" s="17"/>
      <c r="C5" s="17"/>
      <c r="D5" s="18"/>
      <c r="E5" s="19"/>
    </row>
    <row r="6" spans="1:8" x14ac:dyDescent="0.2">
      <c r="A6" s="21" t="s">
        <v>766</v>
      </c>
      <c r="B6" s="21" t="s">
        <v>765</v>
      </c>
      <c r="C6" s="24">
        <v>6264601.4079999998</v>
      </c>
      <c r="D6" s="22">
        <v>277822.3756575</v>
      </c>
      <c r="E6" s="23">
        <v>99.105021176955148</v>
      </c>
      <c r="H6" s="32"/>
    </row>
    <row r="7" spans="1:8" x14ac:dyDescent="0.2">
      <c r="A7" s="20" t="s">
        <v>32</v>
      </c>
      <c r="B7" s="20"/>
      <c r="C7" s="20"/>
      <c r="D7" s="25">
        <f>SUM(D6:D6)</f>
        <v>277822.3756575</v>
      </c>
      <c r="E7" s="26">
        <f>SUM(E6:E6)</f>
        <v>99.105021176955148</v>
      </c>
      <c r="F7" s="14"/>
      <c r="G7" s="44"/>
      <c r="H7" s="45"/>
    </row>
    <row r="8" spans="1:8" x14ac:dyDescent="0.2">
      <c r="A8" s="21"/>
      <c r="B8" s="21"/>
      <c r="C8" s="21"/>
      <c r="D8" s="22"/>
      <c r="E8" s="23"/>
    </row>
    <row r="9" spans="1:8" x14ac:dyDescent="0.2">
      <c r="A9" s="20" t="s">
        <v>34</v>
      </c>
      <c r="B9" s="20"/>
      <c r="C9" s="20"/>
      <c r="D9" s="25">
        <f>D7</f>
        <v>277822.3756575</v>
      </c>
      <c r="E9" s="26">
        <f>E7</f>
        <v>99.105021176955148</v>
      </c>
      <c r="F9" s="14"/>
      <c r="G9" s="14"/>
      <c r="H9" s="14"/>
    </row>
    <row r="10" spans="1:8" x14ac:dyDescent="0.2">
      <c r="A10" s="20"/>
      <c r="B10" s="20"/>
      <c r="C10" s="20"/>
      <c r="D10" s="25"/>
      <c r="E10" s="26"/>
      <c r="F10" s="14"/>
      <c r="G10" s="14"/>
      <c r="H10" s="14"/>
    </row>
    <row r="11" spans="1:8" x14ac:dyDescent="0.2">
      <c r="A11" s="20" t="s">
        <v>36</v>
      </c>
      <c r="B11" s="20"/>
      <c r="C11" s="20"/>
      <c r="D11" s="25">
        <f>D13-(D7)</f>
        <v>2508.9040278000175</v>
      </c>
      <c r="E11" s="26">
        <f>E13-(E7)</f>
        <v>0.89497882304485188</v>
      </c>
      <c r="F11" s="14"/>
      <c r="G11" s="14"/>
      <c r="H11" s="14"/>
    </row>
    <row r="12" spans="1:8" x14ac:dyDescent="0.2">
      <c r="A12" s="20"/>
      <c r="B12" s="20"/>
      <c r="C12" s="20"/>
      <c r="D12" s="25"/>
      <c r="E12" s="26"/>
      <c r="F12" s="14"/>
      <c r="G12" s="14"/>
      <c r="H12" s="14"/>
    </row>
    <row r="13" spans="1:8" x14ac:dyDescent="0.2">
      <c r="A13" s="27" t="s">
        <v>35</v>
      </c>
      <c r="B13" s="27"/>
      <c r="C13" s="27"/>
      <c r="D13" s="28">
        <v>280331.27968530002</v>
      </c>
      <c r="E13" s="29">
        <v>100</v>
      </c>
      <c r="F13" s="14"/>
      <c r="G13" s="14"/>
      <c r="H13" s="14"/>
    </row>
    <row r="16" spans="1:8" x14ac:dyDescent="0.2">
      <c r="A16" s="14" t="s">
        <v>38</v>
      </c>
    </row>
    <row r="17" spans="1:4" x14ac:dyDescent="0.2">
      <c r="A17" s="14" t="s">
        <v>39</v>
      </c>
    </row>
    <row r="18" spans="1:4" x14ac:dyDescent="0.2">
      <c r="A18" s="14" t="s">
        <v>40</v>
      </c>
      <c r="B18" s="14"/>
      <c r="C18" s="30" t="s">
        <v>42</v>
      </c>
      <c r="D18" s="14" t="s">
        <v>41</v>
      </c>
    </row>
    <row r="19" spans="1:4" x14ac:dyDescent="0.2">
      <c r="A19" s="7" t="s">
        <v>78</v>
      </c>
      <c r="C19" s="31">
        <v>52.036499999999997</v>
      </c>
      <c r="D19" s="31">
        <v>40.5169</v>
      </c>
    </row>
    <row r="20" spans="1:4" x14ac:dyDescent="0.2">
      <c r="A20" s="7" t="s">
        <v>80</v>
      </c>
      <c r="C20" s="31">
        <v>52.036499999999997</v>
      </c>
      <c r="D20" s="31">
        <v>40.5169</v>
      </c>
    </row>
    <row r="21" spans="1:4" x14ac:dyDescent="0.2">
      <c r="A21" s="7" t="s">
        <v>79</v>
      </c>
      <c r="C21" s="31">
        <v>56.950800000000001</v>
      </c>
      <c r="D21" s="31">
        <v>44.573</v>
      </c>
    </row>
    <row r="22" spans="1:4" x14ac:dyDescent="0.2">
      <c r="A22" s="7" t="s">
        <v>81</v>
      </c>
      <c r="C22" s="31">
        <v>56.950800000000001</v>
      </c>
      <c r="D22" s="31">
        <v>44.573</v>
      </c>
    </row>
    <row r="24" spans="1:4" x14ac:dyDescent="0.2">
      <c r="A24" s="7" t="s">
        <v>43</v>
      </c>
    </row>
    <row r="26" spans="1:4" x14ac:dyDescent="0.2">
      <c r="A26" s="14" t="s">
        <v>44</v>
      </c>
      <c r="D26" s="30" t="s">
        <v>45</v>
      </c>
    </row>
    <row r="28" spans="1:4" x14ac:dyDescent="0.2">
      <c r="A28" s="14" t="s">
        <v>222</v>
      </c>
      <c r="D28" s="35">
        <v>0</v>
      </c>
    </row>
    <row r="30" spans="1:4" x14ac:dyDescent="0.2">
      <c r="A30" s="14" t="s">
        <v>801</v>
      </c>
    </row>
    <row r="31" spans="1:4" x14ac:dyDescent="0.2">
      <c r="A31" s="37"/>
    </row>
    <row r="32" spans="1:4" x14ac:dyDescent="0.2">
      <c r="A32" s="38" t="s">
        <v>797</v>
      </c>
    </row>
    <row r="33" spans="1:1" x14ac:dyDescent="0.2">
      <c r="A33" s="39"/>
    </row>
    <row r="34" spans="1:1" x14ac:dyDescent="0.2">
      <c r="A34" s="40"/>
    </row>
    <row r="35" spans="1:1" x14ac:dyDescent="0.2">
      <c r="A35" s="40"/>
    </row>
    <row r="36" spans="1:1" x14ac:dyDescent="0.2">
      <c r="A36" s="40"/>
    </row>
    <row r="37" spans="1:1" x14ac:dyDescent="0.2">
      <c r="A37" s="40"/>
    </row>
    <row r="38" spans="1:1" x14ac:dyDescent="0.2">
      <c r="A38" s="40"/>
    </row>
    <row r="39" spans="1:1" x14ac:dyDescent="0.2">
      <c r="A39" s="40"/>
    </row>
    <row r="40" spans="1:1" x14ac:dyDescent="0.2">
      <c r="A40" s="40"/>
    </row>
    <row r="41" spans="1:1" x14ac:dyDescent="0.2">
      <c r="A41" s="40"/>
    </row>
    <row r="42" spans="1:1" x14ac:dyDescent="0.2">
      <c r="A42" s="40"/>
    </row>
    <row r="43" spans="1:1" x14ac:dyDescent="0.2">
      <c r="A43" s="40"/>
    </row>
    <row r="44" spans="1:1" x14ac:dyDescent="0.2">
      <c r="A44" s="40"/>
    </row>
    <row r="45" spans="1:1" x14ac:dyDescent="0.2">
      <c r="A45" s="40"/>
    </row>
    <row r="46" spans="1:1" x14ac:dyDescent="0.2">
      <c r="A46" s="38" t="s">
        <v>816</v>
      </c>
    </row>
    <row r="47" spans="1:1" x14ac:dyDescent="0.2">
      <c r="A47" s="40"/>
    </row>
    <row r="48" spans="1:1" x14ac:dyDescent="0.2">
      <c r="A48" s="38" t="s">
        <v>798</v>
      </c>
    </row>
    <row r="49" spans="1:1" x14ac:dyDescent="0.2">
      <c r="A49" s="40"/>
    </row>
    <row r="50" spans="1:1" x14ac:dyDescent="0.2">
      <c r="A50" s="40"/>
    </row>
    <row r="51" spans="1:1" x14ac:dyDescent="0.2">
      <c r="A51" s="40"/>
    </row>
    <row r="52" spans="1:1" x14ac:dyDescent="0.2">
      <c r="A52" s="40"/>
    </row>
    <row r="53" spans="1:1" x14ac:dyDescent="0.2">
      <c r="A53" s="40"/>
    </row>
    <row r="54" spans="1:1" x14ac:dyDescent="0.2">
      <c r="A54" s="40"/>
    </row>
    <row r="55" spans="1:1" x14ac:dyDescent="0.2">
      <c r="A55" s="40"/>
    </row>
    <row r="56" spans="1:1" x14ac:dyDescent="0.2">
      <c r="A56" s="40"/>
    </row>
    <row r="57" spans="1:1" x14ac:dyDescent="0.2">
      <c r="A57" s="40"/>
    </row>
    <row r="58" spans="1:1" x14ac:dyDescent="0.2">
      <c r="A58" s="40"/>
    </row>
    <row r="59" spans="1:1" x14ac:dyDescent="0.2">
      <c r="A59" s="40"/>
    </row>
    <row r="60" spans="1:1" x14ac:dyDescent="0.2">
      <c r="A60" s="40"/>
    </row>
  </sheetData>
  <mergeCells count="1">
    <mergeCell ref="A1:E1"/>
  </mergeCells>
  <conditionalFormatting sqref="E5:E13">
    <cfRule type="cellIs" dxfId="31" priority="1" stopIfTrue="1" operator="between">
      <formula>0.009</formula>
      <formula>-0.009</formula>
    </cfRule>
  </conditionalFormatting>
  <hyperlinks>
    <hyperlink ref="A33"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scale="73" orientation="portrait" r:id="rId2"/>
  <headerFooter>
    <oddFooter>&amp;C&amp;1#&amp;"Calibri"&amp;10&amp;K000000PUBLIC</oddFooter>
    <evenFooter>&amp;LPUBLIC</evenFooter>
    <firstFooter>&amp;LPUBLIC</firstFooter>
  </headerFooter>
  <colBreaks count="1" manualBreakCount="1">
    <brk id="5" max="1048575" man="1"/>
  </col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3"/>
  <sheetViews>
    <sheetView view="pageBreakPreview" zoomScaleNormal="100" zoomScaleSheetLayoutView="100" workbookViewId="0">
      <selection sqref="A1:E1"/>
    </sheetView>
  </sheetViews>
  <sheetFormatPr defaultColWidth="9.140625" defaultRowHeight="11.25" x14ac:dyDescent="0.2"/>
  <cols>
    <col min="1" max="1" width="37.5703125" style="7" bestFit="1" customWidth="1"/>
    <col min="2" max="2" width="54.140625" style="7" customWidth="1"/>
    <col min="3" max="3" width="18.85546875" style="7" bestFit="1" customWidth="1"/>
    <col min="4" max="4" width="15.42578125" style="7" bestFit="1" customWidth="1"/>
    <col min="5" max="5" width="23" style="10" customWidth="1"/>
    <col min="6" max="16384" width="9.140625" style="7"/>
  </cols>
  <sheetData>
    <row r="1" spans="1:8" s="1" customFormat="1" ht="15" customHeight="1" x14ac:dyDescent="0.2">
      <c r="A1" s="86" t="s">
        <v>835</v>
      </c>
      <c r="B1" s="87"/>
      <c r="C1" s="87"/>
      <c r="D1" s="87"/>
      <c r="E1" s="87"/>
    </row>
    <row r="2" spans="1:8" s="1" customFormat="1" ht="12" x14ac:dyDescent="0.2">
      <c r="E2" s="5"/>
    </row>
    <row r="3" spans="1:8" s="1" customFormat="1" ht="12" x14ac:dyDescent="0.2">
      <c r="A3" s="8" t="s">
        <v>7</v>
      </c>
      <c r="B3" s="2"/>
      <c r="C3" s="3"/>
      <c r="D3" s="3"/>
      <c r="E3" s="4"/>
    </row>
    <row r="4" spans="1:8" s="1" customFormat="1" ht="48" customHeight="1" x14ac:dyDescent="0.2">
      <c r="A4" s="6" t="s">
        <v>2</v>
      </c>
      <c r="B4" s="6" t="s">
        <v>0</v>
      </c>
      <c r="C4" s="13" t="s">
        <v>1</v>
      </c>
      <c r="D4" s="36" t="s">
        <v>6</v>
      </c>
      <c r="E4" s="12" t="s">
        <v>3</v>
      </c>
    </row>
    <row r="5" spans="1:8" x14ac:dyDescent="0.2">
      <c r="A5" s="16" t="s">
        <v>326</v>
      </c>
      <c r="B5" s="17"/>
      <c r="C5" s="17"/>
      <c r="D5" s="18"/>
      <c r="E5" s="19"/>
    </row>
    <row r="6" spans="1:8" x14ac:dyDescent="0.2">
      <c r="A6" s="21" t="s">
        <v>768</v>
      </c>
      <c r="B6" s="21" t="s">
        <v>767</v>
      </c>
      <c r="C6" s="24">
        <v>75410.543000000005</v>
      </c>
      <c r="D6" s="22">
        <v>1484.034036</v>
      </c>
      <c r="E6" s="23">
        <v>98.488446409696905</v>
      </c>
    </row>
    <row r="7" spans="1:8" x14ac:dyDescent="0.2">
      <c r="A7" s="20" t="s">
        <v>32</v>
      </c>
      <c r="B7" s="20"/>
      <c r="C7" s="20"/>
      <c r="D7" s="25">
        <f>SUM(D6:D6)</f>
        <v>1484.034036</v>
      </c>
      <c r="E7" s="26">
        <f>SUM(E6:E6)</f>
        <v>98.488446409696905</v>
      </c>
      <c r="F7" s="14"/>
      <c r="G7" s="14"/>
      <c r="H7" s="14"/>
    </row>
    <row r="8" spans="1:8" x14ac:dyDescent="0.2">
      <c r="A8" s="21"/>
      <c r="B8" s="21"/>
      <c r="C8" s="21"/>
      <c r="D8" s="22"/>
      <c r="E8" s="23"/>
    </row>
    <row r="9" spans="1:8" x14ac:dyDescent="0.2">
      <c r="A9" s="20" t="s">
        <v>34</v>
      </c>
      <c r="B9" s="20"/>
      <c r="C9" s="20"/>
      <c r="D9" s="25">
        <f>D7</f>
        <v>1484.034036</v>
      </c>
      <c r="E9" s="26">
        <f>E7</f>
        <v>98.488446409696905</v>
      </c>
      <c r="F9" s="14"/>
      <c r="G9" s="14"/>
      <c r="H9" s="14"/>
    </row>
    <row r="10" spans="1:8" x14ac:dyDescent="0.2">
      <c r="A10" s="20"/>
      <c r="B10" s="20"/>
      <c r="C10" s="20"/>
      <c r="D10" s="25"/>
      <c r="E10" s="26"/>
      <c r="F10" s="14"/>
      <c r="G10" s="14"/>
      <c r="H10" s="14"/>
    </row>
    <row r="11" spans="1:8" x14ac:dyDescent="0.2">
      <c r="A11" s="20" t="s">
        <v>36</v>
      </c>
      <c r="B11" s="20"/>
      <c r="C11" s="20"/>
      <c r="D11" s="25">
        <f>D13-(D7)</f>
        <v>22.776244899999938</v>
      </c>
      <c r="E11" s="26">
        <f>E13-(E7)</f>
        <v>1.5115535903030946</v>
      </c>
      <c r="F11" s="14"/>
      <c r="G11" s="14"/>
      <c r="H11" s="14"/>
    </row>
    <row r="12" spans="1:8" x14ac:dyDescent="0.2">
      <c r="A12" s="20"/>
      <c r="B12" s="20"/>
      <c r="C12" s="20"/>
      <c r="D12" s="25"/>
      <c r="E12" s="26"/>
      <c r="F12" s="14"/>
      <c r="G12" s="14"/>
      <c r="H12" s="14"/>
    </row>
    <row r="13" spans="1:8" x14ac:dyDescent="0.2">
      <c r="A13" s="27" t="s">
        <v>35</v>
      </c>
      <c r="B13" s="27"/>
      <c r="C13" s="27"/>
      <c r="D13" s="28">
        <v>1506.8102809</v>
      </c>
      <c r="E13" s="29">
        <v>100</v>
      </c>
      <c r="F13" s="14"/>
      <c r="G13" s="14"/>
      <c r="H13" s="14"/>
    </row>
    <row r="16" spans="1:8" x14ac:dyDescent="0.2">
      <c r="A16" s="14" t="s">
        <v>38</v>
      </c>
    </row>
    <row r="17" spans="1:4" x14ac:dyDescent="0.2">
      <c r="A17" s="14" t="s">
        <v>39</v>
      </c>
    </row>
    <row r="18" spans="1:4" x14ac:dyDescent="0.2">
      <c r="A18" s="14" t="s">
        <v>40</v>
      </c>
      <c r="B18" s="14"/>
      <c r="C18" s="30" t="s">
        <v>42</v>
      </c>
      <c r="D18" s="14" t="s">
        <v>41</v>
      </c>
    </row>
    <row r="19" spans="1:4" x14ac:dyDescent="0.2">
      <c r="A19" s="7" t="s">
        <v>78</v>
      </c>
      <c r="C19" s="31">
        <v>9.2562999999999995</v>
      </c>
      <c r="D19" s="31">
        <v>7.2609000000000004</v>
      </c>
    </row>
    <row r="20" spans="1:4" x14ac:dyDescent="0.2">
      <c r="A20" s="7" t="s">
        <v>80</v>
      </c>
      <c r="C20" s="31">
        <v>9.2562999999999995</v>
      </c>
      <c r="D20" s="31">
        <v>7.2609000000000004</v>
      </c>
    </row>
    <row r="21" spans="1:4" x14ac:dyDescent="0.2">
      <c r="A21" s="7" t="s">
        <v>79</v>
      </c>
      <c r="C21" s="31">
        <v>10.133900000000001</v>
      </c>
      <c r="D21" s="31">
        <v>7.9851999999999999</v>
      </c>
    </row>
    <row r="22" spans="1:4" x14ac:dyDescent="0.2">
      <c r="A22" s="7" t="s">
        <v>81</v>
      </c>
      <c r="C22" s="31">
        <v>10.133900000000001</v>
      </c>
      <c r="D22" s="31">
        <v>7.9851999999999999</v>
      </c>
    </row>
    <row r="24" spans="1:4" x14ac:dyDescent="0.2">
      <c r="A24" s="7" t="s">
        <v>43</v>
      </c>
    </row>
    <row r="26" spans="1:4" x14ac:dyDescent="0.2">
      <c r="A26" s="14" t="s">
        <v>44</v>
      </c>
      <c r="D26" s="30" t="s">
        <v>45</v>
      </c>
    </row>
    <row r="28" spans="1:4" x14ac:dyDescent="0.2">
      <c r="A28" s="14" t="s">
        <v>222</v>
      </c>
      <c r="D28" s="35">
        <v>0</v>
      </c>
    </row>
    <row r="30" spans="1:4" x14ac:dyDescent="0.2">
      <c r="A30" s="14" t="s">
        <v>801</v>
      </c>
    </row>
    <row r="31" spans="1:4" x14ac:dyDescent="0.2">
      <c r="A31" s="37"/>
    </row>
    <row r="32" spans="1:4" x14ac:dyDescent="0.2">
      <c r="A32" s="38" t="s">
        <v>797</v>
      </c>
    </row>
    <row r="33" spans="1:1" x14ac:dyDescent="0.2">
      <c r="A33" s="39"/>
    </row>
    <row r="34" spans="1:1" x14ac:dyDescent="0.2">
      <c r="A34" s="40"/>
    </row>
    <row r="35" spans="1:1" x14ac:dyDescent="0.2">
      <c r="A35" s="40"/>
    </row>
    <row r="36" spans="1:1" x14ac:dyDescent="0.2">
      <c r="A36" s="40"/>
    </row>
    <row r="37" spans="1:1" x14ac:dyDescent="0.2">
      <c r="A37" s="40"/>
    </row>
    <row r="38" spans="1:1" x14ac:dyDescent="0.2">
      <c r="A38" s="40"/>
    </row>
    <row r="39" spans="1:1" x14ac:dyDescent="0.2">
      <c r="A39" s="40"/>
    </row>
    <row r="40" spans="1:1" x14ac:dyDescent="0.2">
      <c r="A40" s="40"/>
    </row>
    <row r="41" spans="1:1" x14ac:dyDescent="0.2">
      <c r="A41" s="40"/>
    </row>
    <row r="42" spans="1:1" x14ac:dyDescent="0.2">
      <c r="A42" s="40"/>
    </row>
    <row r="43" spans="1:1" x14ac:dyDescent="0.2">
      <c r="A43" s="40"/>
    </row>
    <row r="44" spans="1:1" x14ac:dyDescent="0.2">
      <c r="A44" s="40"/>
    </row>
    <row r="45" spans="1:1" x14ac:dyDescent="0.2">
      <c r="A45" s="40"/>
    </row>
    <row r="46" spans="1:1" x14ac:dyDescent="0.2">
      <c r="A46" s="38" t="s">
        <v>817</v>
      </c>
    </row>
    <row r="47" spans="1:1" x14ac:dyDescent="0.2">
      <c r="A47" s="40"/>
    </row>
    <row r="48" spans="1:1" x14ac:dyDescent="0.2">
      <c r="A48" s="38" t="s">
        <v>798</v>
      </c>
    </row>
    <row r="49" spans="1:1" x14ac:dyDescent="0.2">
      <c r="A49" s="40"/>
    </row>
    <row r="50" spans="1:1" x14ac:dyDescent="0.2">
      <c r="A50" s="40"/>
    </row>
    <row r="51" spans="1:1" x14ac:dyDescent="0.2">
      <c r="A51" s="40"/>
    </row>
    <row r="52" spans="1:1" x14ac:dyDescent="0.2">
      <c r="A52" s="40"/>
    </row>
    <row r="53" spans="1:1" x14ac:dyDescent="0.2">
      <c r="A53" s="40"/>
    </row>
    <row r="54" spans="1:1" x14ac:dyDescent="0.2">
      <c r="A54" s="40"/>
    </row>
    <row r="55" spans="1:1" x14ac:dyDescent="0.2">
      <c r="A55" s="40"/>
    </row>
    <row r="56" spans="1:1" x14ac:dyDescent="0.2">
      <c r="A56" s="40"/>
    </row>
    <row r="57" spans="1:1" x14ac:dyDescent="0.2">
      <c r="A57" s="40"/>
    </row>
    <row r="58" spans="1:1" x14ac:dyDescent="0.2">
      <c r="A58" s="40"/>
    </row>
    <row r="59" spans="1:1" x14ac:dyDescent="0.2">
      <c r="A59" s="40"/>
    </row>
    <row r="60" spans="1:1" x14ac:dyDescent="0.2">
      <c r="A60" s="40"/>
    </row>
    <row r="62" spans="1:1" x14ac:dyDescent="0.2">
      <c r="A62" s="37"/>
    </row>
    <row r="63" spans="1:1" x14ac:dyDescent="0.2">
      <c r="A63" s="14" t="s">
        <v>818</v>
      </c>
    </row>
  </sheetData>
  <mergeCells count="1">
    <mergeCell ref="A1:E1"/>
  </mergeCells>
  <conditionalFormatting sqref="E5:E13">
    <cfRule type="cellIs" dxfId="30" priority="1" stopIfTrue="1" operator="between">
      <formula>0.009</formula>
      <formula>-0.009</formula>
    </cfRule>
  </conditionalFormatting>
  <pageMargins left="0.7" right="0.7" top="0.75" bottom="0.75" header="0.3" footer="0.3"/>
  <pageSetup paperSize="9" scale="52" orientation="portrait" r:id="rId1"/>
  <headerFooter>
    <oddFooter>&amp;C&amp;1#&amp;"Calibri"&amp;10&amp;K000000PUBLIC</oddFooter>
    <evenFooter>&amp;LPUBLIC</evenFooter>
    <firstFooter>&amp;LPUBLIC</firstFooter>
  </headerFooter>
  <colBreaks count="1" manualBreakCount="1">
    <brk id="5"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0"/>
  <sheetViews>
    <sheetView showGridLines="0" view="pageBreakPreview" zoomScaleNormal="100" zoomScaleSheetLayoutView="100" workbookViewId="0">
      <selection sqref="A1:E1"/>
    </sheetView>
  </sheetViews>
  <sheetFormatPr defaultColWidth="9.140625" defaultRowHeight="11.25" x14ac:dyDescent="0.2"/>
  <cols>
    <col min="1" max="1" width="37.5703125" style="7" bestFit="1" customWidth="1"/>
    <col min="2" max="2" width="62.7109375" style="7" customWidth="1"/>
    <col min="3" max="4" width="15.42578125" style="7" bestFit="1" customWidth="1"/>
    <col min="5" max="5" width="23" style="10" customWidth="1"/>
    <col min="6" max="16384" width="9.140625" style="7"/>
  </cols>
  <sheetData>
    <row r="1" spans="1:8" s="1" customFormat="1" ht="15" x14ac:dyDescent="0.2">
      <c r="A1" s="86" t="s">
        <v>24</v>
      </c>
      <c r="B1" s="87"/>
      <c r="C1" s="87"/>
      <c r="D1" s="87"/>
      <c r="E1" s="87"/>
    </row>
    <row r="2" spans="1:8" s="1" customFormat="1" ht="12" x14ac:dyDescent="0.2">
      <c r="E2" s="5"/>
    </row>
    <row r="3" spans="1:8" s="1" customFormat="1" ht="12" x14ac:dyDescent="0.2">
      <c r="A3" s="8" t="s">
        <v>7</v>
      </c>
      <c r="B3" s="2"/>
      <c r="C3" s="3"/>
      <c r="D3" s="3"/>
      <c r="E3" s="4"/>
    </row>
    <row r="4" spans="1:8" s="1" customFormat="1" ht="48" customHeight="1" x14ac:dyDescent="0.2">
      <c r="A4" s="6" t="s">
        <v>2</v>
      </c>
      <c r="B4" s="6" t="s">
        <v>0</v>
      </c>
      <c r="C4" s="13" t="s">
        <v>1</v>
      </c>
      <c r="D4" s="36" t="s">
        <v>6</v>
      </c>
      <c r="E4" s="12" t="s">
        <v>3</v>
      </c>
    </row>
    <row r="5" spans="1:8" x14ac:dyDescent="0.2">
      <c r="A5" s="16" t="s">
        <v>33</v>
      </c>
      <c r="B5" s="17"/>
      <c r="C5" s="17"/>
      <c r="D5" s="18"/>
      <c r="E5" s="19"/>
    </row>
    <row r="6" spans="1:8" x14ac:dyDescent="0.2">
      <c r="A6" s="21" t="s">
        <v>770</v>
      </c>
      <c r="B6" s="46" t="s">
        <v>769</v>
      </c>
      <c r="C6" s="24">
        <v>209765.152</v>
      </c>
      <c r="D6" s="22">
        <v>1526.6873479999999</v>
      </c>
      <c r="E6" s="23">
        <v>33.263710000016502</v>
      </c>
    </row>
    <row r="7" spans="1:8" x14ac:dyDescent="0.2">
      <c r="A7" s="21" t="s">
        <v>772</v>
      </c>
      <c r="B7" s="46" t="s">
        <v>771</v>
      </c>
      <c r="C7" s="24">
        <v>2816076</v>
      </c>
      <c r="D7" s="22">
        <v>1215.418402</v>
      </c>
      <c r="E7" s="23">
        <v>26.4817320362122</v>
      </c>
    </row>
    <row r="8" spans="1:8" ht="22.5" x14ac:dyDescent="0.2">
      <c r="A8" s="21" t="s">
        <v>774</v>
      </c>
      <c r="B8" s="46" t="s">
        <v>773</v>
      </c>
      <c r="C8" s="24">
        <v>2145.1999999999998</v>
      </c>
      <c r="D8" s="22">
        <v>52.2853414</v>
      </c>
      <c r="E8" s="23">
        <v>1.13920144544321</v>
      </c>
    </row>
    <row r="9" spans="1:8" ht="22.5" x14ac:dyDescent="0.2">
      <c r="A9" s="21" t="s">
        <v>776</v>
      </c>
      <c r="B9" s="46" t="s">
        <v>775</v>
      </c>
      <c r="C9" s="24">
        <v>15574.553</v>
      </c>
      <c r="D9" s="22">
        <v>7.1420228000000003</v>
      </c>
      <c r="E9" s="23">
        <v>0.155611543872377</v>
      </c>
    </row>
    <row r="10" spans="1:8" ht="22.5" x14ac:dyDescent="0.2">
      <c r="A10" s="21" t="s">
        <v>778</v>
      </c>
      <c r="B10" s="46" t="s">
        <v>777</v>
      </c>
      <c r="C10" s="24">
        <v>23973.544999999998</v>
      </c>
      <c r="D10" s="22">
        <v>0</v>
      </c>
      <c r="E10" s="22">
        <v>0</v>
      </c>
    </row>
    <row r="11" spans="1:8" x14ac:dyDescent="0.2">
      <c r="A11" s="20" t="s">
        <v>32</v>
      </c>
      <c r="B11" s="20"/>
      <c r="C11" s="20"/>
      <c r="D11" s="25">
        <f>SUM(D6:D10)</f>
        <v>2801.5331142</v>
      </c>
      <c r="E11" s="26">
        <f>SUM(E6:E10)</f>
        <v>61.04025502554429</v>
      </c>
      <c r="F11" s="14"/>
      <c r="G11" s="14"/>
      <c r="H11" s="14"/>
    </row>
    <row r="12" spans="1:8" x14ac:dyDescent="0.2">
      <c r="A12" s="21"/>
      <c r="B12" s="21"/>
      <c r="C12" s="21"/>
      <c r="D12" s="22"/>
      <c r="E12" s="23"/>
    </row>
    <row r="13" spans="1:8" x14ac:dyDescent="0.2">
      <c r="A13" s="20" t="s">
        <v>34</v>
      </c>
      <c r="B13" s="20"/>
      <c r="C13" s="20"/>
      <c r="D13" s="25">
        <f>D11</f>
        <v>2801.5331142</v>
      </c>
      <c r="E13" s="26">
        <f>E11</f>
        <v>61.04025502554429</v>
      </c>
      <c r="F13" s="14"/>
      <c r="G13" s="14"/>
      <c r="H13" s="14"/>
    </row>
    <row r="14" spans="1:8" x14ac:dyDescent="0.2">
      <c r="A14" s="20"/>
      <c r="B14" s="20"/>
      <c r="C14" s="20"/>
      <c r="D14" s="25"/>
      <c r="E14" s="26"/>
      <c r="F14" s="14"/>
      <c r="G14" s="14"/>
      <c r="H14" s="14"/>
    </row>
    <row r="15" spans="1:8" x14ac:dyDescent="0.2">
      <c r="A15" s="20" t="s">
        <v>36</v>
      </c>
      <c r="B15" s="20"/>
      <c r="C15" s="20"/>
      <c r="D15" s="25">
        <f>D17-(D11)</f>
        <v>1788.1153284999996</v>
      </c>
      <c r="E15" s="26">
        <f>E17-(E11)</f>
        <v>38.95974497445571</v>
      </c>
      <c r="F15" s="14"/>
      <c r="G15" s="14"/>
      <c r="H15" s="14"/>
    </row>
    <row r="16" spans="1:8" x14ac:dyDescent="0.2">
      <c r="A16" s="20"/>
      <c r="B16" s="20"/>
      <c r="C16" s="20"/>
      <c r="D16" s="25"/>
      <c r="E16" s="26"/>
      <c r="F16" s="14"/>
      <c r="G16" s="14"/>
      <c r="H16" s="14"/>
    </row>
    <row r="17" spans="1:8" x14ac:dyDescent="0.2">
      <c r="A17" s="27" t="s">
        <v>35</v>
      </c>
      <c r="B17" s="27"/>
      <c r="C17" s="27"/>
      <c r="D17" s="28">
        <v>4589.6484426999996</v>
      </c>
      <c r="E17" s="29">
        <v>100</v>
      </c>
      <c r="F17" s="14"/>
      <c r="G17" s="14"/>
      <c r="H17" s="14"/>
    </row>
    <row r="19" spans="1:8" x14ac:dyDescent="0.2">
      <c r="A19" s="14" t="s">
        <v>836</v>
      </c>
    </row>
    <row r="20" spans="1:8" ht="15" x14ac:dyDescent="0.25">
      <c r="A20" s="90" t="s">
        <v>837</v>
      </c>
      <c r="B20" s="91"/>
      <c r="C20" s="91"/>
      <c r="D20" s="91"/>
      <c r="E20" s="91"/>
    </row>
    <row r="21" spans="1:8" ht="15" x14ac:dyDescent="0.25">
      <c r="A21" s="47"/>
      <c r="B21" s="48"/>
      <c r="C21" s="48"/>
      <c r="D21" s="48"/>
      <c r="E21" s="48"/>
    </row>
    <row r="22" spans="1:8" x14ac:dyDescent="0.2">
      <c r="A22" s="14" t="s">
        <v>38</v>
      </c>
    </row>
    <row r="23" spans="1:8" x14ac:dyDescent="0.2">
      <c r="A23" s="14" t="s">
        <v>39</v>
      </c>
    </row>
    <row r="24" spans="1:8" x14ac:dyDescent="0.2">
      <c r="A24" s="14" t="s">
        <v>40</v>
      </c>
      <c r="B24" s="14"/>
      <c r="C24" s="30" t="s">
        <v>42</v>
      </c>
      <c r="D24" s="14" t="s">
        <v>41</v>
      </c>
    </row>
    <row r="25" spans="1:8" x14ac:dyDescent="0.2">
      <c r="A25" s="7" t="s">
        <v>78</v>
      </c>
      <c r="C25" s="31">
        <v>14.448600000000001</v>
      </c>
      <c r="D25" s="31">
        <v>14.237399999999999</v>
      </c>
    </row>
    <row r="26" spans="1:8" x14ac:dyDescent="0.2">
      <c r="A26" s="7" t="s">
        <v>80</v>
      </c>
      <c r="C26" s="31">
        <v>14.448600000000001</v>
      </c>
      <c r="D26" s="31">
        <v>14.237399999999999</v>
      </c>
    </row>
    <row r="27" spans="1:8" x14ac:dyDescent="0.2">
      <c r="A27" s="7" t="s">
        <v>79</v>
      </c>
      <c r="C27" s="31">
        <v>15.7951</v>
      </c>
      <c r="D27" s="31">
        <v>15.6389</v>
      </c>
    </row>
    <row r="28" spans="1:8" x14ac:dyDescent="0.2">
      <c r="A28" s="7" t="s">
        <v>81</v>
      </c>
      <c r="C28" s="31">
        <v>15.7951</v>
      </c>
      <c r="D28" s="31">
        <v>15.6389</v>
      </c>
    </row>
    <row r="30" spans="1:8" x14ac:dyDescent="0.2">
      <c r="A30" s="7" t="s">
        <v>43</v>
      </c>
    </row>
    <row r="32" spans="1:8" x14ac:dyDescent="0.2">
      <c r="A32" s="14" t="s">
        <v>44</v>
      </c>
      <c r="D32" s="30" t="s">
        <v>45</v>
      </c>
    </row>
    <row r="34" spans="1:4" x14ac:dyDescent="0.2">
      <c r="A34" s="14" t="s">
        <v>222</v>
      </c>
      <c r="D34" s="35">
        <v>0.361036025695326</v>
      </c>
    </row>
    <row r="36" spans="1:4" x14ac:dyDescent="0.2">
      <c r="A36" s="14" t="s">
        <v>829</v>
      </c>
      <c r="D36" s="30" t="s">
        <v>45</v>
      </c>
    </row>
    <row r="37" spans="1:4" x14ac:dyDescent="0.2">
      <c r="A37" s="7" t="s">
        <v>830</v>
      </c>
    </row>
    <row r="38" spans="1:4" x14ac:dyDescent="0.2">
      <c r="A38" s="37" t="s">
        <v>831</v>
      </c>
    </row>
    <row r="40" spans="1:4" x14ac:dyDescent="0.2">
      <c r="A40" s="14" t="s">
        <v>804</v>
      </c>
    </row>
    <row r="41" spans="1:4" x14ac:dyDescent="0.2">
      <c r="A41" s="14"/>
    </row>
    <row r="42" spans="1:4" x14ac:dyDescent="0.2">
      <c r="A42" s="38" t="s">
        <v>797</v>
      </c>
    </row>
    <row r="43" spans="1:4" x14ac:dyDescent="0.2">
      <c r="A43" s="39"/>
    </row>
    <row r="44" spans="1:4" x14ac:dyDescent="0.2">
      <c r="A44" s="40"/>
    </row>
    <row r="45" spans="1:4" x14ac:dyDescent="0.2">
      <c r="A45" s="40"/>
    </row>
    <row r="46" spans="1:4" x14ac:dyDescent="0.2">
      <c r="A46" s="40"/>
    </row>
    <row r="47" spans="1:4" x14ac:dyDescent="0.2">
      <c r="A47" s="40"/>
    </row>
    <row r="48" spans="1:4" x14ac:dyDescent="0.2">
      <c r="A48" s="40"/>
    </row>
    <row r="49" spans="1:1" x14ac:dyDescent="0.2">
      <c r="A49" s="40"/>
    </row>
    <row r="50" spans="1:1" x14ac:dyDescent="0.2">
      <c r="A50" s="40"/>
    </row>
    <row r="51" spans="1:1" x14ac:dyDescent="0.2">
      <c r="A51" s="40"/>
    </row>
    <row r="52" spans="1:1" x14ac:dyDescent="0.2">
      <c r="A52" s="40"/>
    </row>
    <row r="53" spans="1:1" x14ac:dyDescent="0.2">
      <c r="A53" s="40"/>
    </row>
    <row r="54" spans="1:1" x14ac:dyDescent="0.2">
      <c r="A54" s="40"/>
    </row>
    <row r="55" spans="1:1" x14ac:dyDescent="0.2">
      <c r="A55" s="40"/>
    </row>
    <row r="56" spans="1:1" x14ac:dyDescent="0.2">
      <c r="A56" s="38" t="s">
        <v>800</v>
      </c>
    </row>
    <row r="57" spans="1:1" x14ac:dyDescent="0.2">
      <c r="A57" s="40"/>
    </row>
    <row r="58" spans="1:1" x14ac:dyDescent="0.2">
      <c r="A58" s="38" t="s">
        <v>798</v>
      </c>
    </row>
    <row r="59" spans="1:1" x14ac:dyDescent="0.2">
      <c r="A59" s="40"/>
    </row>
    <row r="60" spans="1:1" x14ac:dyDescent="0.2">
      <c r="A60" s="40"/>
    </row>
    <row r="61" spans="1:1" x14ac:dyDescent="0.2">
      <c r="A61" s="40"/>
    </row>
    <row r="62" spans="1:1" x14ac:dyDescent="0.2">
      <c r="A62" s="40"/>
    </row>
    <row r="63" spans="1:1" x14ac:dyDescent="0.2">
      <c r="A63" s="40"/>
    </row>
    <row r="64" spans="1:1" x14ac:dyDescent="0.2">
      <c r="A64" s="40"/>
    </row>
    <row r="65" spans="1:1" x14ac:dyDescent="0.2">
      <c r="A65" s="40"/>
    </row>
    <row r="66" spans="1:1" x14ac:dyDescent="0.2">
      <c r="A66" s="40"/>
    </row>
    <row r="67" spans="1:1" x14ac:dyDescent="0.2">
      <c r="A67" s="40"/>
    </row>
    <row r="68" spans="1:1" x14ac:dyDescent="0.2">
      <c r="A68" s="40"/>
    </row>
    <row r="69" spans="1:1" x14ac:dyDescent="0.2">
      <c r="A69" s="40"/>
    </row>
    <row r="70" spans="1:1" x14ac:dyDescent="0.2">
      <c r="A70" s="40"/>
    </row>
  </sheetData>
  <mergeCells count="2">
    <mergeCell ref="A1:E1"/>
    <mergeCell ref="A20:E20"/>
  </mergeCells>
  <conditionalFormatting sqref="E5:E9 E11:E17">
    <cfRule type="cellIs" dxfId="29" priority="1" stopIfTrue="1" operator="between">
      <formula>0.009</formula>
      <formula>-0.009</formula>
    </cfRule>
  </conditionalFormatting>
  <hyperlinks>
    <hyperlink ref="A38" r:id="rId1" tooltip="https://www.franklintempletonindia.com/investor/reports" xr:uid="{00000000-0004-0000-1C00-000000000000}"/>
  </hyperlinks>
  <pageMargins left="0.7" right="0.7" top="0.75" bottom="0.75" header="0.3" footer="0.3"/>
  <pageSetup paperSize="9" scale="56" orientation="portrait" r:id="rId2"/>
  <headerFooter>
    <oddFooter>&amp;C&amp;1#&amp;"Calibri"&amp;10&amp;K000000PUBLIC</oddFooter>
    <evenFooter>&amp;LPUBLIC</evenFooter>
    <firstFooter>&amp;LPUBLIC</firstFooter>
  </headerFooter>
  <colBreaks count="1" manualBreakCount="1">
    <brk id="5"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8"/>
  <sheetViews>
    <sheetView view="pageBreakPreview" zoomScaleNormal="100" zoomScaleSheetLayoutView="100" workbookViewId="0">
      <selection sqref="A1:G1"/>
    </sheetView>
  </sheetViews>
  <sheetFormatPr defaultColWidth="9.140625" defaultRowHeight="11.25" x14ac:dyDescent="0.2"/>
  <cols>
    <col min="1" max="1" width="37.5703125" style="7" bestFit="1" customWidth="1"/>
    <col min="2" max="2" width="49" style="7" bestFit="1" customWidth="1"/>
    <col min="3" max="3" width="24.7109375" style="7" bestFit="1" customWidth="1"/>
    <col min="4" max="4" width="15.42578125" style="7" bestFit="1" customWidth="1"/>
    <col min="5" max="5" width="23" style="10" customWidth="1"/>
    <col min="6" max="6" width="13.5703125" style="11" bestFit="1" customWidth="1"/>
    <col min="7" max="7" width="14.28515625" style="10" customWidth="1"/>
    <col min="8" max="16384" width="9.140625" style="7"/>
  </cols>
  <sheetData>
    <row r="1" spans="1:7" s="1" customFormat="1" ht="15" x14ac:dyDescent="0.2">
      <c r="A1" s="86" t="s">
        <v>933</v>
      </c>
      <c r="B1" s="87"/>
      <c r="C1" s="87"/>
      <c r="D1" s="87"/>
      <c r="E1" s="87"/>
      <c r="F1" s="87"/>
      <c r="G1" s="87"/>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850</v>
      </c>
      <c r="D4" s="13" t="s">
        <v>1</v>
      </c>
      <c r="E4" s="36" t="s">
        <v>6</v>
      </c>
      <c r="F4" s="12" t="s">
        <v>3</v>
      </c>
      <c r="G4" s="12" t="s">
        <v>5</v>
      </c>
    </row>
    <row r="5" spans="1:7" x14ac:dyDescent="0.2">
      <c r="A5" s="16" t="s">
        <v>47</v>
      </c>
      <c r="B5" s="17"/>
      <c r="C5" s="17"/>
      <c r="D5" s="17"/>
      <c r="E5" s="18"/>
      <c r="F5" s="19"/>
      <c r="G5" s="18"/>
    </row>
    <row r="6" spans="1:7" x14ac:dyDescent="0.2">
      <c r="A6" s="20" t="s">
        <v>48</v>
      </c>
      <c r="B6" s="21"/>
      <c r="C6" s="21"/>
      <c r="D6" s="21"/>
      <c r="E6" s="22"/>
      <c r="F6" s="23"/>
      <c r="G6" s="22"/>
    </row>
    <row r="7" spans="1:7" x14ac:dyDescent="0.2">
      <c r="A7" s="21" t="s">
        <v>934</v>
      </c>
      <c r="B7" s="21" t="s">
        <v>935</v>
      </c>
      <c r="C7" s="21" t="s">
        <v>49</v>
      </c>
      <c r="D7" s="24">
        <v>1000</v>
      </c>
      <c r="E7" s="22">
        <v>4942.84</v>
      </c>
      <c r="F7" s="23">
        <v>5.5080521108345604</v>
      </c>
      <c r="G7" s="22">
        <v>6.2999000000000001</v>
      </c>
    </row>
    <row r="8" spans="1:7" x14ac:dyDescent="0.2">
      <c r="A8" s="21" t="s">
        <v>936</v>
      </c>
      <c r="B8" s="21" t="s">
        <v>937</v>
      </c>
      <c r="C8" s="21" t="s">
        <v>49</v>
      </c>
      <c r="D8" s="24">
        <v>1000</v>
      </c>
      <c r="E8" s="22">
        <v>4887.5200000000004</v>
      </c>
      <c r="F8" s="23">
        <v>5.4464062872247698</v>
      </c>
      <c r="G8" s="22">
        <v>6.72</v>
      </c>
    </row>
    <row r="9" spans="1:7" x14ac:dyDescent="0.2">
      <c r="A9" s="21" t="s">
        <v>938</v>
      </c>
      <c r="B9" s="21" t="s">
        <v>939</v>
      </c>
      <c r="C9" s="21" t="s">
        <v>49</v>
      </c>
      <c r="D9" s="24">
        <v>1000</v>
      </c>
      <c r="E9" s="22">
        <v>4881.8900000000003</v>
      </c>
      <c r="F9" s="23">
        <v>5.4401324985963804</v>
      </c>
      <c r="G9" s="22">
        <v>6.69</v>
      </c>
    </row>
    <row r="10" spans="1:7" x14ac:dyDescent="0.2">
      <c r="A10" s="21" t="s">
        <v>940</v>
      </c>
      <c r="B10" s="21" t="s">
        <v>941</v>
      </c>
      <c r="C10" s="21" t="s">
        <v>49</v>
      </c>
      <c r="D10" s="24">
        <v>1000</v>
      </c>
      <c r="E10" s="22">
        <v>4880.7700000000004</v>
      </c>
      <c r="F10" s="23">
        <v>5.4388844269687002</v>
      </c>
      <c r="G10" s="22">
        <v>6.7549000000000001</v>
      </c>
    </row>
    <row r="11" spans="1:7" x14ac:dyDescent="0.2">
      <c r="A11" s="21" t="s">
        <v>942</v>
      </c>
      <c r="B11" s="21" t="s">
        <v>943</v>
      </c>
      <c r="C11" s="21" t="s">
        <v>49</v>
      </c>
      <c r="D11" s="24">
        <v>1000</v>
      </c>
      <c r="E11" s="22">
        <v>4853.5600000000004</v>
      </c>
      <c r="F11" s="23">
        <v>5.4085629725142104</v>
      </c>
      <c r="G11" s="22">
        <v>6.7149999999999999</v>
      </c>
    </row>
    <row r="12" spans="1:7" x14ac:dyDescent="0.2">
      <c r="A12" s="21" t="s">
        <v>944</v>
      </c>
      <c r="B12" s="21" t="s">
        <v>945</v>
      </c>
      <c r="C12" s="21" t="s">
        <v>49</v>
      </c>
      <c r="D12" s="24">
        <v>1000</v>
      </c>
      <c r="E12" s="22">
        <v>4844.24</v>
      </c>
      <c r="F12" s="23">
        <v>5.3981772336124996</v>
      </c>
      <c r="G12" s="22">
        <v>6.7450000000000001</v>
      </c>
    </row>
    <row r="13" spans="1:7" x14ac:dyDescent="0.2">
      <c r="A13" s="21" t="s">
        <v>946</v>
      </c>
      <c r="B13" s="21" t="s">
        <v>947</v>
      </c>
      <c r="C13" s="21" t="s">
        <v>50</v>
      </c>
      <c r="D13" s="24">
        <v>1000</v>
      </c>
      <c r="E13" s="22">
        <v>4707.59</v>
      </c>
      <c r="F13" s="23">
        <v>5.2459013515395299</v>
      </c>
      <c r="G13" s="22">
        <v>7.085</v>
      </c>
    </row>
    <row r="14" spans="1:7" x14ac:dyDescent="0.2">
      <c r="A14" s="21" t="s">
        <v>948</v>
      </c>
      <c r="B14" s="21" t="s">
        <v>949</v>
      </c>
      <c r="C14" s="21" t="s">
        <v>51</v>
      </c>
      <c r="D14" s="24">
        <v>1000</v>
      </c>
      <c r="E14" s="22">
        <v>4695.4849999999997</v>
      </c>
      <c r="F14" s="23">
        <v>5.2324121488136397</v>
      </c>
      <c r="G14" s="22">
        <v>7.13</v>
      </c>
    </row>
    <row r="15" spans="1:7" x14ac:dyDescent="0.2">
      <c r="A15" s="21" t="s">
        <v>53</v>
      </c>
      <c r="B15" s="21" t="s">
        <v>52</v>
      </c>
      <c r="C15" s="21" t="s">
        <v>50</v>
      </c>
      <c r="D15" s="24">
        <v>1000</v>
      </c>
      <c r="E15" s="22">
        <v>4686.78</v>
      </c>
      <c r="F15" s="23">
        <v>5.2227117349574703</v>
      </c>
      <c r="G15" s="22">
        <v>7.05</v>
      </c>
    </row>
    <row r="16" spans="1:7" x14ac:dyDescent="0.2">
      <c r="A16" s="21" t="s">
        <v>950</v>
      </c>
      <c r="B16" s="21" t="s">
        <v>951</v>
      </c>
      <c r="C16" s="21" t="s">
        <v>876</v>
      </c>
      <c r="D16" s="24">
        <v>1000</v>
      </c>
      <c r="E16" s="22">
        <v>4685.5550000000003</v>
      </c>
      <c r="F16" s="23">
        <v>5.2213466566147</v>
      </c>
      <c r="G16" s="22">
        <v>7.1</v>
      </c>
    </row>
    <row r="17" spans="1:9" x14ac:dyDescent="0.2">
      <c r="A17" s="20" t="s">
        <v>32</v>
      </c>
      <c r="B17" s="20"/>
      <c r="C17" s="20"/>
      <c r="D17" s="20"/>
      <c r="E17" s="25">
        <f>SUM(E6:E16)</f>
        <v>48066.23</v>
      </c>
      <c r="F17" s="26">
        <f>SUM(F6:F16)</f>
        <v>53.562587421676461</v>
      </c>
      <c r="G17" s="25"/>
      <c r="H17" s="14"/>
      <c r="I17" s="14"/>
    </row>
    <row r="18" spans="1:9" x14ac:dyDescent="0.2">
      <c r="A18" s="21"/>
      <c r="B18" s="21"/>
      <c r="C18" s="21"/>
      <c r="D18" s="21"/>
      <c r="E18" s="22"/>
      <c r="F18" s="23"/>
      <c r="G18" s="22"/>
    </row>
    <row r="19" spans="1:9" x14ac:dyDescent="0.2">
      <c r="A19" s="20" t="s">
        <v>54</v>
      </c>
      <c r="B19" s="21"/>
      <c r="C19" s="21"/>
      <c r="D19" s="21"/>
      <c r="E19" s="22"/>
      <c r="F19" s="23"/>
      <c r="G19" s="22"/>
    </row>
    <row r="20" spans="1:9" x14ac:dyDescent="0.2">
      <c r="A20" s="21" t="s">
        <v>952</v>
      </c>
      <c r="B20" s="21" t="s">
        <v>953</v>
      </c>
      <c r="C20" s="21" t="s">
        <v>49</v>
      </c>
      <c r="D20" s="24">
        <v>1000</v>
      </c>
      <c r="E20" s="22">
        <v>4948.3900000000003</v>
      </c>
      <c r="F20" s="23">
        <v>5.5142367514895501</v>
      </c>
      <c r="G20" s="22">
        <v>6.3449999999999998</v>
      </c>
    </row>
    <row r="21" spans="1:9" x14ac:dyDescent="0.2">
      <c r="A21" s="21" t="s">
        <v>954</v>
      </c>
      <c r="B21" s="21" t="s">
        <v>955</v>
      </c>
      <c r="C21" s="21" t="s">
        <v>49</v>
      </c>
      <c r="D21" s="24">
        <v>1000</v>
      </c>
      <c r="E21" s="22">
        <v>4859.45</v>
      </c>
      <c r="F21" s="23">
        <v>5.4151264920561797</v>
      </c>
      <c r="G21" s="22">
        <v>6.8998999999999997</v>
      </c>
    </row>
    <row r="22" spans="1:9" x14ac:dyDescent="0.2">
      <c r="A22" s="21" t="s">
        <v>956</v>
      </c>
      <c r="B22" s="21" t="s">
        <v>957</v>
      </c>
      <c r="C22" s="21" t="s">
        <v>49</v>
      </c>
      <c r="D22" s="24">
        <v>1000</v>
      </c>
      <c r="E22" s="22">
        <v>4837.9849999999997</v>
      </c>
      <c r="F22" s="23">
        <v>5.39120697644187</v>
      </c>
      <c r="G22" s="22">
        <v>7.0248999999999997</v>
      </c>
    </row>
    <row r="23" spans="1:9" x14ac:dyDescent="0.2">
      <c r="A23" s="21" t="s">
        <v>56</v>
      </c>
      <c r="B23" s="21" t="s">
        <v>55</v>
      </c>
      <c r="C23" s="21" t="s">
        <v>49</v>
      </c>
      <c r="D23" s="24">
        <v>1000</v>
      </c>
      <c r="E23" s="22">
        <v>4638.5050000000001</v>
      </c>
      <c r="F23" s="23">
        <v>5.16891650475569</v>
      </c>
      <c r="G23" s="22">
        <v>8.3175000000000008</v>
      </c>
    </row>
    <row r="24" spans="1:9" x14ac:dyDescent="0.2">
      <c r="A24" s="21" t="s">
        <v>958</v>
      </c>
      <c r="B24" s="21" t="s">
        <v>959</v>
      </c>
      <c r="C24" s="21" t="s">
        <v>49</v>
      </c>
      <c r="D24" s="24">
        <v>500</v>
      </c>
      <c r="E24" s="22">
        <v>2481.5050000000001</v>
      </c>
      <c r="F24" s="23">
        <v>2.76526427181469</v>
      </c>
      <c r="G24" s="22">
        <v>6.6351000000000004</v>
      </c>
    </row>
    <row r="25" spans="1:9" x14ac:dyDescent="0.2">
      <c r="A25" s="21" t="s">
        <v>960</v>
      </c>
      <c r="B25" s="21" t="s">
        <v>961</v>
      </c>
      <c r="C25" s="21" t="s">
        <v>49</v>
      </c>
      <c r="D25" s="24">
        <v>500</v>
      </c>
      <c r="E25" s="22">
        <v>2420.0025000000001</v>
      </c>
      <c r="F25" s="23">
        <v>2.69672898138518</v>
      </c>
      <c r="G25" s="22">
        <v>7.2249999999999996</v>
      </c>
    </row>
    <row r="26" spans="1:9" x14ac:dyDescent="0.2">
      <c r="A26" s="20" t="s">
        <v>32</v>
      </c>
      <c r="B26" s="20"/>
      <c r="C26" s="20"/>
      <c r="D26" s="20"/>
      <c r="E26" s="25">
        <f>SUM(E19:E25)</f>
        <v>24185.837500000001</v>
      </c>
      <c r="F26" s="26">
        <f>SUM(F19:F25)</f>
        <v>26.951479977943162</v>
      </c>
      <c r="G26" s="25"/>
      <c r="H26" s="14"/>
      <c r="I26" s="14"/>
    </row>
    <row r="27" spans="1:9" x14ac:dyDescent="0.2">
      <c r="A27" s="21"/>
      <c r="B27" s="21"/>
      <c r="C27" s="21"/>
      <c r="D27" s="21"/>
      <c r="E27" s="22"/>
      <c r="F27" s="23"/>
      <c r="G27" s="22"/>
    </row>
    <row r="28" spans="1:9" x14ac:dyDescent="0.2">
      <c r="A28" s="20" t="s">
        <v>57</v>
      </c>
      <c r="B28" s="21"/>
      <c r="C28" s="21"/>
      <c r="D28" s="21"/>
      <c r="E28" s="22"/>
      <c r="F28" s="23"/>
      <c r="G28" s="22"/>
    </row>
    <row r="29" spans="1:9" x14ac:dyDescent="0.2">
      <c r="A29" s="21" t="s">
        <v>962</v>
      </c>
      <c r="B29" s="21" t="s">
        <v>963</v>
      </c>
      <c r="C29" s="21" t="s">
        <v>59</v>
      </c>
      <c r="D29" s="24">
        <v>6000000</v>
      </c>
      <c r="E29" s="22">
        <v>5842.95</v>
      </c>
      <c r="F29" s="23">
        <v>6.5110893901078697</v>
      </c>
      <c r="G29" s="22">
        <v>6.4543999999999997</v>
      </c>
    </row>
    <row r="30" spans="1:9" x14ac:dyDescent="0.2">
      <c r="A30" s="21" t="s">
        <v>964</v>
      </c>
      <c r="B30" s="21" t="s">
        <v>965</v>
      </c>
      <c r="C30" s="21" t="s">
        <v>59</v>
      </c>
      <c r="D30" s="24">
        <v>4677200</v>
      </c>
      <c r="E30" s="22">
        <v>4597.5051890000004</v>
      </c>
      <c r="F30" s="23">
        <v>5.1232283789975499</v>
      </c>
      <c r="G30" s="22">
        <v>6.1429</v>
      </c>
    </row>
    <row r="31" spans="1:9" x14ac:dyDescent="0.2">
      <c r="A31" s="21" t="s">
        <v>966</v>
      </c>
      <c r="B31" s="21" t="s">
        <v>967</v>
      </c>
      <c r="C31" s="21" t="s">
        <v>59</v>
      </c>
      <c r="D31" s="24">
        <v>3727600</v>
      </c>
      <c r="E31" s="22">
        <v>3649.6148800000001</v>
      </c>
      <c r="F31" s="23">
        <v>4.0669471282738696</v>
      </c>
      <c r="G31" s="22">
        <v>6.2899000000000003</v>
      </c>
    </row>
    <row r="32" spans="1:9" x14ac:dyDescent="0.2">
      <c r="A32" s="20" t="s">
        <v>32</v>
      </c>
      <c r="B32" s="20"/>
      <c r="C32" s="20"/>
      <c r="D32" s="20"/>
      <c r="E32" s="25">
        <f>SUM(E28:E31)</f>
        <v>14090.070069000001</v>
      </c>
      <c r="F32" s="26">
        <f>SUM(F28:F31)</f>
        <v>15.701264897379289</v>
      </c>
      <c r="G32" s="25"/>
      <c r="H32" s="14"/>
      <c r="I32" s="14"/>
    </row>
    <row r="33" spans="1:9" x14ac:dyDescent="0.2">
      <c r="A33" s="21"/>
      <c r="B33" s="21"/>
      <c r="C33" s="21"/>
      <c r="D33" s="21"/>
      <c r="E33" s="22"/>
      <c r="F33" s="23"/>
      <c r="G33" s="22"/>
    </row>
    <row r="34" spans="1:9" x14ac:dyDescent="0.2">
      <c r="A34" s="20" t="s">
        <v>58</v>
      </c>
      <c r="B34" s="21"/>
      <c r="C34" s="21"/>
      <c r="D34" s="21"/>
      <c r="E34" s="22"/>
      <c r="F34" s="23"/>
      <c r="G34" s="22"/>
    </row>
    <row r="35" spans="1:9" x14ac:dyDescent="0.2">
      <c r="A35" s="21" t="s">
        <v>968</v>
      </c>
      <c r="B35" s="21" t="s">
        <v>969</v>
      </c>
      <c r="C35" s="21" t="s">
        <v>59</v>
      </c>
      <c r="D35" s="24">
        <v>1502400</v>
      </c>
      <c r="E35" s="22">
        <v>1483.5568989999999</v>
      </c>
      <c r="F35" s="23">
        <v>1.6532011372166799</v>
      </c>
      <c r="G35" s="22">
        <v>6.1003499999999997</v>
      </c>
    </row>
    <row r="36" spans="1:9" x14ac:dyDescent="0.2">
      <c r="A36" s="20" t="s">
        <v>32</v>
      </c>
      <c r="B36" s="20"/>
      <c r="C36" s="20"/>
      <c r="D36" s="20"/>
      <c r="E36" s="25">
        <f>SUM(E35:E35)</f>
        <v>1483.5568989999999</v>
      </c>
      <c r="F36" s="26">
        <f>SUM(F35:F35)</f>
        <v>1.6532011372166799</v>
      </c>
      <c r="G36" s="25"/>
      <c r="H36" s="14"/>
      <c r="I36" s="14"/>
    </row>
    <row r="37" spans="1:9" x14ac:dyDescent="0.2">
      <c r="A37" s="21"/>
      <c r="B37" s="21"/>
      <c r="C37" s="21"/>
      <c r="D37" s="21"/>
      <c r="E37" s="22"/>
      <c r="F37" s="23"/>
      <c r="G37" s="22"/>
    </row>
    <row r="38" spans="1:9" x14ac:dyDescent="0.2">
      <c r="A38" s="20" t="s">
        <v>34</v>
      </c>
      <c r="B38" s="20"/>
      <c r="C38" s="20"/>
      <c r="D38" s="20"/>
      <c r="E38" s="25">
        <f>E17+E26+E32+E36</f>
        <v>87825.694468000016</v>
      </c>
      <c r="F38" s="26">
        <f>F17+F26+F32+F36</f>
        <v>97.868533434215593</v>
      </c>
      <c r="G38" s="25"/>
      <c r="H38" s="14"/>
      <c r="I38" s="14"/>
    </row>
    <row r="39" spans="1:9" x14ac:dyDescent="0.2">
      <c r="A39" s="20"/>
      <c r="B39" s="20"/>
      <c r="C39" s="20"/>
      <c r="D39" s="20"/>
      <c r="E39" s="25"/>
      <c r="F39" s="26"/>
      <c r="G39" s="25"/>
      <c r="H39" s="14"/>
      <c r="I39" s="14"/>
    </row>
    <row r="40" spans="1:9" x14ac:dyDescent="0.2">
      <c r="A40" s="20" t="s">
        <v>36</v>
      </c>
      <c r="B40" s="20"/>
      <c r="C40" s="20"/>
      <c r="D40" s="20"/>
      <c r="E40" s="25">
        <f>E42-(E17+E26+E32+E36)</f>
        <v>1912.7448302999837</v>
      </c>
      <c r="F40" s="26">
        <f>F42-(F17+F26+F32+F36)</f>
        <v>2.1314665657844074</v>
      </c>
      <c r="G40" s="25"/>
      <c r="H40" s="14"/>
      <c r="I40" s="14"/>
    </row>
    <row r="41" spans="1:9" x14ac:dyDescent="0.2">
      <c r="A41" s="20"/>
      <c r="B41" s="20"/>
      <c r="C41" s="20"/>
      <c r="D41" s="20"/>
      <c r="E41" s="25"/>
      <c r="F41" s="26"/>
      <c r="G41" s="25"/>
      <c r="H41" s="14"/>
      <c r="I41" s="14"/>
    </row>
    <row r="42" spans="1:9" x14ac:dyDescent="0.2">
      <c r="A42" s="27" t="s">
        <v>35</v>
      </c>
      <c r="B42" s="27"/>
      <c r="C42" s="27"/>
      <c r="D42" s="27"/>
      <c r="E42" s="28">
        <v>89738.4392983</v>
      </c>
      <c r="F42" s="29">
        <v>100</v>
      </c>
      <c r="G42" s="28"/>
      <c r="H42" s="14"/>
      <c r="I42" s="14"/>
    </row>
    <row r="44" spans="1:9" x14ac:dyDescent="0.2">
      <c r="A44" s="14" t="s">
        <v>60</v>
      </c>
    </row>
    <row r="45" spans="1:9" x14ac:dyDescent="0.2">
      <c r="A45" s="14" t="s">
        <v>37</v>
      </c>
    </row>
    <row r="47" spans="1:9" x14ac:dyDescent="0.2">
      <c r="A47" s="14" t="s">
        <v>38</v>
      </c>
    </row>
    <row r="48" spans="1:9" x14ac:dyDescent="0.2">
      <c r="A48" s="14" t="s">
        <v>39</v>
      </c>
    </row>
    <row r="49" spans="1:4" x14ac:dyDescent="0.2">
      <c r="A49" s="14" t="s">
        <v>40</v>
      </c>
      <c r="B49" s="14"/>
      <c r="C49" s="30" t="s">
        <v>42</v>
      </c>
      <c r="D49" s="14" t="s">
        <v>41</v>
      </c>
    </row>
    <row r="50" spans="1:4" x14ac:dyDescent="0.2">
      <c r="A50" s="7" t="s">
        <v>970</v>
      </c>
      <c r="C50" s="31">
        <v>40.369100000000003</v>
      </c>
      <c r="D50" s="31">
        <v>41.115099999999998</v>
      </c>
    </row>
    <row r="51" spans="1:4" x14ac:dyDescent="0.2">
      <c r="A51" s="7" t="s">
        <v>971</v>
      </c>
      <c r="C51" s="31">
        <v>10.103899999999999</v>
      </c>
      <c r="D51" s="31">
        <v>10.0502</v>
      </c>
    </row>
    <row r="52" spans="1:4" x14ac:dyDescent="0.2">
      <c r="A52" s="7" t="s">
        <v>972</v>
      </c>
      <c r="C52" s="31">
        <v>10.136699999999999</v>
      </c>
      <c r="D52" s="31">
        <v>10.142200000000001</v>
      </c>
    </row>
    <row r="53" spans="1:4" x14ac:dyDescent="0.2">
      <c r="A53" s="7" t="s">
        <v>973</v>
      </c>
      <c r="C53" s="31">
        <v>10.324</v>
      </c>
      <c r="D53" s="31">
        <v>10.3386</v>
      </c>
    </row>
    <row r="54" spans="1:4" x14ac:dyDescent="0.2">
      <c r="A54" s="7" t="s">
        <v>974</v>
      </c>
      <c r="C54" s="31">
        <v>41.494999999999997</v>
      </c>
      <c r="D54" s="31">
        <v>42.296599999999998</v>
      </c>
    </row>
    <row r="55" spans="1:4" x14ac:dyDescent="0.2">
      <c r="A55" s="7" t="s">
        <v>975</v>
      </c>
      <c r="C55" s="31">
        <v>10.1142</v>
      </c>
      <c r="D55" s="31">
        <v>10.061400000000001</v>
      </c>
    </row>
    <row r="56" spans="1:4" x14ac:dyDescent="0.2">
      <c r="A56" s="7" t="s">
        <v>976</v>
      </c>
      <c r="C56" s="31">
        <v>10.511799999999999</v>
      </c>
      <c r="D56" s="31">
        <v>10.532</v>
      </c>
    </row>
    <row r="57" spans="1:4" x14ac:dyDescent="0.2">
      <c r="A57" s="7" t="s">
        <v>977</v>
      </c>
      <c r="C57" s="31">
        <v>10.7514</v>
      </c>
      <c r="D57" s="31">
        <v>10.7821</v>
      </c>
    </row>
    <row r="59" spans="1:4" x14ac:dyDescent="0.2">
      <c r="A59" s="14" t="s">
        <v>44</v>
      </c>
    </row>
    <row r="60" spans="1:4" x14ac:dyDescent="0.2">
      <c r="A60" s="88" t="s">
        <v>61</v>
      </c>
      <c r="B60" s="89"/>
      <c r="C60" s="33" t="s">
        <v>62</v>
      </c>
    </row>
    <row r="61" spans="1:4" x14ac:dyDescent="0.2">
      <c r="A61" s="84" t="s">
        <v>971</v>
      </c>
      <c r="B61" s="85"/>
      <c r="C61" s="34">
        <v>0.23778579</v>
      </c>
    </row>
    <row r="62" spans="1:4" x14ac:dyDescent="0.2">
      <c r="A62" s="84" t="s">
        <v>972</v>
      </c>
      <c r="B62" s="85"/>
      <c r="C62" s="34">
        <v>0.18</v>
      </c>
    </row>
    <row r="63" spans="1:4" x14ac:dyDescent="0.2">
      <c r="A63" s="84" t="s">
        <v>973</v>
      </c>
      <c r="B63" s="85"/>
      <c r="C63" s="34">
        <v>0.17499999999999999</v>
      </c>
    </row>
    <row r="64" spans="1:4" x14ac:dyDescent="0.2">
      <c r="A64" s="84" t="s">
        <v>975</v>
      </c>
      <c r="B64" s="85"/>
      <c r="C64" s="34">
        <v>0.24486856000000001</v>
      </c>
    </row>
    <row r="65" spans="1:5" x14ac:dyDescent="0.2">
      <c r="A65" s="84" t="s">
        <v>976</v>
      </c>
      <c r="B65" s="85"/>
      <c r="C65" s="34">
        <v>0.18</v>
      </c>
    </row>
    <row r="66" spans="1:5" x14ac:dyDescent="0.2">
      <c r="A66" s="84" t="s">
        <v>977</v>
      </c>
      <c r="B66" s="85"/>
      <c r="C66" s="34">
        <v>0.17499999999999999</v>
      </c>
    </row>
    <row r="67" spans="1:5" x14ac:dyDescent="0.2">
      <c r="A67" s="7" t="s">
        <v>63</v>
      </c>
    </row>
    <row r="68" spans="1:5" x14ac:dyDescent="0.2">
      <c r="A68" s="7" t="s">
        <v>43</v>
      </c>
    </row>
    <row r="70" spans="1:5" x14ac:dyDescent="0.2">
      <c r="A70" s="14" t="s">
        <v>917</v>
      </c>
      <c r="D70" s="32">
        <v>0.49343996620299901</v>
      </c>
      <c r="E70" s="10" t="s">
        <v>46</v>
      </c>
    </row>
    <row r="72" spans="1:5" x14ac:dyDescent="0.2">
      <c r="A72" s="14" t="s">
        <v>829</v>
      </c>
      <c r="D72" s="30" t="s">
        <v>45</v>
      </c>
    </row>
    <row r="74" spans="1:5" x14ac:dyDescent="0.2">
      <c r="A74" s="14" t="s">
        <v>918</v>
      </c>
    </row>
    <row r="75" spans="1:5" x14ac:dyDescent="0.2">
      <c r="A75" s="38"/>
    </row>
    <row r="76" spans="1:5" x14ac:dyDescent="0.2">
      <c r="A76" s="38" t="s">
        <v>797</v>
      </c>
    </row>
    <row r="77" spans="1:5" x14ac:dyDescent="0.2">
      <c r="A77" s="40"/>
    </row>
    <row r="78" spans="1:5" x14ac:dyDescent="0.2">
      <c r="A78" s="40"/>
    </row>
    <row r="79" spans="1:5" x14ac:dyDescent="0.2">
      <c r="A79" s="40"/>
    </row>
    <row r="80" spans="1:5" x14ac:dyDescent="0.2">
      <c r="A80" s="40"/>
    </row>
    <row r="81" spans="1:1" x14ac:dyDescent="0.2">
      <c r="A81" s="40"/>
    </row>
    <row r="82" spans="1:1" x14ac:dyDescent="0.2">
      <c r="A82" s="40"/>
    </row>
    <row r="83" spans="1:1" x14ac:dyDescent="0.2">
      <c r="A83" s="40"/>
    </row>
    <row r="84" spans="1:1" x14ac:dyDescent="0.2">
      <c r="A84" s="40"/>
    </row>
    <row r="85" spans="1:1" x14ac:dyDescent="0.2">
      <c r="A85" s="40"/>
    </row>
    <row r="86" spans="1:1" x14ac:dyDescent="0.2">
      <c r="A86" s="40"/>
    </row>
    <row r="87" spans="1:1" x14ac:dyDescent="0.2">
      <c r="A87" s="40"/>
    </row>
    <row r="88" spans="1:1" x14ac:dyDescent="0.2">
      <c r="A88" s="40"/>
    </row>
    <row r="89" spans="1:1" x14ac:dyDescent="0.2">
      <c r="A89" s="40"/>
    </row>
    <row r="90" spans="1:1" x14ac:dyDescent="0.2">
      <c r="A90" s="38" t="s">
        <v>978</v>
      </c>
    </row>
    <row r="91" spans="1:1" x14ac:dyDescent="0.2">
      <c r="A91" s="40"/>
    </row>
    <row r="92" spans="1:1" x14ac:dyDescent="0.2">
      <c r="A92" s="38" t="s">
        <v>920</v>
      </c>
    </row>
    <row r="93" spans="1:1" x14ac:dyDescent="0.2">
      <c r="A93" s="40"/>
    </row>
    <row r="94" spans="1:1" x14ac:dyDescent="0.2">
      <c r="A94" s="40"/>
    </row>
    <row r="95" spans="1:1" x14ac:dyDescent="0.2">
      <c r="A95" s="40"/>
    </row>
    <row r="96" spans="1:1" x14ac:dyDescent="0.2">
      <c r="A96" s="40"/>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row r="103" spans="1:1" x14ac:dyDescent="0.2">
      <c r="A103" s="40"/>
    </row>
    <row r="104" spans="1:1" x14ac:dyDescent="0.2">
      <c r="A104" s="40"/>
    </row>
    <row r="105" spans="1:1" x14ac:dyDescent="0.2">
      <c r="A105" s="40"/>
    </row>
    <row r="106" spans="1:1" x14ac:dyDescent="0.2">
      <c r="A106" s="14" t="s">
        <v>979</v>
      </c>
    </row>
    <row r="108" spans="1:1" x14ac:dyDescent="0.2">
      <c r="A108" s="38" t="s">
        <v>922</v>
      </c>
    </row>
  </sheetData>
  <mergeCells count="8">
    <mergeCell ref="A65:B65"/>
    <mergeCell ref="A66:B66"/>
    <mergeCell ref="A1:G1"/>
    <mergeCell ref="A60:B60"/>
    <mergeCell ref="A61:B61"/>
    <mergeCell ref="A62:B62"/>
    <mergeCell ref="A63:B63"/>
    <mergeCell ref="A64:B64"/>
  </mergeCells>
  <conditionalFormatting sqref="F2:F3 F5:F73">
    <cfRule type="cellIs" dxfId="94" priority="4" stopIfTrue="1" operator="between">
      <formula>0.009</formula>
      <formula>-0.009</formula>
    </cfRule>
  </conditionalFormatting>
  <conditionalFormatting sqref="F74 F125:F210">
    <cfRule type="cellIs" dxfId="93" priority="3" stopIfTrue="1" operator="between">
      <formula>0.009</formula>
      <formula>-0.009</formula>
    </cfRule>
  </conditionalFormatting>
  <conditionalFormatting sqref="F111:F124">
    <cfRule type="cellIs" dxfId="92" priority="2" stopIfTrue="1" operator="between">
      <formula>0.009</formula>
      <formula>-0.009</formula>
    </cfRule>
  </conditionalFormatting>
  <conditionalFormatting sqref="F75:F107">
    <cfRule type="cellIs" dxfId="91" priority="1" stopIfTrue="1" operator="between">
      <formula>0.009</formula>
      <formula>-0.009</formula>
    </cfRule>
  </conditionalFormatting>
  <hyperlinks>
    <hyperlink ref="A75"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scale="49"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64"/>
  <sheetViews>
    <sheetView view="pageBreakPreview" zoomScaleNormal="100" zoomScaleSheetLayoutView="100" workbookViewId="0">
      <selection sqref="A1:E1"/>
    </sheetView>
  </sheetViews>
  <sheetFormatPr defaultColWidth="9.140625" defaultRowHeight="11.25" x14ac:dyDescent="0.2"/>
  <cols>
    <col min="1" max="1" width="37.5703125" style="7" bestFit="1" customWidth="1"/>
    <col min="2" max="2" width="34.42578125" style="7" bestFit="1" customWidth="1"/>
    <col min="3" max="3" width="24.7109375" style="7" bestFit="1" customWidth="1"/>
    <col min="4" max="4" width="15.42578125" style="7" bestFit="1" customWidth="1"/>
    <col min="5" max="5" width="13.5703125" style="10" customWidth="1"/>
    <col min="6" max="16384" width="9.140625" style="7"/>
  </cols>
  <sheetData>
    <row r="1" spans="1:8" s="1" customFormat="1" ht="15" x14ac:dyDescent="0.2">
      <c r="A1" s="86" t="s">
        <v>25</v>
      </c>
      <c r="B1" s="87"/>
      <c r="C1" s="87"/>
      <c r="D1" s="87"/>
      <c r="E1" s="87"/>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36" t="s">
        <v>6</v>
      </c>
      <c r="E4" s="12" t="s">
        <v>3</v>
      </c>
    </row>
    <row r="5" spans="1:8" x14ac:dyDescent="0.2">
      <c r="A5" s="16" t="s">
        <v>33</v>
      </c>
      <c r="B5" s="17"/>
      <c r="C5" s="17"/>
      <c r="D5" s="18"/>
      <c r="E5" s="19"/>
    </row>
    <row r="6" spans="1:8" x14ac:dyDescent="0.2">
      <c r="A6" s="21" t="s">
        <v>780</v>
      </c>
      <c r="B6" s="21" t="s">
        <v>779</v>
      </c>
      <c r="C6" s="24">
        <v>3549569.304</v>
      </c>
      <c r="D6" s="22">
        <v>1501.3471300000001</v>
      </c>
      <c r="E6" s="23">
        <v>79.602585125889206</v>
      </c>
    </row>
    <row r="7" spans="1:8" x14ac:dyDescent="0.2">
      <c r="A7" s="21" t="s">
        <v>782</v>
      </c>
      <c r="B7" s="21" t="s">
        <v>781</v>
      </c>
      <c r="C7" s="24">
        <v>40761.044999999998</v>
      </c>
      <c r="D7" s="22">
        <v>187.36087430000001</v>
      </c>
      <c r="E7" s="23">
        <v>9.9340183543873497</v>
      </c>
    </row>
    <row r="8" spans="1:8" x14ac:dyDescent="0.2">
      <c r="A8" s="21" t="s">
        <v>770</v>
      </c>
      <c r="B8" s="21" t="s">
        <v>769</v>
      </c>
      <c r="C8" s="24">
        <v>25230.353999999999</v>
      </c>
      <c r="D8" s="22">
        <v>183.6285096</v>
      </c>
      <c r="E8" s="23">
        <v>9.7361254934920805</v>
      </c>
    </row>
    <row r="9" spans="1:8" x14ac:dyDescent="0.2">
      <c r="A9" s="20" t="s">
        <v>32</v>
      </c>
      <c r="B9" s="20"/>
      <c r="C9" s="20"/>
      <c r="D9" s="25">
        <f>SUM(D6:D8)</f>
        <v>1872.3365139</v>
      </c>
      <c r="E9" s="26">
        <f>SUM(E6:E8)</f>
        <v>99.272728973768636</v>
      </c>
      <c r="F9" s="14"/>
      <c r="G9" s="14"/>
      <c r="H9" s="14"/>
    </row>
    <row r="10" spans="1:8" x14ac:dyDescent="0.2">
      <c r="A10" s="21"/>
      <c r="B10" s="21"/>
      <c r="C10" s="21"/>
      <c r="D10" s="22"/>
      <c r="E10" s="23"/>
    </row>
    <row r="11" spans="1:8" x14ac:dyDescent="0.2">
      <c r="A11" s="20" t="s">
        <v>34</v>
      </c>
      <c r="B11" s="20"/>
      <c r="C11" s="20"/>
      <c r="D11" s="25">
        <f>D9</f>
        <v>1872.3365139</v>
      </c>
      <c r="E11" s="26">
        <f>E9</f>
        <v>99.272728973768636</v>
      </c>
      <c r="F11" s="14"/>
      <c r="G11" s="14"/>
      <c r="H11" s="14"/>
    </row>
    <row r="12" spans="1:8" x14ac:dyDescent="0.2">
      <c r="A12" s="20"/>
      <c r="B12" s="20"/>
      <c r="C12" s="20"/>
      <c r="D12" s="25"/>
      <c r="E12" s="26"/>
      <c r="F12" s="14"/>
      <c r="G12" s="14"/>
      <c r="H12" s="14"/>
    </row>
    <row r="13" spans="1:8" x14ac:dyDescent="0.2">
      <c r="A13" s="20" t="s">
        <v>36</v>
      </c>
      <c r="B13" s="20"/>
      <c r="C13" s="20"/>
      <c r="D13" s="25">
        <f>D15-(D9)</f>
        <v>13.716718700000001</v>
      </c>
      <c r="E13" s="26">
        <f>E15-(E9)</f>
        <v>0.72727102623136375</v>
      </c>
      <c r="F13" s="14"/>
      <c r="G13" s="14"/>
      <c r="H13" s="14"/>
    </row>
    <row r="14" spans="1:8" x14ac:dyDescent="0.2">
      <c r="A14" s="20"/>
      <c r="B14" s="20"/>
      <c r="C14" s="20"/>
      <c r="D14" s="25"/>
      <c r="E14" s="26"/>
      <c r="F14" s="14"/>
      <c r="G14" s="14"/>
      <c r="H14" s="14"/>
    </row>
    <row r="15" spans="1:8" x14ac:dyDescent="0.2">
      <c r="A15" s="27" t="s">
        <v>35</v>
      </c>
      <c r="B15" s="27"/>
      <c r="C15" s="27"/>
      <c r="D15" s="28">
        <v>1886.0532326</v>
      </c>
      <c r="E15" s="29">
        <v>100</v>
      </c>
      <c r="F15" s="14"/>
      <c r="G15" s="14"/>
      <c r="H15" s="14"/>
    </row>
    <row r="17" spans="1:4" x14ac:dyDescent="0.2">
      <c r="A17" s="14" t="s">
        <v>38</v>
      </c>
    </row>
    <row r="18" spans="1:4" x14ac:dyDescent="0.2">
      <c r="A18" s="14" t="s">
        <v>39</v>
      </c>
    </row>
    <row r="19" spans="1:4" x14ac:dyDescent="0.2">
      <c r="A19" s="14" t="s">
        <v>40</v>
      </c>
      <c r="B19" s="14"/>
      <c r="C19" s="30" t="s">
        <v>42</v>
      </c>
      <c r="D19" s="14" t="s">
        <v>41</v>
      </c>
    </row>
    <row r="20" spans="1:4" x14ac:dyDescent="0.2">
      <c r="A20" s="7" t="s">
        <v>76</v>
      </c>
      <c r="C20" s="31">
        <v>46.714199999999998</v>
      </c>
      <c r="D20" s="31">
        <v>47.601799999999997</v>
      </c>
    </row>
    <row r="21" spans="1:4" x14ac:dyDescent="0.2">
      <c r="A21" s="7" t="s">
        <v>783</v>
      </c>
      <c r="C21" s="31">
        <v>14.036799999999999</v>
      </c>
      <c r="D21" s="31">
        <v>13.763</v>
      </c>
    </row>
    <row r="22" spans="1:4" x14ac:dyDescent="0.2">
      <c r="A22" s="7" t="s">
        <v>77</v>
      </c>
      <c r="C22" s="31">
        <v>48.737400000000001</v>
      </c>
      <c r="D22" s="31">
        <v>49.814799999999998</v>
      </c>
    </row>
    <row r="23" spans="1:4" x14ac:dyDescent="0.2">
      <c r="A23" s="7" t="s">
        <v>784</v>
      </c>
      <c r="C23" s="31">
        <v>14.705299999999999</v>
      </c>
      <c r="D23" s="31">
        <v>14.4686</v>
      </c>
    </row>
    <row r="25" spans="1:4" x14ac:dyDescent="0.2">
      <c r="A25" s="14" t="s">
        <v>44</v>
      </c>
    </row>
    <row r="26" spans="1:4" x14ac:dyDescent="0.2">
      <c r="A26" s="88" t="s">
        <v>61</v>
      </c>
      <c r="B26" s="89"/>
      <c r="C26" s="33" t="s">
        <v>62</v>
      </c>
    </row>
    <row r="27" spans="1:4" x14ac:dyDescent="0.2">
      <c r="A27" s="84" t="s">
        <v>783</v>
      </c>
      <c r="B27" s="85"/>
      <c r="C27" s="34">
        <v>0.53</v>
      </c>
    </row>
    <row r="28" spans="1:4" x14ac:dyDescent="0.2">
      <c r="A28" s="84" t="s">
        <v>784</v>
      </c>
      <c r="B28" s="85"/>
      <c r="C28" s="34">
        <v>0.53</v>
      </c>
    </row>
    <row r="29" spans="1:4" x14ac:dyDescent="0.2">
      <c r="A29" s="7" t="s">
        <v>63</v>
      </c>
    </row>
    <row r="30" spans="1:4" x14ac:dyDescent="0.2">
      <c r="A30" s="7" t="s">
        <v>43</v>
      </c>
    </row>
    <row r="32" spans="1:4" x14ac:dyDescent="0.2">
      <c r="A32" s="14" t="s">
        <v>222</v>
      </c>
      <c r="D32" s="35">
        <v>1.5360273204943301E-2</v>
      </c>
    </row>
    <row r="34" spans="1:1" x14ac:dyDescent="0.2">
      <c r="A34" s="14" t="s">
        <v>801</v>
      </c>
    </row>
    <row r="35" spans="1:1" x14ac:dyDescent="0.2">
      <c r="A35" s="37"/>
    </row>
    <row r="36" spans="1:1" x14ac:dyDescent="0.2">
      <c r="A36" s="38" t="s">
        <v>797</v>
      </c>
    </row>
    <row r="37" spans="1:1" x14ac:dyDescent="0.2">
      <c r="A37" s="39"/>
    </row>
    <row r="38" spans="1:1" x14ac:dyDescent="0.2">
      <c r="A38" s="40"/>
    </row>
    <row r="39" spans="1:1" x14ac:dyDescent="0.2">
      <c r="A39" s="40"/>
    </row>
    <row r="40" spans="1:1" x14ac:dyDescent="0.2">
      <c r="A40" s="40"/>
    </row>
    <row r="41" spans="1:1" x14ac:dyDescent="0.2">
      <c r="A41" s="40"/>
    </row>
    <row r="42" spans="1:1" x14ac:dyDescent="0.2">
      <c r="A42" s="40"/>
    </row>
    <row r="43" spans="1:1" x14ac:dyDescent="0.2">
      <c r="A43" s="40"/>
    </row>
    <row r="44" spans="1:1" x14ac:dyDescent="0.2">
      <c r="A44" s="40"/>
    </row>
    <row r="45" spans="1:1" x14ac:dyDescent="0.2">
      <c r="A45" s="40"/>
    </row>
    <row r="46" spans="1:1" x14ac:dyDescent="0.2">
      <c r="A46" s="40"/>
    </row>
    <row r="47" spans="1:1" x14ac:dyDescent="0.2">
      <c r="A47" s="40"/>
    </row>
    <row r="48" spans="1:1" x14ac:dyDescent="0.2">
      <c r="A48" s="40"/>
    </row>
    <row r="49" spans="1:1" x14ac:dyDescent="0.2">
      <c r="A49" s="40"/>
    </row>
    <row r="50" spans="1:1" ht="22.5" x14ac:dyDescent="0.2">
      <c r="A50" s="41" t="s">
        <v>819</v>
      </c>
    </row>
    <row r="51" spans="1:1" x14ac:dyDescent="0.2">
      <c r="A51" s="40"/>
    </row>
    <row r="52" spans="1:1" x14ac:dyDescent="0.2">
      <c r="A52" s="38" t="s">
        <v>798</v>
      </c>
    </row>
    <row r="53" spans="1:1" x14ac:dyDescent="0.2">
      <c r="A53" s="40"/>
    </row>
    <row r="54" spans="1:1" x14ac:dyDescent="0.2">
      <c r="A54" s="40"/>
    </row>
    <row r="55" spans="1:1" x14ac:dyDescent="0.2">
      <c r="A55" s="40"/>
    </row>
    <row r="56" spans="1:1" x14ac:dyDescent="0.2">
      <c r="A56" s="40"/>
    </row>
    <row r="57" spans="1:1" x14ac:dyDescent="0.2">
      <c r="A57" s="40"/>
    </row>
    <row r="58" spans="1:1" x14ac:dyDescent="0.2">
      <c r="A58" s="40"/>
    </row>
    <row r="59" spans="1:1" x14ac:dyDescent="0.2">
      <c r="A59" s="40"/>
    </row>
    <row r="60" spans="1:1" x14ac:dyDescent="0.2">
      <c r="A60" s="40"/>
    </row>
    <row r="61" spans="1:1" x14ac:dyDescent="0.2">
      <c r="A61" s="40"/>
    </row>
    <row r="62" spans="1:1" x14ac:dyDescent="0.2">
      <c r="A62" s="40"/>
    </row>
    <row r="63" spans="1:1" x14ac:dyDescent="0.2">
      <c r="A63" s="40"/>
    </row>
    <row r="64" spans="1:1" x14ac:dyDescent="0.2">
      <c r="A64" s="40"/>
    </row>
  </sheetData>
  <mergeCells count="4">
    <mergeCell ref="A1:E1"/>
    <mergeCell ref="A26:B26"/>
    <mergeCell ref="A27:B27"/>
    <mergeCell ref="A28:B28"/>
  </mergeCells>
  <conditionalFormatting sqref="E5:E15">
    <cfRule type="cellIs" dxfId="28" priority="1" stopIfTrue="1" operator="between">
      <formula>0.009</formula>
      <formula>-0.009</formula>
    </cfRule>
  </conditionalFormatting>
  <hyperlinks>
    <hyperlink ref="A37" r:id="rId1" tooltip="https://www.franklintempletonindia.com/downloadsServlet/pdf/product-labels-jg9o5k7l" display="https://www.franklintempletonindia.com/downloadsServlet/pdf/product-labels-jg9o5k7l" xr:uid="{00000000-0004-0000-1D00-000000000000}"/>
  </hyperlinks>
  <pageMargins left="0.7" right="0.7" top="0.75" bottom="0.75" header="0.3" footer="0.3"/>
  <pageSetup paperSize="9" scale="69" orientation="portrait" r:id="rId2"/>
  <headerFooter>
    <oddFooter>&amp;C&amp;1#&amp;"Calibri"&amp;10&amp;K000000PUBLIC</oddFooter>
    <evenFooter>&amp;LPUBLIC</evenFooter>
    <firstFooter>&amp;LPUBLIC</firstFooter>
  </headerFooter>
  <colBreaks count="1" manualBreakCount="1">
    <brk id="5" max="1048575" man="1"/>
  </col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72"/>
  <sheetViews>
    <sheetView view="pageBreakPreview" zoomScaleNormal="100" zoomScaleSheetLayoutView="100" workbookViewId="0">
      <selection sqref="A1:E1"/>
    </sheetView>
  </sheetViews>
  <sheetFormatPr defaultColWidth="9.140625" defaultRowHeight="11.25" x14ac:dyDescent="0.2"/>
  <cols>
    <col min="1" max="1" width="37.5703125" style="7" bestFit="1" customWidth="1"/>
    <col min="2" max="2" width="60.7109375" style="7" customWidth="1"/>
    <col min="3" max="3" width="24.7109375" style="7" bestFit="1" customWidth="1"/>
    <col min="4" max="4" width="15.42578125" style="7" bestFit="1" customWidth="1"/>
    <col min="5" max="5" width="13.5703125" style="10" customWidth="1"/>
    <col min="6" max="16384" width="9.140625" style="7"/>
  </cols>
  <sheetData>
    <row r="1" spans="1:8" s="1" customFormat="1" ht="15" x14ac:dyDescent="0.2">
      <c r="A1" s="86" t="s">
        <v>26</v>
      </c>
      <c r="B1" s="87"/>
      <c r="C1" s="87"/>
      <c r="D1" s="87"/>
      <c r="E1" s="87"/>
    </row>
    <row r="2" spans="1:8" s="1" customFormat="1" ht="12" x14ac:dyDescent="0.2">
      <c r="E2" s="5"/>
    </row>
    <row r="3" spans="1:8" s="1" customFormat="1" ht="12" x14ac:dyDescent="0.2">
      <c r="A3" s="8" t="s">
        <v>7</v>
      </c>
      <c r="B3" s="2"/>
      <c r="C3" s="3"/>
      <c r="D3" s="3"/>
      <c r="E3" s="4"/>
    </row>
    <row r="4" spans="1:8" s="1" customFormat="1" ht="45.75" customHeight="1" x14ac:dyDescent="0.2">
      <c r="A4" s="6" t="s">
        <v>2</v>
      </c>
      <c r="B4" s="6" t="s">
        <v>0</v>
      </c>
      <c r="C4" s="13" t="s">
        <v>1</v>
      </c>
      <c r="D4" s="36" t="s">
        <v>6</v>
      </c>
      <c r="E4" s="12" t="s">
        <v>3</v>
      </c>
    </row>
    <row r="5" spans="1:8" x14ac:dyDescent="0.2">
      <c r="A5" s="16" t="s">
        <v>33</v>
      </c>
      <c r="B5" s="17"/>
      <c r="C5" s="17"/>
      <c r="D5" s="18"/>
      <c r="E5" s="19"/>
    </row>
    <row r="6" spans="1:8" x14ac:dyDescent="0.2">
      <c r="A6" s="21" t="s">
        <v>786</v>
      </c>
      <c r="B6" s="46" t="s">
        <v>785</v>
      </c>
      <c r="C6" s="24">
        <v>1297168.128</v>
      </c>
      <c r="D6" s="22">
        <v>1120.574253</v>
      </c>
      <c r="E6" s="23">
        <v>79.015082258763101</v>
      </c>
    </row>
    <row r="7" spans="1:8" x14ac:dyDescent="0.2">
      <c r="A7" s="21" t="s">
        <v>782</v>
      </c>
      <c r="B7" s="46" t="s">
        <v>781</v>
      </c>
      <c r="C7" s="24">
        <v>30717.901999999998</v>
      </c>
      <c r="D7" s="22">
        <v>141.19689460000001</v>
      </c>
      <c r="E7" s="23">
        <v>9.9562204036298692</v>
      </c>
    </row>
    <row r="8" spans="1:8" x14ac:dyDescent="0.2">
      <c r="A8" s="21" t="s">
        <v>770</v>
      </c>
      <c r="B8" s="46" t="s">
        <v>769</v>
      </c>
      <c r="C8" s="24">
        <v>19152.609</v>
      </c>
      <c r="D8" s="22">
        <v>139.39420139999999</v>
      </c>
      <c r="E8" s="23">
        <v>9.8291070498258097</v>
      </c>
    </row>
    <row r="9" spans="1:8" ht="22.5" x14ac:dyDescent="0.2">
      <c r="A9" s="21" t="s">
        <v>788</v>
      </c>
      <c r="B9" s="46" t="s">
        <v>787</v>
      </c>
      <c r="C9" s="24">
        <v>252711.33300000001</v>
      </c>
      <c r="D9" s="22">
        <v>0.99947330000000001</v>
      </c>
      <c r="E9" s="23">
        <v>7.0475887522410699E-2</v>
      </c>
    </row>
    <row r="10" spans="1:8" ht="22.5" x14ac:dyDescent="0.2">
      <c r="A10" s="21" t="s">
        <v>790</v>
      </c>
      <c r="B10" s="46" t="s">
        <v>789</v>
      </c>
      <c r="C10" s="24">
        <v>489502.28</v>
      </c>
      <c r="D10" s="22">
        <v>0</v>
      </c>
      <c r="E10" s="22">
        <v>0</v>
      </c>
    </row>
    <row r="11" spans="1:8" x14ac:dyDescent="0.2">
      <c r="A11" s="20" t="s">
        <v>32</v>
      </c>
      <c r="B11" s="20"/>
      <c r="C11" s="20"/>
      <c r="D11" s="25">
        <f>SUM(D6:D10)</f>
        <v>1402.1648223</v>
      </c>
      <c r="E11" s="26">
        <f>SUM(E6:E10)</f>
        <v>98.870885599741186</v>
      </c>
      <c r="F11" s="14"/>
      <c r="G11" s="14"/>
      <c r="H11" s="14"/>
    </row>
    <row r="12" spans="1:8" x14ac:dyDescent="0.2">
      <c r="A12" s="21"/>
      <c r="B12" s="21"/>
      <c r="C12" s="21"/>
      <c r="D12" s="22"/>
      <c r="E12" s="23"/>
    </row>
    <row r="13" spans="1:8" x14ac:dyDescent="0.2">
      <c r="A13" s="20" t="s">
        <v>34</v>
      </c>
      <c r="B13" s="20"/>
      <c r="C13" s="20"/>
      <c r="D13" s="25">
        <f>D11</f>
        <v>1402.1648223</v>
      </c>
      <c r="E13" s="26">
        <f>E11</f>
        <v>98.870885599741186</v>
      </c>
      <c r="F13" s="14"/>
      <c r="G13" s="14"/>
      <c r="H13" s="14"/>
    </row>
    <row r="14" spans="1:8" x14ac:dyDescent="0.2">
      <c r="A14" s="20"/>
      <c r="B14" s="20"/>
      <c r="C14" s="20"/>
      <c r="D14" s="25"/>
      <c r="E14" s="26"/>
      <c r="F14" s="14"/>
      <c r="G14" s="14"/>
      <c r="H14" s="14"/>
    </row>
    <row r="15" spans="1:8" x14ac:dyDescent="0.2">
      <c r="A15" s="20" t="s">
        <v>36</v>
      </c>
      <c r="B15" s="20"/>
      <c r="C15" s="20"/>
      <c r="D15" s="25">
        <f>D17-(D11)</f>
        <v>16.012848300000087</v>
      </c>
      <c r="E15" s="26">
        <f>E17-(E11)</f>
        <v>1.129114400258814</v>
      </c>
      <c r="F15" s="14"/>
      <c r="G15" s="14"/>
      <c r="H15" s="14"/>
    </row>
    <row r="16" spans="1:8" x14ac:dyDescent="0.2">
      <c r="A16" s="20"/>
      <c r="B16" s="20"/>
      <c r="C16" s="20"/>
      <c r="D16" s="25"/>
      <c r="E16" s="26"/>
      <c r="F16" s="14"/>
      <c r="G16" s="14"/>
      <c r="H16" s="14"/>
    </row>
    <row r="17" spans="1:8" x14ac:dyDescent="0.2">
      <c r="A17" s="27" t="s">
        <v>35</v>
      </c>
      <c r="B17" s="27"/>
      <c r="C17" s="27"/>
      <c r="D17" s="28">
        <v>1418.1776706000001</v>
      </c>
      <c r="E17" s="29">
        <v>100</v>
      </c>
      <c r="F17" s="14"/>
      <c r="G17" s="14"/>
      <c r="H17" s="14"/>
    </row>
    <row r="19" spans="1:8" x14ac:dyDescent="0.2">
      <c r="A19" s="14" t="s">
        <v>836</v>
      </c>
    </row>
    <row r="21" spans="1:8" x14ac:dyDescent="0.2">
      <c r="A21" s="14" t="s">
        <v>38</v>
      </c>
    </row>
    <row r="22" spans="1:8" x14ac:dyDescent="0.2">
      <c r="A22" s="14" t="s">
        <v>39</v>
      </c>
    </row>
    <row r="23" spans="1:8" x14ac:dyDescent="0.2">
      <c r="A23" s="14" t="s">
        <v>40</v>
      </c>
      <c r="B23" s="14"/>
      <c r="C23" s="30" t="s">
        <v>42</v>
      </c>
      <c r="D23" s="14" t="s">
        <v>41</v>
      </c>
    </row>
    <row r="24" spans="1:8" x14ac:dyDescent="0.2">
      <c r="A24" s="7" t="s">
        <v>76</v>
      </c>
      <c r="C24" s="31">
        <v>36.334600000000002</v>
      </c>
      <c r="D24" s="31">
        <v>36.817</v>
      </c>
    </row>
    <row r="25" spans="1:8" x14ac:dyDescent="0.2">
      <c r="A25" s="7" t="s">
        <v>783</v>
      </c>
      <c r="C25" s="31">
        <v>11.2837</v>
      </c>
      <c r="D25" s="31">
        <v>10.9846</v>
      </c>
    </row>
    <row r="26" spans="1:8" x14ac:dyDescent="0.2">
      <c r="A26" s="7" t="s">
        <v>77</v>
      </c>
      <c r="C26" s="31">
        <v>38.721400000000003</v>
      </c>
      <c r="D26" s="31">
        <v>39.387599999999999</v>
      </c>
    </row>
    <row r="27" spans="1:8" x14ac:dyDescent="0.2">
      <c r="A27" s="7" t="s">
        <v>784</v>
      </c>
      <c r="C27" s="31">
        <v>12.1158</v>
      </c>
      <c r="D27" s="31">
        <v>11.8743</v>
      </c>
    </row>
    <row r="29" spans="1:8" x14ac:dyDescent="0.2">
      <c r="A29" s="14" t="s">
        <v>44</v>
      </c>
    </row>
    <row r="30" spans="1:8" x14ac:dyDescent="0.2">
      <c r="A30" s="88" t="s">
        <v>61</v>
      </c>
      <c r="B30" s="89"/>
      <c r="C30" s="33" t="s">
        <v>62</v>
      </c>
    </row>
    <row r="31" spans="1:8" x14ac:dyDescent="0.2">
      <c r="A31" s="84" t="s">
        <v>783</v>
      </c>
      <c r="B31" s="85"/>
      <c r="C31" s="34">
        <v>0.44</v>
      </c>
    </row>
    <row r="32" spans="1:8" x14ac:dyDescent="0.2">
      <c r="A32" s="84" t="s">
        <v>784</v>
      </c>
      <c r="B32" s="85"/>
      <c r="C32" s="34">
        <v>0.44</v>
      </c>
    </row>
    <row r="33" spans="1:4" x14ac:dyDescent="0.2">
      <c r="A33" s="7" t="s">
        <v>63</v>
      </c>
    </row>
    <row r="34" spans="1:4" x14ac:dyDescent="0.2">
      <c r="A34" s="7" t="s">
        <v>43</v>
      </c>
    </row>
    <row r="36" spans="1:4" x14ac:dyDescent="0.2">
      <c r="A36" s="14" t="s">
        <v>222</v>
      </c>
      <c r="D36" s="35">
        <v>0</v>
      </c>
    </row>
    <row r="38" spans="1:4" x14ac:dyDescent="0.2">
      <c r="A38" s="14" t="s">
        <v>829</v>
      </c>
      <c r="D38" s="30" t="s">
        <v>838</v>
      </c>
    </row>
    <row r="39" spans="1:4" x14ac:dyDescent="0.2">
      <c r="A39" s="7" t="s">
        <v>830</v>
      </c>
    </row>
    <row r="40" spans="1:4" x14ac:dyDescent="0.2">
      <c r="A40" s="37" t="s">
        <v>831</v>
      </c>
    </row>
    <row r="41" spans="1:4" x14ac:dyDescent="0.2">
      <c r="A41" s="37"/>
    </row>
    <row r="42" spans="1:4" x14ac:dyDescent="0.2">
      <c r="A42" s="14" t="s">
        <v>804</v>
      </c>
    </row>
    <row r="43" spans="1:4" x14ac:dyDescent="0.2">
      <c r="A43" s="37"/>
    </row>
    <row r="44" spans="1:4" x14ac:dyDescent="0.2">
      <c r="A44" s="38" t="s">
        <v>797</v>
      </c>
    </row>
    <row r="45" spans="1:4" x14ac:dyDescent="0.2">
      <c r="A45" s="39"/>
    </row>
    <row r="46" spans="1:4" x14ac:dyDescent="0.2">
      <c r="A46" s="40"/>
    </row>
    <row r="47" spans="1:4" x14ac:dyDescent="0.2">
      <c r="A47" s="40"/>
    </row>
    <row r="48" spans="1:4" x14ac:dyDescent="0.2">
      <c r="A48" s="40"/>
    </row>
    <row r="49" spans="1:1" x14ac:dyDescent="0.2">
      <c r="A49" s="40"/>
    </row>
    <row r="50" spans="1:1" x14ac:dyDescent="0.2">
      <c r="A50" s="40"/>
    </row>
    <row r="51" spans="1:1" x14ac:dyDescent="0.2">
      <c r="A51" s="40"/>
    </row>
    <row r="52" spans="1:1" x14ac:dyDescent="0.2">
      <c r="A52" s="40"/>
    </row>
    <row r="53" spans="1:1" x14ac:dyDescent="0.2">
      <c r="A53" s="40"/>
    </row>
    <row r="54" spans="1:1" x14ac:dyDescent="0.2">
      <c r="A54" s="40"/>
    </row>
    <row r="55" spans="1:1" x14ac:dyDescent="0.2">
      <c r="A55" s="40"/>
    </row>
    <row r="56" spans="1:1" x14ac:dyDescent="0.2">
      <c r="A56" s="40"/>
    </row>
    <row r="57" spans="1:1" x14ac:dyDescent="0.2">
      <c r="A57" s="40"/>
    </row>
    <row r="58" spans="1:1" ht="22.5" x14ac:dyDescent="0.2">
      <c r="A58" s="41" t="s">
        <v>820</v>
      </c>
    </row>
    <row r="59" spans="1:1" x14ac:dyDescent="0.2">
      <c r="A59" s="40"/>
    </row>
    <row r="60" spans="1:1" x14ac:dyDescent="0.2">
      <c r="A60" s="38" t="s">
        <v>798</v>
      </c>
    </row>
    <row r="61" spans="1:1" x14ac:dyDescent="0.2">
      <c r="A61" s="40"/>
    </row>
    <row r="62" spans="1:1" x14ac:dyDescent="0.2">
      <c r="A62" s="40"/>
    </row>
    <row r="63" spans="1:1" x14ac:dyDescent="0.2">
      <c r="A63" s="40"/>
    </row>
    <row r="64" spans="1:1" x14ac:dyDescent="0.2">
      <c r="A64" s="40"/>
    </row>
    <row r="65" spans="1:1" x14ac:dyDescent="0.2">
      <c r="A65" s="40"/>
    </row>
    <row r="66" spans="1:1" x14ac:dyDescent="0.2">
      <c r="A66" s="40"/>
    </row>
    <row r="67" spans="1:1" x14ac:dyDescent="0.2">
      <c r="A67" s="40"/>
    </row>
    <row r="68" spans="1:1" x14ac:dyDescent="0.2">
      <c r="A68" s="40"/>
    </row>
    <row r="69" spans="1:1" x14ac:dyDescent="0.2">
      <c r="A69" s="40"/>
    </row>
    <row r="70" spans="1:1" x14ac:dyDescent="0.2">
      <c r="A70" s="40"/>
    </row>
    <row r="71" spans="1:1" x14ac:dyDescent="0.2">
      <c r="A71" s="40"/>
    </row>
    <row r="72" spans="1:1" x14ac:dyDescent="0.2">
      <c r="A72" s="40"/>
    </row>
  </sheetData>
  <mergeCells count="4">
    <mergeCell ref="A1:E1"/>
    <mergeCell ref="A30:B30"/>
    <mergeCell ref="A31:B31"/>
    <mergeCell ref="A32:B32"/>
  </mergeCells>
  <conditionalFormatting sqref="E5:E9 E11:E17">
    <cfRule type="cellIs" dxfId="27" priority="1" stopIfTrue="1" operator="between">
      <formula>0.009</formula>
      <formula>-0.009</formula>
    </cfRule>
  </conditionalFormatting>
  <hyperlinks>
    <hyperlink ref="A40" r:id="rId1" tooltip="https://www.franklintempletonindia.com/investor/reports" xr:uid="{00000000-0004-0000-1E00-000000000000}"/>
  </hyperlinks>
  <pageMargins left="0.7" right="0.7" top="0.75" bottom="0.75" header="0.3" footer="0.3"/>
  <pageSetup paperSize="9" scale="57" orientation="portrait" r:id="rId2"/>
  <headerFooter>
    <oddFooter>&amp;C&amp;1#&amp;"Calibri"&amp;10&amp;K000000PUBLIC</oddFooter>
    <evenFooter>&amp;LPUBLIC</evenFooter>
    <firstFooter>&amp;LPUBLIC</firstFooter>
  </headerFooter>
  <colBreaks count="1" manualBreakCount="1">
    <brk id="5" max="1048575" man="1"/>
  </col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70"/>
  <sheetViews>
    <sheetView view="pageBreakPreview" zoomScale="106" zoomScaleNormal="100" zoomScaleSheetLayoutView="106" workbookViewId="0">
      <selection sqref="A1:E1"/>
    </sheetView>
  </sheetViews>
  <sheetFormatPr defaultColWidth="9.140625" defaultRowHeight="11.25" x14ac:dyDescent="0.2"/>
  <cols>
    <col min="1" max="1" width="37.5703125" style="7" bestFit="1" customWidth="1"/>
    <col min="2" max="2" width="60.7109375" style="7" customWidth="1"/>
    <col min="3" max="4" width="15.42578125" style="7" bestFit="1" customWidth="1"/>
    <col min="5" max="5" width="13.5703125" style="10" customWidth="1"/>
    <col min="6" max="16384" width="9.140625" style="7"/>
  </cols>
  <sheetData>
    <row r="1" spans="1:8" s="1" customFormat="1" ht="15" x14ac:dyDescent="0.2">
      <c r="A1" s="86" t="s">
        <v>27</v>
      </c>
      <c r="B1" s="87"/>
      <c r="C1" s="87"/>
      <c r="D1" s="87"/>
      <c r="E1" s="87"/>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36" t="s">
        <v>6</v>
      </c>
      <c r="E4" s="12" t="s">
        <v>3</v>
      </c>
    </row>
    <row r="5" spans="1:8" x14ac:dyDescent="0.2">
      <c r="A5" s="16" t="s">
        <v>33</v>
      </c>
      <c r="B5" s="17"/>
      <c r="C5" s="17"/>
      <c r="D5" s="18"/>
      <c r="E5" s="19"/>
    </row>
    <row r="6" spans="1:8" x14ac:dyDescent="0.2">
      <c r="A6" s="21" t="s">
        <v>786</v>
      </c>
      <c r="B6" s="46" t="s">
        <v>785</v>
      </c>
      <c r="C6" s="24">
        <v>1140260.426</v>
      </c>
      <c r="D6" s="22">
        <v>985.02765209999995</v>
      </c>
      <c r="E6" s="23">
        <v>61.430167788192001</v>
      </c>
    </row>
    <row r="7" spans="1:8" x14ac:dyDescent="0.2">
      <c r="A7" s="21" t="s">
        <v>770</v>
      </c>
      <c r="B7" s="46" t="s">
        <v>769</v>
      </c>
      <c r="C7" s="24">
        <v>32871.601999999999</v>
      </c>
      <c r="D7" s="22">
        <v>239.2421162</v>
      </c>
      <c r="E7" s="23">
        <v>14.9200718465476</v>
      </c>
    </row>
    <row r="8" spans="1:8" x14ac:dyDescent="0.2">
      <c r="A8" s="21" t="s">
        <v>792</v>
      </c>
      <c r="B8" s="46" t="s">
        <v>791</v>
      </c>
      <c r="C8" s="24">
        <v>9872.4850000000006</v>
      </c>
      <c r="D8" s="22">
        <v>164.16418239999999</v>
      </c>
      <c r="E8" s="23">
        <v>10.237918953994599</v>
      </c>
    </row>
    <row r="9" spans="1:8" x14ac:dyDescent="0.2">
      <c r="A9" s="21" t="s">
        <v>782</v>
      </c>
      <c r="B9" s="46" t="s">
        <v>781</v>
      </c>
      <c r="C9" s="24">
        <v>35309.902000000002</v>
      </c>
      <c r="D9" s="22">
        <v>162.3043303</v>
      </c>
      <c r="E9" s="23">
        <v>10.121931320225499</v>
      </c>
    </row>
    <row r="10" spans="1:8" ht="22.5" x14ac:dyDescent="0.2">
      <c r="A10" s="21" t="s">
        <v>788</v>
      </c>
      <c r="B10" s="46" t="s">
        <v>787</v>
      </c>
      <c r="C10" s="24">
        <v>398102.19500000001</v>
      </c>
      <c r="D10" s="22">
        <v>1.5744942</v>
      </c>
      <c r="E10" s="23">
        <v>9.8191601709183202E-2</v>
      </c>
    </row>
    <row r="11" spans="1:8" ht="22.5" x14ac:dyDescent="0.2">
      <c r="A11" s="21" t="s">
        <v>790</v>
      </c>
      <c r="B11" s="46" t="s">
        <v>789</v>
      </c>
      <c r="C11" s="24">
        <v>631308.71</v>
      </c>
      <c r="D11" s="22">
        <v>0</v>
      </c>
      <c r="E11" s="22">
        <v>0</v>
      </c>
    </row>
    <row r="12" spans="1:8" x14ac:dyDescent="0.2">
      <c r="A12" s="20" t="s">
        <v>32</v>
      </c>
      <c r="B12" s="20"/>
      <c r="C12" s="20"/>
      <c r="D12" s="25">
        <f>SUM(D6:D11)</f>
        <v>1552.3127751999998</v>
      </c>
      <c r="E12" s="26">
        <f>SUM(E6:E11)</f>
        <v>96.808281510668891</v>
      </c>
      <c r="F12" s="14"/>
      <c r="G12" s="14"/>
      <c r="H12" s="14"/>
    </row>
    <row r="13" spans="1:8" x14ac:dyDescent="0.2">
      <c r="A13" s="21"/>
      <c r="B13" s="21"/>
      <c r="C13" s="21"/>
      <c r="D13" s="22"/>
      <c r="E13" s="23"/>
    </row>
    <row r="14" spans="1:8" x14ac:dyDescent="0.2">
      <c r="A14" s="20" t="s">
        <v>34</v>
      </c>
      <c r="B14" s="20"/>
      <c r="C14" s="20"/>
      <c r="D14" s="25">
        <f>D12</f>
        <v>1552.3127751999998</v>
      </c>
      <c r="E14" s="26">
        <f>E12</f>
        <v>96.808281510668891</v>
      </c>
      <c r="F14" s="14"/>
      <c r="G14" s="14"/>
      <c r="H14" s="14"/>
    </row>
    <row r="15" spans="1:8" x14ac:dyDescent="0.2">
      <c r="A15" s="20"/>
      <c r="B15" s="20"/>
      <c r="C15" s="20"/>
      <c r="D15" s="25"/>
      <c r="E15" s="26"/>
      <c r="F15" s="14"/>
      <c r="G15" s="14"/>
      <c r="H15" s="14"/>
    </row>
    <row r="16" spans="1:8" x14ac:dyDescent="0.2">
      <c r="A16" s="20" t="s">
        <v>36</v>
      </c>
      <c r="B16" s="20"/>
      <c r="C16" s="20"/>
      <c r="D16" s="25">
        <f>D18-(D12)</f>
        <v>51.178941600000144</v>
      </c>
      <c r="E16" s="26">
        <f>E18-(E12)</f>
        <v>3.1917184893311088</v>
      </c>
      <c r="F16" s="14"/>
      <c r="G16" s="14"/>
      <c r="H16" s="14"/>
    </row>
    <row r="17" spans="1:8" x14ac:dyDescent="0.2">
      <c r="A17" s="20"/>
      <c r="B17" s="20"/>
      <c r="C17" s="20"/>
      <c r="D17" s="25"/>
      <c r="E17" s="26"/>
      <c r="F17" s="14"/>
      <c r="G17" s="14"/>
      <c r="H17" s="14"/>
    </row>
    <row r="18" spans="1:8" x14ac:dyDescent="0.2">
      <c r="A18" s="27" t="s">
        <v>35</v>
      </c>
      <c r="B18" s="27"/>
      <c r="C18" s="27"/>
      <c r="D18" s="28">
        <v>1603.4917167999999</v>
      </c>
      <c r="E18" s="29">
        <v>100</v>
      </c>
      <c r="F18" s="14"/>
      <c r="G18" s="14"/>
      <c r="H18" s="14"/>
    </row>
    <row r="20" spans="1:8" x14ac:dyDescent="0.2">
      <c r="A20" s="14" t="s">
        <v>836</v>
      </c>
    </row>
    <row r="22" spans="1:8" x14ac:dyDescent="0.2">
      <c r="A22" s="14" t="s">
        <v>38</v>
      </c>
    </row>
    <row r="23" spans="1:8" x14ac:dyDescent="0.2">
      <c r="A23" s="14" t="s">
        <v>39</v>
      </c>
    </row>
    <row r="24" spans="1:8" x14ac:dyDescent="0.2">
      <c r="A24" s="14" t="s">
        <v>40</v>
      </c>
      <c r="B24" s="14"/>
      <c r="C24" s="30" t="s">
        <v>42</v>
      </c>
      <c r="D24" s="14" t="s">
        <v>41</v>
      </c>
    </row>
    <row r="25" spans="1:8" x14ac:dyDescent="0.2">
      <c r="A25" s="7" t="s">
        <v>76</v>
      </c>
      <c r="C25" s="31">
        <v>57.185400000000001</v>
      </c>
      <c r="D25" s="31">
        <v>58.264699999999998</v>
      </c>
    </row>
    <row r="26" spans="1:8" x14ac:dyDescent="0.2">
      <c r="A26" s="7" t="s">
        <v>783</v>
      </c>
      <c r="C26" s="31">
        <v>13.7232</v>
      </c>
      <c r="D26" s="31">
        <v>13.982200000000001</v>
      </c>
    </row>
    <row r="27" spans="1:8" x14ac:dyDescent="0.2">
      <c r="A27" s="7" t="s">
        <v>77</v>
      </c>
      <c r="C27" s="31">
        <v>60.837200000000003</v>
      </c>
      <c r="D27" s="31">
        <v>62.220100000000002</v>
      </c>
    </row>
    <row r="28" spans="1:8" x14ac:dyDescent="0.2">
      <c r="A28" s="7" t="s">
        <v>784</v>
      </c>
      <c r="C28" s="31">
        <v>14.6455</v>
      </c>
      <c r="D28" s="31">
        <v>14.968999999999999</v>
      </c>
    </row>
    <row r="30" spans="1:8" x14ac:dyDescent="0.2">
      <c r="A30" s="7" t="s">
        <v>43</v>
      </c>
    </row>
    <row r="32" spans="1:8" x14ac:dyDescent="0.2">
      <c r="A32" s="14" t="s">
        <v>44</v>
      </c>
      <c r="D32" s="30" t="s">
        <v>45</v>
      </c>
    </row>
    <row r="34" spans="1:4" x14ac:dyDescent="0.2">
      <c r="A34" s="14" t="s">
        <v>222</v>
      </c>
      <c r="D34" s="35">
        <v>1.1417609614353799E-2</v>
      </c>
    </row>
    <row r="36" spans="1:4" x14ac:dyDescent="0.2">
      <c r="A36" s="14" t="s">
        <v>829</v>
      </c>
      <c r="D36" s="30" t="s">
        <v>45</v>
      </c>
    </row>
    <row r="37" spans="1:4" x14ac:dyDescent="0.2">
      <c r="A37" s="7" t="s">
        <v>830</v>
      </c>
    </row>
    <row r="38" spans="1:4" x14ac:dyDescent="0.2">
      <c r="A38" s="37" t="s">
        <v>831</v>
      </c>
    </row>
    <row r="40" spans="1:4" x14ac:dyDescent="0.2">
      <c r="A40" s="14" t="s">
        <v>804</v>
      </c>
    </row>
    <row r="41" spans="1:4" x14ac:dyDescent="0.2">
      <c r="A41" s="37"/>
    </row>
    <row r="42" spans="1:4" x14ac:dyDescent="0.2">
      <c r="A42" s="38" t="s">
        <v>797</v>
      </c>
    </row>
    <row r="43" spans="1:4" x14ac:dyDescent="0.2">
      <c r="A43" s="39"/>
    </row>
    <row r="44" spans="1:4" x14ac:dyDescent="0.2">
      <c r="A44" s="40"/>
    </row>
    <row r="45" spans="1:4" x14ac:dyDescent="0.2">
      <c r="A45" s="40"/>
    </row>
    <row r="46" spans="1:4" x14ac:dyDescent="0.2">
      <c r="A46" s="40"/>
    </row>
    <row r="47" spans="1:4" x14ac:dyDescent="0.2">
      <c r="A47" s="40"/>
    </row>
    <row r="48" spans="1:4" x14ac:dyDescent="0.2">
      <c r="A48" s="40"/>
    </row>
    <row r="49" spans="1:1" x14ac:dyDescent="0.2">
      <c r="A49" s="40"/>
    </row>
    <row r="50" spans="1:1" x14ac:dyDescent="0.2">
      <c r="A50" s="40"/>
    </row>
    <row r="51" spans="1:1" x14ac:dyDescent="0.2">
      <c r="A51" s="40"/>
    </row>
    <row r="52" spans="1:1" x14ac:dyDescent="0.2">
      <c r="A52" s="40"/>
    </row>
    <row r="53" spans="1:1" x14ac:dyDescent="0.2">
      <c r="A53" s="40"/>
    </row>
    <row r="54" spans="1:1" x14ac:dyDescent="0.2">
      <c r="A54" s="40"/>
    </row>
    <row r="55" spans="1:1" x14ac:dyDescent="0.2">
      <c r="A55" s="40"/>
    </row>
    <row r="56" spans="1:1" ht="33.75" x14ac:dyDescent="0.2">
      <c r="A56" s="41" t="s">
        <v>821</v>
      </c>
    </row>
    <row r="57" spans="1:1" x14ac:dyDescent="0.2">
      <c r="A57" s="40"/>
    </row>
    <row r="58" spans="1:1" x14ac:dyDescent="0.2">
      <c r="A58" s="38" t="s">
        <v>798</v>
      </c>
    </row>
    <row r="59" spans="1:1" x14ac:dyDescent="0.2">
      <c r="A59" s="40"/>
    </row>
    <row r="60" spans="1:1" x14ac:dyDescent="0.2">
      <c r="A60" s="40"/>
    </row>
    <row r="61" spans="1:1" x14ac:dyDescent="0.2">
      <c r="A61" s="40"/>
    </row>
    <row r="62" spans="1:1" x14ac:dyDescent="0.2">
      <c r="A62" s="40"/>
    </row>
    <row r="63" spans="1:1" x14ac:dyDescent="0.2">
      <c r="A63" s="40"/>
    </row>
    <row r="64" spans="1:1" x14ac:dyDescent="0.2">
      <c r="A64" s="40"/>
    </row>
    <row r="65" spans="1:1" x14ac:dyDescent="0.2">
      <c r="A65" s="40"/>
    </row>
    <row r="66" spans="1:1" x14ac:dyDescent="0.2">
      <c r="A66" s="40"/>
    </row>
    <row r="67" spans="1:1" x14ac:dyDescent="0.2">
      <c r="A67" s="40"/>
    </row>
    <row r="68" spans="1:1" x14ac:dyDescent="0.2">
      <c r="A68" s="40"/>
    </row>
    <row r="69" spans="1:1" x14ac:dyDescent="0.2">
      <c r="A69" s="40"/>
    </row>
    <row r="70" spans="1:1" x14ac:dyDescent="0.2">
      <c r="A70" s="40"/>
    </row>
  </sheetData>
  <mergeCells count="1">
    <mergeCell ref="A1:E1"/>
  </mergeCells>
  <conditionalFormatting sqref="E5:E10 E12:E18">
    <cfRule type="cellIs" dxfId="26" priority="1" stopIfTrue="1" operator="between">
      <formula>0.009</formula>
      <formula>-0.009</formula>
    </cfRule>
  </conditionalFormatting>
  <hyperlinks>
    <hyperlink ref="A38" r:id="rId1" tooltip="https://www.franklintempletonindia.com/investor/reports" xr:uid="{00000000-0004-0000-1F00-000000000000}"/>
  </hyperlinks>
  <pageMargins left="0.7" right="0.7" top="0.75" bottom="0.75" header="0.3" footer="0.3"/>
  <pageSetup paperSize="9" scale="61" orientation="portrait" r:id="rId2"/>
  <headerFooter>
    <oddFooter>&amp;C&amp;1#&amp;"Calibri"&amp;10&amp;K000000PUBLIC</oddFooter>
    <evenFooter>&amp;LPUBLIC</evenFooter>
    <firstFooter>&amp;LPUBLIC</firstFooter>
  </headerFooter>
  <colBreaks count="1" manualBreakCount="1">
    <brk id="5" max="1048575" man="1"/>
  </col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70"/>
  <sheetViews>
    <sheetView view="pageBreakPreview" zoomScaleNormal="100" zoomScaleSheetLayoutView="100" workbookViewId="0">
      <selection sqref="A1:E1"/>
    </sheetView>
  </sheetViews>
  <sheetFormatPr defaultColWidth="9.140625" defaultRowHeight="11.25" x14ac:dyDescent="0.2"/>
  <cols>
    <col min="1" max="1" width="37.5703125" style="7" bestFit="1" customWidth="1"/>
    <col min="2" max="2" width="61.7109375" style="7" customWidth="1"/>
    <col min="3" max="4" width="15.42578125" style="7" bestFit="1" customWidth="1"/>
    <col min="5" max="5" width="13.5703125" style="10" customWidth="1"/>
    <col min="6" max="16384" width="9.140625" style="7"/>
  </cols>
  <sheetData>
    <row r="1" spans="1:8" s="1" customFormat="1" ht="15" x14ac:dyDescent="0.2">
      <c r="A1" s="86" t="s">
        <v>28</v>
      </c>
      <c r="B1" s="87"/>
      <c r="C1" s="87"/>
      <c r="D1" s="87"/>
      <c r="E1" s="87"/>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36" t="s">
        <v>6</v>
      </c>
      <c r="E4" s="12" t="s">
        <v>3</v>
      </c>
    </row>
    <row r="5" spans="1:8" x14ac:dyDescent="0.2">
      <c r="A5" s="16" t="s">
        <v>33</v>
      </c>
      <c r="B5" s="17"/>
      <c r="C5" s="17"/>
      <c r="D5" s="18"/>
      <c r="E5" s="19"/>
    </row>
    <row r="6" spans="1:8" x14ac:dyDescent="0.2">
      <c r="A6" s="21" t="s">
        <v>786</v>
      </c>
      <c r="B6" s="46" t="s">
        <v>785</v>
      </c>
      <c r="C6" s="24">
        <v>285240.10100000002</v>
      </c>
      <c r="D6" s="22">
        <v>246.4080841</v>
      </c>
      <c r="E6" s="23">
        <v>41.923387163173999</v>
      </c>
    </row>
    <row r="7" spans="1:8" x14ac:dyDescent="0.2">
      <c r="A7" s="21" t="s">
        <v>770</v>
      </c>
      <c r="B7" s="46" t="s">
        <v>769</v>
      </c>
      <c r="C7" s="24">
        <v>27832.194</v>
      </c>
      <c r="D7" s="22">
        <v>202.56490669999999</v>
      </c>
      <c r="E7" s="23">
        <v>34.4639951252976</v>
      </c>
    </row>
    <row r="8" spans="1:8" x14ac:dyDescent="0.2">
      <c r="A8" s="21" t="s">
        <v>792</v>
      </c>
      <c r="B8" s="46" t="s">
        <v>791</v>
      </c>
      <c r="C8" s="24">
        <v>3573.462</v>
      </c>
      <c r="D8" s="22">
        <v>59.421155599999999</v>
      </c>
      <c r="E8" s="23">
        <v>10.109798633437</v>
      </c>
    </row>
    <row r="9" spans="1:8" x14ac:dyDescent="0.2">
      <c r="A9" s="21" t="s">
        <v>782</v>
      </c>
      <c r="B9" s="46" t="s">
        <v>781</v>
      </c>
      <c r="C9" s="24">
        <v>12862.592000000001</v>
      </c>
      <c r="D9" s="22">
        <v>59.123765900000002</v>
      </c>
      <c r="E9" s="23">
        <v>10.059201334338701</v>
      </c>
    </row>
    <row r="10" spans="1:8" ht="22.5" x14ac:dyDescent="0.2">
      <c r="A10" s="21" t="s">
        <v>788</v>
      </c>
      <c r="B10" s="46" t="s">
        <v>787</v>
      </c>
      <c r="C10" s="24">
        <v>120706.111</v>
      </c>
      <c r="D10" s="22">
        <v>0.4773927</v>
      </c>
      <c r="E10" s="23">
        <v>8.1222655758528994E-2</v>
      </c>
    </row>
    <row r="11" spans="1:8" ht="22.5" x14ac:dyDescent="0.2">
      <c r="A11" s="21" t="s">
        <v>790</v>
      </c>
      <c r="B11" s="46" t="s">
        <v>789</v>
      </c>
      <c r="C11" s="24">
        <v>196087.27</v>
      </c>
      <c r="D11" s="22">
        <v>0</v>
      </c>
      <c r="E11" s="22">
        <v>0</v>
      </c>
    </row>
    <row r="12" spans="1:8" x14ac:dyDescent="0.2">
      <c r="A12" s="20" t="s">
        <v>32</v>
      </c>
      <c r="B12" s="20"/>
      <c r="C12" s="20"/>
      <c r="D12" s="25">
        <f>SUM(D6:D11)</f>
        <v>567.99530500000003</v>
      </c>
      <c r="E12" s="26">
        <f>SUM(E6:E11)</f>
        <v>96.637604912005813</v>
      </c>
      <c r="F12" s="14"/>
      <c r="G12" s="14"/>
      <c r="H12" s="14"/>
    </row>
    <row r="13" spans="1:8" x14ac:dyDescent="0.2">
      <c r="A13" s="21"/>
      <c r="B13" s="21"/>
      <c r="C13" s="21"/>
      <c r="D13" s="22"/>
      <c r="E13" s="23"/>
    </row>
    <row r="14" spans="1:8" x14ac:dyDescent="0.2">
      <c r="A14" s="20" t="s">
        <v>34</v>
      </c>
      <c r="B14" s="20"/>
      <c r="C14" s="20"/>
      <c r="D14" s="25">
        <f>D12</f>
        <v>567.99530500000003</v>
      </c>
      <c r="E14" s="26">
        <f>E12</f>
        <v>96.637604912005813</v>
      </c>
      <c r="F14" s="14"/>
      <c r="G14" s="14"/>
      <c r="H14" s="14"/>
    </row>
    <row r="15" spans="1:8" x14ac:dyDescent="0.2">
      <c r="A15" s="20"/>
      <c r="B15" s="20"/>
      <c r="C15" s="20"/>
      <c r="D15" s="25"/>
      <c r="E15" s="26"/>
      <c r="F15" s="14"/>
      <c r="G15" s="14"/>
      <c r="H15" s="14"/>
    </row>
    <row r="16" spans="1:8" x14ac:dyDescent="0.2">
      <c r="A16" s="20" t="s">
        <v>36</v>
      </c>
      <c r="B16" s="20"/>
      <c r="C16" s="20"/>
      <c r="D16" s="25">
        <f>D18-(D12)</f>
        <v>19.762747900000022</v>
      </c>
      <c r="E16" s="26">
        <f>E18-(E12)</f>
        <v>3.3623950879941873</v>
      </c>
      <c r="F16" s="14"/>
      <c r="G16" s="14"/>
      <c r="H16" s="14"/>
    </row>
    <row r="17" spans="1:8" x14ac:dyDescent="0.2">
      <c r="A17" s="20"/>
      <c r="B17" s="20"/>
      <c r="C17" s="20"/>
      <c r="D17" s="25"/>
      <c r="E17" s="26"/>
      <c r="F17" s="14"/>
      <c r="G17" s="14"/>
      <c r="H17" s="14"/>
    </row>
    <row r="18" spans="1:8" x14ac:dyDescent="0.2">
      <c r="A18" s="27" t="s">
        <v>35</v>
      </c>
      <c r="B18" s="27"/>
      <c r="C18" s="27"/>
      <c r="D18" s="28">
        <v>587.75805290000005</v>
      </c>
      <c r="E18" s="29">
        <v>100</v>
      </c>
      <c r="F18" s="14"/>
      <c r="G18" s="14"/>
      <c r="H18" s="14"/>
    </row>
    <row r="20" spans="1:8" x14ac:dyDescent="0.2">
      <c r="A20" s="14" t="s">
        <v>836</v>
      </c>
    </row>
    <row r="22" spans="1:8" x14ac:dyDescent="0.2">
      <c r="A22" s="14" t="s">
        <v>38</v>
      </c>
    </row>
    <row r="23" spans="1:8" x14ac:dyDescent="0.2">
      <c r="A23" s="14" t="s">
        <v>39</v>
      </c>
    </row>
    <row r="24" spans="1:8" x14ac:dyDescent="0.2">
      <c r="A24" s="14" t="s">
        <v>40</v>
      </c>
      <c r="B24" s="14"/>
      <c r="C24" s="30" t="s">
        <v>42</v>
      </c>
      <c r="D24" s="14" t="s">
        <v>41</v>
      </c>
    </row>
    <row r="25" spans="1:8" x14ac:dyDescent="0.2">
      <c r="A25" s="7" t="s">
        <v>76</v>
      </c>
      <c r="C25" s="31">
        <v>78.037199999999999</v>
      </c>
      <c r="D25" s="31">
        <v>78.875200000000007</v>
      </c>
    </row>
    <row r="26" spans="1:8" x14ac:dyDescent="0.2">
      <c r="A26" s="7" t="s">
        <v>783</v>
      </c>
      <c r="C26" s="31">
        <v>23.381699999999999</v>
      </c>
      <c r="D26" s="31">
        <v>23.6328</v>
      </c>
    </row>
    <row r="27" spans="1:8" x14ac:dyDescent="0.2">
      <c r="A27" s="7" t="s">
        <v>77</v>
      </c>
      <c r="C27" s="31">
        <v>82.269499999999994</v>
      </c>
      <c r="D27" s="31">
        <v>83.313199999999995</v>
      </c>
    </row>
    <row r="28" spans="1:8" x14ac:dyDescent="0.2">
      <c r="A28" s="7" t="s">
        <v>784</v>
      </c>
      <c r="C28" s="31">
        <v>25.160299999999999</v>
      </c>
      <c r="D28" s="31">
        <v>25.470099999999999</v>
      </c>
    </row>
    <row r="30" spans="1:8" x14ac:dyDescent="0.2">
      <c r="A30" s="7" t="s">
        <v>43</v>
      </c>
    </row>
    <row r="32" spans="1:8" x14ac:dyDescent="0.2">
      <c r="A32" s="14" t="s">
        <v>44</v>
      </c>
      <c r="D32" s="30" t="s">
        <v>45</v>
      </c>
    </row>
    <row r="34" spans="1:4" x14ac:dyDescent="0.2">
      <c r="A34" s="14" t="s">
        <v>222</v>
      </c>
      <c r="D34" s="35">
        <v>1.9009766181032402E-2</v>
      </c>
    </row>
    <row r="35" spans="1:4" x14ac:dyDescent="0.2">
      <c r="A35" s="14"/>
      <c r="D35" s="35"/>
    </row>
    <row r="36" spans="1:4" x14ac:dyDescent="0.2">
      <c r="A36" s="14" t="s">
        <v>829</v>
      </c>
      <c r="D36" s="30" t="s">
        <v>45</v>
      </c>
    </row>
    <row r="37" spans="1:4" x14ac:dyDescent="0.2">
      <c r="A37" s="7" t="s">
        <v>830</v>
      </c>
    </row>
    <row r="38" spans="1:4" x14ac:dyDescent="0.2">
      <c r="A38" s="37" t="s">
        <v>831</v>
      </c>
    </row>
    <row r="40" spans="1:4" x14ac:dyDescent="0.2">
      <c r="A40" s="14" t="s">
        <v>804</v>
      </c>
    </row>
    <row r="41" spans="1:4" x14ac:dyDescent="0.2">
      <c r="A41" s="37"/>
    </row>
    <row r="42" spans="1:4" x14ac:dyDescent="0.2">
      <c r="A42" s="38" t="s">
        <v>797</v>
      </c>
    </row>
    <row r="43" spans="1:4" x14ac:dyDescent="0.2">
      <c r="A43" s="39"/>
    </row>
    <row r="44" spans="1:4" x14ac:dyDescent="0.2">
      <c r="A44" s="40"/>
    </row>
    <row r="45" spans="1:4" x14ac:dyDescent="0.2">
      <c r="A45" s="40"/>
    </row>
    <row r="46" spans="1:4" x14ac:dyDescent="0.2">
      <c r="A46" s="40"/>
    </row>
    <row r="47" spans="1:4" x14ac:dyDescent="0.2">
      <c r="A47" s="40"/>
    </row>
    <row r="48" spans="1:4" x14ac:dyDescent="0.2">
      <c r="A48" s="40"/>
    </row>
    <row r="49" spans="1:1" x14ac:dyDescent="0.2">
      <c r="A49" s="40"/>
    </row>
    <row r="50" spans="1:1" x14ac:dyDescent="0.2">
      <c r="A50" s="40"/>
    </row>
    <row r="51" spans="1:1" x14ac:dyDescent="0.2">
      <c r="A51" s="40"/>
    </row>
    <row r="52" spans="1:1" x14ac:dyDescent="0.2">
      <c r="A52" s="40"/>
    </row>
    <row r="53" spans="1:1" x14ac:dyDescent="0.2">
      <c r="A53" s="40"/>
    </row>
    <row r="54" spans="1:1" x14ac:dyDescent="0.2">
      <c r="A54" s="40"/>
    </row>
    <row r="55" spans="1:1" x14ac:dyDescent="0.2">
      <c r="A55" s="40"/>
    </row>
    <row r="56" spans="1:1" ht="33.75" x14ac:dyDescent="0.2">
      <c r="A56" s="41" t="s">
        <v>822</v>
      </c>
    </row>
    <row r="57" spans="1:1" x14ac:dyDescent="0.2">
      <c r="A57" s="40"/>
    </row>
    <row r="58" spans="1:1" x14ac:dyDescent="0.2">
      <c r="A58" s="38" t="s">
        <v>798</v>
      </c>
    </row>
    <row r="59" spans="1:1" x14ac:dyDescent="0.2">
      <c r="A59" s="40"/>
    </row>
    <row r="60" spans="1:1" x14ac:dyDescent="0.2">
      <c r="A60" s="40"/>
    </row>
    <row r="61" spans="1:1" x14ac:dyDescent="0.2">
      <c r="A61" s="40"/>
    </row>
    <row r="62" spans="1:1" x14ac:dyDescent="0.2">
      <c r="A62" s="40"/>
    </row>
    <row r="63" spans="1:1" x14ac:dyDescent="0.2">
      <c r="A63" s="40"/>
    </row>
    <row r="64" spans="1:1" x14ac:dyDescent="0.2">
      <c r="A64" s="40"/>
    </row>
    <row r="65" spans="1:1" x14ac:dyDescent="0.2">
      <c r="A65" s="40"/>
    </row>
    <row r="66" spans="1:1" x14ac:dyDescent="0.2">
      <c r="A66" s="40"/>
    </row>
    <row r="67" spans="1:1" x14ac:dyDescent="0.2">
      <c r="A67" s="40"/>
    </row>
    <row r="68" spans="1:1" x14ac:dyDescent="0.2">
      <c r="A68" s="40"/>
    </row>
    <row r="69" spans="1:1" x14ac:dyDescent="0.2">
      <c r="A69" s="40"/>
    </row>
    <row r="70" spans="1:1" x14ac:dyDescent="0.2">
      <c r="A70" s="40"/>
    </row>
  </sheetData>
  <mergeCells count="1">
    <mergeCell ref="A1:E1"/>
  </mergeCells>
  <conditionalFormatting sqref="E5:E10 E12:E18">
    <cfRule type="cellIs" dxfId="25" priority="1" stopIfTrue="1" operator="between">
      <formula>0.009</formula>
      <formula>-0.009</formula>
    </cfRule>
  </conditionalFormatting>
  <hyperlinks>
    <hyperlink ref="A38" r:id="rId1" tooltip="https://www.franklintempletonindia.com/investor/reports" xr:uid="{00000000-0004-0000-2000-000000000000}"/>
  </hyperlinks>
  <pageMargins left="0.7" right="0.7" top="0.75" bottom="0.75" header="0.3" footer="0.3"/>
  <pageSetup paperSize="9" scale="53"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70"/>
  <sheetViews>
    <sheetView view="pageBreakPreview" zoomScaleNormal="100" zoomScaleSheetLayoutView="100" workbookViewId="0">
      <selection sqref="A1:E1"/>
    </sheetView>
  </sheetViews>
  <sheetFormatPr defaultColWidth="9.140625" defaultRowHeight="11.25" x14ac:dyDescent="0.2"/>
  <cols>
    <col min="1" max="1" width="37.5703125" style="7" bestFit="1" customWidth="1"/>
    <col min="2" max="2" width="61.7109375" style="7" customWidth="1"/>
    <col min="3" max="4" width="15.42578125" style="7" bestFit="1" customWidth="1"/>
    <col min="5" max="5" width="13.5703125" style="10" customWidth="1"/>
    <col min="6" max="16384" width="9.140625" style="7"/>
  </cols>
  <sheetData>
    <row r="1" spans="1:8" s="1" customFormat="1" ht="15" x14ac:dyDescent="0.2">
      <c r="A1" s="86" t="s">
        <v>29</v>
      </c>
      <c r="B1" s="87"/>
      <c r="C1" s="87"/>
      <c r="D1" s="87"/>
      <c r="E1" s="87"/>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36" t="s">
        <v>6</v>
      </c>
      <c r="E4" s="12" t="s">
        <v>3</v>
      </c>
    </row>
    <row r="5" spans="1:8" x14ac:dyDescent="0.2">
      <c r="A5" s="16" t="s">
        <v>33</v>
      </c>
      <c r="B5" s="17"/>
      <c r="C5" s="17"/>
      <c r="D5" s="18"/>
      <c r="E5" s="19"/>
    </row>
    <row r="6" spans="1:8" x14ac:dyDescent="0.2">
      <c r="A6" s="21" t="s">
        <v>770</v>
      </c>
      <c r="B6" s="46" t="s">
        <v>769</v>
      </c>
      <c r="C6" s="24">
        <v>75345.884000000005</v>
      </c>
      <c r="D6" s="22">
        <v>548.37329609999995</v>
      </c>
      <c r="E6" s="23">
        <v>49.5447638937557</v>
      </c>
    </row>
    <row r="7" spans="1:8" x14ac:dyDescent="0.2">
      <c r="A7" s="21" t="s">
        <v>786</v>
      </c>
      <c r="B7" s="46" t="s">
        <v>785</v>
      </c>
      <c r="C7" s="24">
        <v>210257.49799999999</v>
      </c>
      <c r="D7" s="22">
        <v>181.6334627</v>
      </c>
      <c r="E7" s="23">
        <v>16.4103304969025</v>
      </c>
    </row>
    <row r="8" spans="1:8" x14ac:dyDescent="0.2">
      <c r="A8" s="21" t="s">
        <v>792</v>
      </c>
      <c r="B8" s="46" t="s">
        <v>791</v>
      </c>
      <c r="C8" s="24">
        <v>10163.812</v>
      </c>
      <c r="D8" s="22">
        <v>169.00850059999999</v>
      </c>
      <c r="E8" s="23">
        <v>15.2696827468012</v>
      </c>
    </row>
    <row r="9" spans="1:8" x14ac:dyDescent="0.2">
      <c r="A9" s="21" t="s">
        <v>782</v>
      </c>
      <c r="B9" s="46" t="s">
        <v>781</v>
      </c>
      <c r="C9" s="24">
        <v>36409.055999999997</v>
      </c>
      <c r="D9" s="22">
        <v>167.3566653</v>
      </c>
      <c r="E9" s="23">
        <v>15.1204417270216</v>
      </c>
    </row>
    <row r="10" spans="1:8" ht="22.5" x14ac:dyDescent="0.2">
      <c r="A10" s="21" t="s">
        <v>788</v>
      </c>
      <c r="B10" s="46" t="s">
        <v>787</v>
      </c>
      <c r="C10" s="24">
        <v>100408.897</v>
      </c>
      <c r="D10" s="22">
        <v>0.3971172</v>
      </c>
      <c r="E10" s="23">
        <v>3.5878986179811098E-2</v>
      </c>
    </row>
    <row r="11" spans="1:8" ht="22.5" x14ac:dyDescent="0.2">
      <c r="A11" s="21" t="s">
        <v>790</v>
      </c>
      <c r="B11" s="46" t="s">
        <v>789</v>
      </c>
      <c r="C11" s="24">
        <v>167004.62</v>
      </c>
      <c r="D11" s="22">
        <v>0</v>
      </c>
      <c r="E11" s="22">
        <v>0</v>
      </c>
    </row>
    <row r="12" spans="1:8" x14ac:dyDescent="0.2">
      <c r="A12" s="20" t="s">
        <v>32</v>
      </c>
      <c r="B12" s="20"/>
      <c r="C12" s="20"/>
      <c r="D12" s="25">
        <f>SUM(D6:D11)</f>
        <v>1066.7690418999998</v>
      </c>
      <c r="E12" s="26">
        <f>SUM(E6:E11)</f>
        <v>96.381097850660808</v>
      </c>
      <c r="F12" s="14"/>
      <c r="G12" s="14"/>
      <c r="H12" s="14"/>
    </row>
    <row r="13" spans="1:8" x14ac:dyDescent="0.2">
      <c r="A13" s="21"/>
      <c r="B13" s="21"/>
      <c r="C13" s="21"/>
      <c r="D13" s="22"/>
      <c r="E13" s="23"/>
    </row>
    <row r="14" spans="1:8" x14ac:dyDescent="0.2">
      <c r="A14" s="20" t="s">
        <v>34</v>
      </c>
      <c r="B14" s="20"/>
      <c r="C14" s="20"/>
      <c r="D14" s="25">
        <f>D12</f>
        <v>1066.7690418999998</v>
      </c>
      <c r="E14" s="26">
        <f>E12</f>
        <v>96.381097850660808</v>
      </c>
      <c r="F14" s="14"/>
      <c r="G14" s="14"/>
      <c r="H14" s="14"/>
    </row>
    <row r="15" spans="1:8" x14ac:dyDescent="0.2">
      <c r="A15" s="20"/>
      <c r="B15" s="20"/>
      <c r="C15" s="20"/>
      <c r="D15" s="25"/>
      <c r="E15" s="26"/>
      <c r="F15" s="14"/>
      <c r="G15" s="14"/>
      <c r="H15" s="14"/>
    </row>
    <row r="16" spans="1:8" x14ac:dyDescent="0.2">
      <c r="A16" s="20" t="s">
        <v>36</v>
      </c>
      <c r="B16" s="20"/>
      <c r="C16" s="20"/>
      <c r="D16" s="25">
        <f>D18-(D12)</f>
        <v>40.054874500000096</v>
      </c>
      <c r="E16" s="26">
        <f>E18-(E12)</f>
        <v>3.618902149339192</v>
      </c>
      <c r="F16" s="14"/>
      <c r="G16" s="14"/>
      <c r="H16" s="14"/>
    </row>
    <row r="17" spans="1:8" x14ac:dyDescent="0.2">
      <c r="A17" s="20"/>
      <c r="B17" s="20"/>
      <c r="C17" s="20"/>
      <c r="D17" s="25"/>
      <c r="E17" s="26"/>
      <c r="F17" s="14"/>
      <c r="G17" s="14"/>
      <c r="H17" s="14"/>
    </row>
    <row r="18" spans="1:8" x14ac:dyDescent="0.2">
      <c r="A18" s="27" t="s">
        <v>35</v>
      </c>
      <c r="B18" s="27"/>
      <c r="C18" s="27"/>
      <c r="D18" s="28">
        <v>1106.8239163999999</v>
      </c>
      <c r="E18" s="29">
        <v>100</v>
      </c>
      <c r="F18" s="14"/>
      <c r="G18" s="14"/>
      <c r="H18" s="14"/>
    </row>
    <row r="20" spans="1:8" x14ac:dyDescent="0.2">
      <c r="A20" s="14" t="s">
        <v>836</v>
      </c>
    </row>
    <row r="22" spans="1:8" x14ac:dyDescent="0.2">
      <c r="A22" s="14" t="s">
        <v>38</v>
      </c>
    </row>
    <row r="23" spans="1:8" x14ac:dyDescent="0.2">
      <c r="A23" s="14" t="s">
        <v>39</v>
      </c>
    </row>
    <row r="24" spans="1:8" x14ac:dyDescent="0.2">
      <c r="A24" s="14" t="s">
        <v>40</v>
      </c>
      <c r="B24" s="14"/>
      <c r="C24" s="30" t="s">
        <v>42</v>
      </c>
      <c r="D24" s="14" t="s">
        <v>41</v>
      </c>
    </row>
    <row r="25" spans="1:8" x14ac:dyDescent="0.2">
      <c r="A25" s="7" t="s">
        <v>76</v>
      </c>
      <c r="C25" s="31">
        <v>115.6767</v>
      </c>
      <c r="D25" s="31">
        <v>117.07980000000001</v>
      </c>
    </row>
    <row r="26" spans="1:8" x14ac:dyDescent="0.2">
      <c r="A26" s="7" t="s">
        <v>783</v>
      </c>
      <c r="C26" s="31">
        <v>31.943200000000001</v>
      </c>
      <c r="D26" s="31">
        <v>32.330599999999997</v>
      </c>
    </row>
    <row r="27" spans="1:8" x14ac:dyDescent="0.2">
      <c r="A27" s="7" t="s">
        <v>77</v>
      </c>
      <c r="C27" s="31">
        <v>120.8762</v>
      </c>
      <c r="D27" s="31">
        <v>122.6435</v>
      </c>
    </row>
    <row r="28" spans="1:8" x14ac:dyDescent="0.2">
      <c r="A28" s="7" t="s">
        <v>784</v>
      </c>
      <c r="C28" s="31">
        <v>33.92</v>
      </c>
      <c r="D28" s="31">
        <v>34.392499999999998</v>
      </c>
    </row>
    <row r="30" spans="1:8" x14ac:dyDescent="0.2">
      <c r="A30" s="7" t="s">
        <v>43</v>
      </c>
    </row>
    <row r="32" spans="1:8" x14ac:dyDescent="0.2">
      <c r="A32" s="14" t="s">
        <v>44</v>
      </c>
      <c r="D32" s="30" t="s">
        <v>45</v>
      </c>
    </row>
    <row r="34" spans="1:4" x14ac:dyDescent="0.2">
      <c r="A34" s="14" t="s">
        <v>222</v>
      </c>
      <c r="D34" s="35">
        <v>4.5608417003575302E-3</v>
      </c>
    </row>
    <row r="35" spans="1:4" x14ac:dyDescent="0.2">
      <c r="A35" s="14"/>
      <c r="D35" s="35"/>
    </row>
    <row r="36" spans="1:4" x14ac:dyDescent="0.2">
      <c r="A36" s="14" t="s">
        <v>829</v>
      </c>
      <c r="D36" s="30" t="s">
        <v>45</v>
      </c>
    </row>
    <row r="37" spans="1:4" x14ac:dyDescent="0.2">
      <c r="A37" s="7" t="s">
        <v>830</v>
      </c>
    </row>
    <row r="38" spans="1:4" x14ac:dyDescent="0.2">
      <c r="A38" s="37" t="s">
        <v>831</v>
      </c>
    </row>
    <row r="39" spans="1:4" x14ac:dyDescent="0.2">
      <c r="A39" s="37"/>
    </row>
    <row r="40" spans="1:4" x14ac:dyDescent="0.2">
      <c r="A40" s="14" t="s">
        <v>804</v>
      </c>
    </row>
    <row r="41" spans="1:4" x14ac:dyDescent="0.2">
      <c r="A41" s="37"/>
    </row>
    <row r="42" spans="1:4" x14ac:dyDescent="0.2">
      <c r="A42" s="38" t="s">
        <v>797</v>
      </c>
    </row>
    <row r="43" spans="1:4" x14ac:dyDescent="0.2">
      <c r="A43" s="39"/>
    </row>
    <row r="44" spans="1:4" x14ac:dyDescent="0.2">
      <c r="A44" s="40"/>
    </row>
    <row r="45" spans="1:4" x14ac:dyDescent="0.2">
      <c r="A45" s="40"/>
    </row>
    <row r="46" spans="1:4" x14ac:dyDescent="0.2">
      <c r="A46" s="40"/>
    </row>
    <row r="47" spans="1:4" x14ac:dyDescent="0.2">
      <c r="A47" s="40"/>
    </row>
    <row r="48" spans="1:4" x14ac:dyDescent="0.2">
      <c r="A48" s="40"/>
    </row>
    <row r="49" spans="1:1" x14ac:dyDescent="0.2">
      <c r="A49" s="40"/>
    </row>
    <row r="50" spans="1:1" x14ac:dyDescent="0.2">
      <c r="A50" s="40"/>
    </row>
    <row r="51" spans="1:1" x14ac:dyDescent="0.2">
      <c r="A51" s="40"/>
    </row>
    <row r="52" spans="1:1" x14ac:dyDescent="0.2">
      <c r="A52" s="40"/>
    </row>
    <row r="53" spans="1:1" x14ac:dyDescent="0.2">
      <c r="A53" s="40"/>
    </row>
    <row r="54" spans="1:1" x14ac:dyDescent="0.2">
      <c r="A54" s="40"/>
    </row>
    <row r="55" spans="1:1" x14ac:dyDescent="0.2">
      <c r="A55" s="40"/>
    </row>
    <row r="56" spans="1:1" ht="33.75" x14ac:dyDescent="0.2">
      <c r="A56" s="41" t="s">
        <v>823</v>
      </c>
    </row>
    <row r="57" spans="1:1" x14ac:dyDescent="0.2">
      <c r="A57" s="40"/>
    </row>
    <row r="58" spans="1:1" x14ac:dyDescent="0.2">
      <c r="A58" s="38" t="s">
        <v>798</v>
      </c>
    </row>
    <row r="59" spans="1:1" x14ac:dyDescent="0.2">
      <c r="A59" s="40"/>
    </row>
    <row r="60" spans="1:1" x14ac:dyDescent="0.2">
      <c r="A60" s="40"/>
    </row>
    <row r="61" spans="1:1" x14ac:dyDescent="0.2">
      <c r="A61" s="40"/>
    </row>
    <row r="62" spans="1:1" x14ac:dyDescent="0.2">
      <c r="A62" s="40"/>
    </row>
    <row r="63" spans="1:1" x14ac:dyDescent="0.2">
      <c r="A63" s="40"/>
    </row>
    <row r="64" spans="1:1" x14ac:dyDescent="0.2">
      <c r="A64" s="40"/>
    </row>
    <row r="65" spans="1:1" x14ac:dyDescent="0.2">
      <c r="A65" s="40"/>
    </row>
    <row r="66" spans="1:1" x14ac:dyDescent="0.2">
      <c r="A66" s="40"/>
    </row>
    <row r="67" spans="1:1" x14ac:dyDescent="0.2">
      <c r="A67" s="40"/>
    </row>
    <row r="68" spans="1:1" x14ac:dyDescent="0.2">
      <c r="A68" s="40"/>
    </row>
    <row r="69" spans="1:1" x14ac:dyDescent="0.2">
      <c r="A69" s="40"/>
    </row>
    <row r="70" spans="1:1" x14ac:dyDescent="0.2">
      <c r="A70" s="40"/>
    </row>
  </sheetData>
  <mergeCells count="1">
    <mergeCell ref="A1:E1"/>
  </mergeCells>
  <conditionalFormatting sqref="E5:E10 E12:E18">
    <cfRule type="cellIs" dxfId="24" priority="1" stopIfTrue="1" operator="between">
      <formula>0.009</formula>
      <formula>-0.009</formula>
    </cfRule>
  </conditionalFormatting>
  <hyperlinks>
    <hyperlink ref="A38" r:id="rId1" tooltip="https://www.franklintempletonindia.com/investor/reports" xr:uid="{00000000-0004-0000-2100-000000000000}"/>
  </hyperlinks>
  <pageMargins left="0.7" right="0.7" top="0.75" bottom="0.75" header="0.3" footer="0.3"/>
  <pageSetup paperSize="9" scale="60" orientation="portrait" r:id="rId2"/>
  <headerFooter>
    <oddFooter>&amp;C&amp;1#&amp;"Calibri"&amp;10&amp;K000000PUBLIC</oddFooter>
    <evenFooter>&amp;LPUBLIC</evenFooter>
    <firstFooter>&amp;LPUBLIC</firstFooter>
  </headerFooter>
  <colBreaks count="1" manualBreakCount="1">
    <brk id="5" max="1048575" man="1"/>
  </col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74"/>
  <sheetViews>
    <sheetView view="pageBreakPreview" zoomScaleNormal="100" zoomScaleSheetLayoutView="100" workbookViewId="0">
      <selection sqref="A1:E1"/>
    </sheetView>
  </sheetViews>
  <sheetFormatPr defaultColWidth="9.140625" defaultRowHeight="11.25" x14ac:dyDescent="0.2"/>
  <cols>
    <col min="1" max="1" width="37.5703125" style="7" bestFit="1" customWidth="1"/>
    <col min="2" max="2" width="61.7109375" style="7" customWidth="1"/>
    <col min="3" max="3" width="24.7109375" style="7" bestFit="1" customWidth="1"/>
    <col min="4" max="4" width="15.42578125" style="7" bestFit="1" customWidth="1"/>
    <col min="5" max="5" width="13.5703125" style="10" customWidth="1"/>
    <col min="6" max="16384" width="9.140625" style="7"/>
  </cols>
  <sheetData>
    <row r="1" spans="1:8" s="1" customFormat="1" ht="15" customHeight="1" x14ac:dyDescent="0.2">
      <c r="A1" s="86" t="s">
        <v>1224</v>
      </c>
      <c r="B1" s="87"/>
      <c r="C1" s="87"/>
      <c r="D1" s="87"/>
      <c r="E1" s="87"/>
    </row>
    <row r="2" spans="1:8" s="1" customFormat="1" ht="12" x14ac:dyDescent="0.2">
      <c r="E2" s="5"/>
    </row>
    <row r="3" spans="1:8" s="1" customFormat="1" ht="12" x14ac:dyDescent="0.2">
      <c r="A3" s="8" t="s">
        <v>7</v>
      </c>
      <c r="B3" s="2"/>
      <c r="C3" s="3"/>
      <c r="D3" s="3"/>
      <c r="E3" s="4"/>
    </row>
    <row r="4" spans="1:8" s="1" customFormat="1" ht="47.25" customHeight="1" x14ac:dyDescent="0.2">
      <c r="A4" s="6" t="s">
        <v>2</v>
      </c>
      <c r="B4" s="6" t="s">
        <v>0</v>
      </c>
      <c r="C4" s="13" t="s">
        <v>1</v>
      </c>
      <c r="D4" s="36" t="s">
        <v>6</v>
      </c>
      <c r="E4" s="12" t="s">
        <v>3</v>
      </c>
    </row>
    <row r="5" spans="1:8" x14ac:dyDescent="0.2">
      <c r="A5" s="16" t="s">
        <v>33</v>
      </c>
      <c r="B5" s="17"/>
      <c r="C5" s="17"/>
      <c r="D5" s="18"/>
      <c r="E5" s="19"/>
    </row>
    <row r="6" spans="1:8" ht="22.5" x14ac:dyDescent="0.2">
      <c r="A6" s="21" t="s">
        <v>794</v>
      </c>
      <c r="B6" s="46" t="s">
        <v>793</v>
      </c>
      <c r="C6" s="24">
        <v>5302899.38</v>
      </c>
      <c r="D6" s="22">
        <v>55637.659699999997</v>
      </c>
      <c r="E6" s="23">
        <v>52.157991433137703</v>
      </c>
    </row>
    <row r="7" spans="1:8" ht="22.5" x14ac:dyDescent="0.2">
      <c r="A7" s="21" t="s">
        <v>774</v>
      </c>
      <c r="B7" s="46" t="s">
        <v>773</v>
      </c>
      <c r="C7" s="24">
        <v>53195.559000000001</v>
      </c>
      <c r="D7" s="22">
        <v>1296.5448280000001</v>
      </c>
      <c r="E7" s="23">
        <v>1.21545683977615</v>
      </c>
    </row>
    <row r="8" spans="1:8" ht="22.5" x14ac:dyDescent="0.2">
      <c r="A8" s="21" t="s">
        <v>776</v>
      </c>
      <c r="B8" s="46" t="s">
        <v>775</v>
      </c>
      <c r="C8" s="24">
        <v>840905.36399999994</v>
      </c>
      <c r="D8" s="22">
        <v>385.6139728</v>
      </c>
      <c r="E8" s="23">
        <v>0.36149705789657099</v>
      </c>
    </row>
    <row r="9" spans="1:8" ht="22.5" x14ac:dyDescent="0.2">
      <c r="A9" s="21" t="s">
        <v>778</v>
      </c>
      <c r="B9" s="46" t="s">
        <v>777</v>
      </c>
      <c r="C9" s="24">
        <v>1370528.45</v>
      </c>
      <c r="D9" s="22">
        <v>0</v>
      </c>
      <c r="E9" s="22">
        <v>0</v>
      </c>
    </row>
    <row r="10" spans="1:8" x14ac:dyDescent="0.2">
      <c r="A10" s="20" t="s">
        <v>32</v>
      </c>
      <c r="B10" s="20"/>
      <c r="C10" s="20"/>
      <c r="D10" s="25">
        <f>SUM(D6:D9)</f>
        <v>57319.818500799993</v>
      </c>
      <c r="E10" s="26">
        <f>SUM(E6:E9)</f>
        <v>53.734945330810426</v>
      </c>
      <c r="F10" s="14"/>
      <c r="G10" s="14"/>
      <c r="H10" s="14"/>
    </row>
    <row r="11" spans="1:8" x14ac:dyDescent="0.2">
      <c r="A11" s="21"/>
      <c r="B11" s="21"/>
      <c r="C11" s="21"/>
      <c r="D11" s="22"/>
      <c r="E11" s="23"/>
    </row>
    <row r="12" spans="1:8" x14ac:dyDescent="0.2">
      <c r="A12" s="20" t="s">
        <v>34</v>
      </c>
      <c r="B12" s="20"/>
      <c r="C12" s="20"/>
      <c r="D12" s="25">
        <f>D10</f>
        <v>57319.818500799993</v>
      </c>
      <c r="E12" s="26">
        <f>E10</f>
        <v>53.734945330810426</v>
      </c>
      <c r="F12" s="14"/>
      <c r="G12" s="14"/>
      <c r="H12" s="14"/>
    </row>
    <row r="13" spans="1:8" x14ac:dyDescent="0.2">
      <c r="A13" s="20"/>
      <c r="B13" s="20"/>
      <c r="C13" s="20"/>
      <c r="D13" s="25"/>
      <c r="E13" s="26"/>
      <c r="F13" s="14"/>
      <c r="G13" s="14"/>
      <c r="H13" s="14"/>
    </row>
    <row r="14" spans="1:8" x14ac:dyDescent="0.2">
      <c r="A14" s="20" t="s">
        <v>36</v>
      </c>
      <c r="B14" s="20"/>
      <c r="C14" s="20"/>
      <c r="D14" s="25">
        <f>D16-(D10)</f>
        <v>49351.581549800008</v>
      </c>
      <c r="E14" s="26">
        <f>E16-(E10)</f>
        <v>46.265054669189574</v>
      </c>
      <c r="F14" s="14"/>
      <c r="G14" s="14"/>
      <c r="H14" s="14"/>
    </row>
    <row r="15" spans="1:8" x14ac:dyDescent="0.2">
      <c r="A15" s="20"/>
      <c r="B15" s="20"/>
      <c r="C15" s="20"/>
      <c r="D15" s="25"/>
      <c r="E15" s="26"/>
      <c r="F15" s="14"/>
      <c r="G15" s="14"/>
      <c r="H15" s="14"/>
    </row>
    <row r="16" spans="1:8" x14ac:dyDescent="0.2">
      <c r="A16" s="27" t="s">
        <v>35</v>
      </c>
      <c r="B16" s="27"/>
      <c r="C16" s="27"/>
      <c r="D16" s="28">
        <v>106671.4000506</v>
      </c>
      <c r="E16" s="29">
        <v>100</v>
      </c>
      <c r="F16" s="14"/>
      <c r="G16" s="14"/>
      <c r="H16" s="14"/>
    </row>
    <row r="18" spans="1:5" x14ac:dyDescent="0.2">
      <c r="A18" s="14" t="s">
        <v>836</v>
      </c>
      <c r="D18" s="10"/>
      <c r="E18" s="11"/>
    </row>
    <row r="19" spans="1:5" ht="15" x14ac:dyDescent="0.25">
      <c r="A19" s="90" t="s">
        <v>837</v>
      </c>
      <c r="B19" s="91"/>
      <c r="C19" s="91"/>
      <c r="D19" s="91"/>
      <c r="E19" s="91"/>
    </row>
    <row r="21" spans="1:5" x14ac:dyDescent="0.2">
      <c r="A21" s="14" t="s">
        <v>38</v>
      </c>
    </row>
    <row r="22" spans="1:5" x14ac:dyDescent="0.2">
      <c r="A22" s="14" t="s">
        <v>39</v>
      </c>
    </row>
    <row r="23" spans="1:5" x14ac:dyDescent="0.2">
      <c r="A23" s="14" t="s">
        <v>40</v>
      </c>
      <c r="B23" s="14"/>
      <c r="C23" s="30" t="s">
        <v>42</v>
      </c>
      <c r="D23" s="14" t="s">
        <v>41</v>
      </c>
    </row>
    <row r="24" spans="1:5" x14ac:dyDescent="0.2">
      <c r="A24" s="7" t="s">
        <v>78</v>
      </c>
      <c r="C24" s="31">
        <v>109.3329</v>
      </c>
      <c r="D24" s="31">
        <v>112.1696</v>
      </c>
    </row>
    <row r="25" spans="1:5" x14ac:dyDescent="0.2">
      <c r="A25" s="7" t="s">
        <v>80</v>
      </c>
      <c r="C25" s="31">
        <v>37.393700000000003</v>
      </c>
      <c r="D25" s="31">
        <v>36.819600000000001</v>
      </c>
    </row>
    <row r="26" spans="1:5" x14ac:dyDescent="0.2">
      <c r="A26" s="7" t="s">
        <v>79</v>
      </c>
      <c r="C26" s="31">
        <v>119.8656</v>
      </c>
      <c r="D26" s="31">
        <v>123.57170000000001</v>
      </c>
    </row>
    <row r="27" spans="1:5" x14ac:dyDescent="0.2">
      <c r="A27" s="7" t="s">
        <v>81</v>
      </c>
      <c r="C27" s="31">
        <v>42.843800000000002</v>
      </c>
      <c r="D27" s="31">
        <v>42.618499999999997</v>
      </c>
    </row>
    <row r="29" spans="1:5" x14ac:dyDescent="0.2">
      <c r="A29" s="14" t="s">
        <v>44</v>
      </c>
    </row>
    <row r="30" spans="1:5" x14ac:dyDescent="0.2">
      <c r="A30" s="88" t="s">
        <v>61</v>
      </c>
      <c r="B30" s="89"/>
      <c r="C30" s="33" t="s">
        <v>62</v>
      </c>
    </row>
    <row r="31" spans="1:5" x14ac:dyDescent="0.2">
      <c r="A31" s="84" t="s">
        <v>80</v>
      </c>
      <c r="B31" s="85"/>
      <c r="C31" s="34">
        <v>1.5</v>
      </c>
    </row>
    <row r="32" spans="1:5" x14ac:dyDescent="0.2">
      <c r="A32" s="84" t="s">
        <v>81</v>
      </c>
      <c r="B32" s="85"/>
      <c r="C32" s="34">
        <v>1.5</v>
      </c>
    </row>
    <row r="33" spans="1:4" x14ac:dyDescent="0.2">
      <c r="A33" s="7" t="s">
        <v>63</v>
      </c>
    </row>
    <row r="34" spans="1:4" x14ac:dyDescent="0.2">
      <c r="A34" s="7" t="s">
        <v>43</v>
      </c>
    </row>
    <row r="36" spans="1:4" x14ac:dyDescent="0.2">
      <c r="A36" s="14" t="s">
        <v>222</v>
      </c>
      <c r="D36" s="35">
        <v>0.12645559196922801</v>
      </c>
    </row>
    <row r="37" spans="1:4" x14ac:dyDescent="0.2">
      <c r="A37" s="14"/>
      <c r="D37" s="35"/>
    </row>
    <row r="38" spans="1:4" x14ac:dyDescent="0.2">
      <c r="A38" s="14" t="s">
        <v>829</v>
      </c>
      <c r="D38" s="30" t="s">
        <v>45</v>
      </c>
    </row>
    <row r="39" spans="1:4" x14ac:dyDescent="0.2">
      <c r="A39" s="7" t="s">
        <v>830</v>
      </c>
      <c r="D39" s="30"/>
    </row>
    <row r="40" spans="1:4" x14ac:dyDescent="0.2">
      <c r="A40" s="37" t="s">
        <v>831</v>
      </c>
      <c r="D40" s="30"/>
    </row>
    <row r="42" spans="1:4" x14ac:dyDescent="0.2">
      <c r="A42" s="14" t="s">
        <v>804</v>
      </c>
    </row>
    <row r="43" spans="1:4" x14ac:dyDescent="0.2">
      <c r="A43" s="37"/>
    </row>
    <row r="44" spans="1:4" x14ac:dyDescent="0.2">
      <c r="A44" s="38" t="s">
        <v>797</v>
      </c>
    </row>
    <row r="45" spans="1:4" x14ac:dyDescent="0.2">
      <c r="A45" s="39"/>
    </row>
    <row r="46" spans="1:4" x14ac:dyDescent="0.2">
      <c r="A46" s="40"/>
    </row>
    <row r="47" spans="1:4" x14ac:dyDescent="0.2">
      <c r="A47" s="40"/>
    </row>
    <row r="48" spans="1:4" x14ac:dyDescent="0.2">
      <c r="A48" s="40"/>
    </row>
    <row r="49" spans="1:1" x14ac:dyDescent="0.2">
      <c r="A49" s="40"/>
    </row>
    <row r="50" spans="1:1" x14ac:dyDescent="0.2">
      <c r="A50" s="40"/>
    </row>
    <row r="51" spans="1:1" x14ac:dyDescent="0.2">
      <c r="A51" s="40"/>
    </row>
    <row r="52" spans="1:1" x14ac:dyDescent="0.2">
      <c r="A52" s="40"/>
    </row>
    <row r="53" spans="1:1" x14ac:dyDescent="0.2">
      <c r="A53" s="40"/>
    </row>
    <row r="54" spans="1:1" x14ac:dyDescent="0.2">
      <c r="A54" s="40"/>
    </row>
    <row r="55" spans="1:1" x14ac:dyDescent="0.2">
      <c r="A55" s="40"/>
    </row>
    <row r="56" spans="1:1" x14ac:dyDescent="0.2">
      <c r="A56" s="40"/>
    </row>
    <row r="57" spans="1:1" x14ac:dyDescent="0.2">
      <c r="A57" s="40"/>
    </row>
    <row r="58" spans="1:1" x14ac:dyDescent="0.2">
      <c r="A58" s="38" t="s">
        <v>800</v>
      </c>
    </row>
    <row r="59" spans="1:1" x14ac:dyDescent="0.2">
      <c r="A59" s="40"/>
    </row>
    <row r="60" spans="1:1" x14ac:dyDescent="0.2">
      <c r="A60" s="38" t="s">
        <v>798</v>
      </c>
    </row>
    <row r="61" spans="1:1" x14ac:dyDescent="0.2">
      <c r="A61" s="40"/>
    </row>
    <row r="62" spans="1:1" x14ac:dyDescent="0.2">
      <c r="A62" s="40"/>
    </row>
    <row r="63" spans="1:1" x14ac:dyDescent="0.2">
      <c r="A63" s="40"/>
    </row>
    <row r="64" spans="1:1" x14ac:dyDescent="0.2">
      <c r="A64" s="40"/>
    </row>
    <row r="65" spans="1:5" x14ac:dyDescent="0.2">
      <c r="A65" s="40"/>
    </row>
    <row r="66" spans="1:5" x14ac:dyDescent="0.2">
      <c r="A66" s="40"/>
    </row>
    <row r="67" spans="1:5" x14ac:dyDescent="0.2">
      <c r="A67" s="40"/>
    </row>
    <row r="68" spans="1:5" x14ac:dyDescent="0.2">
      <c r="A68" s="40"/>
    </row>
    <row r="69" spans="1:5" x14ac:dyDescent="0.2">
      <c r="A69" s="40"/>
    </row>
    <row r="70" spans="1:5" x14ac:dyDescent="0.2">
      <c r="A70" s="40"/>
    </row>
    <row r="71" spans="1:5" x14ac:dyDescent="0.2">
      <c r="A71" s="40"/>
    </row>
    <row r="72" spans="1:5" x14ac:dyDescent="0.2">
      <c r="A72" s="40"/>
    </row>
    <row r="74" spans="1:5" x14ac:dyDescent="0.2">
      <c r="A74" s="96" t="s">
        <v>824</v>
      </c>
      <c r="B74" s="96"/>
      <c r="C74" s="96"/>
      <c r="D74" s="96"/>
      <c r="E74" s="96"/>
    </row>
  </sheetData>
  <mergeCells count="6">
    <mergeCell ref="A1:E1"/>
    <mergeCell ref="A30:B30"/>
    <mergeCell ref="A31:B31"/>
    <mergeCell ref="A32:B32"/>
    <mergeCell ref="A74:E74"/>
    <mergeCell ref="A19:E19"/>
  </mergeCells>
  <conditionalFormatting sqref="E18">
    <cfRule type="cellIs" dxfId="23" priority="2" stopIfTrue="1" operator="between">
      <formula>0.009</formula>
      <formula>-0.009</formula>
    </cfRule>
  </conditionalFormatting>
  <conditionalFormatting sqref="E5:E8 E10:E16">
    <cfRule type="cellIs" dxfId="22" priority="1" stopIfTrue="1" operator="between">
      <formula>0.009</formula>
      <formula>-0.009</formula>
    </cfRule>
  </conditionalFormatting>
  <hyperlinks>
    <hyperlink ref="A40" r:id="rId1" tooltip="https://www.franklintempletonindia.com/investor/reports" xr:uid="{00000000-0004-0000-2200-000000000000}"/>
  </hyperlinks>
  <pageMargins left="0.7" right="0.7" top="0.75" bottom="0.75" header="0.3" footer="0.3"/>
  <pageSetup paperSize="9" scale="57" orientation="portrait" r:id="rId2"/>
  <headerFooter>
    <oddFooter>&amp;C&amp;1#&amp;"Calibri"&amp;10&amp;K000000PUBLIC</oddFooter>
    <evenFooter>&amp;LPUBLIC</evenFooter>
    <firstFooter>&amp;LPUBLIC</firstFooter>
  </headerFooter>
  <colBreaks count="1" manualBreakCount="1">
    <brk id="5" max="1048575" man="1"/>
  </col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31"/>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60" style="7" customWidth="1"/>
    <col min="3" max="3" width="15.140625" style="7" bestFit="1" customWidth="1"/>
    <col min="4" max="4" width="14.7109375" style="7" bestFit="1" customWidth="1"/>
    <col min="5" max="5" width="22.85546875" style="10" customWidth="1"/>
    <col min="6" max="6" width="13.5703125" style="11" bestFit="1" customWidth="1"/>
    <col min="7" max="7" width="14.28515625" style="10" customWidth="1"/>
    <col min="8" max="16384" width="9.140625" style="7"/>
  </cols>
  <sheetData>
    <row r="1" spans="1:9" s="1" customFormat="1" ht="15" customHeight="1" x14ac:dyDescent="0.2">
      <c r="A1" s="86" t="s">
        <v>1113</v>
      </c>
      <c r="B1" s="87"/>
      <c r="C1" s="87"/>
      <c r="D1" s="87"/>
      <c r="E1" s="87"/>
      <c r="F1" s="87"/>
      <c r="G1" s="87"/>
    </row>
    <row r="2" spans="1:9" s="1" customFormat="1" ht="12" x14ac:dyDescent="0.2">
      <c r="A2" s="54" t="s">
        <v>1108</v>
      </c>
      <c r="E2" s="5"/>
      <c r="F2" s="9"/>
      <c r="G2" s="10"/>
    </row>
    <row r="3" spans="1:9" s="1" customFormat="1" ht="12" x14ac:dyDescent="0.2">
      <c r="A3" s="8" t="s">
        <v>7</v>
      </c>
      <c r="B3" s="2"/>
      <c r="C3" s="3"/>
      <c r="D3" s="3"/>
      <c r="E3" s="4"/>
      <c r="F3" s="9"/>
      <c r="G3" s="10"/>
    </row>
    <row r="4" spans="1:9" s="1" customFormat="1" ht="33.75" x14ac:dyDescent="0.2">
      <c r="A4" s="6" t="s">
        <v>2</v>
      </c>
      <c r="B4" s="6" t="s">
        <v>0</v>
      </c>
      <c r="C4" s="13" t="s">
        <v>850</v>
      </c>
      <c r="D4" s="13" t="s">
        <v>1</v>
      </c>
      <c r="E4" s="36" t="s">
        <v>6</v>
      </c>
      <c r="F4" s="12" t="s">
        <v>3</v>
      </c>
      <c r="G4" s="12" t="s">
        <v>5</v>
      </c>
    </row>
    <row r="5" spans="1:9" x14ac:dyDescent="0.2">
      <c r="A5" s="16" t="s">
        <v>30</v>
      </c>
      <c r="B5" s="17"/>
      <c r="C5" s="17"/>
      <c r="D5" s="17"/>
      <c r="E5" s="18"/>
      <c r="F5" s="19"/>
      <c r="G5" s="18"/>
    </row>
    <row r="6" spans="1:9" x14ac:dyDescent="0.2">
      <c r="A6" s="20" t="s">
        <v>1114</v>
      </c>
      <c r="B6" s="21"/>
      <c r="C6" s="21"/>
      <c r="D6" s="21"/>
      <c r="E6" s="22"/>
      <c r="F6" s="23"/>
      <c r="G6" s="22"/>
    </row>
    <row r="7" spans="1:9" x14ac:dyDescent="0.2">
      <c r="A7" s="21" t="s">
        <v>1115</v>
      </c>
      <c r="B7" s="21" t="s">
        <v>1116</v>
      </c>
      <c r="C7" s="21" t="s">
        <v>1117</v>
      </c>
      <c r="D7" s="24">
        <v>600</v>
      </c>
      <c r="E7" s="22">
        <v>0</v>
      </c>
      <c r="F7" s="22">
        <v>0</v>
      </c>
      <c r="G7" s="22">
        <v>0</v>
      </c>
    </row>
    <row r="8" spans="1:9" x14ac:dyDescent="0.2">
      <c r="A8" s="21" t="s">
        <v>1118</v>
      </c>
      <c r="B8" s="21" t="s">
        <v>1119</v>
      </c>
      <c r="C8" s="21" t="s">
        <v>1117</v>
      </c>
      <c r="D8" s="24">
        <v>250</v>
      </c>
      <c r="E8" s="22">
        <v>0</v>
      </c>
      <c r="F8" s="22">
        <v>0</v>
      </c>
      <c r="G8" s="22">
        <v>0</v>
      </c>
    </row>
    <row r="9" spans="1:9" x14ac:dyDescent="0.2">
      <c r="A9" s="21" t="s">
        <v>1120</v>
      </c>
      <c r="B9" s="21" t="s">
        <v>1121</v>
      </c>
      <c r="C9" s="21" t="s">
        <v>1117</v>
      </c>
      <c r="D9" s="24">
        <v>250</v>
      </c>
      <c r="E9" s="22">
        <v>0</v>
      </c>
      <c r="F9" s="22">
        <v>0</v>
      </c>
      <c r="G9" s="22">
        <v>0</v>
      </c>
    </row>
    <row r="10" spans="1:9" x14ac:dyDescent="0.2">
      <c r="A10" s="20" t="s">
        <v>32</v>
      </c>
      <c r="B10" s="20"/>
      <c r="C10" s="20"/>
      <c r="D10" s="20"/>
      <c r="E10" s="25">
        <f>SUM(E6:E9)</f>
        <v>0</v>
      </c>
      <c r="F10" s="25">
        <f>SUM(F6:F9)</f>
        <v>0</v>
      </c>
      <c r="G10" s="25"/>
      <c r="H10" s="14"/>
      <c r="I10" s="14"/>
    </row>
    <row r="11" spans="1:9" x14ac:dyDescent="0.2">
      <c r="A11" s="21"/>
      <c r="B11" s="21"/>
      <c r="C11" s="21"/>
      <c r="D11" s="21"/>
      <c r="E11" s="22"/>
      <c r="F11" s="23"/>
      <c r="G11" s="22"/>
    </row>
    <row r="12" spans="1:9" x14ac:dyDescent="0.2">
      <c r="A12" s="20" t="s">
        <v>34</v>
      </c>
      <c r="B12" s="20"/>
      <c r="C12" s="20"/>
      <c r="D12" s="20"/>
      <c r="E12" s="25">
        <f>E10</f>
        <v>0</v>
      </c>
      <c r="F12" s="25">
        <f>F10</f>
        <v>0</v>
      </c>
      <c r="G12" s="25"/>
      <c r="H12" s="14"/>
      <c r="I12" s="14"/>
    </row>
    <row r="13" spans="1:9" x14ac:dyDescent="0.2">
      <c r="A13" s="20"/>
      <c r="B13" s="20"/>
      <c r="C13" s="20"/>
      <c r="D13" s="20"/>
      <c r="E13" s="25"/>
      <c r="F13" s="26"/>
      <c r="G13" s="25"/>
      <c r="H13" s="14"/>
      <c r="I13" s="14"/>
    </row>
    <row r="14" spans="1:9" x14ac:dyDescent="0.2">
      <c r="A14" s="20" t="s">
        <v>36</v>
      </c>
      <c r="B14" s="20"/>
      <c r="C14" s="20"/>
      <c r="D14" s="20"/>
      <c r="E14" s="25">
        <f>E16-(E10)</f>
        <v>0</v>
      </c>
      <c r="F14" s="25">
        <f>F16-(F10)</f>
        <v>0</v>
      </c>
      <c r="G14" s="25"/>
      <c r="H14" s="14"/>
      <c r="I14" s="14"/>
    </row>
    <row r="15" spans="1:9" x14ac:dyDescent="0.2">
      <c r="A15" s="20"/>
      <c r="B15" s="20"/>
      <c r="C15" s="20"/>
      <c r="D15" s="20"/>
      <c r="E15" s="25"/>
      <c r="F15" s="26"/>
      <c r="G15" s="25"/>
      <c r="H15" s="14"/>
      <c r="I15" s="14"/>
    </row>
    <row r="16" spans="1:9" x14ac:dyDescent="0.2">
      <c r="A16" s="27" t="s">
        <v>35</v>
      </c>
      <c r="B16" s="27"/>
      <c r="C16" s="27"/>
      <c r="D16" s="27"/>
      <c r="E16" s="28">
        <v>0</v>
      </c>
      <c r="F16" s="28">
        <v>0</v>
      </c>
      <c r="G16" s="28"/>
      <c r="H16" s="14"/>
      <c r="I16" s="14"/>
    </row>
    <row r="18" spans="1:4" x14ac:dyDescent="0.2">
      <c r="A18" s="14" t="s">
        <v>37</v>
      </c>
    </row>
    <row r="19" spans="1:4" x14ac:dyDescent="0.2">
      <c r="A19" s="14" t="s">
        <v>1122</v>
      </c>
    </row>
    <row r="21" spans="1:4" x14ac:dyDescent="0.2">
      <c r="A21" s="14" t="s">
        <v>38</v>
      </c>
    </row>
    <row r="22" spans="1:4" x14ac:dyDescent="0.2">
      <c r="A22" s="14" t="s">
        <v>39</v>
      </c>
    </row>
    <row r="23" spans="1:4" x14ac:dyDescent="0.2">
      <c r="A23" s="14" t="s">
        <v>40</v>
      </c>
      <c r="B23" s="14"/>
      <c r="C23" s="30" t="s">
        <v>42</v>
      </c>
      <c r="D23" s="14" t="s">
        <v>1123</v>
      </c>
    </row>
    <row r="24" spans="1:4" x14ac:dyDescent="0.2">
      <c r="A24" s="7" t="s">
        <v>78</v>
      </c>
      <c r="C24" s="31">
        <v>93.100999999999999</v>
      </c>
      <c r="D24" s="31">
        <v>94.787999999999997</v>
      </c>
    </row>
    <row r="25" spans="1:4" x14ac:dyDescent="0.2">
      <c r="A25" s="7" t="s">
        <v>80</v>
      </c>
      <c r="C25" s="31">
        <v>15.3886</v>
      </c>
      <c r="D25" s="31">
        <v>15.6675</v>
      </c>
    </row>
    <row r="26" spans="1:4" x14ac:dyDescent="0.2">
      <c r="A26" s="7" t="s">
        <v>79</v>
      </c>
      <c r="C26" s="31">
        <v>82.537199999999999</v>
      </c>
      <c r="D26" s="31">
        <v>84.032899999999998</v>
      </c>
    </row>
    <row r="27" spans="1:4" x14ac:dyDescent="0.2">
      <c r="A27" s="7" t="s">
        <v>81</v>
      </c>
      <c r="C27" s="31">
        <v>13.9114</v>
      </c>
      <c r="D27" s="31">
        <v>14.163500000000001</v>
      </c>
    </row>
    <row r="29" spans="1:4" x14ac:dyDescent="0.2">
      <c r="A29" s="7" t="s">
        <v>43</v>
      </c>
    </row>
    <row r="30" spans="1:4" x14ac:dyDescent="0.2">
      <c r="A30" s="7" t="s">
        <v>1124</v>
      </c>
    </row>
    <row r="32" spans="1:4" x14ac:dyDescent="0.2">
      <c r="A32" s="14" t="s">
        <v>44</v>
      </c>
      <c r="D32" s="30" t="s">
        <v>45</v>
      </c>
    </row>
    <row r="34" spans="1:5" x14ac:dyDescent="0.2">
      <c r="A34" s="14" t="s">
        <v>917</v>
      </c>
      <c r="D34" s="55" t="s">
        <v>845</v>
      </c>
    </row>
    <row r="35" spans="1:5" x14ac:dyDescent="0.2">
      <c r="A35" s="7" t="s">
        <v>1125</v>
      </c>
      <c r="D35" s="32"/>
    </row>
    <row r="37" spans="1:5" x14ac:dyDescent="0.2">
      <c r="A37" s="14" t="s">
        <v>829</v>
      </c>
      <c r="D37" s="30" t="s">
        <v>45</v>
      </c>
    </row>
    <row r="38" spans="1:5" x14ac:dyDescent="0.2">
      <c r="A38" s="7" t="s">
        <v>830</v>
      </c>
    </row>
    <row r="39" spans="1:5" x14ac:dyDescent="0.2">
      <c r="A39" s="37" t="s">
        <v>831</v>
      </c>
    </row>
    <row r="41" spans="1:5" x14ac:dyDescent="0.2">
      <c r="A41" s="14" t="s">
        <v>1205</v>
      </c>
    </row>
    <row r="43" spans="1:5" x14ac:dyDescent="0.2">
      <c r="A43" s="7" t="s">
        <v>1210</v>
      </c>
    </row>
    <row r="45" spans="1:5" ht="90" x14ac:dyDescent="0.2">
      <c r="A45" s="6" t="s">
        <v>2</v>
      </c>
      <c r="B45" s="65" t="s">
        <v>1211</v>
      </c>
      <c r="C45" s="66" t="s">
        <v>1212</v>
      </c>
      <c r="D45" s="66" t="s">
        <v>1213</v>
      </c>
      <c r="E45" s="66" t="s">
        <v>1214</v>
      </c>
    </row>
    <row r="46" spans="1:5" x14ac:dyDescent="0.2">
      <c r="A46" s="67" t="s">
        <v>1225</v>
      </c>
      <c r="B46" s="67" t="s">
        <v>1226</v>
      </c>
      <c r="C46" s="68">
        <v>0</v>
      </c>
      <c r="D46" s="69">
        <v>0</v>
      </c>
      <c r="E46" s="68">
        <v>1804.072062</v>
      </c>
    </row>
    <row r="47" spans="1:5" x14ac:dyDescent="0.2">
      <c r="A47" s="67" t="s">
        <v>1227</v>
      </c>
      <c r="B47" s="67" t="s">
        <v>1228</v>
      </c>
      <c r="C47" s="68">
        <v>0</v>
      </c>
      <c r="D47" s="69">
        <v>0</v>
      </c>
      <c r="E47" s="68">
        <v>822.32017803169401</v>
      </c>
    </row>
    <row r="48" spans="1:5" x14ac:dyDescent="0.2">
      <c r="A48" s="67" t="s">
        <v>1229</v>
      </c>
      <c r="B48" s="67" t="s">
        <v>1230</v>
      </c>
      <c r="C48" s="68">
        <v>0</v>
      </c>
      <c r="D48" s="69">
        <v>0</v>
      </c>
      <c r="E48" s="80">
        <v>1270.2519809229509</v>
      </c>
    </row>
    <row r="49" spans="1:7" x14ac:dyDescent="0.2">
      <c r="A49" s="67" t="s">
        <v>1231</v>
      </c>
      <c r="B49" s="67" t="s">
        <v>1232</v>
      </c>
      <c r="C49" s="68">
        <v>0</v>
      </c>
      <c r="D49" s="69">
        <v>0</v>
      </c>
      <c r="E49" s="80">
        <v>1811.2179514999998</v>
      </c>
    </row>
    <row r="50" spans="1:7" x14ac:dyDescent="0.2">
      <c r="A50" s="67" t="s">
        <v>1233</v>
      </c>
      <c r="B50" s="67" t="s">
        <v>1234</v>
      </c>
      <c r="C50" s="68">
        <v>0</v>
      </c>
      <c r="D50" s="69">
        <v>0</v>
      </c>
      <c r="E50" s="68">
        <v>3211.6333561378042</v>
      </c>
    </row>
    <row r="52" spans="1:7" x14ac:dyDescent="0.2">
      <c r="A52" s="40" t="s">
        <v>1235</v>
      </c>
      <c r="B52" s="40"/>
      <c r="C52" s="40"/>
      <c r="D52" s="40"/>
      <c r="E52" s="11"/>
    </row>
    <row r="53" spans="1:7" x14ac:dyDescent="0.2">
      <c r="A53" s="40" t="s">
        <v>1208</v>
      </c>
      <c r="B53" s="40"/>
      <c r="C53" s="40"/>
      <c r="D53" s="40"/>
      <c r="E53" s="11"/>
    </row>
    <row r="55" spans="1:7" ht="25.5" customHeight="1" x14ac:dyDescent="0.25">
      <c r="A55" s="94" t="s">
        <v>1236</v>
      </c>
      <c r="B55" s="95"/>
      <c r="C55" s="95"/>
      <c r="D55" s="95"/>
      <c r="E55" s="95"/>
      <c r="F55" s="95"/>
      <c r="G55" s="95"/>
    </row>
    <row r="57" spans="1:7" ht="45.75" customHeight="1" x14ac:dyDescent="0.25">
      <c r="A57" s="94" t="s">
        <v>1237</v>
      </c>
      <c r="B57" s="95"/>
      <c r="C57" s="95"/>
      <c r="D57" s="95"/>
      <c r="E57" s="95"/>
      <c r="F57" s="95"/>
      <c r="G57" s="95"/>
    </row>
    <row r="59" spans="1:7" ht="35.25" customHeight="1" x14ac:dyDescent="0.25">
      <c r="A59" s="94" t="s">
        <v>1238</v>
      </c>
      <c r="B59" s="95"/>
      <c r="C59" s="95"/>
      <c r="D59" s="95"/>
      <c r="E59" s="95"/>
      <c r="F59" s="95"/>
      <c r="G59" s="95"/>
    </row>
    <row r="60" spans="1:7" x14ac:dyDescent="0.2">
      <c r="A60" s="37" t="s">
        <v>1127</v>
      </c>
    </row>
    <row r="62" spans="1:7" ht="27" customHeight="1" x14ac:dyDescent="0.25">
      <c r="A62" s="94" t="s">
        <v>1169</v>
      </c>
      <c r="B62" s="95"/>
      <c r="C62" s="95"/>
      <c r="D62" s="95"/>
      <c r="E62" s="95"/>
      <c r="F62" s="95"/>
      <c r="G62" s="95"/>
    </row>
    <row r="64" spans="1:7" x14ac:dyDescent="0.2">
      <c r="A64" s="14" t="s">
        <v>1170</v>
      </c>
    </row>
    <row r="65" spans="1:9" ht="46.5" customHeight="1" x14ac:dyDescent="0.25">
      <c r="A65" s="97" t="s">
        <v>1129</v>
      </c>
      <c r="B65" s="91"/>
      <c r="C65" s="91"/>
      <c r="D65" s="91"/>
      <c r="E65" s="91"/>
      <c r="F65" s="91"/>
      <c r="G65" s="91"/>
    </row>
    <row r="66" spans="1:9" x14ac:dyDescent="0.2">
      <c r="A66" s="39"/>
    </row>
    <row r="67" spans="1:9" ht="24.75" customHeight="1" x14ac:dyDescent="0.2">
      <c r="A67" s="90" t="s">
        <v>1130</v>
      </c>
      <c r="B67" s="90"/>
      <c r="C67" s="90"/>
      <c r="D67" s="90"/>
      <c r="E67" s="90"/>
      <c r="F67" s="90"/>
      <c r="G67" s="90"/>
    </row>
    <row r="69" spans="1:9" s="1" customFormat="1" ht="15" x14ac:dyDescent="0.2">
      <c r="A69" s="86" t="s">
        <v>1131</v>
      </c>
      <c r="B69" s="87"/>
      <c r="C69" s="87"/>
      <c r="D69" s="87"/>
      <c r="E69" s="87"/>
      <c r="F69" s="87"/>
      <c r="G69" s="87"/>
    </row>
    <row r="70" spans="1:9" x14ac:dyDescent="0.2">
      <c r="A70" s="8" t="s">
        <v>7</v>
      </c>
    </row>
    <row r="71" spans="1:9" s="1" customFormat="1" ht="33.75" x14ac:dyDescent="0.2">
      <c r="A71" s="6" t="s">
        <v>2</v>
      </c>
      <c r="B71" s="6" t="s">
        <v>0</v>
      </c>
      <c r="C71" s="13" t="s">
        <v>850</v>
      </c>
      <c r="D71" s="13" t="s">
        <v>1</v>
      </c>
      <c r="E71" s="36" t="s">
        <v>6</v>
      </c>
      <c r="F71" s="12" t="s">
        <v>3</v>
      </c>
      <c r="G71" s="12" t="s">
        <v>5</v>
      </c>
    </row>
    <row r="72" spans="1:9" x14ac:dyDescent="0.2">
      <c r="A72" s="16" t="s">
        <v>30</v>
      </c>
      <c r="B72" s="17"/>
      <c r="C72" s="17"/>
      <c r="D72" s="17"/>
      <c r="E72" s="18"/>
      <c r="F72" s="19"/>
      <c r="G72" s="18"/>
    </row>
    <row r="73" spans="1:9" x14ac:dyDescent="0.2">
      <c r="A73" s="20" t="s">
        <v>31</v>
      </c>
      <c r="B73" s="21"/>
      <c r="C73" s="21"/>
      <c r="D73" s="21"/>
      <c r="E73" s="22"/>
      <c r="F73" s="23"/>
      <c r="G73" s="22"/>
    </row>
    <row r="74" spans="1:9" x14ac:dyDescent="0.2">
      <c r="A74" s="21" t="s">
        <v>1132</v>
      </c>
      <c r="B74" s="21" t="s">
        <v>1133</v>
      </c>
      <c r="C74" s="21" t="s">
        <v>1134</v>
      </c>
      <c r="D74" s="24">
        <v>940</v>
      </c>
      <c r="E74" s="22">
        <v>2592.9436437999998</v>
      </c>
      <c r="F74" s="23">
        <v>100</v>
      </c>
      <c r="G74" s="22">
        <v>4.165</v>
      </c>
    </row>
    <row r="75" spans="1:9" x14ac:dyDescent="0.2">
      <c r="A75" s="20" t="s">
        <v>32</v>
      </c>
      <c r="B75" s="20"/>
      <c r="C75" s="20"/>
      <c r="D75" s="20"/>
      <c r="E75" s="25">
        <f>SUM(E73:E74)</f>
        <v>2592.9436437999998</v>
      </c>
      <c r="F75" s="26">
        <f>SUM(F73:F74)</f>
        <v>100</v>
      </c>
      <c r="G75" s="25"/>
      <c r="H75" s="14"/>
      <c r="I75" s="14"/>
    </row>
    <row r="76" spans="1:9" x14ac:dyDescent="0.2">
      <c r="A76" s="21"/>
      <c r="B76" s="21"/>
      <c r="C76" s="21"/>
      <c r="D76" s="21"/>
      <c r="E76" s="22"/>
      <c r="F76" s="23"/>
      <c r="G76" s="22"/>
    </row>
    <row r="77" spans="1:9" x14ac:dyDescent="0.2">
      <c r="A77" s="20" t="s">
        <v>34</v>
      </c>
      <c r="B77" s="20"/>
      <c r="C77" s="20"/>
      <c r="D77" s="20"/>
      <c r="E77" s="25">
        <f>E75</f>
        <v>2592.9436437999998</v>
      </c>
      <c r="F77" s="26">
        <f>F75</f>
        <v>100</v>
      </c>
      <c r="G77" s="25"/>
      <c r="H77" s="14"/>
      <c r="I77" s="14"/>
    </row>
    <row r="78" spans="1:9" x14ac:dyDescent="0.2">
      <c r="A78" s="20"/>
      <c r="B78" s="20"/>
      <c r="C78" s="20"/>
      <c r="D78" s="20"/>
      <c r="E78" s="25"/>
      <c r="F78" s="26"/>
      <c r="G78" s="25"/>
      <c r="H78" s="14"/>
      <c r="I78" s="14"/>
    </row>
    <row r="79" spans="1:9" x14ac:dyDescent="0.2">
      <c r="A79" s="20" t="s">
        <v>36</v>
      </c>
      <c r="B79" s="20"/>
      <c r="C79" s="20"/>
      <c r="D79" s="20"/>
      <c r="E79" s="56">
        <v>0</v>
      </c>
      <c r="F79" s="56">
        <v>0</v>
      </c>
      <c r="G79" s="25"/>
      <c r="H79" s="14"/>
      <c r="I79" s="14"/>
    </row>
    <row r="80" spans="1:9" x14ac:dyDescent="0.2">
      <c r="A80" s="20"/>
      <c r="B80" s="20"/>
      <c r="C80" s="20"/>
      <c r="D80" s="20"/>
      <c r="E80" s="25"/>
      <c r="F80" s="26"/>
      <c r="G80" s="25"/>
      <c r="H80" s="14"/>
      <c r="I80" s="14"/>
    </row>
    <row r="81" spans="1:9" x14ac:dyDescent="0.2">
      <c r="A81" s="27" t="s">
        <v>35</v>
      </c>
      <c r="B81" s="27"/>
      <c r="C81" s="27"/>
      <c r="D81" s="27"/>
      <c r="E81" s="28">
        <v>2592.9436362000001</v>
      </c>
      <c r="F81" s="29">
        <v>100</v>
      </c>
      <c r="G81" s="28"/>
      <c r="H81" s="14"/>
      <c r="I81" s="14"/>
    </row>
    <row r="83" spans="1:9" x14ac:dyDescent="0.2">
      <c r="A83" s="14" t="s">
        <v>37</v>
      </c>
    </row>
    <row r="84" spans="1:9" x14ac:dyDescent="0.2">
      <c r="A84" s="14" t="s">
        <v>1135</v>
      </c>
    </row>
    <row r="85" spans="1:9" x14ac:dyDescent="0.2">
      <c r="A85" s="98" t="s">
        <v>1136</v>
      </c>
      <c r="B85" s="98"/>
      <c r="C85" s="98"/>
      <c r="D85" s="98"/>
      <c r="E85" s="98"/>
      <c r="F85" s="98"/>
      <c r="G85" s="98"/>
    </row>
    <row r="87" spans="1:9" x14ac:dyDescent="0.2">
      <c r="A87" s="14" t="s">
        <v>38</v>
      </c>
    </row>
    <row r="88" spans="1:9" x14ac:dyDescent="0.2">
      <c r="A88" s="14" t="s">
        <v>39</v>
      </c>
    </row>
    <row r="89" spans="1:9" x14ac:dyDescent="0.2">
      <c r="A89" s="14" t="s">
        <v>40</v>
      </c>
      <c r="B89" s="14"/>
      <c r="C89" s="30" t="s">
        <v>42</v>
      </c>
      <c r="D89" s="14" t="s">
        <v>41</v>
      </c>
    </row>
    <row r="90" spans="1:9" x14ac:dyDescent="0.2">
      <c r="A90" s="7" t="s">
        <v>78</v>
      </c>
      <c r="C90" s="31">
        <v>0.75549999999999995</v>
      </c>
      <c r="D90" s="31">
        <v>0.74670000000000003</v>
      </c>
    </row>
    <row r="91" spans="1:9" x14ac:dyDescent="0.2">
      <c r="A91" s="7" t="s">
        <v>80</v>
      </c>
      <c r="C91" s="31">
        <v>0.12740000000000001</v>
      </c>
      <c r="D91" s="31">
        <v>0.12590000000000001</v>
      </c>
    </row>
    <row r="92" spans="1:9" x14ac:dyDescent="0.2">
      <c r="A92" s="7" t="s">
        <v>79</v>
      </c>
      <c r="C92" s="31">
        <v>0.80020000000000002</v>
      </c>
      <c r="D92" s="31">
        <v>0.79100000000000004</v>
      </c>
    </row>
    <row r="93" spans="1:9" x14ac:dyDescent="0.2">
      <c r="A93" s="7" t="s">
        <v>81</v>
      </c>
      <c r="C93" s="31">
        <v>0.13739999999999999</v>
      </c>
      <c r="D93" s="31">
        <v>0.1358</v>
      </c>
    </row>
    <row r="95" spans="1:9" x14ac:dyDescent="0.2">
      <c r="A95" s="7" t="s">
        <v>43</v>
      </c>
    </row>
    <row r="97" spans="1:9" x14ac:dyDescent="0.2">
      <c r="A97" s="14" t="s">
        <v>1196</v>
      </c>
      <c r="D97" s="30" t="s">
        <v>45</v>
      </c>
    </row>
    <row r="98" spans="1:9" x14ac:dyDescent="0.2">
      <c r="A98" s="7" t="s">
        <v>830</v>
      </c>
    </row>
    <row r="99" spans="1:9" x14ac:dyDescent="0.2">
      <c r="A99" s="37" t="s">
        <v>831</v>
      </c>
    </row>
    <row r="101" spans="1:9" s="1" customFormat="1" ht="15" x14ac:dyDescent="0.2">
      <c r="A101" s="86" t="s">
        <v>1137</v>
      </c>
      <c r="B101" s="87"/>
      <c r="C101" s="87"/>
      <c r="D101" s="87"/>
      <c r="E101" s="87"/>
      <c r="F101" s="87"/>
      <c r="G101" s="87"/>
    </row>
    <row r="102" spans="1:9" x14ac:dyDescent="0.2">
      <c r="A102" s="8" t="s">
        <v>7</v>
      </c>
    </row>
    <row r="103" spans="1:9" s="1" customFormat="1" ht="33.75" x14ac:dyDescent="0.2">
      <c r="A103" s="6" t="s">
        <v>2</v>
      </c>
      <c r="B103" s="6" t="s">
        <v>0</v>
      </c>
      <c r="C103" s="13" t="s">
        <v>850</v>
      </c>
      <c r="D103" s="13" t="s">
        <v>1</v>
      </c>
      <c r="E103" s="36" t="s">
        <v>6</v>
      </c>
      <c r="F103" s="12" t="s">
        <v>3</v>
      </c>
      <c r="G103" s="12" t="s">
        <v>5</v>
      </c>
    </row>
    <row r="104" spans="1:9" x14ac:dyDescent="0.2">
      <c r="A104" s="16" t="s">
        <v>30</v>
      </c>
      <c r="B104" s="17"/>
      <c r="C104" s="17"/>
      <c r="D104" s="17"/>
      <c r="E104" s="18"/>
      <c r="F104" s="19"/>
      <c r="G104" s="18"/>
    </row>
    <row r="105" spans="1:9" x14ac:dyDescent="0.2">
      <c r="A105" s="20" t="s">
        <v>31</v>
      </c>
      <c r="B105" s="21"/>
      <c r="C105" s="21"/>
      <c r="D105" s="21"/>
      <c r="E105" s="22"/>
      <c r="F105" s="23"/>
      <c r="G105" s="22"/>
    </row>
    <row r="106" spans="1:9" ht="22.5" x14ac:dyDescent="0.2">
      <c r="A106" s="21" t="s">
        <v>1138</v>
      </c>
      <c r="B106" s="21" t="s">
        <v>1139</v>
      </c>
      <c r="C106" s="46" t="s">
        <v>1140</v>
      </c>
      <c r="D106" s="24">
        <v>682</v>
      </c>
      <c r="E106" s="22">
        <v>0</v>
      </c>
      <c r="F106" s="23">
        <v>100</v>
      </c>
      <c r="G106" s="22">
        <v>0</v>
      </c>
    </row>
    <row r="107" spans="1:9" x14ac:dyDescent="0.2">
      <c r="A107" s="20" t="s">
        <v>32</v>
      </c>
      <c r="B107" s="20"/>
      <c r="C107" s="20"/>
      <c r="D107" s="20"/>
      <c r="E107" s="25">
        <v>0</v>
      </c>
      <c r="F107" s="26">
        <v>100</v>
      </c>
      <c r="G107" s="25"/>
      <c r="H107" s="14"/>
      <c r="I107" s="14"/>
    </row>
    <row r="108" spans="1:9" x14ac:dyDescent="0.2">
      <c r="A108" s="21"/>
      <c r="B108" s="21"/>
      <c r="C108" s="21"/>
      <c r="D108" s="21"/>
      <c r="E108" s="22"/>
      <c r="F108" s="23"/>
      <c r="G108" s="22"/>
    </row>
    <row r="109" spans="1:9" x14ac:dyDescent="0.2">
      <c r="A109" s="20" t="s">
        <v>34</v>
      </c>
      <c r="B109" s="20"/>
      <c r="C109" s="20"/>
      <c r="D109" s="20"/>
      <c r="E109" s="25">
        <v>0</v>
      </c>
      <c r="F109" s="26">
        <v>100</v>
      </c>
      <c r="G109" s="25"/>
      <c r="H109" s="14"/>
      <c r="I109" s="14"/>
    </row>
    <row r="110" spans="1:9" x14ac:dyDescent="0.2">
      <c r="A110" s="20"/>
      <c r="B110" s="20"/>
      <c r="C110" s="20"/>
      <c r="D110" s="20"/>
      <c r="E110" s="25"/>
      <c r="F110" s="26"/>
      <c r="G110" s="25"/>
      <c r="H110" s="14"/>
      <c r="I110" s="14"/>
    </row>
    <row r="111" spans="1:9" x14ac:dyDescent="0.2">
      <c r="A111" s="20" t="s">
        <v>36</v>
      </c>
      <c r="B111" s="20"/>
      <c r="C111" s="20"/>
      <c r="D111" s="20"/>
      <c r="E111" s="25">
        <v>3.9999999999999998E-7</v>
      </c>
      <c r="F111" s="26">
        <v>0</v>
      </c>
      <c r="G111" s="25"/>
      <c r="H111" s="14"/>
      <c r="I111" s="14"/>
    </row>
    <row r="112" spans="1:9" x14ac:dyDescent="0.2">
      <c r="A112" s="20"/>
      <c r="B112" s="20"/>
      <c r="C112" s="20"/>
      <c r="D112" s="20"/>
      <c r="E112" s="25"/>
      <c r="F112" s="26"/>
      <c r="G112" s="25"/>
      <c r="H112" s="14"/>
      <c r="I112" s="14"/>
    </row>
    <row r="113" spans="1:9" x14ac:dyDescent="0.2">
      <c r="A113" s="27" t="s">
        <v>35</v>
      </c>
      <c r="B113" s="27"/>
      <c r="C113" s="27"/>
      <c r="D113" s="27"/>
      <c r="E113" s="28">
        <v>3.9999999999999998E-7</v>
      </c>
      <c r="F113" s="29">
        <v>100</v>
      </c>
      <c r="G113" s="28"/>
      <c r="H113" s="14"/>
      <c r="I113" s="14"/>
    </row>
    <row r="115" spans="1:9" x14ac:dyDescent="0.2">
      <c r="A115" s="14" t="s">
        <v>37</v>
      </c>
    </row>
    <row r="116" spans="1:9" x14ac:dyDescent="0.2">
      <c r="A116" s="14" t="s">
        <v>1135</v>
      </c>
    </row>
    <row r="117" spans="1:9" ht="25.5" customHeight="1" x14ac:dyDescent="0.2">
      <c r="A117" s="99" t="s">
        <v>1141</v>
      </c>
      <c r="B117" s="99"/>
      <c r="C117" s="99"/>
      <c r="D117" s="99"/>
      <c r="E117" s="99"/>
      <c r="F117" s="99"/>
      <c r="G117" s="99"/>
    </row>
    <row r="119" spans="1:9" x14ac:dyDescent="0.2">
      <c r="A119" s="14" t="s">
        <v>38</v>
      </c>
    </row>
    <row r="120" spans="1:9" x14ac:dyDescent="0.2">
      <c r="A120" s="14" t="s">
        <v>39</v>
      </c>
    </row>
    <row r="121" spans="1:9" x14ac:dyDescent="0.2">
      <c r="A121" s="14" t="s">
        <v>40</v>
      </c>
      <c r="B121" s="14"/>
      <c r="C121" s="30" t="s">
        <v>42</v>
      </c>
      <c r="D121" s="14" t="s">
        <v>41</v>
      </c>
    </row>
    <row r="122" spans="1:9" x14ac:dyDescent="0.2">
      <c r="A122" s="7" t="s">
        <v>78</v>
      </c>
      <c r="C122" s="31">
        <v>0</v>
      </c>
      <c r="D122" s="31">
        <v>0</v>
      </c>
    </row>
    <row r="123" spans="1:9" x14ac:dyDescent="0.2">
      <c r="A123" s="7" t="s">
        <v>80</v>
      </c>
      <c r="C123" s="31">
        <v>0</v>
      </c>
      <c r="D123" s="31">
        <v>0</v>
      </c>
    </row>
    <row r="124" spans="1:9" x14ac:dyDescent="0.2">
      <c r="A124" s="7" t="s">
        <v>79</v>
      </c>
      <c r="C124" s="31">
        <v>0</v>
      </c>
      <c r="D124" s="31">
        <v>0</v>
      </c>
    </row>
    <row r="125" spans="1:9" x14ac:dyDescent="0.2">
      <c r="A125" s="7" t="s">
        <v>81</v>
      </c>
      <c r="C125" s="31">
        <v>0</v>
      </c>
      <c r="D125" s="31">
        <v>0</v>
      </c>
    </row>
    <row r="127" spans="1:9" x14ac:dyDescent="0.2">
      <c r="A127" s="7" t="s">
        <v>43</v>
      </c>
    </row>
    <row r="129" spans="1:9" s="10" customFormat="1" x14ac:dyDescent="0.2">
      <c r="A129" s="14" t="s">
        <v>1196</v>
      </c>
      <c r="B129" s="7"/>
      <c r="C129" s="7"/>
      <c r="D129" s="30" t="s">
        <v>45</v>
      </c>
      <c r="F129" s="11"/>
      <c r="H129" s="7"/>
      <c r="I129" s="7"/>
    </row>
    <row r="130" spans="1:9" s="10" customFormat="1" x14ac:dyDescent="0.2">
      <c r="A130" s="7" t="s">
        <v>830</v>
      </c>
      <c r="B130" s="7"/>
      <c r="C130" s="7"/>
      <c r="D130" s="7"/>
      <c r="F130" s="11"/>
      <c r="H130" s="7"/>
      <c r="I130" s="7"/>
    </row>
    <row r="131" spans="1:9" s="10" customFormat="1" x14ac:dyDescent="0.2">
      <c r="A131" s="37" t="s">
        <v>831</v>
      </c>
      <c r="B131" s="7"/>
      <c r="C131" s="7"/>
      <c r="D131" s="7"/>
      <c r="F131" s="11"/>
      <c r="H131" s="7"/>
      <c r="I131" s="7"/>
    </row>
  </sheetData>
  <mergeCells count="11">
    <mergeCell ref="A67:G67"/>
    <mergeCell ref="A69:G69"/>
    <mergeCell ref="A85:G85"/>
    <mergeCell ref="A101:G101"/>
    <mergeCell ref="A117:G117"/>
    <mergeCell ref="A65:G65"/>
    <mergeCell ref="A1:G1"/>
    <mergeCell ref="A55:G55"/>
    <mergeCell ref="A57:G57"/>
    <mergeCell ref="A59:G59"/>
    <mergeCell ref="A62:G62"/>
  </mergeCells>
  <conditionalFormatting sqref="F2:F3 F5:F6 F72:F78 F104:F105 F11 F56 F58 F60:F61 F70 F86:F100 F102 F114 F118:F65543 F13 F15 F68 F80:F82 F63:F64 F66 F17:F54">
    <cfRule type="cellIs" dxfId="21" priority="5" stopIfTrue="1" operator="between">
      <formula>0.009</formula>
      <formula>-0.009</formula>
    </cfRule>
  </conditionalFormatting>
  <conditionalFormatting sqref="F83:F84">
    <cfRule type="cellIs" dxfId="20" priority="4" stopIfTrue="1" operator="between">
      <formula>0.009</formula>
      <formula>-0.009</formula>
    </cfRule>
  </conditionalFormatting>
  <conditionalFormatting sqref="F106:F110 F112:F113">
    <cfRule type="cellIs" dxfId="19" priority="3" stopIfTrue="1" operator="between">
      <formula>0.009</formula>
      <formula>-0.009</formula>
    </cfRule>
  </conditionalFormatting>
  <conditionalFormatting sqref="F115">
    <cfRule type="cellIs" dxfId="18" priority="2" stopIfTrue="1" operator="between">
      <formula>0.009</formula>
      <formula>-0.009</formula>
    </cfRule>
  </conditionalFormatting>
  <conditionalFormatting sqref="F116">
    <cfRule type="cellIs" dxfId="17" priority="1" stopIfTrue="1" operator="between">
      <formula>0.009</formula>
      <formula>-0.009</formula>
    </cfRule>
  </conditionalFormatting>
  <hyperlinks>
    <hyperlink ref="A39" r:id="rId1" tooltip="https://www.franklintempletonindia.com/investor/reports" xr:uid="{00000000-0004-0000-2300-000000000000}"/>
    <hyperlink ref="A131" r:id="rId2" tooltip="https://www.franklintempletonindia.com/investor/reports" xr:uid="{00000000-0004-0000-2300-000001000000}"/>
    <hyperlink ref="A99" r:id="rId3" tooltip="https://www.franklintempletonindia.com/investor/reports" xr:uid="{00000000-0004-0000-2300-000002000000}"/>
    <hyperlink ref="A60" r:id="rId4" xr:uid="{00000000-0004-0000-2300-000003000000}"/>
  </hyperlinks>
  <pageMargins left="0.7" right="0.7" top="0.75" bottom="0.75" header="0.3" footer="0.3"/>
  <pageSetup paperSize="9" scale="48" orientation="portrait" r:id="rId5"/>
  <headerFooter>
    <oddFooter>&amp;C&amp;1#&amp;"Calibri"&amp;10&amp;K000000PUBLIC</oddFooter>
    <evenFooter>&amp;LPUBLIC</evenFooter>
    <firstFooter>&amp;LPUBLIC</firstFooter>
  </headerFooter>
  <colBreaks count="1" manualBreakCount="1">
    <brk id="7"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88"/>
  <sheetViews>
    <sheetView showGridLines="0"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60" style="7" customWidth="1"/>
    <col min="3" max="3" width="15.140625" style="7" bestFit="1" customWidth="1"/>
    <col min="4" max="4" width="14.7109375" style="7" bestFit="1" customWidth="1"/>
    <col min="5" max="5" width="22.85546875" style="10" customWidth="1"/>
    <col min="6" max="6" width="13.5703125" style="11" bestFit="1" customWidth="1"/>
    <col min="7" max="7" width="14.28515625" style="10" customWidth="1"/>
    <col min="8" max="16384" width="9.140625" style="7"/>
  </cols>
  <sheetData>
    <row r="1" spans="1:9" s="1" customFormat="1" ht="15" customHeight="1" x14ac:dyDescent="0.2">
      <c r="A1" s="86" t="s">
        <v>1142</v>
      </c>
      <c r="B1" s="87"/>
      <c r="C1" s="87"/>
      <c r="D1" s="87"/>
      <c r="E1" s="87"/>
      <c r="F1" s="87"/>
      <c r="G1" s="87"/>
    </row>
    <row r="2" spans="1:9" s="1" customFormat="1" ht="12" x14ac:dyDescent="0.2">
      <c r="A2" s="54" t="s">
        <v>1108</v>
      </c>
      <c r="E2" s="5"/>
      <c r="F2" s="9"/>
      <c r="G2" s="10"/>
    </row>
    <row r="3" spans="1:9" s="1" customFormat="1" ht="12" x14ac:dyDescent="0.2">
      <c r="A3" s="8" t="s">
        <v>7</v>
      </c>
      <c r="B3" s="2"/>
      <c r="C3" s="3"/>
      <c r="D3" s="3"/>
      <c r="E3" s="4"/>
      <c r="F3" s="9"/>
      <c r="G3" s="10"/>
    </row>
    <row r="4" spans="1:9" s="1" customFormat="1" ht="33.75" x14ac:dyDescent="0.2">
      <c r="A4" s="6" t="s">
        <v>2</v>
      </c>
      <c r="B4" s="6" t="s">
        <v>0</v>
      </c>
      <c r="C4" s="13" t="s">
        <v>850</v>
      </c>
      <c r="D4" s="13" t="s">
        <v>1</v>
      </c>
      <c r="E4" s="36" t="s">
        <v>6</v>
      </c>
      <c r="F4" s="12" t="s">
        <v>3</v>
      </c>
      <c r="G4" s="12" t="s">
        <v>5</v>
      </c>
    </row>
    <row r="5" spans="1:9" x14ac:dyDescent="0.2">
      <c r="A5" s="20" t="s">
        <v>36</v>
      </c>
      <c r="B5" s="20"/>
      <c r="C5" s="20"/>
      <c r="D5" s="20"/>
      <c r="E5" s="25">
        <v>0</v>
      </c>
      <c r="F5" s="57">
        <v>100</v>
      </c>
      <c r="G5" s="25"/>
      <c r="H5" s="14"/>
      <c r="I5" s="14"/>
    </row>
    <row r="6" spans="1:9" x14ac:dyDescent="0.2">
      <c r="A6" s="20"/>
      <c r="B6" s="20"/>
      <c r="C6" s="20"/>
      <c r="D6" s="20"/>
      <c r="E6" s="25"/>
      <c r="F6" s="26"/>
      <c r="G6" s="25"/>
      <c r="H6" s="14"/>
      <c r="I6" s="14"/>
    </row>
    <row r="7" spans="1:9" x14ac:dyDescent="0.2">
      <c r="A7" s="27" t="s">
        <v>35</v>
      </c>
      <c r="B7" s="27"/>
      <c r="C7" s="27"/>
      <c r="D7" s="27"/>
      <c r="E7" s="28">
        <v>0</v>
      </c>
      <c r="F7" s="28">
        <v>100</v>
      </c>
      <c r="G7" s="28"/>
      <c r="H7" s="14"/>
      <c r="I7" s="14"/>
    </row>
    <row r="9" spans="1:9" x14ac:dyDescent="0.2">
      <c r="A9" s="14" t="s">
        <v>38</v>
      </c>
    </row>
    <row r="10" spans="1:9" x14ac:dyDescent="0.2">
      <c r="A10" s="14" t="s">
        <v>39</v>
      </c>
    </row>
    <row r="11" spans="1:9" s="11" customFormat="1" x14ac:dyDescent="0.2">
      <c r="A11" s="14" t="s">
        <v>40</v>
      </c>
      <c r="B11" s="14"/>
      <c r="C11" s="30" t="s">
        <v>42</v>
      </c>
      <c r="D11" s="14" t="s">
        <v>1123</v>
      </c>
      <c r="E11" s="10"/>
      <c r="G11" s="10"/>
      <c r="H11" s="7"/>
      <c r="I11" s="7"/>
    </row>
    <row r="12" spans="1:9" s="11" customFormat="1" x14ac:dyDescent="0.2">
      <c r="A12" s="7" t="s">
        <v>78</v>
      </c>
      <c r="B12" s="7"/>
      <c r="C12" s="31">
        <v>31.989000000000001</v>
      </c>
      <c r="D12" s="58">
        <v>32.607100000000003</v>
      </c>
      <c r="E12" s="10"/>
      <c r="G12" s="10"/>
      <c r="H12" s="7"/>
      <c r="I12" s="7"/>
    </row>
    <row r="13" spans="1:9" s="11" customFormat="1" x14ac:dyDescent="0.2">
      <c r="A13" s="7" t="s">
        <v>83</v>
      </c>
      <c r="B13" s="7"/>
      <c r="C13" s="31">
        <v>14.7501</v>
      </c>
      <c r="D13" s="58">
        <v>15.0351</v>
      </c>
      <c r="E13" s="10"/>
      <c r="G13" s="10"/>
      <c r="H13" s="7"/>
      <c r="I13" s="7"/>
    </row>
    <row r="14" spans="1:9" s="11" customFormat="1" x14ac:dyDescent="0.2">
      <c r="A14" s="7" t="s">
        <v>84</v>
      </c>
      <c r="B14" s="7"/>
      <c r="C14" s="31">
        <v>14.486700000000001</v>
      </c>
      <c r="D14" s="58">
        <v>14.7667</v>
      </c>
      <c r="E14" s="10"/>
      <c r="G14" s="10"/>
      <c r="H14" s="7"/>
      <c r="I14" s="7"/>
    </row>
    <row r="15" spans="1:9" s="11" customFormat="1" x14ac:dyDescent="0.2">
      <c r="A15" s="7" t="s">
        <v>79</v>
      </c>
      <c r="B15" s="7"/>
      <c r="C15" s="31">
        <v>28.141999999999999</v>
      </c>
      <c r="D15" s="58">
        <v>28.6858</v>
      </c>
      <c r="E15" s="10"/>
      <c r="G15" s="10"/>
      <c r="H15" s="7"/>
      <c r="I15" s="7"/>
    </row>
    <row r="16" spans="1:9" s="11" customFormat="1" x14ac:dyDescent="0.2">
      <c r="A16" s="7" t="s">
        <v>85</v>
      </c>
      <c r="B16" s="7"/>
      <c r="C16" s="31">
        <v>13.079000000000001</v>
      </c>
      <c r="D16" s="58">
        <v>13.3317</v>
      </c>
      <c r="E16" s="10"/>
      <c r="G16" s="10"/>
      <c r="H16" s="7"/>
      <c r="I16" s="7"/>
    </row>
    <row r="17" spans="1:9" s="11" customFormat="1" x14ac:dyDescent="0.2">
      <c r="A17" s="7" t="s">
        <v>86</v>
      </c>
      <c r="B17" s="7"/>
      <c r="C17" s="31">
        <v>12.852499999999999</v>
      </c>
      <c r="D17" s="58">
        <v>13.100899999999999</v>
      </c>
      <c r="E17" s="10"/>
      <c r="G17" s="10"/>
      <c r="H17" s="7"/>
      <c r="I17" s="7"/>
    </row>
    <row r="19" spans="1:9" s="11" customFormat="1" x14ac:dyDescent="0.2">
      <c r="A19" s="7" t="s">
        <v>43</v>
      </c>
      <c r="B19" s="7"/>
      <c r="C19" s="7"/>
      <c r="D19" s="7"/>
      <c r="E19" s="10"/>
      <c r="G19" s="10"/>
      <c r="H19" s="7"/>
      <c r="I19" s="7"/>
    </row>
    <row r="20" spans="1:9" x14ac:dyDescent="0.2">
      <c r="A20" s="7" t="s">
        <v>1124</v>
      </c>
    </row>
    <row r="22" spans="1:9" s="11" customFormat="1" x14ac:dyDescent="0.2">
      <c r="A22" s="14" t="s">
        <v>44</v>
      </c>
      <c r="B22" s="7"/>
      <c r="C22" s="7"/>
      <c r="D22" s="30" t="s">
        <v>45</v>
      </c>
      <c r="E22" s="10"/>
      <c r="G22" s="10"/>
      <c r="H22" s="7"/>
      <c r="I22" s="7"/>
    </row>
    <row r="24" spans="1:9" s="11" customFormat="1" x14ac:dyDescent="0.2">
      <c r="A24" s="14" t="s">
        <v>917</v>
      </c>
      <c r="B24" s="7"/>
      <c r="C24" s="7"/>
      <c r="D24" s="55" t="s">
        <v>845</v>
      </c>
      <c r="E24" s="10"/>
      <c r="G24" s="10"/>
      <c r="H24" s="7"/>
      <c r="I24" s="7"/>
    </row>
    <row r="25" spans="1:9" s="11" customFormat="1" x14ac:dyDescent="0.2">
      <c r="A25" s="7" t="s">
        <v>1125</v>
      </c>
      <c r="B25" s="7"/>
      <c r="C25" s="7"/>
      <c r="D25" s="32"/>
      <c r="E25" s="10"/>
      <c r="G25" s="10"/>
      <c r="H25" s="7"/>
      <c r="I25" s="7"/>
    </row>
    <row r="27" spans="1:9" s="11" customFormat="1" x14ac:dyDescent="0.2">
      <c r="A27" s="14" t="s">
        <v>829</v>
      </c>
      <c r="B27" s="7"/>
      <c r="C27" s="7"/>
      <c r="D27" s="30" t="s">
        <v>45</v>
      </c>
      <c r="E27" s="10"/>
      <c r="G27" s="10"/>
      <c r="H27" s="7"/>
      <c r="I27" s="7"/>
    </row>
    <row r="28" spans="1:9" s="11" customFormat="1" x14ac:dyDescent="0.2">
      <c r="A28" s="7" t="s">
        <v>830</v>
      </c>
      <c r="B28" s="7"/>
      <c r="C28" s="7"/>
      <c r="D28" s="7"/>
      <c r="E28" s="10"/>
      <c r="G28" s="10"/>
      <c r="H28" s="7"/>
      <c r="I28" s="7"/>
    </row>
    <row r="29" spans="1:9" x14ac:dyDescent="0.2">
      <c r="A29" s="37" t="s">
        <v>831</v>
      </c>
    </row>
    <row r="31" spans="1:9" x14ac:dyDescent="0.2">
      <c r="A31" s="14" t="s">
        <v>1205</v>
      </c>
    </row>
    <row r="33" spans="1:7" x14ac:dyDescent="0.2">
      <c r="A33" s="7" t="s">
        <v>1210</v>
      </c>
    </row>
    <row r="35" spans="1:7" ht="90" x14ac:dyDescent="0.2">
      <c r="A35" s="6" t="s">
        <v>2</v>
      </c>
      <c r="B35" s="65" t="s">
        <v>1211</v>
      </c>
      <c r="C35" s="66" t="s">
        <v>1212</v>
      </c>
      <c r="D35" s="66" t="s">
        <v>1213</v>
      </c>
      <c r="E35" s="66" t="s">
        <v>1214</v>
      </c>
    </row>
    <row r="36" spans="1:7" x14ac:dyDescent="0.2">
      <c r="A36" s="67" t="s">
        <v>1239</v>
      </c>
      <c r="B36" s="67" t="s">
        <v>1293</v>
      </c>
      <c r="C36" s="68">
        <v>0</v>
      </c>
      <c r="D36" s="69">
        <v>0</v>
      </c>
      <c r="E36" s="80">
        <v>7441.0527078118184</v>
      </c>
    </row>
    <row r="37" spans="1:7" x14ac:dyDescent="0.2">
      <c r="A37" s="67" t="s">
        <v>1225</v>
      </c>
      <c r="B37" s="67" t="s">
        <v>1294</v>
      </c>
      <c r="C37" s="68">
        <v>0</v>
      </c>
      <c r="D37" s="69">
        <v>0</v>
      </c>
      <c r="E37" s="80">
        <v>14167.051880755575</v>
      </c>
    </row>
    <row r="38" spans="1:7" x14ac:dyDescent="0.2">
      <c r="A38" s="67" t="s">
        <v>1241</v>
      </c>
      <c r="B38" s="67" t="s">
        <v>1295</v>
      </c>
      <c r="C38" s="68">
        <v>0</v>
      </c>
      <c r="D38" s="69">
        <v>0</v>
      </c>
      <c r="E38" s="80">
        <v>3271.742070498995</v>
      </c>
    </row>
    <row r="39" spans="1:7" ht="22.5" x14ac:dyDescent="0.2">
      <c r="A39" s="67" t="s">
        <v>1242</v>
      </c>
      <c r="B39" s="77" t="s">
        <v>1296</v>
      </c>
      <c r="C39" s="68">
        <v>0</v>
      </c>
      <c r="D39" s="69">
        <v>0</v>
      </c>
      <c r="E39" s="80">
        <v>10581.218142703599</v>
      </c>
    </row>
    <row r="40" spans="1:7" ht="15" x14ac:dyDescent="0.25">
      <c r="A40" s="53"/>
    </row>
    <row r="41" spans="1:7" x14ac:dyDescent="0.2">
      <c r="A41" s="40" t="s">
        <v>1208</v>
      </c>
    </row>
    <row r="43" spans="1:7" ht="24.75" customHeight="1" x14ac:dyDescent="0.25">
      <c r="A43" s="94" t="s">
        <v>1143</v>
      </c>
      <c r="B43" s="95"/>
      <c r="C43" s="95"/>
      <c r="D43" s="95"/>
      <c r="E43" s="95"/>
      <c r="F43" s="95"/>
      <c r="G43" s="95"/>
    </row>
    <row r="45" spans="1:7" ht="37.5" customHeight="1" x14ac:dyDescent="0.25">
      <c r="A45" s="94" t="s">
        <v>1144</v>
      </c>
      <c r="B45" s="95"/>
      <c r="C45" s="95"/>
      <c r="D45" s="95"/>
      <c r="E45" s="95"/>
      <c r="F45" s="95"/>
      <c r="G45" s="95"/>
    </row>
    <row r="46" spans="1:7" x14ac:dyDescent="0.2">
      <c r="A46" s="37" t="s">
        <v>1127</v>
      </c>
    </row>
    <row r="48" spans="1:7" ht="24.75" customHeight="1" x14ac:dyDescent="0.25">
      <c r="A48" s="94" t="s">
        <v>1145</v>
      </c>
      <c r="B48" s="95"/>
      <c r="C48" s="95"/>
      <c r="D48" s="95"/>
      <c r="E48" s="95"/>
      <c r="F48" s="95"/>
      <c r="G48" s="95"/>
    </row>
    <row r="50" spans="1:9" x14ac:dyDescent="0.2">
      <c r="A50" s="14" t="s">
        <v>1146</v>
      </c>
    </row>
    <row r="51" spans="1:9" x14ac:dyDescent="0.2">
      <c r="A51" s="14"/>
    </row>
    <row r="52" spans="1:9" ht="47.25" customHeight="1" x14ac:dyDescent="0.2">
      <c r="A52" s="97" t="s">
        <v>1147</v>
      </c>
      <c r="B52" s="97"/>
      <c r="C52" s="97"/>
      <c r="D52" s="97"/>
      <c r="E52" s="97"/>
      <c r="F52" s="97"/>
      <c r="G52" s="97"/>
    </row>
    <row r="53" spans="1:9" x14ac:dyDescent="0.2">
      <c r="A53" s="14"/>
    </row>
    <row r="54" spans="1:9" ht="27" customHeight="1" x14ac:dyDescent="0.2">
      <c r="A54" s="90" t="s">
        <v>1130</v>
      </c>
      <c r="B54" s="90"/>
      <c r="C54" s="90"/>
      <c r="D54" s="90"/>
      <c r="E54" s="90"/>
      <c r="F54" s="90"/>
      <c r="G54" s="90"/>
    </row>
    <row r="56" spans="1:9" s="1" customFormat="1" ht="15" x14ac:dyDescent="0.2">
      <c r="A56" s="86" t="s">
        <v>1148</v>
      </c>
      <c r="B56" s="87"/>
      <c r="C56" s="87"/>
      <c r="D56" s="87"/>
      <c r="E56" s="87"/>
      <c r="F56" s="87"/>
      <c r="G56" s="87"/>
    </row>
    <row r="57" spans="1:9" x14ac:dyDescent="0.2">
      <c r="A57" s="8" t="s">
        <v>7</v>
      </c>
    </row>
    <row r="58" spans="1:9" s="1" customFormat="1" ht="33.75" x14ac:dyDescent="0.2">
      <c r="A58" s="6" t="s">
        <v>2</v>
      </c>
      <c r="B58" s="6" t="s">
        <v>0</v>
      </c>
      <c r="C58" s="13" t="s">
        <v>850</v>
      </c>
      <c r="D58" s="13" t="s">
        <v>1</v>
      </c>
      <c r="E58" s="36" t="s">
        <v>6</v>
      </c>
      <c r="F58" s="12" t="s">
        <v>3</v>
      </c>
      <c r="G58" s="12" t="s">
        <v>5</v>
      </c>
    </row>
    <row r="59" spans="1:9" x14ac:dyDescent="0.2">
      <c r="A59" s="16" t="s">
        <v>30</v>
      </c>
      <c r="B59" s="17"/>
      <c r="C59" s="17"/>
      <c r="D59" s="17"/>
      <c r="E59" s="18"/>
      <c r="F59" s="19"/>
      <c r="G59" s="18"/>
    </row>
    <row r="60" spans="1:9" x14ac:dyDescent="0.2">
      <c r="A60" s="20" t="s">
        <v>31</v>
      </c>
      <c r="B60" s="21"/>
      <c r="C60" s="21"/>
      <c r="D60" s="21"/>
      <c r="E60" s="22"/>
      <c r="F60" s="23"/>
      <c r="G60" s="22"/>
    </row>
    <row r="61" spans="1:9" x14ac:dyDescent="0.2">
      <c r="A61" s="21" t="s">
        <v>1132</v>
      </c>
      <c r="B61" s="21" t="s">
        <v>1133</v>
      </c>
      <c r="C61" s="21" t="s">
        <v>1134</v>
      </c>
      <c r="D61" s="24">
        <v>1510</v>
      </c>
      <c r="E61" s="22">
        <v>4165.2605342000006</v>
      </c>
      <c r="F61" s="23">
        <v>100.00000001195799</v>
      </c>
      <c r="G61" s="22">
        <v>4.165</v>
      </c>
    </row>
    <row r="62" spans="1:9" x14ac:dyDescent="0.2">
      <c r="A62" s="20" t="s">
        <v>32</v>
      </c>
      <c r="B62" s="20"/>
      <c r="C62" s="20"/>
      <c r="D62" s="20"/>
      <c r="E62" s="25">
        <f>SUM(E60:E61)</f>
        <v>4165.2605342000006</v>
      </c>
      <c r="F62" s="26">
        <f>SUM(F60:F61)</f>
        <v>100.00000001195799</v>
      </c>
      <c r="G62" s="25"/>
      <c r="H62" s="14"/>
      <c r="I62" s="14"/>
    </row>
    <row r="63" spans="1:9" x14ac:dyDescent="0.2">
      <c r="A63" s="21"/>
      <c r="B63" s="21"/>
      <c r="C63" s="21"/>
      <c r="D63" s="21"/>
      <c r="E63" s="22"/>
      <c r="F63" s="23"/>
      <c r="G63" s="22"/>
    </row>
    <row r="64" spans="1:9" x14ac:dyDescent="0.2">
      <c r="A64" s="20" t="s">
        <v>34</v>
      </c>
      <c r="B64" s="20"/>
      <c r="C64" s="20"/>
      <c r="D64" s="20"/>
      <c r="E64" s="25">
        <f>E62</f>
        <v>4165.2605342000006</v>
      </c>
      <c r="F64" s="26">
        <f>F62</f>
        <v>100.00000001195799</v>
      </c>
      <c r="G64" s="25"/>
      <c r="H64" s="14"/>
      <c r="I64" s="14"/>
    </row>
    <row r="65" spans="1:9" x14ac:dyDescent="0.2">
      <c r="A65" s="20"/>
      <c r="B65" s="20"/>
      <c r="C65" s="20"/>
      <c r="D65" s="20"/>
      <c r="E65" s="25"/>
      <c r="F65" s="26"/>
      <c r="G65" s="25"/>
      <c r="H65" s="14"/>
      <c r="I65" s="14"/>
    </row>
    <row r="66" spans="1:9" x14ac:dyDescent="0.2">
      <c r="A66" s="20" t="s">
        <v>36</v>
      </c>
      <c r="B66" s="20"/>
      <c r="C66" s="20"/>
      <c r="D66" s="20"/>
      <c r="E66" s="56">
        <v>0</v>
      </c>
      <c r="F66" s="56">
        <v>0</v>
      </c>
      <c r="G66" s="25"/>
      <c r="H66" s="14"/>
      <c r="I66" s="14"/>
    </row>
    <row r="67" spans="1:9" x14ac:dyDescent="0.2">
      <c r="A67" s="20"/>
      <c r="B67" s="20"/>
      <c r="C67" s="20"/>
      <c r="D67" s="20"/>
      <c r="E67" s="25"/>
      <c r="F67" s="26"/>
      <c r="G67" s="25"/>
      <c r="H67" s="14"/>
      <c r="I67" s="14"/>
    </row>
    <row r="68" spans="1:9" x14ac:dyDescent="0.2">
      <c r="A68" s="27" t="s">
        <v>35</v>
      </c>
      <c r="B68" s="27"/>
      <c r="C68" s="27"/>
      <c r="D68" s="27"/>
      <c r="E68" s="28">
        <v>4165.260509400001</v>
      </c>
      <c r="F68" s="29">
        <v>100</v>
      </c>
      <c r="G68" s="28"/>
      <c r="H68" s="14"/>
      <c r="I68" s="14"/>
    </row>
    <row r="70" spans="1:9" x14ac:dyDescent="0.2">
      <c r="A70" s="14" t="s">
        <v>37</v>
      </c>
    </row>
    <row r="71" spans="1:9" x14ac:dyDescent="0.2">
      <c r="A71" s="38" t="s">
        <v>1135</v>
      </c>
    </row>
    <row r="72" spans="1:9" x14ac:dyDescent="0.2">
      <c r="A72" s="98" t="s">
        <v>1136</v>
      </c>
      <c r="B72" s="98"/>
      <c r="C72" s="98"/>
      <c r="D72" s="98"/>
      <c r="E72" s="98"/>
      <c r="F72" s="98"/>
      <c r="G72" s="98"/>
    </row>
    <row r="74" spans="1:9" x14ac:dyDescent="0.2">
      <c r="A74" s="14" t="s">
        <v>38</v>
      </c>
    </row>
    <row r="75" spans="1:9" x14ac:dyDescent="0.2">
      <c r="A75" s="14" t="s">
        <v>39</v>
      </c>
    </row>
    <row r="76" spans="1:9" x14ac:dyDescent="0.2">
      <c r="A76" s="14" t="s">
        <v>40</v>
      </c>
      <c r="B76" s="14"/>
      <c r="C76" s="30" t="s">
        <v>42</v>
      </c>
      <c r="D76" s="14" t="s">
        <v>41</v>
      </c>
    </row>
    <row r="77" spans="1:9" x14ac:dyDescent="0.2">
      <c r="A77" s="7" t="s">
        <v>78</v>
      </c>
      <c r="C77" s="31">
        <v>0.33960000000000001</v>
      </c>
      <c r="D77" s="31">
        <v>0.3357</v>
      </c>
    </row>
    <row r="78" spans="1:9" s="10" customFormat="1" x14ac:dyDescent="0.2">
      <c r="A78" s="7" t="s">
        <v>83</v>
      </c>
      <c r="B78" s="7"/>
      <c r="C78" s="31">
        <v>0.15659999999999999</v>
      </c>
      <c r="D78" s="31">
        <v>0.15479999999999999</v>
      </c>
      <c r="F78" s="11"/>
      <c r="H78" s="7"/>
      <c r="I78" s="7"/>
    </row>
    <row r="79" spans="1:9" s="10" customFormat="1" x14ac:dyDescent="0.2">
      <c r="A79" s="7" t="s">
        <v>84</v>
      </c>
      <c r="B79" s="7"/>
      <c r="C79" s="31">
        <v>0.15379999999999999</v>
      </c>
      <c r="D79" s="31">
        <v>0.152</v>
      </c>
      <c r="F79" s="11"/>
      <c r="H79" s="7"/>
      <c r="I79" s="7"/>
    </row>
    <row r="80" spans="1:9" s="10" customFormat="1" x14ac:dyDescent="0.2">
      <c r="A80" s="7" t="s">
        <v>79</v>
      </c>
      <c r="B80" s="7"/>
      <c r="C80" s="31">
        <v>0.3473</v>
      </c>
      <c r="D80" s="31">
        <v>0.34329999999999999</v>
      </c>
      <c r="F80" s="11"/>
      <c r="H80" s="7"/>
      <c r="I80" s="7"/>
    </row>
    <row r="81" spans="1:9" s="10" customFormat="1" x14ac:dyDescent="0.2">
      <c r="A81" s="7" t="s">
        <v>85</v>
      </c>
      <c r="B81" s="7"/>
      <c r="C81" s="31">
        <v>0.16139999999999999</v>
      </c>
      <c r="D81" s="31">
        <v>0.1595</v>
      </c>
      <c r="F81" s="11"/>
      <c r="H81" s="7"/>
      <c r="I81" s="7"/>
    </row>
    <row r="82" spans="1:9" s="10" customFormat="1" x14ac:dyDescent="0.2">
      <c r="A82" s="7" t="s">
        <v>86</v>
      </c>
      <c r="B82" s="7"/>
      <c r="C82" s="31">
        <v>0.15859999999999999</v>
      </c>
      <c r="D82" s="31">
        <v>0.15679999999999999</v>
      </c>
      <c r="F82" s="11"/>
      <c r="H82" s="7"/>
      <c r="I82" s="7"/>
    </row>
    <row r="84" spans="1:9" s="10" customFormat="1" x14ac:dyDescent="0.2">
      <c r="A84" s="7" t="s">
        <v>43</v>
      </c>
      <c r="B84" s="7"/>
      <c r="C84" s="7"/>
      <c r="D84" s="7"/>
      <c r="F84" s="11"/>
      <c r="H84" s="7"/>
      <c r="I84" s="7"/>
    </row>
    <row r="86" spans="1:9" s="10" customFormat="1" x14ac:dyDescent="0.2">
      <c r="A86" s="14" t="s">
        <v>1196</v>
      </c>
      <c r="B86" s="7"/>
      <c r="C86" s="7"/>
      <c r="D86" s="30" t="s">
        <v>45</v>
      </c>
      <c r="F86" s="11"/>
      <c r="H86" s="7"/>
      <c r="I86" s="7"/>
    </row>
    <row r="87" spans="1:9" s="10" customFormat="1" x14ac:dyDescent="0.2">
      <c r="A87" s="7" t="s">
        <v>830</v>
      </c>
      <c r="B87" s="7"/>
      <c r="C87" s="7"/>
      <c r="D87" s="7"/>
      <c r="F87" s="11"/>
      <c r="H87" s="7"/>
      <c r="I87" s="7"/>
    </row>
    <row r="88" spans="1:9" s="10" customFormat="1" x14ac:dyDescent="0.2">
      <c r="A88" s="37" t="s">
        <v>831</v>
      </c>
      <c r="B88" s="7"/>
      <c r="C88" s="7"/>
      <c r="D88" s="7"/>
      <c r="F88" s="11"/>
      <c r="H88" s="7"/>
      <c r="I88" s="7"/>
    </row>
  </sheetData>
  <mergeCells count="8">
    <mergeCell ref="A56:G56"/>
    <mergeCell ref="A72:G72"/>
    <mergeCell ref="A1:G1"/>
    <mergeCell ref="A43:G43"/>
    <mergeCell ref="A45:G45"/>
    <mergeCell ref="A48:G48"/>
    <mergeCell ref="A52:G52"/>
    <mergeCell ref="A54:G54"/>
  </mergeCells>
  <conditionalFormatting sqref="F2:F3 F59:F65 F44 F46:F47 F57 F73:F65540 F8:F30 F6 F55 F67:F69 F49:F51 F53 F42">
    <cfRule type="cellIs" dxfId="16" priority="3" stopIfTrue="1" operator="between">
      <formula>0.009</formula>
      <formula>-0.009</formula>
    </cfRule>
  </conditionalFormatting>
  <conditionalFormatting sqref="F70:F71">
    <cfRule type="cellIs" dxfId="15" priority="2" stopIfTrue="1" operator="between">
      <formula>0.009</formula>
      <formula>-0.009</formula>
    </cfRule>
  </conditionalFormatting>
  <conditionalFormatting sqref="F31:F41">
    <cfRule type="cellIs" dxfId="14" priority="1" stopIfTrue="1" operator="between">
      <formula>0.009</formula>
      <formula>-0.009</formula>
    </cfRule>
  </conditionalFormatting>
  <hyperlinks>
    <hyperlink ref="A29" r:id="rId1" tooltip="https://www.franklintempletonindia.com/investor/reports" xr:uid="{00000000-0004-0000-2400-000000000000}"/>
    <hyperlink ref="A88" r:id="rId2" tooltip="https://www.franklintempletonindia.com/investor/reports" xr:uid="{00000000-0004-0000-2400-000001000000}"/>
    <hyperlink ref="A46" r:id="rId3" xr:uid="{00000000-0004-0000-2400-000002000000}"/>
  </hyperlinks>
  <pageMargins left="0.7" right="0.7" top="0.75" bottom="0.75" header="0.3" footer="0.3"/>
  <pageSetup paperSize="9" scale="48" orientation="portrait" r:id="rId4"/>
  <headerFooter>
    <oddFooter>&amp;C&amp;1#&amp;"Calibri"&amp;10&amp;K000000PUBLIC</oddFooter>
    <evenFooter>&amp;LPUBLIC</evenFooter>
    <firstFooter>&amp;LPUBLIC</firstFooter>
  </headerFooter>
  <colBreaks count="1" manualBreakCount="1">
    <brk id="7"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97"/>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58" style="7" bestFit="1" customWidth="1"/>
    <col min="3" max="4" width="15.42578125" style="7" bestFit="1" customWidth="1"/>
    <col min="5" max="5" width="23" style="10" customWidth="1"/>
    <col min="6" max="6" width="13.5703125" style="11" bestFit="1" customWidth="1"/>
    <col min="7" max="7" width="14.28515625" style="10" customWidth="1"/>
    <col min="8" max="16384" width="9.140625" style="7"/>
  </cols>
  <sheetData>
    <row r="1" spans="1:9" s="1" customFormat="1" ht="15" customHeight="1" x14ac:dyDescent="0.2">
      <c r="A1" s="86" t="s">
        <v>1149</v>
      </c>
      <c r="B1" s="87"/>
      <c r="C1" s="87"/>
      <c r="D1" s="87"/>
      <c r="E1" s="87"/>
      <c r="F1" s="87"/>
      <c r="G1" s="87"/>
    </row>
    <row r="2" spans="1:9" s="1" customFormat="1" ht="12" x14ac:dyDescent="0.2">
      <c r="A2" s="54" t="s">
        <v>1108</v>
      </c>
      <c r="E2" s="5"/>
      <c r="F2" s="9"/>
      <c r="G2" s="10"/>
    </row>
    <row r="3" spans="1:9" s="1" customFormat="1" ht="12" x14ac:dyDescent="0.2">
      <c r="A3" s="8" t="s">
        <v>7</v>
      </c>
      <c r="B3" s="2"/>
      <c r="C3" s="3"/>
      <c r="D3" s="3"/>
      <c r="E3" s="4"/>
      <c r="F3" s="9"/>
      <c r="G3" s="10"/>
    </row>
    <row r="4" spans="1:9" s="1" customFormat="1" ht="33.75" x14ac:dyDescent="0.2">
      <c r="A4" s="6" t="s">
        <v>2</v>
      </c>
      <c r="B4" s="6" t="s">
        <v>0</v>
      </c>
      <c r="C4" s="13" t="s">
        <v>850</v>
      </c>
      <c r="D4" s="13" t="s">
        <v>1</v>
      </c>
      <c r="E4" s="36" t="s">
        <v>6</v>
      </c>
      <c r="F4" s="12" t="s">
        <v>3</v>
      </c>
      <c r="G4" s="12" t="s">
        <v>5</v>
      </c>
    </row>
    <row r="5" spans="1:9" x14ac:dyDescent="0.2">
      <c r="A5" s="16" t="s">
        <v>30</v>
      </c>
      <c r="B5" s="17"/>
      <c r="C5" s="17"/>
      <c r="D5" s="17"/>
      <c r="E5" s="18"/>
      <c r="F5" s="19"/>
      <c r="G5" s="18"/>
    </row>
    <row r="6" spans="1:9" x14ac:dyDescent="0.2">
      <c r="A6" s="20" t="s">
        <v>31</v>
      </c>
      <c r="B6" s="21"/>
      <c r="C6" s="21"/>
      <c r="D6" s="21"/>
      <c r="E6" s="22"/>
      <c r="F6" s="23"/>
      <c r="G6" s="22"/>
    </row>
    <row r="7" spans="1:9" ht="33.75" x14ac:dyDescent="0.2">
      <c r="A7" s="21" t="s">
        <v>1150</v>
      </c>
      <c r="B7" s="21" t="s">
        <v>1151</v>
      </c>
      <c r="C7" s="46" t="s">
        <v>1152</v>
      </c>
      <c r="D7" s="24">
        <v>11135</v>
      </c>
      <c r="E7" s="22">
        <v>22454.7079901</v>
      </c>
      <c r="F7" s="23">
        <v>44.625742235827303</v>
      </c>
      <c r="G7" s="22">
        <v>10.953900000000001</v>
      </c>
    </row>
    <row r="8" spans="1:9" ht="33.75" x14ac:dyDescent="0.2">
      <c r="A8" s="21" t="s">
        <v>1153</v>
      </c>
      <c r="B8" s="21" t="s">
        <v>1154</v>
      </c>
      <c r="C8" s="46" t="s">
        <v>1152</v>
      </c>
      <c r="D8" s="24">
        <v>10675</v>
      </c>
      <c r="E8" s="22">
        <v>21579.2141849</v>
      </c>
      <c r="F8" s="23">
        <v>42.885814871946899</v>
      </c>
      <c r="G8" s="22">
        <v>10.895</v>
      </c>
    </row>
    <row r="9" spans="1:9" ht="33.75" x14ac:dyDescent="0.2">
      <c r="A9" s="21" t="s">
        <v>1155</v>
      </c>
      <c r="B9" s="21" t="s">
        <v>1156</v>
      </c>
      <c r="C9" s="46" t="s">
        <v>1152</v>
      </c>
      <c r="D9" s="24">
        <v>1717</v>
      </c>
      <c r="E9" s="22">
        <v>3451.8568940999999</v>
      </c>
      <c r="F9" s="23">
        <v>6.8601059545724299</v>
      </c>
      <c r="G9" s="22">
        <v>11.015000000000001</v>
      </c>
    </row>
    <row r="10" spans="1:9" x14ac:dyDescent="0.2">
      <c r="A10" s="20" t="s">
        <v>32</v>
      </c>
      <c r="B10" s="20"/>
      <c r="C10" s="20"/>
      <c r="D10" s="20"/>
      <c r="E10" s="25">
        <f>SUM(E6:E9)</f>
        <v>47485.779069099997</v>
      </c>
      <c r="F10" s="26">
        <f>SUM(F6:F9)</f>
        <v>94.371663062346627</v>
      </c>
      <c r="G10" s="25"/>
      <c r="H10" s="14"/>
      <c r="I10" s="14"/>
    </row>
    <row r="11" spans="1:9" x14ac:dyDescent="0.2">
      <c r="A11" s="21"/>
      <c r="B11" s="21"/>
      <c r="C11" s="21"/>
      <c r="D11" s="21"/>
      <c r="E11" s="22"/>
      <c r="F11" s="23"/>
      <c r="G11" s="22"/>
    </row>
    <row r="12" spans="1:9" x14ac:dyDescent="0.2">
      <c r="A12" s="20" t="s">
        <v>1114</v>
      </c>
      <c r="B12" s="21"/>
      <c r="C12" s="21"/>
      <c r="D12" s="21"/>
      <c r="E12" s="22"/>
      <c r="F12" s="23"/>
      <c r="G12" s="22"/>
    </row>
    <row r="13" spans="1:9" x14ac:dyDescent="0.2">
      <c r="A13" s="21" t="s">
        <v>1120</v>
      </c>
      <c r="B13" s="21" t="s">
        <v>1121</v>
      </c>
      <c r="C13" s="21" t="s">
        <v>1157</v>
      </c>
      <c r="D13" s="24">
        <v>1000</v>
      </c>
      <c r="E13" s="22">
        <v>0</v>
      </c>
      <c r="F13" s="22">
        <v>0</v>
      </c>
      <c r="G13" s="22">
        <v>0</v>
      </c>
    </row>
    <row r="14" spans="1:9" x14ac:dyDescent="0.2">
      <c r="A14" s="21" t="s">
        <v>1158</v>
      </c>
      <c r="B14" s="21" t="s">
        <v>1159</v>
      </c>
      <c r="C14" s="21" t="s">
        <v>1157</v>
      </c>
      <c r="D14" s="24">
        <v>350</v>
      </c>
      <c r="E14" s="22">
        <v>0</v>
      </c>
      <c r="F14" s="22">
        <v>0</v>
      </c>
      <c r="G14" s="22">
        <v>0</v>
      </c>
    </row>
    <row r="15" spans="1:9" x14ac:dyDescent="0.2">
      <c r="A15" s="21" t="s">
        <v>1160</v>
      </c>
      <c r="B15" s="21" t="s">
        <v>1161</v>
      </c>
      <c r="C15" s="21" t="s">
        <v>1157</v>
      </c>
      <c r="D15" s="24">
        <v>300</v>
      </c>
      <c r="E15" s="22">
        <v>0</v>
      </c>
      <c r="F15" s="22">
        <v>0</v>
      </c>
      <c r="G15" s="22">
        <v>0</v>
      </c>
    </row>
    <row r="16" spans="1:9" x14ac:dyDescent="0.2">
      <c r="A16" s="20" t="s">
        <v>32</v>
      </c>
      <c r="B16" s="20"/>
      <c r="C16" s="20"/>
      <c r="D16" s="20"/>
      <c r="E16" s="25">
        <f>SUM(E12:E15)</f>
        <v>0</v>
      </c>
      <c r="F16" s="25">
        <f>SUM(F12:F15)</f>
        <v>0</v>
      </c>
      <c r="G16" s="25"/>
      <c r="H16" s="14"/>
      <c r="I16" s="14"/>
    </row>
    <row r="17" spans="1:9" x14ac:dyDescent="0.2">
      <c r="A17" s="21"/>
      <c r="B17" s="21"/>
      <c r="C17" s="21"/>
      <c r="D17" s="21"/>
      <c r="E17" s="22"/>
      <c r="F17" s="23"/>
      <c r="G17" s="22"/>
    </row>
    <row r="18" spans="1:9" x14ac:dyDescent="0.2">
      <c r="A18" s="20" t="s">
        <v>33</v>
      </c>
      <c r="B18" s="21"/>
      <c r="C18" s="21"/>
      <c r="D18" s="21"/>
      <c r="E18" s="22"/>
      <c r="F18" s="23"/>
      <c r="G18" s="22"/>
    </row>
    <row r="19" spans="1:9" x14ac:dyDescent="0.2">
      <c r="A19" s="21" t="s">
        <v>1162</v>
      </c>
      <c r="B19" s="21" t="s">
        <v>1163</v>
      </c>
      <c r="C19" s="21" t="s">
        <v>1164</v>
      </c>
      <c r="D19" s="24">
        <v>44462.457999999999</v>
      </c>
      <c r="E19" s="22">
        <v>1574.1168500000001</v>
      </c>
      <c r="F19" s="23">
        <v>3.1283476422023901</v>
      </c>
      <c r="G19" s="22">
        <v>5.8813000000000004</v>
      </c>
    </row>
    <row r="20" spans="1:9" x14ac:dyDescent="0.2">
      <c r="A20" s="20" t="s">
        <v>32</v>
      </c>
      <c r="B20" s="20"/>
      <c r="C20" s="20"/>
      <c r="D20" s="20"/>
      <c r="E20" s="25">
        <f>SUM(E19:E19)</f>
        <v>1574.1168500000001</v>
      </c>
      <c r="F20" s="26">
        <f>SUM(F19:F19)</f>
        <v>3.1283476422023901</v>
      </c>
      <c r="G20" s="25"/>
      <c r="H20" s="14"/>
      <c r="I20" s="14"/>
    </row>
    <row r="21" spans="1:9" x14ac:dyDescent="0.2">
      <c r="A21" s="21"/>
      <c r="B21" s="21"/>
      <c r="C21" s="21"/>
      <c r="D21" s="21"/>
      <c r="E21" s="22"/>
      <c r="F21" s="23"/>
      <c r="G21" s="22"/>
    </row>
    <row r="22" spans="1:9" x14ac:dyDescent="0.2">
      <c r="A22" s="20" t="s">
        <v>34</v>
      </c>
      <c r="B22" s="20"/>
      <c r="C22" s="20"/>
      <c r="D22" s="20"/>
      <c r="E22" s="25">
        <f>E10+E16+E20</f>
        <v>49059.895919099996</v>
      </c>
      <c r="F22" s="26">
        <f>F10+F16+F20</f>
        <v>97.500010704549013</v>
      </c>
      <c r="G22" s="25"/>
      <c r="H22" s="14"/>
      <c r="I22" s="14"/>
    </row>
    <row r="23" spans="1:9" x14ac:dyDescent="0.2">
      <c r="A23" s="20"/>
      <c r="B23" s="20"/>
      <c r="C23" s="20"/>
      <c r="D23" s="20"/>
      <c r="E23" s="25"/>
      <c r="F23" s="26"/>
      <c r="G23" s="25"/>
      <c r="H23" s="14"/>
      <c r="I23" s="14"/>
    </row>
    <row r="24" spans="1:9" x14ac:dyDescent="0.2">
      <c r="A24" s="20" t="s">
        <v>36</v>
      </c>
      <c r="B24" s="20"/>
      <c r="C24" s="20"/>
      <c r="D24" s="20"/>
      <c r="E24" s="25">
        <f>E26-(E10+E16+E20)</f>
        <v>1257.9405248000039</v>
      </c>
      <c r="F24" s="26">
        <f>F26-(F10+F16+F20)</f>
        <v>2.4999892954509875</v>
      </c>
      <c r="G24" s="25"/>
      <c r="H24" s="14"/>
      <c r="I24" s="14"/>
    </row>
    <row r="25" spans="1:9" x14ac:dyDescent="0.2">
      <c r="A25" s="20"/>
      <c r="B25" s="20"/>
      <c r="C25" s="20"/>
      <c r="D25" s="20"/>
      <c r="E25" s="25"/>
      <c r="F25" s="26"/>
      <c r="G25" s="25"/>
      <c r="H25" s="14"/>
      <c r="I25" s="14"/>
    </row>
    <row r="26" spans="1:9" x14ac:dyDescent="0.2">
      <c r="A26" s="27" t="s">
        <v>35</v>
      </c>
      <c r="B26" s="27"/>
      <c r="C26" s="27"/>
      <c r="D26" s="27"/>
      <c r="E26" s="28">
        <v>50317.8364439</v>
      </c>
      <c r="F26" s="29">
        <v>100</v>
      </c>
      <c r="G26" s="28"/>
      <c r="H26" s="14"/>
      <c r="I26" s="14"/>
    </row>
    <row r="28" spans="1:9" x14ac:dyDescent="0.2">
      <c r="A28" s="14" t="s">
        <v>37</v>
      </c>
    </row>
    <row r="29" spans="1:9" x14ac:dyDescent="0.2">
      <c r="A29" s="14" t="s">
        <v>1122</v>
      </c>
    </row>
    <row r="31" spans="1:9" x14ac:dyDescent="0.2">
      <c r="A31" s="14" t="s">
        <v>38</v>
      </c>
    </row>
    <row r="32" spans="1:9" x14ac:dyDescent="0.2">
      <c r="A32" s="14" t="s">
        <v>39</v>
      </c>
    </row>
    <row r="33" spans="1:5" x14ac:dyDescent="0.2">
      <c r="A33" s="14" t="s">
        <v>40</v>
      </c>
      <c r="B33" s="14"/>
      <c r="C33" s="30" t="s">
        <v>42</v>
      </c>
      <c r="D33" s="14" t="s">
        <v>41</v>
      </c>
    </row>
    <row r="34" spans="1:5" x14ac:dyDescent="0.2">
      <c r="A34" s="7" t="s">
        <v>970</v>
      </c>
      <c r="C34" s="31">
        <v>4712.4502000000002</v>
      </c>
      <c r="D34" s="31">
        <v>4715.0207</v>
      </c>
    </row>
    <row r="35" spans="1:5" x14ac:dyDescent="0.2">
      <c r="A35" s="7" t="s">
        <v>1165</v>
      </c>
      <c r="C35" s="31">
        <v>1191.0449000000001</v>
      </c>
      <c r="D35" s="31">
        <v>1191.6946</v>
      </c>
    </row>
    <row r="36" spans="1:5" x14ac:dyDescent="0.2">
      <c r="A36" s="7" t="s">
        <v>972</v>
      </c>
      <c r="C36" s="31">
        <v>1314.9726000000001</v>
      </c>
      <c r="D36" s="31">
        <v>1315.6899000000001</v>
      </c>
    </row>
    <row r="37" spans="1:5" x14ac:dyDescent="0.2">
      <c r="A37" s="7" t="s">
        <v>973</v>
      </c>
      <c r="C37" s="31">
        <v>1367.9780000000001</v>
      </c>
      <c r="D37" s="31">
        <v>1368.7240999999999</v>
      </c>
    </row>
    <row r="38" spans="1:5" x14ac:dyDescent="0.2">
      <c r="A38" s="7" t="s">
        <v>1166</v>
      </c>
      <c r="C38" s="31">
        <v>3897.0073000000002</v>
      </c>
      <c r="D38" s="31">
        <v>3902.0338999999999</v>
      </c>
    </row>
    <row r="39" spans="1:5" x14ac:dyDescent="0.2">
      <c r="A39" s="7" t="s">
        <v>974</v>
      </c>
      <c r="C39" s="31">
        <v>4730.0757000000003</v>
      </c>
      <c r="D39" s="31">
        <v>4732.6558999999997</v>
      </c>
    </row>
    <row r="40" spans="1:5" x14ac:dyDescent="0.2">
      <c r="A40" s="7" t="s">
        <v>1167</v>
      </c>
      <c r="C40" s="31">
        <v>1135.0843</v>
      </c>
      <c r="D40" s="31">
        <v>1135.7035000000001</v>
      </c>
    </row>
    <row r="41" spans="1:5" x14ac:dyDescent="0.2">
      <c r="A41" s="7" t="s">
        <v>976</v>
      </c>
      <c r="C41" s="31">
        <v>1341.3719000000001</v>
      </c>
      <c r="D41" s="31">
        <v>1342.1034999999999</v>
      </c>
    </row>
    <row r="42" spans="1:5" x14ac:dyDescent="0.2">
      <c r="A42" s="7" t="s">
        <v>977</v>
      </c>
      <c r="C42" s="31">
        <v>1397.3364999999999</v>
      </c>
      <c r="D42" s="31">
        <v>1398.0987</v>
      </c>
    </row>
    <row r="44" spans="1:5" x14ac:dyDescent="0.2">
      <c r="A44" s="7" t="s">
        <v>43</v>
      </c>
    </row>
    <row r="46" spans="1:5" x14ac:dyDescent="0.2">
      <c r="A46" s="14" t="s">
        <v>44</v>
      </c>
      <c r="D46" s="30" t="s">
        <v>45</v>
      </c>
    </row>
    <row r="48" spans="1:5" x14ac:dyDescent="0.2">
      <c r="A48" s="14" t="s">
        <v>917</v>
      </c>
      <c r="D48" s="32">
        <v>2.0029984833488799</v>
      </c>
      <c r="E48" s="10" t="s">
        <v>46</v>
      </c>
    </row>
    <row r="50" spans="1:5" ht="15" customHeight="1" x14ac:dyDescent="0.2">
      <c r="A50" s="14" t="s">
        <v>829</v>
      </c>
      <c r="D50" s="30" t="s">
        <v>45</v>
      </c>
    </row>
    <row r="51" spans="1:5" x14ac:dyDescent="0.2">
      <c r="A51" s="7" t="s">
        <v>830</v>
      </c>
    </row>
    <row r="52" spans="1:5" x14ac:dyDescent="0.2">
      <c r="A52" s="37" t="s">
        <v>831</v>
      </c>
    </row>
    <row r="54" spans="1:5" x14ac:dyDescent="0.2">
      <c r="A54" s="14" t="s">
        <v>1205</v>
      </c>
    </row>
    <row r="56" spans="1:5" x14ac:dyDescent="0.2">
      <c r="A56" s="7" t="s">
        <v>1210</v>
      </c>
    </row>
    <row r="58" spans="1:5" ht="90" x14ac:dyDescent="0.2">
      <c r="A58" s="6" t="s">
        <v>2</v>
      </c>
      <c r="B58" s="65" t="s">
        <v>1211</v>
      </c>
      <c r="C58" s="66" t="s">
        <v>1212</v>
      </c>
      <c r="D58" s="66" t="s">
        <v>1213</v>
      </c>
      <c r="E58" s="66" t="s">
        <v>1214</v>
      </c>
    </row>
    <row r="59" spans="1:5" x14ac:dyDescent="0.2">
      <c r="A59" s="78" t="s">
        <v>1225</v>
      </c>
      <c r="B59" s="78" t="s">
        <v>1226</v>
      </c>
      <c r="C59" s="81">
        <v>0</v>
      </c>
      <c r="D59" s="82">
        <v>0</v>
      </c>
      <c r="E59" s="81">
        <v>3990.6652338569625</v>
      </c>
    </row>
    <row r="60" spans="1:5" x14ac:dyDescent="0.2">
      <c r="A60" s="78" t="s">
        <v>1239</v>
      </c>
      <c r="B60" s="78" t="s">
        <v>1240</v>
      </c>
      <c r="C60" s="81">
        <v>0</v>
      </c>
      <c r="D60" s="82">
        <v>0</v>
      </c>
      <c r="E60" s="81">
        <v>10435.050403625937</v>
      </c>
    </row>
    <row r="61" spans="1:5" x14ac:dyDescent="0.2">
      <c r="A61" s="78" t="s">
        <v>1206</v>
      </c>
      <c r="B61" s="78" t="s">
        <v>1243</v>
      </c>
      <c r="C61" s="81">
        <v>1250.9639999999999</v>
      </c>
      <c r="D61" s="82">
        <f>C61/E26</f>
        <v>2.4861243813507676E-2</v>
      </c>
      <c r="E61" s="81">
        <v>5251.4845213999997</v>
      </c>
    </row>
    <row r="62" spans="1:5" x14ac:dyDescent="0.2">
      <c r="A62" s="78" t="s">
        <v>1227</v>
      </c>
      <c r="B62" s="78" t="s">
        <v>1244</v>
      </c>
      <c r="C62" s="81">
        <v>0</v>
      </c>
      <c r="D62" s="82">
        <v>0</v>
      </c>
      <c r="E62" s="81">
        <v>715.06102477103832</v>
      </c>
    </row>
    <row r="63" spans="1:5" x14ac:dyDescent="0.2">
      <c r="A63" s="78" t="s">
        <v>1245</v>
      </c>
      <c r="B63" s="78" t="s">
        <v>1246</v>
      </c>
      <c r="C63" s="81">
        <v>0</v>
      </c>
      <c r="D63" s="82">
        <v>0</v>
      </c>
      <c r="E63" s="81">
        <v>876.74023073227909</v>
      </c>
    </row>
    <row r="64" spans="1:5" x14ac:dyDescent="0.2">
      <c r="A64" s="78" t="s">
        <v>1247</v>
      </c>
      <c r="B64" s="78" t="s">
        <v>1248</v>
      </c>
      <c r="C64" s="81">
        <v>0</v>
      </c>
      <c r="D64" s="82">
        <v>0</v>
      </c>
      <c r="E64" s="81">
        <f>2651.1967213+32.3335304464125</f>
        <v>2683.5302517464124</v>
      </c>
    </row>
    <row r="65" spans="1:7" x14ac:dyDescent="0.2">
      <c r="A65" s="78" t="s">
        <v>1160</v>
      </c>
      <c r="B65" s="78" t="s">
        <v>1284</v>
      </c>
      <c r="C65" s="81">
        <v>0</v>
      </c>
      <c r="D65" s="82">
        <v>0</v>
      </c>
      <c r="E65" s="81">
        <v>2818.3893438999999</v>
      </c>
    </row>
    <row r="66" spans="1:7" x14ac:dyDescent="0.2">
      <c r="A66" s="78" t="s">
        <v>1249</v>
      </c>
      <c r="B66" s="78" t="s">
        <v>1250</v>
      </c>
      <c r="C66" s="81">
        <v>0</v>
      </c>
      <c r="D66" s="82">
        <v>0</v>
      </c>
      <c r="E66" s="81">
        <v>1408.0150019098819</v>
      </c>
    </row>
    <row r="67" spans="1:7" x14ac:dyDescent="0.2">
      <c r="A67" s="78" t="s">
        <v>1231</v>
      </c>
      <c r="B67" s="78" t="s">
        <v>1251</v>
      </c>
      <c r="C67" s="81">
        <v>0</v>
      </c>
      <c r="D67" s="82">
        <v>0</v>
      </c>
      <c r="E67" s="81">
        <v>2854.4794756000001</v>
      </c>
    </row>
    <row r="68" spans="1:7" x14ac:dyDescent="0.2">
      <c r="A68" s="78" t="s">
        <v>1252</v>
      </c>
      <c r="B68" s="78" t="s">
        <v>1253</v>
      </c>
      <c r="C68" s="81">
        <v>0</v>
      </c>
      <c r="D68" s="82">
        <v>0</v>
      </c>
      <c r="E68" s="81">
        <f>4697.4385246+136.212328767123</f>
        <v>4833.6508533671231</v>
      </c>
    </row>
    <row r="69" spans="1:7" x14ac:dyDescent="0.2">
      <c r="A69" s="78" t="s">
        <v>1254</v>
      </c>
      <c r="B69" s="78" t="s">
        <v>1255</v>
      </c>
      <c r="C69" s="81">
        <v>0</v>
      </c>
      <c r="D69" s="82">
        <v>0</v>
      </c>
      <c r="E69" s="81">
        <f>6393.0669402+54.397047260274</f>
        <v>6447.4639874602744</v>
      </c>
    </row>
    <row r="70" spans="1:7" x14ac:dyDescent="0.2">
      <c r="A70" s="78" t="s">
        <v>1256</v>
      </c>
      <c r="B70" s="78" t="s">
        <v>1257</v>
      </c>
      <c r="C70" s="81">
        <v>0</v>
      </c>
      <c r="D70" s="82">
        <v>0</v>
      </c>
      <c r="E70" s="81">
        <v>2838.3193988999997</v>
      </c>
    </row>
    <row r="71" spans="1:7" x14ac:dyDescent="0.2">
      <c r="A71" s="78" t="s">
        <v>1258</v>
      </c>
      <c r="B71" s="78" t="s">
        <v>1259</v>
      </c>
      <c r="C71" s="81">
        <v>0</v>
      </c>
      <c r="D71" s="82">
        <v>0</v>
      </c>
      <c r="E71" s="81">
        <v>7203.0761283000002</v>
      </c>
    </row>
    <row r="72" spans="1:7" x14ac:dyDescent="0.2">
      <c r="A72" s="78" t="s">
        <v>1285</v>
      </c>
      <c r="B72" s="78" t="s">
        <v>1286</v>
      </c>
      <c r="C72" s="81">
        <v>0</v>
      </c>
      <c r="D72" s="82">
        <v>0</v>
      </c>
      <c r="E72" s="81">
        <v>10771.720039200001</v>
      </c>
    </row>
    <row r="73" spans="1:7" x14ac:dyDescent="0.2">
      <c r="A73" s="78" t="s">
        <v>1241</v>
      </c>
      <c r="B73" s="78" t="s">
        <v>1260</v>
      </c>
      <c r="C73" s="81">
        <v>0</v>
      </c>
      <c r="D73" s="82">
        <v>0</v>
      </c>
      <c r="E73" s="81">
        <v>280.2008966658845</v>
      </c>
    </row>
    <row r="74" spans="1:7" x14ac:dyDescent="0.2">
      <c r="A74" s="78" t="s">
        <v>1261</v>
      </c>
      <c r="B74" s="78" t="s">
        <v>1262</v>
      </c>
      <c r="C74" s="81">
        <v>0</v>
      </c>
      <c r="D74" s="82">
        <v>0</v>
      </c>
      <c r="E74" s="81">
        <v>7863.8510520922628</v>
      </c>
    </row>
    <row r="75" spans="1:7" ht="22.5" x14ac:dyDescent="0.2">
      <c r="A75" s="78" t="s">
        <v>1242</v>
      </c>
      <c r="B75" s="79" t="s">
        <v>1263</v>
      </c>
      <c r="C75" s="81">
        <v>0</v>
      </c>
      <c r="D75" s="82">
        <v>0</v>
      </c>
      <c r="E75" s="81">
        <v>16319.108903949174</v>
      </c>
    </row>
    <row r="76" spans="1:7" ht="15" x14ac:dyDescent="0.25">
      <c r="A76" s="53"/>
    </row>
    <row r="77" spans="1:7" x14ac:dyDescent="0.2">
      <c r="A77" s="40" t="s">
        <v>1235</v>
      </c>
    </row>
    <row r="78" spans="1:7" x14ac:dyDescent="0.2">
      <c r="A78" s="40" t="s">
        <v>1208</v>
      </c>
    </row>
    <row r="80" spans="1:7" ht="23.25" customHeight="1" x14ac:dyDescent="0.25">
      <c r="A80" s="94" t="s">
        <v>1264</v>
      </c>
      <c r="B80" s="95"/>
      <c r="C80" s="95"/>
      <c r="D80" s="95"/>
      <c r="E80" s="95"/>
      <c r="F80" s="95"/>
      <c r="G80" s="95"/>
    </row>
    <row r="82" spans="1:7" x14ac:dyDescent="0.2">
      <c r="A82" s="14" t="s">
        <v>1265</v>
      </c>
    </row>
    <row r="83" spans="1:7" x14ac:dyDescent="0.2">
      <c r="A83" s="37" t="s">
        <v>1057</v>
      </c>
    </row>
    <row r="85" spans="1:7" ht="69" customHeight="1" x14ac:dyDescent="0.25">
      <c r="A85" s="94" t="s">
        <v>1266</v>
      </c>
      <c r="B85" s="95"/>
      <c r="C85" s="95"/>
      <c r="D85" s="95"/>
      <c r="E85" s="95"/>
      <c r="F85" s="95"/>
      <c r="G85" s="95"/>
    </row>
    <row r="87" spans="1:7" ht="47.25" customHeight="1" x14ac:dyDescent="0.25">
      <c r="A87" s="94" t="s">
        <v>1267</v>
      </c>
      <c r="B87" s="95"/>
      <c r="C87" s="95"/>
      <c r="D87" s="95"/>
      <c r="E87" s="95"/>
      <c r="F87" s="95"/>
      <c r="G87" s="95"/>
    </row>
    <row r="88" spans="1:7" x14ac:dyDescent="0.2">
      <c r="A88" s="37" t="s">
        <v>1127</v>
      </c>
    </row>
    <row r="90" spans="1:7" ht="23.25" customHeight="1" x14ac:dyDescent="0.25">
      <c r="A90" s="94" t="s">
        <v>1268</v>
      </c>
      <c r="B90" s="95"/>
      <c r="C90" s="95"/>
      <c r="D90" s="95"/>
      <c r="E90" s="95"/>
      <c r="F90" s="95"/>
      <c r="G90" s="95"/>
    </row>
    <row r="92" spans="1:7" x14ac:dyDescent="0.2">
      <c r="A92" s="14" t="s">
        <v>1269</v>
      </c>
    </row>
    <row r="93" spans="1:7" x14ac:dyDescent="0.2">
      <c r="A93" s="14"/>
    </row>
    <row r="94" spans="1:7" x14ac:dyDescent="0.2">
      <c r="A94" s="38" t="s">
        <v>797</v>
      </c>
    </row>
    <row r="95" spans="1:7" x14ac:dyDescent="0.2">
      <c r="A95" s="39"/>
    </row>
    <row r="96" spans="1:7" x14ac:dyDescent="0.2">
      <c r="A96" s="40"/>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row r="103" spans="1:1" x14ac:dyDescent="0.2">
      <c r="A103" s="40"/>
    </row>
    <row r="104" spans="1:1" x14ac:dyDescent="0.2">
      <c r="A104" s="40"/>
    </row>
    <row r="105" spans="1:1" x14ac:dyDescent="0.2">
      <c r="A105" s="40"/>
    </row>
    <row r="106" spans="1:1" x14ac:dyDescent="0.2">
      <c r="A106" s="40"/>
    </row>
    <row r="107" spans="1:1" x14ac:dyDescent="0.2">
      <c r="A107" s="40"/>
    </row>
    <row r="108" spans="1:1" x14ac:dyDescent="0.2">
      <c r="A108" s="38" t="s">
        <v>1171</v>
      </c>
    </row>
    <row r="109" spans="1:1" x14ac:dyDescent="0.2">
      <c r="A109" s="40"/>
    </row>
    <row r="110" spans="1:1" x14ac:dyDescent="0.2">
      <c r="A110" s="38" t="s">
        <v>798</v>
      </c>
    </row>
    <row r="111" spans="1:1" x14ac:dyDescent="0.2">
      <c r="A111" s="40"/>
    </row>
    <row r="112" spans="1:1" x14ac:dyDescent="0.2">
      <c r="A112" s="40"/>
    </row>
    <row r="113" spans="1:7" x14ac:dyDescent="0.2">
      <c r="A113" s="40"/>
    </row>
    <row r="114" spans="1:7" x14ac:dyDescent="0.2">
      <c r="A114" s="40"/>
    </row>
    <row r="115" spans="1:7" x14ac:dyDescent="0.2">
      <c r="A115" s="40"/>
    </row>
    <row r="116" spans="1:7" x14ac:dyDescent="0.2">
      <c r="A116" s="40"/>
    </row>
    <row r="117" spans="1:7" x14ac:dyDescent="0.2">
      <c r="A117" s="40"/>
    </row>
    <row r="118" spans="1:7" x14ac:dyDescent="0.2">
      <c r="A118" s="40"/>
    </row>
    <row r="119" spans="1:7" x14ac:dyDescent="0.2">
      <c r="A119" s="40"/>
    </row>
    <row r="120" spans="1:7" x14ac:dyDescent="0.2">
      <c r="A120" s="40"/>
    </row>
    <row r="121" spans="1:7" x14ac:dyDescent="0.2">
      <c r="A121" s="40"/>
    </row>
    <row r="122" spans="1:7" x14ac:dyDescent="0.2">
      <c r="A122" s="40"/>
    </row>
    <row r="123" spans="1:7" x14ac:dyDescent="0.2">
      <c r="A123" s="14" t="s">
        <v>837</v>
      </c>
    </row>
    <row r="124" spans="1:7" x14ac:dyDescent="0.2">
      <c r="A124" s="14"/>
    </row>
    <row r="125" spans="1:7" s="1" customFormat="1" ht="15" x14ac:dyDescent="0.2">
      <c r="A125" s="86" t="s">
        <v>1172</v>
      </c>
      <c r="B125" s="87"/>
      <c r="C125" s="87"/>
      <c r="D125" s="87"/>
      <c r="E125" s="87"/>
      <c r="F125" s="87"/>
      <c r="G125" s="87"/>
    </row>
    <row r="126" spans="1:7" x14ac:dyDescent="0.2">
      <c r="A126" s="14" t="s">
        <v>7</v>
      </c>
    </row>
    <row r="127" spans="1:7" s="1" customFormat="1" ht="33.75" x14ac:dyDescent="0.2">
      <c r="A127" s="6" t="s">
        <v>2</v>
      </c>
      <c r="B127" s="6" t="s">
        <v>0</v>
      </c>
      <c r="C127" s="13" t="s">
        <v>850</v>
      </c>
      <c r="D127" s="13" t="s">
        <v>1</v>
      </c>
      <c r="E127" s="36" t="s">
        <v>6</v>
      </c>
      <c r="F127" s="12" t="s">
        <v>3</v>
      </c>
      <c r="G127" s="12" t="s">
        <v>5</v>
      </c>
    </row>
    <row r="128" spans="1:7" x14ac:dyDescent="0.2">
      <c r="A128" s="16" t="s">
        <v>30</v>
      </c>
      <c r="B128" s="17"/>
      <c r="C128" s="17"/>
      <c r="D128" s="17"/>
      <c r="E128" s="18"/>
      <c r="F128" s="19"/>
      <c r="G128" s="18"/>
    </row>
    <row r="129" spans="1:9" x14ac:dyDescent="0.2">
      <c r="A129" s="20" t="s">
        <v>31</v>
      </c>
      <c r="B129" s="21"/>
      <c r="C129" s="21"/>
      <c r="D129" s="21"/>
      <c r="E129" s="22"/>
      <c r="F129" s="23"/>
      <c r="G129" s="22"/>
    </row>
    <row r="130" spans="1:9" x14ac:dyDescent="0.2">
      <c r="A130" s="21" t="s">
        <v>1132</v>
      </c>
      <c r="B130" s="21" t="s">
        <v>1133</v>
      </c>
      <c r="C130" s="21" t="s">
        <v>1134</v>
      </c>
      <c r="D130" s="24">
        <v>5230</v>
      </c>
      <c r="E130" s="22">
        <v>14426.6970822</v>
      </c>
      <c r="F130" s="23">
        <v>99.999999446165702</v>
      </c>
      <c r="G130" s="22">
        <v>4.165</v>
      </c>
    </row>
    <row r="131" spans="1:9" x14ac:dyDescent="0.2">
      <c r="A131" s="20" t="s">
        <v>32</v>
      </c>
      <c r="B131" s="20"/>
      <c r="C131" s="20"/>
      <c r="D131" s="20"/>
      <c r="E131" s="25">
        <f>SUM(E129:E130)</f>
        <v>14426.6970822</v>
      </c>
      <c r="F131" s="26">
        <f>SUM(F129:F130)</f>
        <v>99.999999446165702</v>
      </c>
      <c r="G131" s="25"/>
      <c r="H131" s="14"/>
      <c r="I131" s="14"/>
    </row>
    <row r="132" spans="1:9" x14ac:dyDescent="0.2">
      <c r="A132" s="21"/>
      <c r="B132" s="21"/>
      <c r="C132" s="21"/>
      <c r="D132" s="21"/>
      <c r="E132" s="22"/>
      <c r="F132" s="23"/>
      <c r="G132" s="22"/>
    </row>
    <row r="133" spans="1:9" x14ac:dyDescent="0.2">
      <c r="A133" s="20" t="s">
        <v>34</v>
      </c>
      <c r="B133" s="20"/>
      <c r="C133" s="20"/>
      <c r="D133" s="20"/>
      <c r="E133" s="25">
        <f>E131</f>
        <v>14426.6970822</v>
      </c>
      <c r="F133" s="26">
        <f>F131</f>
        <v>99.999999446165702</v>
      </c>
      <c r="G133" s="25"/>
      <c r="H133" s="14"/>
      <c r="I133" s="14"/>
    </row>
    <row r="134" spans="1:9" x14ac:dyDescent="0.2">
      <c r="A134" s="20"/>
      <c r="B134" s="20"/>
      <c r="C134" s="20"/>
      <c r="D134" s="20"/>
      <c r="E134" s="25"/>
      <c r="F134" s="26"/>
      <c r="G134" s="25"/>
      <c r="H134" s="14"/>
      <c r="I134" s="14"/>
    </row>
    <row r="135" spans="1:9" x14ac:dyDescent="0.2">
      <c r="A135" s="20" t="s">
        <v>36</v>
      </c>
      <c r="B135" s="20"/>
      <c r="C135" s="20"/>
      <c r="D135" s="20"/>
      <c r="E135" s="25">
        <f>E137-(E131)</f>
        <v>7.989999903657008E-5</v>
      </c>
      <c r="F135" s="26">
        <f>F137-(F131)</f>
        <v>5.5383429753419477E-7</v>
      </c>
      <c r="G135" s="25"/>
      <c r="H135" s="14"/>
      <c r="I135" s="14"/>
    </row>
    <row r="136" spans="1:9" x14ac:dyDescent="0.2">
      <c r="A136" s="20"/>
      <c r="B136" s="20"/>
      <c r="C136" s="20"/>
      <c r="D136" s="20"/>
      <c r="E136" s="25"/>
      <c r="F136" s="26"/>
      <c r="G136" s="25"/>
      <c r="H136" s="14"/>
      <c r="I136" s="14"/>
    </row>
    <row r="137" spans="1:9" x14ac:dyDescent="0.2">
      <c r="A137" s="27" t="s">
        <v>35</v>
      </c>
      <c r="B137" s="27"/>
      <c r="C137" s="27"/>
      <c r="D137" s="27"/>
      <c r="E137" s="28">
        <v>14426.697162099999</v>
      </c>
      <c r="F137" s="29">
        <v>100</v>
      </c>
      <c r="G137" s="28"/>
      <c r="H137" s="14"/>
      <c r="I137" s="14"/>
    </row>
    <row r="139" spans="1:9" x14ac:dyDescent="0.2">
      <c r="A139" s="14" t="s">
        <v>37</v>
      </c>
    </row>
    <row r="140" spans="1:9" x14ac:dyDescent="0.2">
      <c r="A140" s="38" t="s">
        <v>1135</v>
      </c>
    </row>
    <row r="141" spans="1:9" x14ac:dyDescent="0.2">
      <c r="A141" s="98" t="s">
        <v>1136</v>
      </c>
      <c r="B141" s="98"/>
      <c r="C141" s="98"/>
      <c r="D141" s="98"/>
      <c r="E141" s="98"/>
      <c r="F141" s="98"/>
      <c r="G141" s="98"/>
    </row>
    <row r="143" spans="1:9" x14ac:dyDescent="0.2">
      <c r="A143" s="14" t="s">
        <v>38</v>
      </c>
    </row>
    <row r="144" spans="1:9" x14ac:dyDescent="0.2">
      <c r="A144" s="14" t="s">
        <v>39</v>
      </c>
    </row>
    <row r="145" spans="1:4" x14ac:dyDescent="0.2">
      <c r="A145" s="14" t="s">
        <v>40</v>
      </c>
      <c r="B145" s="14"/>
      <c r="C145" s="30" t="s">
        <v>42</v>
      </c>
      <c r="D145" s="14" t="s">
        <v>41</v>
      </c>
    </row>
    <row r="146" spans="1:4" x14ac:dyDescent="0.2">
      <c r="A146" s="7" t="s">
        <v>970</v>
      </c>
      <c r="C146" s="31">
        <v>87.856800000000007</v>
      </c>
      <c r="D146" s="31">
        <v>86.839399999999998</v>
      </c>
    </row>
    <row r="147" spans="1:4" x14ac:dyDescent="0.2">
      <c r="A147" s="7" t="s">
        <v>1165</v>
      </c>
      <c r="C147" s="31">
        <v>22.556000000000001</v>
      </c>
      <c r="D147" s="31">
        <v>22.294799999999999</v>
      </c>
    </row>
    <row r="148" spans="1:4" x14ac:dyDescent="0.2">
      <c r="A148" s="7" t="s">
        <v>972</v>
      </c>
      <c r="C148" s="31">
        <v>25.154699999999998</v>
      </c>
      <c r="D148" s="31">
        <v>24.863399999999999</v>
      </c>
    </row>
    <row r="149" spans="1:4" x14ac:dyDescent="0.2">
      <c r="A149" s="7" t="s">
        <v>973</v>
      </c>
      <c r="C149" s="31">
        <v>26.020099999999999</v>
      </c>
      <c r="D149" s="31">
        <v>25.718800000000002</v>
      </c>
    </row>
    <row r="150" spans="1:4" x14ac:dyDescent="0.2">
      <c r="A150" s="7" t="s">
        <v>1166</v>
      </c>
      <c r="C150" s="31">
        <v>72.715599999999995</v>
      </c>
      <c r="D150" s="31">
        <v>71.873599999999996</v>
      </c>
    </row>
    <row r="151" spans="1:4" x14ac:dyDescent="0.2">
      <c r="A151" s="7" t="s">
        <v>974</v>
      </c>
      <c r="C151" s="31">
        <v>92.788499999999999</v>
      </c>
      <c r="D151" s="31">
        <v>91.713999999999999</v>
      </c>
    </row>
    <row r="152" spans="1:4" x14ac:dyDescent="0.2">
      <c r="A152" s="7" t="s">
        <v>1167</v>
      </c>
      <c r="C152" s="31">
        <v>22.635899999999999</v>
      </c>
      <c r="D152" s="31">
        <v>22.373799999999999</v>
      </c>
    </row>
    <row r="153" spans="1:4" x14ac:dyDescent="0.2">
      <c r="A153" s="7" t="s">
        <v>976</v>
      </c>
      <c r="C153" s="31">
        <v>26.953700000000001</v>
      </c>
      <c r="D153" s="31">
        <v>26.6416</v>
      </c>
    </row>
    <row r="154" spans="1:4" x14ac:dyDescent="0.2">
      <c r="A154" s="7" t="s">
        <v>977</v>
      </c>
      <c r="C154" s="31">
        <v>27.95</v>
      </c>
      <c r="D154" s="31">
        <v>27.626300000000001</v>
      </c>
    </row>
    <row r="156" spans="1:4" x14ac:dyDescent="0.2">
      <c r="A156" s="7" t="s">
        <v>43</v>
      </c>
    </row>
    <row r="158" spans="1:4" x14ac:dyDescent="0.2">
      <c r="A158" s="14" t="s">
        <v>1196</v>
      </c>
      <c r="D158" s="30" t="s">
        <v>45</v>
      </c>
    </row>
    <row r="159" spans="1:4" x14ac:dyDescent="0.2">
      <c r="A159" s="7" t="s">
        <v>830</v>
      </c>
    </row>
    <row r="160" spans="1:4" x14ac:dyDescent="0.2">
      <c r="A160" s="37" t="s">
        <v>831</v>
      </c>
    </row>
    <row r="162" spans="1:9" s="1" customFormat="1" ht="15" x14ac:dyDescent="0.2">
      <c r="A162" s="86" t="s">
        <v>1173</v>
      </c>
      <c r="B162" s="87"/>
      <c r="C162" s="87"/>
      <c r="D162" s="87"/>
      <c r="E162" s="87"/>
      <c r="F162" s="87"/>
      <c r="G162" s="87"/>
    </row>
    <row r="163" spans="1:9" x14ac:dyDescent="0.2">
      <c r="A163" s="14" t="s">
        <v>7</v>
      </c>
    </row>
    <row r="164" spans="1:9" s="1" customFormat="1" ht="33.75" x14ac:dyDescent="0.2">
      <c r="A164" s="6" t="s">
        <v>2</v>
      </c>
      <c r="B164" s="6" t="s">
        <v>0</v>
      </c>
      <c r="C164" s="13" t="s">
        <v>850</v>
      </c>
      <c r="D164" s="13" t="s">
        <v>1</v>
      </c>
      <c r="E164" s="36" t="s">
        <v>6</v>
      </c>
      <c r="F164" s="12" t="s">
        <v>3</v>
      </c>
      <c r="G164" s="12" t="s">
        <v>5</v>
      </c>
    </row>
    <row r="165" spans="1:9" x14ac:dyDescent="0.2">
      <c r="A165" s="16" t="s">
        <v>30</v>
      </c>
      <c r="B165" s="17"/>
      <c r="C165" s="17"/>
      <c r="D165" s="17"/>
      <c r="E165" s="18"/>
      <c r="F165" s="19"/>
      <c r="G165" s="18"/>
    </row>
    <row r="166" spans="1:9" x14ac:dyDescent="0.2">
      <c r="A166" s="20" t="s">
        <v>31</v>
      </c>
      <c r="B166" s="21"/>
      <c r="C166" s="21"/>
      <c r="D166" s="21"/>
      <c r="E166" s="22"/>
      <c r="F166" s="23"/>
      <c r="G166" s="22"/>
    </row>
    <row r="167" spans="1:9" ht="22.5" x14ac:dyDescent="0.2">
      <c r="A167" s="21" t="s">
        <v>1138</v>
      </c>
      <c r="B167" s="21" t="s">
        <v>1139</v>
      </c>
      <c r="C167" s="46" t="s">
        <v>1140</v>
      </c>
      <c r="D167" s="24">
        <v>3523</v>
      </c>
      <c r="E167" s="22">
        <v>0</v>
      </c>
      <c r="F167" s="23">
        <v>100</v>
      </c>
      <c r="G167" s="22">
        <v>0</v>
      </c>
    </row>
    <row r="168" spans="1:9" x14ac:dyDescent="0.2">
      <c r="A168" s="20" t="s">
        <v>32</v>
      </c>
      <c r="B168" s="20"/>
      <c r="C168" s="20"/>
      <c r="D168" s="20"/>
      <c r="E168" s="25">
        <v>0</v>
      </c>
      <c r="F168" s="26">
        <v>100</v>
      </c>
      <c r="G168" s="25"/>
      <c r="H168" s="14"/>
      <c r="I168" s="14"/>
    </row>
    <row r="169" spans="1:9" x14ac:dyDescent="0.2">
      <c r="A169" s="21"/>
      <c r="B169" s="21"/>
      <c r="C169" s="21"/>
      <c r="D169" s="21"/>
      <c r="E169" s="22"/>
      <c r="F169" s="23"/>
      <c r="G169" s="22"/>
    </row>
    <row r="170" spans="1:9" x14ac:dyDescent="0.2">
      <c r="A170" s="20" t="s">
        <v>34</v>
      </c>
      <c r="B170" s="20"/>
      <c r="C170" s="20"/>
      <c r="D170" s="20"/>
      <c r="E170" s="25">
        <v>0</v>
      </c>
      <c r="F170" s="26">
        <v>100</v>
      </c>
      <c r="G170" s="25"/>
      <c r="H170" s="14"/>
      <c r="I170" s="14"/>
    </row>
    <row r="171" spans="1:9" x14ac:dyDescent="0.2">
      <c r="A171" s="20"/>
      <c r="B171" s="20"/>
      <c r="C171" s="20"/>
      <c r="D171" s="20"/>
      <c r="E171" s="25"/>
      <c r="F171" s="26"/>
      <c r="G171" s="25"/>
      <c r="H171" s="14"/>
      <c r="I171" s="14"/>
    </row>
    <row r="172" spans="1:9" x14ac:dyDescent="0.2">
      <c r="A172" s="20" t="s">
        <v>36</v>
      </c>
      <c r="B172" s="20"/>
      <c r="C172" s="20"/>
      <c r="D172" s="20"/>
      <c r="E172" s="25">
        <v>8.9999999999999996E-7</v>
      </c>
      <c r="F172" s="26">
        <v>0</v>
      </c>
      <c r="G172" s="25"/>
      <c r="H172" s="14"/>
      <c r="I172" s="14"/>
    </row>
    <row r="173" spans="1:9" x14ac:dyDescent="0.2">
      <c r="A173" s="20"/>
      <c r="B173" s="20"/>
      <c r="C173" s="20"/>
      <c r="D173" s="20"/>
      <c r="E173" s="25"/>
      <c r="F173" s="26"/>
      <c r="G173" s="25"/>
      <c r="H173" s="14"/>
      <c r="I173" s="14"/>
    </row>
    <row r="174" spans="1:9" x14ac:dyDescent="0.2">
      <c r="A174" s="27" t="s">
        <v>35</v>
      </c>
      <c r="B174" s="27"/>
      <c r="C174" s="27"/>
      <c r="D174" s="27"/>
      <c r="E174" s="28">
        <v>8.9999999999999996E-7</v>
      </c>
      <c r="F174" s="29">
        <v>100</v>
      </c>
      <c r="G174" s="28"/>
      <c r="H174" s="14"/>
      <c r="I174" s="14"/>
    </row>
    <row r="176" spans="1:9" x14ac:dyDescent="0.2">
      <c r="A176" s="14" t="s">
        <v>37</v>
      </c>
    </row>
    <row r="177" spans="1:9" x14ac:dyDescent="0.2">
      <c r="A177" s="38" t="s">
        <v>1135</v>
      </c>
    </row>
    <row r="178" spans="1:9" ht="25.5" customHeight="1" x14ac:dyDescent="0.25">
      <c r="A178" s="90" t="s">
        <v>1141</v>
      </c>
      <c r="B178" s="91"/>
      <c r="C178" s="91"/>
      <c r="D178" s="91"/>
      <c r="E178" s="91"/>
      <c r="F178" s="91"/>
      <c r="G178" s="91"/>
    </row>
    <row r="180" spans="1:9" x14ac:dyDescent="0.2">
      <c r="A180" s="14" t="s">
        <v>38</v>
      </c>
    </row>
    <row r="181" spans="1:9" x14ac:dyDescent="0.2">
      <c r="A181" s="14" t="s">
        <v>39</v>
      </c>
    </row>
    <row r="182" spans="1:9" x14ac:dyDescent="0.2">
      <c r="A182" s="14" t="s">
        <v>40</v>
      </c>
      <c r="B182" s="14"/>
      <c r="C182" s="30" t="s">
        <v>42</v>
      </c>
      <c r="D182" s="14" t="s">
        <v>41</v>
      </c>
    </row>
    <row r="183" spans="1:9" x14ac:dyDescent="0.2">
      <c r="A183" s="7" t="s">
        <v>970</v>
      </c>
      <c r="C183" s="31">
        <v>0</v>
      </c>
      <c r="D183" s="31">
        <v>0</v>
      </c>
    </row>
    <row r="184" spans="1:9" x14ac:dyDescent="0.2">
      <c r="A184" s="7" t="s">
        <v>1165</v>
      </c>
      <c r="C184" s="31">
        <v>0</v>
      </c>
      <c r="D184" s="31">
        <v>0</v>
      </c>
    </row>
    <row r="185" spans="1:9" s="10" customFormat="1" x14ac:dyDescent="0.2">
      <c r="A185" s="7" t="s">
        <v>972</v>
      </c>
      <c r="B185" s="7"/>
      <c r="C185" s="31">
        <v>0</v>
      </c>
      <c r="D185" s="31">
        <v>0</v>
      </c>
      <c r="F185" s="11"/>
      <c r="H185" s="7"/>
      <c r="I185" s="7"/>
    </row>
    <row r="186" spans="1:9" s="10" customFormat="1" x14ac:dyDescent="0.2">
      <c r="A186" s="7" t="s">
        <v>973</v>
      </c>
      <c r="B186" s="7"/>
      <c r="C186" s="31">
        <v>0</v>
      </c>
      <c r="D186" s="31">
        <v>0</v>
      </c>
      <c r="F186" s="11"/>
      <c r="H186" s="7"/>
      <c r="I186" s="7"/>
    </row>
    <row r="187" spans="1:9" s="10" customFormat="1" x14ac:dyDescent="0.2">
      <c r="A187" s="7" t="s">
        <v>1166</v>
      </c>
      <c r="B187" s="7"/>
      <c r="C187" s="31">
        <v>0</v>
      </c>
      <c r="D187" s="31">
        <v>0</v>
      </c>
      <c r="F187" s="11"/>
      <c r="H187" s="7"/>
      <c r="I187" s="7"/>
    </row>
    <row r="188" spans="1:9" s="10" customFormat="1" x14ac:dyDescent="0.2">
      <c r="A188" s="7" t="s">
        <v>974</v>
      </c>
      <c r="B188" s="7"/>
      <c r="C188" s="31">
        <v>0</v>
      </c>
      <c r="D188" s="31">
        <v>0</v>
      </c>
      <c r="F188" s="11"/>
      <c r="H188" s="7"/>
      <c r="I188" s="7"/>
    </row>
    <row r="189" spans="1:9" s="10" customFormat="1" x14ac:dyDescent="0.2">
      <c r="A189" s="7" t="s">
        <v>1167</v>
      </c>
      <c r="B189" s="7"/>
      <c r="C189" s="31">
        <v>0</v>
      </c>
      <c r="D189" s="31">
        <v>0</v>
      </c>
      <c r="F189" s="11"/>
      <c r="H189" s="7"/>
      <c r="I189" s="7"/>
    </row>
    <row r="190" spans="1:9" s="10" customFormat="1" x14ac:dyDescent="0.2">
      <c r="A190" s="7" t="s">
        <v>976</v>
      </c>
      <c r="B190" s="7"/>
      <c r="C190" s="31">
        <v>0</v>
      </c>
      <c r="D190" s="31">
        <v>0</v>
      </c>
      <c r="F190" s="11"/>
      <c r="H190" s="7"/>
      <c r="I190" s="7"/>
    </row>
    <row r="191" spans="1:9" s="10" customFormat="1" x14ac:dyDescent="0.2">
      <c r="A191" s="7" t="s">
        <v>977</v>
      </c>
      <c r="B191" s="7"/>
      <c r="C191" s="31">
        <v>0</v>
      </c>
      <c r="D191" s="31">
        <v>0</v>
      </c>
      <c r="F191" s="11"/>
      <c r="H191" s="7"/>
      <c r="I191" s="7"/>
    </row>
    <row r="193" spans="1:9" s="10" customFormat="1" x14ac:dyDescent="0.2">
      <c r="A193" s="7" t="s">
        <v>43</v>
      </c>
      <c r="B193" s="7"/>
      <c r="C193" s="7"/>
      <c r="D193" s="7"/>
      <c r="F193" s="11"/>
      <c r="H193" s="7"/>
      <c r="I193" s="7"/>
    </row>
    <row r="195" spans="1:9" s="10" customFormat="1" x14ac:dyDescent="0.2">
      <c r="A195" s="14" t="s">
        <v>1196</v>
      </c>
      <c r="B195" s="7"/>
      <c r="C195" s="7"/>
      <c r="D195" s="30" t="s">
        <v>45</v>
      </c>
      <c r="F195" s="11"/>
      <c r="H195" s="7"/>
      <c r="I195" s="7"/>
    </row>
    <row r="196" spans="1:9" s="10" customFormat="1" x14ac:dyDescent="0.2">
      <c r="A196" s="7" t="s">
        <v>830</v>
      </c>
      <c r="B196" s="7"/>
      <c r="C196" s="7"/>
      <c r="D196" s="7"/>
      <c r="F196" s="11"/>
      <c r="H196" s="7"/>
      <c r="I196" s="7"/>
    </row>
    <row r="197" spans="1:9" s="10" customFormat="1" x14ac:dyDescent="0.2">
      <c r="A197" s="37" t="s">
        <v>831</v>
      </c>
      <c r="B197" s="7"/>
      <c r="C197" s="7"/>
      <c r="D197" s="7"/>
      <c r="F197" s="11"/>
      <c r="H197" s="7"/>
      <c r="I197" s="7"/>
    </row>
  </sheetData>
  <mergeCells count="9">
    <mergeCell ref="A141:G141"/>
    <mergeCell ref="A162:G162"/>
    <mergeCell ref="A178:G178"/>
    <mergeCell ref="A1:G1"/>
    <mergeCell ref="A80:G80"/>
    <mergeCell ref="A85:G85"/>
    <mergeCell ref="A87:G87"/>
    <mergeCell ref="A90:G90"/>
    <mergeCell ref="A125:G125"/>
  </mergeCells>
  <conditionalFormatting sqref="F2:F3 F5:F12 F128:F138 F165:F171 F81:F84 F86 F88:F89 F126 F142:F161 F163 F173:F175 F179:F65586 F91:F124 F17:F79">
    <cfRule type="cellIs" dxfId="13" priority="4" stopIfTrue="1" operator="between">
      <formula>0.009</formula>
      <formula>-0.009</formula>
    </cfRule>
  </conditionalFormatting>
  <conditionalFormatting sqref="F139:F140">
    <cfRule type="cellIs" dxfId="12" priority="3" stopIfTrue="1" operator="between">
      <formula>0.009</formula>
      <formula>-0.009</formula>
    </cfRule>
  </conditionalFormatting>
  <conditionalFormatting sqref="F176">
    <cfRule type="cellIs" dxfId="11" priority="2" stopIfTrue="1" operator="between">
      <formula>0.009</formula>
      <formula>-0.009</formula>
    </cfRule>
  </conditionalFormatting>
  <conditionalFormatting sqref="F177">
    <cfRule type="cellIs" dxfId="10" priority="1" stopIfTrue="1" operator="between">
      <formula>0.009</formula>
      <formula>-0.009</formula>
    </cfRule>
  </conditionalFormatting>
  <hyperlinks>
    <hyperlink ref="A52" r:id="rId1" tooltip="https://www.franklintempletonindia.com/investor/reports" xr:uid="{00000000-0004-0000-2500-000000000000}"/>
    <hyperlink ref="A83" r:id="rId2" tooltip="https://www.franklintempletonindia.com/download/en-in/latest%20updates/189ea834-ae3f-48eb-9d73-a9cc9cd9317e/franklin-templeton-update-on-reliance-broadcast-july-23-2020-kcg9m1gq-en-in.pdf" xr:uid="{00000000-0004-0000-2500-000001000000}"/>
    <hyperlink ref="A88" r:id="rId3" tooltip="https://www.franklintempletonindia.com/download/en-in/valuation-policy/a0e293eb-f28b-4edc-9535-c7d9e7321ddc/fair_valuation_reliance_big_reliance_infra_november_4_2020-kgox4tdb-en-in.pdf" xr:uid="{00000000-0004-0000-2500-000002000000}"/>
    <hyperlink ref="A160" r:id="rId4" tooltip="https://www.franklintempletonindia.com/investor/reports" xr:uid="{00000000-0004-0000-2500-000003000000}"/>
    <hyperlink ref="A197" r:id="rId5" tooltip="https://www.franklintempletonindia.com/investor/reports" xr:uid="{00000000-0004-0000-2500-000004000000}"/>
  </hyperlinks>
  <pageMargins left="0.7" right="0.7" top="0.75" bottom="0.75" header="0.3" footer="0.3"/>
  <pageSetup paperSize="9" scale="49" orientation="portrait" r:id="rId6"/>
  <headerFooter>
    <oddFooter>&amp;C&amp;1#&amp;"Calibri"&amp;10&amp;K000000PUBLIC</oddFooter>
    <evenFooter>&amp;LPUBLIC</evenFooter>
    <firstFooter>&amp;LPUBLIC</firstFooter>
  </headerFooter>
  <colBreaks count="1" manualBreakCount="1">
    <brk id="7" max="1048575" man="1"/>
  </colBreaks>
  <drawing r:id="rId7"/>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40"/>
  <sheetViews>
    <sheetView showGridLines="0" view="pageBreakPreview" zoomScaleNormal="100" zoomScaleSheetLayoutView="100" workbookViewId="0">
      <selection sqref="A1:G1"/>
    </sheetView>
  </sheetViews>
  <sheetFormatPr defaultColWidth="9.140625" defaultRowHeight="11.25" x14ac:dyDescent="0.2"/>
  <cols>
    <col min="1" max="1" width="31.7109375" style="7" bestFit="1" customWidth="1"/>
    <col min="2" max="2" width="73" style="7" customWidth="1"/>
    <col min="3" max="3" width="15.140625" style="7" bestFit="1" customWidth="1"/>
    <col min="4" max="4" width="14.7109375" style="7" bestFit="1" customWidth="1"/>
    <col min="5" max="5" width="22.85546875" style="10" customWidth="1"/>
    <col min="6" max="6" width="13.5703125" style="11" bestFit="1" customWidth="1"/>
    <col min="7" max="7" width="14.28515625" style="10" customWidth="1"/>
    <col min="8" max="16384" width="9.140625" style="7"/>
  </cols>
  <sheetData>
    <row r="1" spans="1:9" s="1" customFormat="1" ht="15" customHeight="1" x14ac:dyDescent="0.2">
      <c r="A1" s="86" t="s">
        <v>1174</v>
      </c>
      <c r="B1" s="87"/>
      <c r="C1" s="87"/>
      <c r="D1" s="87"/>
      <c r="E1" s="87"/>
      <c r="F1" s="87"/>
      <c r="G1" s="87"/>
    </row>
    <row r="2" spans="1:9" s="1" customFormat="1" ht="12" x14ac:dyDescent="0.2">
      <c r="A2" s="54" t="s">
        <v>1108</v>
      </c>
      <c r="E2" s="5"/>
      <c r="F2" s="9"/>
      <c r="G2" s="10"/>
    </row>
    <row r="3" spans="1:9" s="1" customFormat="1" ht="12" x14ac:dyDescent="0.2">
      <c r="A3" s="8" t="s">
        <v>7</v>
      </c>
      <c r="B3" s="2"/>
      <c r="C3" s="3"/>
      <c r="D3" s="3"/>
      <c r="E3" s="4"/>
      <c r="F3" s="9"/>
      <c r="G3" s="10"/>
    </row>
    <row r="4" spans="1:9" s="1" customFormat="1" ht="33.75" x14ac:dyDescent="0.2">
      <c r="A4" s="6" t="s">
        <v>2</v>
      </c>
      <c r="B4" s="6" t="s">
        <v>0</v>
      </c>
      <c r="C4" s="13" t="s">
        <v>850</v>
      </c>
      <c r="D4" s="13" t="s">
        <v>1</v>
      </c>
      <c r="E4" s="36" t="s">
        <v>6</v>
      </c>
      <c r="F4" s="12" t="s">
        <v>3</v>
      </c>
      <c r="G4" s="12" t="s">
        <v>5</v>
      </c>
    </row>
    <row r="5" spans="1:9" ht="15" customHeight="1" x14ac:dyDescent="0.2">
      <c r="A5" s="100" t="s">
        <v>838</v>
      </c>
      <c r="B5" s="101"/>
      <c r="C5" s="101"/>
      <c r="D5" s="101"/>
      <c r="E5" s="101"/>
      <c r="F5" s="101"/>
      <c r="G5" s="102"/>
      <c r="H5" s="14"/>
      <c r="I5" s="14"/>
    </row>
    <row r="7" spans="1:9" x14ac:dyDescent="0.2">
      <c r="A7" s="14" t="s">
        <v>38</v>
      </c>
    </row>
    <row r="8" spans="1:9" x14ac:dyDescent="0.2">
      <c r="A8" s="14" t="s">
        <v>39</v>
      </c>
    </row>
    <row r="9" spans="1:9" s="10" customFormat="1" x14ac:dyDescent="0.2">
      <c r="A9" s="14" t="s">
        <v>40</v>
      </c>
      <c r="B9" s="14"/>
      <c r="C9" s="30" t="s">
        <v>42</v>
      </c>
      <c r="D9" s="14" t="s">
        <v>1123</v>
      </c>
      <c r="F9" s="11"/>
      <c r="H9" s="7"/>
      <c r="I9" s="7"/>
    </row>
    <row r="10" spans="1:9" s="10" customFormat="1" x14ac:dyDescent="0.2">
      <c r="A10" s="7" t="s">
        <v>1270</v>
      </c>
      <c r="B10" s="7"/>
      <c r="C10" s="31">
        <v>32.3125</v>
      </c>
      <c r="D10" s="58">
        <v>32.926200000000001</v>
      </c>
      <c r="F10" s="11"/>
      <c r="H10" s="7"/>
      <c r="I10" s="7"/>
    </row>
    <row r="11" spans="1:9" s="10" customFormat="1" x14ac:dyDescent="0.2">
      <c r="A11" s="7" t="s">
        <v>1271</v>
      </c>
      <c r="B11" s="7"/>
      <c r="C11" s="31">
        <v>12.1823</v>
      </c>
      <c r="D11" s="58">
        <v>12.4137</v>
      </c>
      <c r="F11" s="11"/>
      <c r="H11" s="7"/>
      <c r="I11" s="7"/>
    </row>
    <row r="12" spans="1:9" s="10" customFormat="1" x14ac:dyDescent="0.2">
      <c r="A12" s="7" t="s">
        <v>1272</v>
      </c>
      <c r="B12" s="7"/>
      <c r="C12" s="31">
        <v>12.282999999999999</v>
      </c>
      <c r="D12" s="58">
        <v>12.516299999999999</v>
      </c>
      <c r="F12" s="11"/>
      <c r="H12" s="7"/>
      <c r="I12" s="7"/>
    </row>
    <row r="13" spans="1:9" s="10" customFormat="1" x14ac:dyDescent="0.2">
      <c r="A13" s="7" t="s">
        <v>1273</v>
      </c>
      <c r="B13" s="7"/>
      <c r="C13" s="31">
        <v>33.146099999999997</v>
      </c>
      <c r="D13" s="58">
        <v>33.775700000000001</v>
      </c>
      <c r="F13" s="11"/>
      <c r="H13" s="7"/>
      <c r="I13" s="7"/>
    </row>
    <row r="14" spans="1:9" s="10" customFormat="1" x14ac:dyDescent="0.2">
      <c r="A14" s="7" t="s">
        <v>1274</v>
      </c>
      <c r="B14" s="7"/>
      <c r="C14" s="31">
        <v>12.1389</v>
      </c>
      <c r="D14" s="58">
        <v>12.37</v>
      </c>
      <c r="F14" s="11"/>
      <c r="H14" s="7"/>
      <c r="I14" s="7"/>
    </row>
    <row r="15" spans="1:9" s="10" customFormat="1" x14ac:dyDescent="0.2">
      <c r="A15" s="7" t="s">
        <v>907</v>
      </c>
      <c r="B15" s="7"/>
      <c r="C15" s="31">
        <v>34.262300000000003</v>
      </c>
      <c r="D15" s="58">
        <v>34.9131</v>
      </c>
      <c r="F15" s="11"/>
      <c r="H15" s="7"/>
      <c r="I15" s="7"/>
    </row>
    <row r="16" spans="1:9" s="10" customFormat="1" x14ac:dyDescent="0.2">
      <c r="A16" s="7" t="s">
        <v>1175</v>
      </c>
      <c r="B16" s="7"/>
      <c r="C16" s="31">
        <v>12.2462</v>
      </c>
      <c r="D16" s="58">
        <v>12.4788</v>
      </c>
      <c r="F16" s="11"/>
      <c r="H16" s="7"/>
      <c r="I16" s="7"/>
    </row>
    <row r="17" spans="1:9" s="10" customFormat="1" x14ac:dyDescent="0.2">
      <c r="A17" s="7" t="s">
        <v>909</v>
      </c>
      <c r="B17" s="7"/>
      <c r="C17" s="31">
        <v>12.277900000000001</v>
      </c>
      <c r="D17" s="58">
        <v>12.511100000000001</v>
      </c>
      <c r="F17" s="11"/>
      <c r="H17" s="7"/>
      <c r="I17" s="7"/>
    </row>
    <row r="18" spans="1:9" s="10" customFormat="1" x14ac:dyDescent="0.2">
      <c r="A18" s="7" t="s">
        <v>1176</v>
      </c>
      <c r="B18" s="7"/>
      <c r="C18" s="31">
        <v>33.597299999999997</v>
      </c>
      <c r="D18" s="58">
        <v>34.235500000000002</v>
      </c>
      <c r="F18" s="11"/>
      <c r="H18" s="7"/>
      <c r="I18" s="7"/>
    </row>
    <row r="19" spans="1:9" s="10" customFormat="1" x14ac:dyDescent="0.2">
      <c r="A19" s="7" t="s">
        <v>1177</v>
      </c>
      <c r="B19" s="7"/>
      <c r="C19" s="31">
        <v>11.9247</v>
      </c>
      <c r="D19" s="58">
        <v>12.151199999999999</v>
      </c>
      <c r="F19" s="11"/>
      <c r="H19" s="7"/>
      <c r="I19" s="7"/>
    </row>
    <row r="20" spans="1:9" s="10" customFormat="1" x14ac:dyDescent="0.2">
      <c r="A20" s="7" t="s">
        <v>1178</v>
      </c>
      <c r="B20" s="7"/>
      <c r="C20" s="31">
        <v>11.9687</v>
      </c>
      <c r="D20" s="58">
        <v>12.196</v>
      </c>
      <c r="F20" s="11"/>
      <c r="H20" s="7"/>
      <c r="I20" s="7"/>
    </row>
    <row r="22" spans="1:9" s="10" customFormat="1" x14ac:dyDescent="0.2">
      <c r="A22" s="7" t="s">
        <v>43</v>
      </c>
      <c r="B22" s="7"/>
      <c r="C22" s="7"/>
      <c r="D22" s="7"/>
      <c r="F22" s="11"/>
      <c r="H22" s="7"/>
      <c r="I22" s="7"/>
    </row>
    <row r="23" spans="1:9" s="10" customFormat="1" x14ac:dyDescent="0.2">
      <c r="A23" s="7" t="s">
        <v>1124</v>
      </c>
      <c r="B23" s="7"/>
      <c r="C23" s="7"/>
      <c r="D23" s="7"/>
      <c r="F23" s="11"/>
      <c r="H23" s="7"/>
      <c r="I23" s="7"/>
    </row>
    <row r="24" spans="1:9" s="10" customFormat="1" x14ac:dyDescent="0.2">
      <c r="A24" s="7"/>
      <c r="B24" s="7"/>
      <c r="C24" s="7"/>
      <c r="D24" s="7"/>
      <c r="F24" s="11"/>
      <c r="H24" s="7"/>
      <c r="I24" s="7"/>
    </row>
    <row r="25" spans="1:9" s="10" customFormat="1" x14ac:dyDescent="0.2">
      <c r="A25" s="38" t="s">
        <v>1203</v>
      </c>
      <c r="B25" s="7"/>
      <c r="C25" s="7"/>
      <c r="D25" s="7"/>
      <c r="F25" s="11"/>
      <c r="H25" s="7"/>
      <c r="I25" s="7"/>
    </row>
    <row r="27" spans="1:9" s="10" customFormat="1" x14ac:dyDescent="0.2">
      <c r="A27" s="14" t="s">
        <v>44</v>
      </c>
      <c r="B27" s="7"/>
      <c r="C27" s="7"/>
      <c r="D27" s="30" t="s">
        <v>45</v>
      </c>
      <c r="F27" s="11"/>
      <c r="H27" s="7"/>
      <c r="I27" s="7"/>
    </row>
    <row r="29" spans="1:9" x14ac:dyDescent="0.2">
      <c r="A29" s="14" t="s">
        <v>917</v>
      </c>
      <c r="D29" s="55" t="s">
        <v>845</v>
      </c>
    </row>
    <row r="30" spans="1:9" x14ac:dyDescent="0.2">
      <c r="A30" s="7" t="s">
        <v>1125</v>
      </c>
      <c r="D30" s="32"/>
    </row>
    <row r="31" spans="1:9" x14ac:dyDescent="0.2">
      <c r="D31" s="32"/>
    </row>
    <row r="32" spans="1:9" x14ac:dyDescent="0.2">
      <c r="A32" s="14" t="s">
        <v>829</v>
      </c>
      <c r="D32" s="30" t="s">
        <v>45</v>
      </c>
    </row>
    <row r="34" spans="1:7" ht="24" customHeight="1" x14ac:dyDescent="0.25">
      <c r="A34" s="94" t="s">
        <v>1179</v>
      </c>
      <c r="B34" s="95"/>
      <c r="C34" s="95"/>
      <c r="D34" s="95"/>
      <c r="E34" s="95"/>
      <c r="F34" s="95"/>
      <c r="G34" s="95"/>
    </row>
    <row r="36" spans="1:7" x14ac:dyDescent="0.2">
      <c r="A36" s="14" t="s">
        <v>799</v>
      </c>
    </row>
    <row r="37" spans="1:7" x14ac:dyDescent="0.2">
      <c r="A37" s="14"/>
    </row>
    <row r="38" spans="1:7" ht="27" customHeight="1" x14ac:dyDescent="0.25">
      <c r="A38" s="97" t="s">
        <v>1180</v>
      </c>
      <c r="B38" s="91"/>
      <c r="C38" s="91"/>
      <c r="D38" s="91"/>
      <c r="E38" s="91"/>
      <c r="F38" s="91"/>
      <c r="G38" s="91"/>
    </row>
    <row r="39" spans="1:7" x14ac:dyDescent="0.2">
      <c r="A39" s="39"/>
    </row>
    <row r="40" spans="1:7" ht="27.6" customHeight="1" x14ac:dyDescent="0.2">
      <c r="A40" s="90" t="s">
        <v>1130</v>
      </c>
      <c r="B40" s="90"/>
      <c r="C40" s="90"/>
      <c r="D40" s="90"/>
      <c r="E40" s="90"/>
      <c r="F40" s="90"/>
      <c r="G40" s="90"/>
    </row>
  </sheetData>
  <mergeCells count="5">
    <mergeCell ref="A1:G1"/>
    <mergeCell ref="A5:G5"/>
    <mergeCell ref="A34:G34"/>
    <mergeCell ref="A38:G38"/>
    <mergeCell ref="A40:G40"/>
  </mergeCells>
  <conditionalFormatting sqref="F2:F3 F6:F33 F41:F65458 F35:F37 F39">
    <cfRule type="cellIs" dxfId="9" priority="1" stopIfTrue="1" operator="between">
      <formula>0.009</formula>
      <formula>-0.009</formula>
    </cfRule>
  </conditionalFormatting>
  <pageMargins left="0.7" right="0.7" top="0.75" bottom="0.75" header="0.3" footer="0.3"/>
  <pageSetup paperSize="9" scale="47" orientation="portrait" r:id="rId1"/>
  <headerFooter>
    <oddFooter>&amp;C&amp;1#&amp;"Calibri"&amp;10&amp;K000000PUBLIC</oddFooter>
    <evenFooter>&amp;LPUBLIC</evenFooter>
    <firstFooter>&amp;LPUBLIC</firstFooter>
  </headerFooter>
  <colBreaks count="1" manualBreakCount="1">
    <brk id="7" max="3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0"/>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53.85546875" style="7" bestFit="1" customWidth="1"/>
    <col min="3" max="3" width="24.7109375" style="7" bestFit="1" customWidth="1"/>
    <col min="4" max="4" width="15.42578125" style="7" bestFit="1" customWidth="1"/>
    <col min="5" max="5" width="23" style="10" customWidth="1"/>
    <col min="6" max="6" width="13.5703125" style="11" bestFit="1" customWidth="1"/>
    <col min="7" max="7" width="14.28515625" style="10" customWidth="1"/>
    <col min="8" max="16384" width="9.140625" style="7"/>
  </cols>
  <sheetData>
    <row r="1" spans="1:9" s="1" customFormat="1" ht="15" x14ac:dyDescent="0.2">
      <c r="A1" s="86" t="s">
        <v>980</v>
      </c>
      <c r="B1" s="87"/>
      <c r="C1" s="87"/>
      <c r="D1" s="87"/>
      <c r="E1" s="87"/>
      <c r="F1" s="87"/>
      <c r="G1" s="87"/>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850</v>
      </c>
      <c r="D4" s="13" t="s">
        <v>1</v>
      </c>
      <c r="E4" s="36" t="s">
        <v>6</v>
      </c>
      <c r="F4" s="12" t="s">
        <v>3</v>
      </c>
      <c r="G4" s="12" t="s">
        <v>5</v>
      </c>
    </row>
    <row r="5" spans="1:9" x14ac:dyDescent="0.2">
      <c r="A5" s="16" t="s">
        <v>30</v>
      </c>
      <c r="B5" s="17"/>
      <c r="C5" s="17"/>
      <c r="D5" s="17"/>
      <c r="E5" s="18"/>
      <c r="F5" s="19"/>
      <c r="G5" s="18"/>
    </row>
    <row r="6" spans="1:9" x14ac:dyDescent="0.2">
      <c r="A6" s="20" t="s">
        <v>31</v>
      </c>
      <c r="B6" s="21"/>
      <c r="C6" s="21"/>
      <c r="D6" s="21"/>
      <c r="E6" s="22"/>
      <c r="F6" s="23"/>
      <c r="G6" s="22"/>
    </row>
    <row r="7" spans="1:9" x14ac:dyDescent="0.2">
      <c r="A7" s="21" t="s">
        <v>981</v>
      </c>
      <c r="B7" s="21" t="s">
        <v>982</v>
      </c>
      <c r="C7" s="21" t="s">
        <v>983</v>
      </c>
      <c r="D7" s="24">
        <v>250</v>
      </c>
      <c r="E7" s="22">
        <v>2600.3578425000001</v>
      </c>
      <c r="F7" s="23">
        <v>8.5808885670869497</v>
      </c>
      <c r="G7" s="22">
        <v>6.7682992365816297</v>
      </c>
    </row>
    <row r="8" spans="1:9" x14ac:dyDescent="0.2">
      <c r="A8" s="21" t="s">
        <v>984</v>
      </c>
      <c r="B8" s="21" t="s">
        <v>985</v>
      </c>
      <c r="C8" s="21" t="s">
        <v>986</v>
      </c>
      <c r="D8" s="24">
        <v>100</v>
      </c>
      <c r="E8" s="22">
        <v>1010.2268356</v>
      </c>
      <c r="F8" s="23">
        <v>3.3336349951860398</v>
      </c>
      <c r="G8" s="22">
        <v>9.2058532520818996</v>
      </c>
    </row>
    <row r="9" spans="1:9" x14ac:dyDescent="0.2">
      <c r="A9" s="20" t="s">
        <v>32</v>
      </c>
      <c r="B9" s="20"/>
      <c r="C9" s="20"/>
      <c r="D9" s="20"/>
      <c r="E9" s="25">
        <f>SUM(E6:E8)</f>
        <v>3610.5846781</v>
      </c>
      <c r="F9" s="26">
        <f>SUM(F6:F8)</f>
        <v>11.91452356227299</v>
      </c>
      <c r="G9" s="25"/>
      <c r="H9" s="14"/>
      <c r="I9" s="14"/>
    </row>
    <row r="10" spans="1:9" x14ac:dyDescent="0.2">
      <c r="A10" s="21"/>
      <c r="B10" s="21"/>
      <c r="C10" s="21"/>
      <c r="D10" s="21"/>
      <c r="E10" s="22"/>
      <c r="F10" s="23"/>
      <c r="G10" s="22"/>
    </row>
    <row r="11" spans="1:9" x14ac:dyDescent="0.2">
      <c r="A11" s="20" t="s">
        <v>47</v>
      </c>
      <c r="B11" s="21"/>
      <c r="C11" s="21"/>
      <c r="D11" s="21"/>
      <c r="E11" s="22"/>
      <c r="F11" s="23"/>
      <c r="G11" s="22"/>
    </row>
    <row r="12" spans="1:9" x14ac:dyDescent="0.2">
      <c r="A12" s="20" t="s">
        <v>48</v>
      </c>
      <c r="B12" s="21"/>
      <c r="C12" s="21"/>
      <c r="D12" s="21"/>
      <c r="E12" s="22"/>
      <c r="F12" s="23"/>
      <c r="G12" s="22"/>
    </row>
    <row r="13" spans="1:9" x14ac:dyDescent="0.2">
      <c r="A13" s="21" t="s">
        <v>987</v>
      </c>
      <c r="B13" s="21" t="s">
        <v>988</v>
      </c>
      <c r="C13" s="21" t="s">
        <v>49</v>
      </c>
      <c r="D13" s="24">
        <v>500</v>
      </c>
      <c r="E13" s="22">
        <v>2470.5774999999999</v>
      </c>
      <c r="F13" s="23">
        <v>8.1526280257915094</v>
      </c>
      <c r="G13" s="22">
        <v>6.2998000000000003</v>
      </c>
    </row>
    <row r="14" spans="1:9" x14ac:dyDescent="0.2">
      <c r="A14" s="21" t="s">
        <v>989</v>
      </c>
      <c r="B14" s="21" t="s">
        <v>990</v>
      </c>
      <c r="C14" s="21" t="s">
        <v>49</v>
      </c>
      <c r="D14" s="24">
        <v>500</v>
      </c>
      <c r="E14" s="22">
        <v>2353.6975000000002</v>
      </c>
      <c r="F14" s="23">
        <v>7.7669371645841601</v>
      </c>
      <c r="G14" s="22">
        <v>7.09</v>
      </c>
    </row>
    <row r="15" spans="1:9" x14ac:dyDescent="0.2">
      <c r="A15" s="21" t="s">
        <v>948</v>
      </c>
      <c r="B15" s="21" t="s">
        <v>949</v>
      </c>
      <c r="C15" s="21" t="s">
        <v>51</v>
      </c>
      <c r="D15" s="24">
        <v>500</v>
      </c>
      <c r="E15" s="22">
        <v>2347.7424999999998</v>
      </c>
      <c r="F15" s="23">
        <v>7.7472863340015996</v>
      </c>
      <c r="G15" s="22">
        <v>7.13</v>
      </c>
    </row>
    <row r="16" spans="1:9" x14ac:dyDescent="0.2">
      <c r="A16" s="20" t="s">
        <v>32</v>
      </c>
      <c r="B16" s="20"/>
      <c r="C16" s="20"/>
      <c r="D16" s="20"/>
      <c r="E16" s="25">
        <f>SUM(E12:E15)</f>
        <v>7172.0174999999999</v>
      </c>
      <c r="F16" s="26">
        <f>SUM(F12:F15)</f>
        <v>23.666851524377268</v>
      </c>
      <c r="G16" s="25"/>
      <c r="H16" s="14"/>
      <c r="I16" s="14"/>
    </row>
    <row r="17" spans="1:9" x14ac:dyDescent="0.2">
      <c r="A17" s="21"/>
      <c r="B17" s="21"/>
      <c r="C17" s="21"/>
      <c r="D17" s="21"/>
      <c r="E17" s="22"/>
      <c r="F17" s="23"/>
      <c r="G17" s="22"/>
    </row>
    <row r="18" spans="1:9" x14ac:dyDescent="0.2">
      <c r="A18" s="20" t="s">
        <v>58</v>
      </c>
      <c r="B18" s="21"/>
      <c r="C18" s="21"/>
      <c r="D18" s="21"/>
      <c r="E18" s="22"/>
      <c r="F18" s="23"/>
      <c r="G18" s="22"/>
    </row>
    <row r="19" spans="1:9" x14ac:dyDescent="0.2">
      <c r="A19" s="21" t="s">
        <v>991</v>
      </c>
      <c r="B19" s="21" t="s">
        <v>992</v>
      </c>
      <c r="C19" s="21" t="s">
        <v>59</v>
      </c>
      <c r="D19" s="24">
        <v>7500000</v>
      </c>
      <c r="E19" s="22">
        <v>7554.2624999999998</v>
      </c>
      <c r="F19" s="23">
        <v>24.928217055196999</v>
      </c>
      <c r="G19" s="22">
        <v>4.37832283429388</v>
      </c>
    </row>
    <row r="20" spans="1:9" x14ac:dyDescent="0.2">
      <c r="A20" s="21" t="s">
        <v>993</v>
      </c>
      <c r="B20" s="21" t="s">
        <v>994</v>
      </c>
      <c r="C20" s="21" t="s">
        <v>59</v>
      </c>
      <c r="D20" s="24">
        <v>3000000</v>
      </c>
      <c r="E20" s="22">
        <v>3057.4140000000002</v>
      </c>
      <c r="F20" s="23">
        <v>10.0891225079348</v>
      </c>
      <c r="G20" s="22">
        <v>6.2994412925432997</v>
      </c>
    </row>
    <row r="21" spans="1:9" x14ac:dyDescent="0.2">
      <c r="A21" s="21" t="s">
        <v>995</v>
      </c>
      <c r="B21" s="21" t="s">
        <v>996</v>
      </c>
      <c r="C21" s="21" t="s">
        <v>59</v>
      </c>
      <c r="D21" s="24">
        <v>2500000</v>
      </c>
      <c r="E21" s="22">
        <v>2530.6968056000001</v>
      </c>
      <c r="F21" s="23">
        <v>8.3510149760999699</v>
      </c>
      <c r="G21" s="22">
        <v>4.8707273076058604</v>
      </c>
    </row>
    <row r="22" spans="1:9" x14ac:dyDescent="0.2">
      <c r="A22" s="21" t="s">
        <v>997</v>
      </c>
      <c r="B22" s="21" t="s">
        <v>998</v>
      </c>
      <c r="C22" s="21" t="s">
        <v>59</v>
      </c>
      <c r="D22" s="24">
        <v>1500000</v>
      </c>
      <c r="E22" s="22">
        <v>1534.7460000000001</v>
      </c>
      <c r="F22" s="23">
        <v>5.0644892751073103</v>
      </c>
      <c r="G22" s="22">
        <v>7.3132999999999999</v>
      </c>
    </row>
    <row r="23" spans="1:9" x14ac:dyDescent="0.2">
      <c r="A23" s="21" t="s">
        <v>999</v>
      </c>
      <c r="B23" s="21" t="s">
        <v>1290</v>
      </c>
      <c r="C23" s="21" t="s">
        <v>59</v>
      </c>
      <c r="D23" s="24">
        <v>1500000</v>
      </c>
      <c r="E23" s="22">
        <v>1504.6125</v>
      </c>
      <c r="F23" s="23">
        <v>4.9650521124944396</v>
      </c>
      <c r="G23" s="22">
        <v>7.3972534456546102</v>
      </c>
    </row>
    <row r="24" spans="1:9" x14ac:dyDescent="0.2">
      <c r="A24" s="21" t="s">
        <v>67</v>
      </c>
      <c r="B24" s="21" t="s">
        <v>66</v>
      </c>
      <c r="C24" s="21" t="s">
        <v>59</v>
      </c>
      <c r="D24" s="24">
        <v>1000000</v>
      </c>
      <c r="E24" s="22">
        <v>977.26872219999996</v>
      </c>
      <c r="F24" s="23">
        <v>3.2248769258754999</v>
      </c>
      <c r="G24" s="22">
        <v>7.2317</v>
      </c>
    </row>
    <row r="25" spans="1:9" x14ac:dyDescent="0.2">
      <c r="A25" s="21" t="s">
        <v>1000</v>
      </c>
      <c r="B25" s="21" t="s">
        <v>1001</v>
      </c>
      <c r="C25" s="21" t="s">
        <v>59</v>
      </c>
      <c r="D25" s="24">
        <v>500000</v>
      </c>
      <c r="E25" s="22">
        <v>502.22655559999998</v>
      </c>
      <c r="F25" s="23">
        <v>1.6572911768528999</v>
      </c>
      <c r="G25" s="22">
        <v>5.3561484757100501</v>
      </c>
    </row>
    <row r="26" spans="1:9" x14ac:dyDescent="0.2">
      <c r="A26" s="20" t="s">
        <v>32</v>
      </c>
      <c r="B26" s="20"/>
      <c r="C26" s="20"/>
      <c r="D26" s="20"/>
      <c r="E26" s="25">
        <f>SUM(E19:E25)</f>
        <v>17661.227083399997</v>
      </c>
      <c r="F26" s="26">
        <f>SUM(F19:F25)</f>
        <v>58.28006402956192</v>
      </c>
      <c r="G26" s="25"/>
      <c r="H26" s="14"/>
      <c r="I26" s="14"/>
    </row>
    <row r="27" spans="1:9" x14ac:dyDescent="0.2">
      <c r="A27" s="21"/>
      <c r="B27" s="21"/>
      <c r="C27" s="21"/>
      <c r="D27" s="21"/>
      <c r="E27" s="22"/>
      <c r="F27" s="23"/>
      <c r="G27" s="22"/>
    </row>
    <row r="28" spans="1:9" x14ac:dyDescent="0.2">
      <c r="A28" s="20" t="s">
        <v>34</v>
      </c>
      <c r="B28" s="20"/>
      <c r="C28" s="20"/>
      <c r="D28" s="20"/>
      <c r="E28" s="25">
        <f>E9+E16+E26</f>
        <v>28443.829261499995</v>
      </c>
      <c r="F28" s="26">
        <f>F9+F16+F26</f>
        <v>93.861439116212182</v>
      </c>
      <c r="G28" s="25"/>
      <c r="H28" s="14"/>
      <c r="I28" s="14"/>
    </row>
    <row r="29" spans="1:9" x14ac:dyDescent="0.2">
      <c r="A29" s="20"/>
      <c r="B29" s="20"/>
      <c r="C29" s="20"/>
      <c r="D29" s="20"/>
      <c r="E29" s="25"/>
      <c r="F29" s="26"/>
      <c r="G29" s="25"/>
      <c r="H29" s="14"/>
      <c r="I29" s="14"/>
    </row>
    <row r="30" spans="1:9" x14ac:dyDescent="0.2">
      <c r="A30" s="20" t="s">
        <v>36</v>
      </c>
      <c r="B30" s="20"/>
      <c r="C30" s="20"/>
      <c r="D30" s="20"/>
      <c r="E30" s="25">
        <f>E32-(E9+E16+E26)</f>
        <v>1860.2333326000044</v>
      </c>
      <c r="F30" s="26">
        <f>F32-(F9+F16+F26)</f>
        <v>6.1385608837878181</v>
      </c>
      <c r="G30" s="25"/>
      <c r="H30" s="14"/>
      <c r="I30" s="14"/>
    </row>
    <row r="31" spans="1:9" x14ac:dyDescent="0.2">
      <c r="A31" s="20"/>
      <c r="B31" s="20"/>
      <c r="C31" s="20"/>
      <c r="D31" s="20"/>
      <c r="E31" s="25"/>
      <c r="F31" s="26"/>
      <c r="G31" s="25"/>
      <c r="H31" s="14"/>
      <c r="I31" s="14"/>
    </row>
    <row r="32" spans="1:9" x14ac:dyDescent="0.2">
      <c r="A32" s="27" t="s">
        <v>35</v>
      </c>
      <c r="B32" s="27"/>
      <c r="C32" s="27"/>
      <c r="D32" s="27"/>
      <c r="E32" s="28">
        <v>30304.0625941</v>
      </c>
      <c r="F32" s="29">
        <v>100</v>
      </c>
      <c r="G32" s="28"/>
      <c r="H32" s="14"/>
      <c r="I32" s="14"/>
    </row>
    <row r="33" spans="1:7" x14ac:dyDescent="0.2">
      <c r="A33" s="7" t="s">
        <v>1297</v>
      </c>
    </row>
    <row r="35" spans="1:7" x14ac:dyDescent="0.2">
      <c r="A35" s="14" t="s">
        <v>37</v>
      </c>
    </row>
    <row r="36" spans="1:7" x14ac:dyDescent="0.2">
      <c r="A36" s="14" t="s">
        <v>1204</v>
      </c>
    </row>
    <row r="37" spans="1:7" x14ac:dyDescent="0.2">
      <c r="A37" s="14"/>
    </row>
    <row r="38" spans="1:7" ht="36.75" customHeight="1" x14ac:dyDescent="0.2">
      <c r="A38" s="92" t="s">
        <v>1002</v>
      </c>
      <c r="B38" s="92"/>
      <c r="C38" s="92"/>
      <c r="D38" s="92"/>
      <c r="E38" s="92"/>
      <c r="F38" s="92"/>
      <c r="G38" s="92"/>
    </row>
    <row r="39" spans="1:7" x14ac:dyDescent="0.2">
      <c r="A39" s="52"/>
      <c r="B39" s="52"/>
      <c r="C39" s="52"/>
      <c r="D39" s="52"/>
      <c r="E39" s="52"/>
      <c r="F39" s="52"/>
      <c r="G39" s="52"/>
    </row>
    <row r="40" spans="1:7" x14ac:dyDescent="0.2">
      <c r="A40" s="14" t="s">
        <v>38</v>
      </c>
    </row>
    <row r="41" spans="1:7" x14ac:dyDescent="0.2">
      <c r="A41" s="14" t="s">
        <v>39</v>
      </c>
    </row>
    <row r="42" spans="1:7" x14ac:dyDescent="0.2">
      <c r="A42" s="14" t="s">
        <v>40</v>
      </c>
      <c r="B42" s="14"/>
      <c r="C42" s="30" t="s">
        <v>42</v>
      </c>
      <c r="D42" s="14" t="s">
        <v>41</v>
      </c>
    </row>
    <row r="43" spans="1:7" x14ac:dyDescent="0.2">
      <c r="A43" s="7" t="s">
        <v>78</v>
      </c>
      <c r="C43" s="31">
        <v>32.470500000000001</v>
      </c>
      <c r="D43" s="31">
        <v>33.064799999999998</v>
      </c>
    </row>
    <row r="44" spans="1:7" x14ac:dyDescent="0.2">
      <c r="A44" s="7" t="s">
        <v>924</v>
      </c>
      <c r="C44" s="31">
        <v>10.116300000000001</v>
      </c>
      <c r="D44" s="31">
        <v>10.100099999999999</v>
      </c>
    </row>
    <row r="45" spans="1:7" x14ac:dyDescent="0.2">
      <c r="A45" s="7" t="s">
        <v>79</v>
      </c>
      <c r="C45" s="31">
        <v>34.625</v>
      </c>
      <c r="D45" s="31">
        <v>35.381900000000002</v>
      </c>
    </row>
    <row r="46" spans="1:7" x14ac:dyDescent="0.2">
      <c r="A46" s="7" t="s">
        <v>926</v>
      </c>
      <c r="C46" s="31">
        <v>10.016999999999999</v>
      </c>
      <c r="D46" s="31">
        <v>10</v>
      </c>
    </row>
    <row r="48" spans="1:7" x14ac:dyDescent="0.2">
      <c r="A48" s="14" t="s">
        <v>44</v>
      </c>
    </row>
    <row r="49" spans="1:9" x14ac:dyDescent="0.2">
      <c r="A49" s="88" t="s">
        <v>61</v>
      </c>
      <c r="B49" s="89"/>
      <c r="C49" s="33" t="s">
        <v>62</v>
      </c>
    </row>
    <row r="50" spans="1:9" x14ac:dyDescent="0.2">
      <c r="A50" s="84" t="s">
        <v>924</v>
      </c>
      <c r="B50" s="85"/>
      <c r="C50" s="34">
        <v>0.19879248999999999</v>
      </c>
    </row>
    <row r="51" spans="1:9" s="11" customFormat="1" x14ac:dyDescent="0.2">
      <c r="A51" s="84" t="s">
        <v>926</v>
      </c>
      <c r="B51" s="85"/>
      <c r="C51" s="34">
        <v>0.22669244999999999</v>
      </c>
      <c r="D51" s="7"/>
      <c r="E51" s="10"/>
      <c r="G51" s="10"/>
      <c r="H51" s="7"/>
      <c r="I51" s="7"/>
    </row>
    <row r="52" spans="1:9" s="11" customFormat="1" x14ac:dyDescent="0.2">
      <c r="A52" s="7" t="s">
        <v>63</v>
      </c>
      <c r="B52" s="7"/>
      <c r="C52" s="7"/>
      <c r="D52" s="7"/>
      <c r="E52" s="10"/>
      <c r="G52" s="10"/>
      <c r="H52" s="7"/>
      <c r="I52" s="7"/>
    </row>
    <row r="53" spans="1:9" s="11" customFormat="1" x14ac:dyDescent="0.2">
      <c r="A53" s="7" t="s">
        <v>43</v>
      </c>
      <c r="B53" s="7"/>
      <c r="C53" s="7"/>
      <c r="D53" s="7"/>
      <c r="E53" s="10"/>
      <c r="G53" s="10"/>
      <c r="H53" s="7"/>
      <c r="I53" s="7"/>
    </row>
    <row r="55" spans="1:9" s="11" customFormat="1" x14ac:dyDescent="0.2">
      <c r="A55" s="14" t="s">
        <v>917</v>
      </c>
      <c r="B55" s="7"/>
      <c r="C55" s="7"/>
      <c r="D55" s="32">
        <v>3.3020355452977301</v>
      </c>
      <c r="E55" s="10" t="s">
        <v>46</v>
      </c>
      <c r="G55" s="10"/>
      <c r="H55" s="7"/>
      <c r="I55" s="7"/>
    </row>
    <row r="57" spans="1:9" s="11" customFormat="1" x14ac:dyDescent="0.2">
      <c r="A57" s="14" t="s">
        <v>829</v>
      </c>
      <c r="B57" s="7"/>
      <c r="C57" s="7"/>
      <c r="D57" s="30" t="s">
        <v>45</v>
      </c>
      <c r="E57" s="10"/>
      <c r="G57" s="10"/>
      <c r="H57" s="7"/>
      <c r="I57" s="7"/>
    </row>
    <row r="59" spans="1:9" s="11" customFormat="1" x14ac:dyDescent="0.2">
      <c r="A59" s="14" t="s">
        <v>918</v>
      </c>
      <c r="B59" s="7"/>
      <c r="C59" s="7"/>
      <c r="D59" s="7"/>
      <c r="E59" s="10"/>
      <c r="G59" s="10"/>
      <c r="H59" s="7"/>
      <c r="I59" s="7"/>
    </row>
    <row r="60" spans="1:9" s="11" customFormat="1" ht="15" x14ac:dyDescent="0.25">
      <c r="A60" s="53"/>
      <c r="B60" s="7"/>
      <c r="C60" s="7"/>
      <c r="D60" s="7"/>
      <c r="E60" s="10"/>
      <c r="G60" s="10"/>
      <c r="H60" s="7"/>
      <c r="I60" s="7"/>
    </row>
    <row r="61" spans="1:9" s="11" customFormat="1" x14ac:dyDescent="0.2">
      <c r="A61" s="38" t="s">
        <v>797</v>
      </c>
      <c r="B61" s="7"/>
      <c r="C61" s="7"/>
      <c r="D61" s="7"/>
      <c r="E61" s="10"/>
      <c r="G61" s="10"/>
      <c r="H61" s="7"/>
      <c r="I61" s="7"/>
    </row>
    <row r="62" spans="1:9" s="11" customFormat="1" x14ac:dyDescent="0.2">
      <c r="A62" s="40"/>
      <c r="B62" s="7"/>
      <c r="C62" s="7"/>
      <c r="D62" s="7"/>
      <c r="E62" s="10"/>
      <c r="G62" s="10"/>
      <c r="H62" s="7"/>
      <c r="I62" s="7"/>
    </row>
    <row r="63" spans="1:9" s="11" customFormat="1" x14ac:dyDescent="0.2">
      <c r="A63" s="40"/>
      <c r="B63" s="7"/>
      <c r="C63" s="7"/>
      <c r="D63" s="7"/>
      <c r="E63" s="10"/>
      <c r="G63" s="10"/>
      <c r="H63" s="7"/>
      <c r="I63" s="7"/>
    </row>
    <row r="64" spans="1:9" s="11" customFormat="1" x14ac:dyDescent="0.2">
      <c r="A64" s="40"/>
      <c r="B64" s="7"/>
      <c r="C64" s="7"/>
      <c r="D64" s="7"/>
      <c r="E64" s="10"/>
      <c r="G64" s="10"/>
      <c r="H64" s="7"/>
      <c r="I64" s="7"/>
    </row>
    <row r="65" spans="1:9" s="11" customFormat="1" x14ac:dyDescent="0.2">
      <c r="A65" s="40"/>
      <c r="B65" s="7"/>
      <c r="C65" s="7"/>
      <c r="D65" s="7"/>
      <c r="E65" s="10"/>
      <c r="G65" s="10"/>
      <c r="H65" s="7"/>
      <c r="I65" s="7"/>
    </row>
    <row r="66" spans="1:9" s="11" customFormat="1" x14ac:dyDescent="0.2">
      <c r="A66" s="40"/>
      <c r="B66" s="7"/>
      <c r="C66" s="7"/>
      <c r="D66" s="7"/>
      <c r="E66" s="10"/>
      <c r="G66" s="10"/>
      <c r="H66" s="7"/>
      <c r="I66" s="7"/>
    </row>
    <row r="67" spans="1:9" x14ac:dyDescent="0.2">
      <c r="A67" s="40"/>
    </row>
    <row r="68" spans="1:9" x14ac:dyDescent="0.2">
      <c r="A68" s="40"/>
    </row>
    <row r="69" spans="1:9" x14ac:dyDescent="0.2">
      <c r="A69" s="40"/>
    </row>
    <row r="70" spans="1:9" x14ac:dyDescent="0.2">
      <c r="A70" s="40"/>
    </row>
    <row r="71" spans="1:9" x14ac:dyDescent="0.2">
      <c r="A71" s="40"/>
    </row>
    <row r="72" spans="1:9" x14ac:dyDescent="0.2">
      <c r="A72" s="40"/>
    </row>
    <row r="73" spans="1:9" x14ac:dyDescent="0.2">
      <c r="A73" s="40"/>
    </row>
    <row r="74" spans="1:9" x14ac:dyDescent="0.2">
      <c r="A74" s="40"/>
    </row>
    <row r="75" spans="1:9" x14ac:dyDescent="0.2">
      <c r="A75" s="38" t="s">
        <v>1003</v>
      </c>
    </row>
    <row r="76" spans="1:9" x14ac:dyDescent="0.2">
      <c r="A76" s="40"/>
    </row>
    <row r="77" spans="1:9" x14ac:dyDescent="0.2">
      <c r="A77" s="38" t="s">
        <v>798</v>
      </c>
    </row>
    <row r="78" spans="1:9" x14ac:dyDescent="0.2">
      <c r="A78" s="40"/>
    </row>
    <row r="79" spans="1:9" x14ac:dyDescent="0.2">
      <c r="A79" s="40"/>
    </row>
    <row r="80" spans="1:9" x14ac:dyDescent="0.2">
      <c r="A80" s="40"/>
    </row>
    <row r="81" spans="1:1" x14ac:dyDescent="0.2">
      <c r="A81" s="40"/>
    </row>
    <row r="82" spans="1:1" x14ac:dyDescent="0.2">
      <c r="A82" s="40"/>
    </row>
    <row r="83" spans="1:1" x14ac:dyDescent="0.2">
      <c r="A83" s="40"/>
    </row>
    <row r="84" spans="1:1" x14ac:dyDescent="0.2">
      <c r="A84" s="40"/>
    </row>
    <row r="85" spans="1:1" x14ac:dyDescent="0.2">
      <c r="A85" s="40"/>
    </row>
    <row r="86" spans="1:1" x14ac:dyDescent="0.2">
      <c r="A86" s="40"/>
    </row>
    <row r="87" spans="1:1" x14ac:dyDescent="0.2">
      <c r="A87" s="40"/>
    </row>
    <row r="88" spans="1:1" x14ac:dyDescent="0.2">
      <c r="A88" s="40"/>
    </row>
    <row r="89" spans="1:1" x14ac:dyDescent="0.2">
      <c r="A89" s="40"/>
    </row>
    <row r="90" spans="1:1" x14ac:dyDescent="0.2">
      <c r="A90" s="40"/>
    </row>
  </sheetData>
  <mergeCells count="5">
    <mergeCell ref="A1:G1"/>
    <mergeCell ref="A38:G38"/>
    <mergeCell ref="A49:B49"/>
    <mergeCell ref="A50:B50"/>
    <mergeCell ref="A51:B51"/>
  </mergeCells>
  <conditionalFormatting sqref="F2:F3 F40:F58 F5:F37">
    <cfRule type="cellIs" dxfId="90" priority="4" stopIfTrue="1" operator="between">
      <formula>0.009</formula>
      <formula>-0.009</formula>
    </cfRule>
  </conditionalFormatting>
  <conditionalFormatting sqref="F59 F97:F192">
    <cfRule type="cellIs" dxfId="89" priority="3" stopIfTrue="1" operator="between">
      <formula>0.009</formula>
      <formula>-0.009</formula>
    </cfRule>
  </conditionalFormatting>
  <conditionalFormatting sqref="F93:F96">
    <cfRule type="cellIs" dxfId="88" priority="2" stopIfTrue="1" operator="between">
      <formula>0.009</formula>
      <formula>-0.009</formula>
    </cfRule>
  </conditionalFormatting>
  <conditionalFormatting sqref="F60:F92">
    <cfRule type="cellIs" dxfId="87" priority="1" stopIfTrue="1" operator="between">
      <formula>0.009</formula>
      <formula>-0.009</formula>
    </cfRule>
  </conditionalFormatting>
  <pageMargins left="0.7" right="0.7" top="0.75" bottom="0.75" header="0.3" footer="0.3"/>
  <pageSetup paperSize="9" scale="47" orientation="portrait" r:id="rId1"/>
  <headerFooter>
    <oddFooter>&amp;C&amp;1#&amp;"Calibri"&amp;10&amp;K000000PUBLIC</oddFooter>
    <evenFooter>&amp;LPUBLIC</evenFooter>
    <firstFooter>&amp;LPUBLIC</firstFooter>
  </headerFooter>
  <colBreaks count="1" manualBreakCount="1">
    <brk id="7"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92"/>
  <sheetViews>
    <sheetView showGridLines="0" view="pageBreakPreview" zoomScaleNormal="100" zoomScaleSheetLayoutView="100" workbookViewId="0">
      <selection sqref="A1:G1"/>
    </sheetView>
  </sheetViews>
  <sheetFormatPr defaultColWidth="9.42578125" defaultRowHeight="11.25" x14ac:dyDescent="0.2"/>
  <cols>
    <col min="1" max="1" width="38.5703125" style="7" bestFit="1" customWidth="1"/>
    <col min="2" max="2" width="60.28515625" style="7" customWidth="1"/>
    <col min="3" max="3" width="15.5703125" style="7" bestFit="1" customWidth="1"/>
    <col min="4" max="4" width="15.42578125" style="7" bestFit="1" customWidth="1"/>
    <col min="5" max="5" width="22.85546875" style="10" customWidth="1"/>
    <col min="6" max="6" width="13.5703125" style="11" bestFit="1" customWidth="1"/>
    <col min="7" max="7" width="14.42578125" style="10" customWidth="1"/>
    <col min="8" max="16384" width="9.42578125" style="7"/>
  </cols>
  <sheetData>
    <row r="1" spans="1:9" s="1" customFormat="1" ht="15" customHeight="1" x14ac:dyDescent="0.2">
      <c r="A1" s="86" t="s">
        <v>1181</v>
      </c>
      <c r="B1" s="87"/>
      <c r="C1" s="87"/>
      <c r="D1" s="87"/>
      <c r="E1" s="87"/>
      <c r="F1" s="87"/>
      <c r="G1" s="87"/>
      <c r="H1" s="59"/>
    </row>
    <row r="2" spans="1:9" s="1" customFormat="1" ht="12" x14ac:dyDescent="0.2">
      <c r="A2" s="54" t="s">
        <v>1108</v>
      </c>
      <c r="E2" s="5"/>
      <c r="F2" s="9"/>
      <c r="G2" s="10"/>
    </row>
    <row r="3" spans="1:9" s="1" customFormat="1" ht="12" x14ac:dyDescent="0.2">
      <c r="A3" s="8" t="s">
        <v>7</v>
      </c>
      <c r="B3" s="2"/>
      <c r="C3" s="3"/>
      <c r="D3" s="3"/>
      <c r="E3" s="4"/>
      <c r="F3" s="9"/>
      <c r="G3" s="10"/>
    </row>
    <row r="4" spans="1:9" s="1" customFormat="1" ht="33.75" x14ac:dyDescent="0.2">
      <c r="A4" s="6" t="s">
        <v>2</v>
      </c>
      <c r="B4" s="6" t="s">
        <v>0</v>
      </c>
      <c r="C4" s="13" t="s">
        <v>850</v>
      </c>
      <c r="D4" s="13" t="s">
        <v>1</v>
      </c>
      <c r="E4" s="36" t="s">
        <v>6</v>
      </c>
      <c r="F4" s="12" t="s">
        <v>3</v>
      </c>
      <c r="G4" s="12" t="s">
        <v>5</v>
      </c>
    </row>
    <row r="5" spans="1:9" x14ac:dyDescent="0.2">
      <c r="A5" s="16" t="s">
        <v>30</v>
      </c>
      <c r="B5" s="17"/>
      <c r="C5" s="17"/>
      <c r="D5" s="17"/>
      <c r="E5" s="18"/>
      <c r="F5" s="19"/>
      <c r="G5" s="18"/>
    </row>
    <row r="6" spans="1:9" x14ac:dyDescent="0.2">
      <c r="A6" s="20" t="s">
        <v>1114</v>
      </c>
      <c r="B6" s="21"/>
      <c r="C6" s="21"/>
      <c r="D6" s="21"/>
      <c r="E6" s="22"/>
      <c r="F6" s="23"/>
      <c r="G6" s="22"/>
    </row>
    <row r="7" spans="1:9" x14ac:dyDescent="0.2">
      <c r="A7" s="21" t="s">
        <v>1118</v>
      </c>
      <c r="B7" s="21" t="s">
        <v>1119</v>
      </c>
      <c r="C7" s="21" t="s">
        <v>1117</v>
      </c>
      <c r="D7" s="24">
        <v>688</v>
      </c>
      <c r="E7" s="22">
        <v>0</v>
      </c>
      <c r="F7" s="22">
        <v>0</v>
      </c>
      <c r="G7" s="22">
        <v>0</v>
      </c>
    </row>
    <row r="8" spans="1:9" x14ac:dyDescent="0.2">
      <c r="A8" s="21" t="s">
        <v>1115</v>
      </c>
      <c r="B8" s="21" t="s">
        <v>1116</v>
      </c>
      <c r="C8" s="21" t="s">
        <v>1117</v>
      </c>
      <c r="D8" s="24">
        <v>1400</v>
      </c>
      <c r="E8" s="22">
        <v>0</v>
      </c>
      <c r="F8" s="22">
        <v>0</v>
      </c>
      <c r="G8" s="22">
        <v>0</v>
      </c>
    </row>
    <row r="9" spans="1:9" x14ac:dyDescent="0.2">
      <c r="A9" s="21" t="s">
        <v>1182</v>
      </c>
      <c r="B9" s="21" t="s">
        <v>1183</v>
      </c>
      <c r="C9" s="21" t="s">
        <v>1117</v>
      </c>
      <c r="D9" s="24">
        <v>400</v>
      </c>
      <c r="E9" s="22">
        <v>0</v>
      </c>
      <c r="F9" s="22">
        <v>0</v>
      </c>
      <c r="G9" s="22">
        <v>0</v>
      </c>
    </row>
    <row r="10" spans="1:9" x14ac:dyDescent="0.2">
      <c r="A10" s="20" t="s">
        <v>32</v>
      </c>
      <c r="B10" s="20"/>
      <c r="C10" s="20"/>
      <c r="D10" s="20"/>
      <c r="E10" s="25">
        <f>SUM(E6:E9)</f>
        <v>0</v>
      </c>
      <c r="F10" s="25">
        <f>SUM(F6:F9)</f>
        <v>0</v>
      </c>
      <c r="G10" s="25"/>
      <c r="H10" s="14"/>
      <c r="I10" s="14"/>
    </row>
    <row r="11" spans="1:9" x14ac:dyDescent="0.2">
      <c r="A11" s="21"/>
      <c r="B11" s="21"/>
      <c r="C11" s="21"/>
      <c r="D11" s="21"/>
      <c r="E11" s="22"/>
      <c r="F11" s="23"/>
      <c r="G11" s="22"/>
    </row>
    <row r="12" spans="1:9" x14ac:dyDescent="0.2">
      <c r="A12" s="20" t="s">
        <v>34</v>
      </c>
      <c r="B12" s="20"/>
      <c r="C12" s="20"/>
      <c r="D12" s="20"/>
      <c r="E12" s="25">
        <f>E10</f>
        <v>0</v>
      </c>
      <c r="F12" s="25">
        <f>F10</f>
        <v>0</v>
      </c>
      <c r="G12" s="25"/>
      <c r="H12" s="14"/>
      <c r="I12" s="14"/>
    </row>
    <row r="13" spans="1:9" x14ac:dyDescent="0.2">
      <c r="A13" s="20"/>
      <c r="B13" s="20"/>
      <c r="C13" s="20"/>
      <c r="D13" s="20"/>
      <c r="E13" s="25"/>
      <c r="F13" s="26"/>
      <c r="G13" s="25"/>
      <c r="H13" s="14"/>
      <c r="I13" s="14"/>
    </row>
    <row r="14" spans="1:9" x14ac:dyDescent="0.2">
      <c r="A14" s="20" t="s">
        <v>36</v>
      </c>
      <c r="B14" s="20"/>
      <c r="C14" s="20"/>
      <c r="D14" s="20"/>
      <c r="E14" s="25">
        <v>4.9167892999999996</v>
      </c>
      <c r="F14" s="25">
        <f>F16-(F12)</f>
        <v>100</v>
      </c>
      <c r="G14" s="25"/>
      <c r="H14" s="14"/>
      <c r="I14" s="14"/>
    </row>
    <row r="15" spans="1:9" x14ac:dyDescent="0.2">
      <c r="A15" s="20"/>
      <c r="B15" s="20"/>
      <c r="C15" s="20"/>
      <c r="D15" s="20"/>
      <c r="E15" s="25"/>
      <c r="F15" s="26"/>
      <c r="G15" s="25"/>
      <c r="H15" s="14"/>
      <c r="I15" s="14"/>
    </row>
    <row r="16" spans="1:9" x14ac:dyDescent="0.2">
      <c r="A16" s="27" t="s">
        <v>35</v>
      </c>
      <c r="B16" s="27"/>
      <c r="C16" s="27"/>
      <c r="D16" s="27"/>
      <c r="E16" s="28">
        <v>4.9167892999999996</v>
      </c>
      <c r="F16" s="28">
        <v>100</v>
      </c>
      <c r="G16" s="28"/>
      <c r="H16" s="14"/>
      <c r="I16" s="14"/>
    </row>
    <row r="18" spans="1:4" x14ac:dyDescent="0.2">
      <c r="A18" s="14" t="s">
        <v>37</v>
      </c>
    </row>
    <row r="19" spans="1:4" x14ac:dyDescent="0.2">
      <c r="A19" s="43" t="s">
        <v>1122</v>
      </c>
    </row>
    <row r="21" spans="1:4" x14ac:dyDescent="0.2">
      <c r="A21" s="14" t="s">
        <v>38</v>
      </c>
    </row>
    <row r="22" spans="1:4" x14ac:dyDescent="0.2">
      <c r="A22" s="14" t="s">
        <v>39</v>
      </c>
    </row>
    <row r="23" spans="1:4" x14ac:dyDescent="0.2">
      <c r="A23" s="14" t="s">
        <v>40</v>
      </c>
      <c r="B23" s="14"/>
      <c r="C23" s="30" t="s">
        <v>42</v>
      </c>
      <c r="D23" s="30" t="s">
        <v>1184</v>
      </c>
    </row>
    <row r="24" spans="1:4" x14ac:dyDescent="0.2">
      <c r="A24" s="7" t="s">
        <v>78</v>
      </c>
      <c r="C24" s="55" t="s">
        <v>845</v>
      </c>
      <c r="D24" s="31">
        <v>24.933800000000002</v>
      </c>
    </row>
    <row r="25" spans="1:4" x14ac:dyDescent="0.2">
      <c r="A25" s="7" t="s">
        <v>80</v>
      </c>
      <c r="C25" s="55" t="s">
        <v>845</v>
      </c>
      <c r="D25" s="31">
        <v>11.5593</v>
      </c>
    </row>
    <row r="26" spans="1:4" x14ac:dyDescent="0.2">
      <c r="A26" s="7" t="s">
        <v>79</v>
      </c>
      <c r="C26" s="55" t="s">
        <v>845</v>
      </c>
      <c r="D26" s="31">
        <v>26.575900000000001</v>
      </c>
    </row>
    <row r="27" spans="1:4" x14ac:dyDescent="0.2">
      <c r="A27" s="7" t="s">
        <v>81</v>
      </c>
      <c r="C27" s="55" t="s">
        <v>845</v>
      </c>
      <c r="D27" s="31">
        <v>12.480700000000001</v>
      </c>
    </row>
    <row r="29" spans="1:4" x14ac:dyDescent="0.2">
      <c r="A29" s="7" t="s">
        <v>43</v>
      </c>
    </row>
    <row r="30" spans="1:4" x14ac:dyDescent="0.2">
      <c r="A30" s="7" t="s">
        <v>1185</v>
      </c>
    </row>
    <row r="32" spans="1:4" x14ac:dyDescent="0.2">
      <c r="A32" s="14" t="s">
        <v>44</v>
      </c>
      <c r="D32" s="30" t="s">
        <v>45</v>
      </c>
    </row>
    <row r="34" spans="1:5" x14ac:dyDescent="0.2">
      <c r="A34" s="14" t="s">
        <v>917</v>
      </c>
      <c r="D34" s="55" t="s">
        <v>845</v>
      </c>
    </row>
    <row r="35" spans="1:5" x14ac:dyDescent="0.2">
      <c r="A35" s="7" t="s">
        <v>1125</v>
      </c>
      <c r="D35" s="32"/>
    </row>
    <row r="37" spans="1:5" x14ac:dyDescent="0.2">
      <c r="A37" s="14" t="s">
        <v>829</v>
      </c>
      <c r="D37" s="30" t="s">
        <v>45</v>
      </c>
    </row>
    <row r="38" spans="1:5" x14ac:dyDescent="0.2">
      <c r="A38" s="7" t="s">
        <v>830</v>
      </c>
    </row>
    <row r="39" spans="1:5" x14ac:dyDescent="0.2">
      <c r="A39" s="37" t="s">
        <v>831</v>
      </c>
    </row>
    <row r="41" spans="1:5" x14ac:dyDescent="0.2">
      <c r="A41" s="14" t="s">
        <v>1205</v>
      </c>
    </row>
    <row r="43" spans="1:5" x14ac:dyDescent="0.2">
      <c r="A43" s="7" t="s">
        <v>1210</v>
      </c>
    </row>
    <row r="45" spans="1:5" ht="90" x14ac:dyDescent="0.2">
      <c r="A45" s="6" t="s">
        <v>2</v>
      </c>
      <c r="B45" s="65" t="s">
        <v>1211</v>
      </c>
      <c r="C45" s="66" t="s">
        <v>1212</v>
      </c>
      <c r="D45" s="66" t="s">
        <v>1213</v>
      </c>
      <c r="E45" s="66" t="s">
        <v>1214</v>
      </c>
    </row>
    <row r="46" spans="1:5" x14ac:dyDescent="0.2">
      <c r="A46" s="67" t="s">
        <v>1233</v>
      </c>
      <c r="B46" s="67" t="s">
        <v>1275</v>
      </c>
      <c r="C46" s="68">
        <v>0</v>
      </c>
      <c r="D46" s="69">
        <v>0</v>
      </c>
      <c r="E46" s="68">
        <v>6073.1225844186638</v>
      </c>
    </row>
    <row r="48" spans="1:5" x14ac:dyDescent="0.2">
      <c r="A48" s="40" t="s">
        <v>1208</v>
      </c>
    </row>
    <row r="50" spans="1:7" ht="36.75" customHeight="1" x14ac:dyDescent="0.25">
      <c r="A50" s="94" t="s">
        <v>1276</v>
      </c>
      <c r="B50" s="95"/>
      <c r="C50" s="95"/>
      <c r="D50" s="95"/>
      <c r="E50" s="95"/>
      <c r="F50" s="95"/>
      <c r="G50" s="95"/>
    </row>
    <row r="52" spans="1:7" ht="36.75" customHeight="1" x14ac:dyDescent="0.25">
      <c r="A52" s="94" t="s">
        <v>1126</v>
      </c>
      <c r="B52" s="95"/>
      <c r="C52" s="95"/>
      <c r="D52" s="95"/>
      <c r="E52" s="95"/>
      <c r="F52" s="95"/>
      <c r="G52" s="95"/>
    </row>
    <row r="53" spans="1:7" x14ac:dyDescent="0.2">
      <c r="A53" s="37" t="s">
        <v>1127</v>
      </c>
    </row>
    <row r="55" spans="1:7" ht="26.25" customHeight="1" x14ac:dyDescent="0.25">
      <c r="A55" s="94" t="s">
        <v>1128</v>
      </c>
      <c r="B55" s="95"/>
      <c r="C55" s="95"/>
      <c r="D55" s="95"/>
      <c r="E55" s="95"/>
      <c r="F55" s="95"/>
      <c r="G55" s="95"/>
    </row>
    <row r="56" spans="1:7" s="40" customFormat="1" ht="15" x14ac:dyDescent="0.25">
      <c r="A56" s="60"/>
      <c r="B56" s="61"/>
      <c r="C56" s="61"/>
      <c r="D56" s="61"/>
      <c r="E56" s="61"/>
      <c r="F56" s="61"/>
      <c r="G56" s="61"/>
    </row>
    <row r="57" spans="1:7" x14ac:dyDescent="0.2">
      <c r="A57" s="38" t="s">
        <v>1277</v>
      </c>
      <c r="B57" s="40"/>
      <c r="C57" s="40"/>
      <c r="D57" s="40"/>
      <c r="E57" s="11"/>
      <c r="G57" s="11"/>
    </row>
    <row r="58" spans="1:7" x14ac:dyDescent="0.2">
      <c r="A58" s="38"/>
      <c r="B58" s="40"/>
      <c r="C58" s="40"/>
      <c r="D58" s="40"/>
      <c r="E58" s="11"/>
      <c r="G58" s="11"/>
    </row>
    <row r="59" spans="1:7" ht="48" customHeight="1" x14ac:dyDescent="0.2">
      <c r="A59" s="103" t="s">
        <v>1186</v>
      </c>
      <c r="B59" s="103"/>
      <c r="C59" s="103"/>
      <c r="D59" s="103"/>
      <c r="E59" s="103"/>
      <c r="F59" s="103"/>
      <c r="G59" s="103"/>
    </row>
    <row r="60" spans="1:7" ht="25.5" customHeight="1" x14ac:dyDescent="0.2">
      <c r="A60" s="90" t="s">
        <v>1187</v>
      </c>
      <c r="B60" s="90"/>
      <c r="C60" s="90"/>
      <c r="D60" s="90"/>
      <c r="E60" s="90"/>
      <c r="F60" s="90"/>
      <c r="G60" s="90"/>
    </row>
    <row r="62" spans="1:7" s="1" customFormat="1" ht="15" x14ac:dyDescent="0.2">
      <c r="A62" s="86" t="s">
        <v>1188</v>
      </c>
      <c r="B62" s="87"/>
      <c r="C62" s="87"/>
      <c r="D62" s="87"/>
      <c r="E62" s="87"/>
      <c r="F62" s="87"/>
      <c r="G62" s="87"/>
    </row>
    <row r="63" spans="1:7" x14ac:dyDescent="0.2">
      <c r="A63" s="8" t="s">
        <v>7</v>
      </c>
    </row>
    <row r="64" spans="1:7" s="1" customFormat="1" ht="33.75" x14ac:dyDescent="0.2">
      <c r="A64" s="6" t="s">
        <v>2</v>
      </c>
      <c r="B64" s="6" t="s">
        <v>0</v>
      </c>
      <c r="C64" s="13" t="s">
        <v>850</v>
      </c>
      <c r="D64" s="13" t="s">
        <v>1</v>
      </c>
      <c r="E64" s="36" t="s">
        <v>6</v>
      </c>
      <c r="F64" s="12" t="s">
        <v>3</v>
      </c>
      <c r="G64" s="12" t="s">
        <v>5</v>
      </c>
    </row>
    <row r="65" spans="1:9" x14ac:dyDescent="0.2">
      <c r="A65" s="16" t="s">
        <v>30</v>
      </c>
      <c r="B65" s="17"/>
      <c r="C65" s="17"/>
      <c r="D65" s="17"/>
      <c r="E65" s="18"/>
      <c r="F65" s="19"/>
      <c r="G65" s="18"/>
    </row>
    <row r="66" spans="1:9" x14ac:dyDescent="0.2">
      <c r="A66" s="20" t="s">
        <v>31</v>
      </c>
      <c r="B66" s="21"/>
      <c r="C66" s="21"/>
      <c r="D66" s="21"/>
      <c r="E66" s="22"/>
      <c r="F66" s="23"/>
      <c r="G66" s="22"/>
    </row>
    <row r="67" spans="1:9" x14ac:dyDescent="0.2">
      <c r="A67" s="21" t="s">
        <v>1132</v>
      </c>
      <c r="B67" s="21" t="s">
        <v>1133</v>
      </c>
      <c r="C67" s="21" t="s">
        <v>1134</v>
      </c>
      <c r="D67" s="24">
        <v>1450</v>
      </c>
      <c r="E67" s="22">
        <v>3999.7534931999999</v>
      </c>
      <c r="F67" s="23">
        <v>100</v>
      </c>
      <c r="G67" s="22">
        <v>4.165</v>
      </c>
      <c r="I67" s="32"/>
    </row>
    <row r="68" spans="1:9" x14ac:dyDescent="0.2">
      <c r="A68" s="20" t="s">
        <v>32</v>
      </c>
      <c r="B68" s="20"/>
      <c r="C68" s="20"/>
      <c r="D68" s="20"/>
      <c r="E68" s="25">
        <f>SUM(E67)</f>
        <v>3999.7534931999999</v>
      </c>
      <c r="F68" s="25">
        <f>SUM(F67)</f>
        <v>100</v>
      </c>
      <c r="G68" s="25"/>
      <c r="H68" s="14"/>
      <c r="I68" s="14"/>
    </row>
    <row r="69" spans="1:9" x14ac:dyDescent="0.2">
      <c r="A69" s="21"/>
      <c r="B69" s="21"/>
      <c r="C69" s="21"/>
      <c r="D69" s="21"/>
      <c r="E69" s="22"/>
      <c r="F69" s="23"/>
      <c r="G69" s="22"/>
    </row>
    <row r="70" spans="1:9" x14ac:dyDescent="0.2">
      <c r="A70" s="20" t="s">
        <v>34</v>
      </c>
      <c r="B70" s="20"/>
      <c r="C70" s="20"/>
      <c r="D70" s="20"/>
      <c r="E70" s="25">
        <f>E68</f>
        <v>3999.7534931999999</v>
      </c>
      <c r="F70" s="25">
        <f>F68</f>
        <v>100</v>
      </c>
      <c r="G70" s="25"/>
      <c r="H70" s="14"/>
      <c r="I70" s="14"/>
    </row>
    <row r="71" spans="1:9" x14ac:dyDescent="0.2">
      <c r="A71" s="20"/>
      <c r="B71" s="20"/>
      <c r="C71" s="20"/>
      <c r="D71" s="20"/>
      <c r="E71" s="25"/>
      <c r="F71" s="26"/>
      <c r="G71" s="25"/>
      <c r="H71" s="14"/>
      <c r="I71" s="14"/>
    </row>
    <row r="72" spans="1:9" x14ac:dyDescent="0.2">
      <c r="A72" s="20" t="s">
        <v>36</v>
      </c>
      <c r="B72" s="20"/>
      <c r="C72" s="20"/>
      <c r="D72" s="20"/>
      <c r="E72" s="56">
        <v>0</v>
      </c>
      <c r="F72" s="56">
        <v>0</v>
      </c>
      <c r="G72" s="25"/>
      <c r="H72" s="14"/>
      <c r="I72" s="32"/>
    </row>
    <row r="73" spans="1:9" x14ac:dyDescent="0.2">
      <c r="A73" s="20"/>
      <c r="B73" s="20"/>
      <c r="C73" s="20"/>
      <c r="D73" s="20"/>
      <c r="E73" s="25"/>
      <c r="F73" s="26"/>
      <c r="G73" s="25"/>
      <c r="H73" s="14"/>
      <c r="I73" s="14"/>
    </row>
    <row r="74" spans="1:9" x14ac:dyDescent="0.2">
      <c r="A74" s="27" t="s">
        <v>35</v>
      </c>
      <c r="B74" s="27"/>
      <c r="C74" s="27"/>
      <c r="D74" s="27"/>
      <c r="E74" s="28">
        <v>3999.7534882</v>
      </c>
      <c r="F74" s="29">
        <v>100</v>
      </c>
      <c r="G74" s="28"/>
      <c r="H74" s="14"/>
      <c r="I74" s="14"/>
    </row>
    <row r="75" spans="1:9" s="10" customFormat="1" x14ac:dyDescent="0.2">
      <c r="A75" s="7"/>
      <c r="B75" s="7"/>
      <c r="C75" s="7"/>
      <c r="D75" s="7"/>
      <c r="F75" s="15"/>
      <c r="H75" s="7"/>
      <c r="I75" s="7"/>
    </row>
    <row r="76" spans="1:9" s="10" customFormat="1" x14ac:dyDescent="0.2">
      <c r="A76" s="14" t="s">
        <v>37</v>
      </c>
      <c r="B76" s="7"/>
      <c r="C76" s="7"/>
      <c r="D76" s="7"/>
      <c r="F76" s="11"/>
      <c r="H76" s="7"/>
      <c r="I76" s="7"/>
    </row>
    <row r="77" spans="1:9" s="10" customFormat="1" x14ac:dyDescent="0.2">
      <c r="A77" s="38" t="s">
        <v>1135</v>
      </c>
      <c r="B77" s="7"/>
      <c r="C77" s="7"/>
      <c r="D77" s="7"/>
      <c r="F77" s="11"/>
      <c r="H77" s="7"/>
      <c r="I77" s="7"/>
    </row>
    <row r="78" spans="1:9" s="10" customFormat="1" x14ac:dyDescent="0.2">
      <c r="A78" s="90" t="s">
        <v>1136</v>
      </c>
      <c r="B78" s="90"/>
      <c r="C78" s="90"/>
      <c r="D78" s="90"/>
      <c r="E78" s="90"/>
      <c r="F78" s="90"/>
      <c r="G78" s="90"/>
      <c r="H78" s="7"/>
      <c r="I78" s="7"/>
    </row>
    <row r="80" spans="1:9" s="10" customFormat="1" x14ac:dyDescent="0.2">
      <c r="A80" s="14" t="s">
        <v>38</v>
      </c>
      <c r="B80" s="7"/>
      <c r="C80" s="7"/>
      <c r="D80" s="7"/>
      <c r="F80" s="11"/>
      <c r="H80" s="7"/>
      <c r="I80" s="7"/>
    </row>
    <row r="81" spans="1:9" s="10" customFormat="1" x14ac:dyDescent="0.2">
      <c r="A81" s="14" t="s">
        <v>39</v>
      </c>
      <c r="B81" s="7"/>
      <c r="C81" s="7"/>
      <c r="D81" s="7"/>
      <c r="F81" s="11"/>
      <c r="H81" s="7"/>
      <c r="I81" s="7"/>
    </row>
    <row r="82" spans="1:9" s="10" customFormat="1" x14ac:dyDescent="0.2">
      <c r="A82" s="14" t="s">
        <v>40</v>
      </c>
      <c r="B82" s="14"/>
      <c r="C82" s="30" t="s">
        <v>42</v>
      </c>
      <c r="D82" s="14" t="s">
        <v>41</v>
      </c>
      <c r="F82" s="62"/>
      <c r="G82" s="63"/>
      <c r="H82" s="7"/>
      <c r="I82" s="7"/>
    </row>
    <row r="83" spans="1:9" s="10" customFormat="1" x14ac:dyDescent="0.2">
      <c r="A83" s="7" t="s">
        <v>78</v>
      </c>
      <c r="B83" s="7"/>
      <c r="C83" s="31">
        <v>0.4819</v>
      </c>
      <c r="D83" s="64">
        <v>0.4763</v>
      </c>
      <c r="F83" s="11"/>
      <c r="H83" s="7"/>
      <c r="I83" s="7"/>
    </row>
    <row r="84" spans="1:9" s="10" customFormat="1" x14ac:dyDescent="0.2">
      <c r="A84" s="7" t="s">
        <v>80</v>
      </c>
      <c r="B84" s="7"/>
      <c r="C84" s="31">
        <v>0.22339999999999999</v>
      </c>
      <c r="D84" s="64">
        <v>0.2208</v>
      </c>
      <c r="F84" s="11"/>
      <c r="H84" s="7"/>
      <c r="I84" s="7"/>
    </row>
    <row r="85" spans="1:9" s="10" customFormat="1" x14ac:dyDescent="0.2">
      <c r="A85" s="7" t="s">
        <v>79</v>
      </c>
      <c r="B85" s="7"/>
      <c r="C85" s="31">
        <v>0.50949999999999995</v>
      </c>
      <c r="D85" s="64">
        <v>0.50360000000000005</v>
      </c>
      <c r="F85" s="11"/>
      <c r="H85" s="7"/>
      <c r="I85" s="7"/>
    </row>
    <row r="86" spans="1:9" s="10" customFormat="1" x14ac:dyDescent="0.2">
      <c r="A86" s="7" t="s">
        <v>81</v>
      </c>
      <c r="B86" s="7"/>
      <c r="C86" s="31">
        <v>0.2392</v>
      </c>
      <c r="D86" s="64">
        <v>0.23649999999999999</v>
      </c>
      <c r="F86" s="11"/>
      <c r="H86" s="7"/>
      <c r="I86" s="7"/>
    </row>
    <row r="88" spans="1:9" s="10" customFormat="1" x14ac:dyDescent="0.2">
      <c r="A88" s="7" t="s">
        <v>43</v>
      </c>
      <c r="B88" s="7"/>
      <c r="C88" s="7"/>
      <c r="D88" s="7"/>
      <c r="F88" s="11"/>
      <c r="H88" s="7"/>
      <c r="I88" s="7"/>
    </row>
    <row r="90" spans="1:9" s="10" customFormat="1" x14ac:dyDescent="0.2">
      <c r="A90" s="14" t="s">
        <v>1196</v>
      </c>
      <c r="B90" s="7"/>
      <c r="C90" s="7"/>
      <c r="D90" s="30" t="s">
        <v>45</v>
      </c>
      <c r="F90" s="11"/>
      <c r="H90" s="7"/>
      <c r="I90" s="7"/>
    </row>
    <row r="91" spans="1:9" x14ac:dyDescent="0.2">
      <c r="A91" s="7" t="s">
        <v>830</v>
      </c>
    </row>
    <row r="92" spans="1:9" x14ac:dyDescent="0.2">
      <c r="A92" s="37" t="s">
        <v>831</v>
      </c>
    </row>
  </sheetData>
  <mergeCells count="8">
    <mergeCell ref="A62:G62"/>
    <mergeCell ref="A78:G78"/>
    <mergeCell ref="A1:G1"/>
    <mergeCell ref="A50:G50"/>
    <mergeCell ref="A52:G52"/>
    <mergeCell ref="A55:G55"/>
    <mergeCell ref="A59:G59"/>
    <mergeCell ref="A60:G60"/>
  </mergeCells>
  <conditionalFormatting sqref="F2:F3 F5:F6 F51 F53:F54 F63 F75:F77 F11 F13 F15 F61 F57:F58 F79:F65536 F17:F49">
    <cfRule type="cellIs" dxfId="8" priority="3" stopIfTrue="1" operator="between">
      <formula>0.009</formula>
      <formula>-0.009</formula>
    </cfRule>
  </conditionalFormatting>
  <conditionalFormatting sqref="F65:F66">
    <cfRule type="cellIs" dxfId="7" priority="2" stopIfTrue="1" operator="between">
      <formula>0.009</formula>
      <formula>-0.009</formula>
    </cfRule>
  </conditionalFormatting>
  <conditionalFormatting sqref="F67 F69 F71 F73:F74">
    <cfRule type="cellIs" dxfId="6" priority="1" stopIfTrue="1" operator="between">
      <formula>0.009</formula>
      <formula>-0.009</formula>
    </cfRule>
  </conditionalFormatting>
  <hyperlinks>
    <hyperlink ref="A39" r:id="rId1" tooltip="https://www.franklintempletonindia.com/investor/reports" xr:uid="{00000000-0004-0000-2700-000000000000}"/>
    <hyperlink ref="A92" r:id="rId2" tooltip="https://www.franklintempletonindia.com/investor/reports" xr:uid="{00000000-0004-0000-2700-000001000000}"/>
    <hyperlink ref="A53" r:id="rId3" xr:uid="{00000000-0004-0000-2700-000002000000}"/>
  </hyperlinks>
  <pageMargins left="0.7" right="0.7" top="0.75" bottom="0.75" header="0.3" footer="0.3"/>
  <pageSetup paperSize="9" scale="41" orientation="portrait" r:id="rId4"/>
  <headerFooter>
    <oddFooter>&amp;C&amp;1#&amp;"Calibri"&amp;10&amp;K000000PUBLIC</oddFooter>
    <evenFooter>&amp;LPUBLIC</evenFooter>
    <firstFooter>&amp;LPUBLIC</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167"/>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65.7109375" style="7" bestFit="1" customWidth="1"/>
    <col min="3" max="4" width="15.42578125" style="7" bestFit="1" customWidth="1"/>
    <col min="5" max="5" width="23" style="10" customWidth="1"/>
    <col min="6" max="6" width="13.5703125" style="11" bestFit="1" customWidth="1"/>
    <col min="7" max="7" width="14.28515625" style="10" customWidth="1"/>
    <col min="8" max="16384" width="9.140625" style="7"/>
  </cols>
  <sheetData>
    <row r="1" spans="1:9" s="1" customFormat="1" ht="15" customHeight="1" x14ac:dyDescent="0.2">
      <c r="A1" s="86" t="s">
        <v>1189</v>
      </c>
      <c r="B1" s="87"/>
      <c r="C1" s="87"/>
      <c r="D1" s="87"/>
      <c r="E1" s="87"/>
      <c r="F1" s="87"/>
      <c r="G1" s="87"/>
    </row>
    <row r="2" spans="1:9" s="1" customFormat="1" ht="12" x14ac:dyDescent="0.2">
      <c r="A2" s="54" t="s">
        <v>1108</v>
      </c>
      <c r="E2" s="5"/>
      <c r="F2" s="9"/>
      <c r="G2" s="10"/>
    </row>
    <row r="3" spans="1:9" s="1" customFormat="1" ht="12" x14ac:dyDescent="0.2">
      <c r="A3" s="8" t="s">
        <v>7</v>
      </c>
      <c r="B3" s="2"/>
      <c r="C3" s="3"/>
      <c r="D3" s="3"/>
      <c r="E3" s="4"/>
      <c r="F3" s="9"/>
      <c r="G3" s="10"/>
    </row>
    <row r="4" spans="1:9" s="1" customFormat="1" ht="33.75" x14ac:dyDescent="0.2">
      <c r="A4" s="6" t="s">
        <v>2</v>
      </c>
      <c r="B4" s="6" t="s">
        <v>0</v>
      </c>
      <c r="C4" s="13" t="s">
        <v>850</v>
      </c>
      <c r="D4" s="13" t="s">
        <v>1</v>
      </c>
      <c r="E4" s="36" t="s">
        <v>6</v>
      </c>
      <c r="F4" s="12" t="s">
        <v>3</v>
      </c>
      <c r="G4" s="12" t="s">
        <v>5</v>
      </c>
    </row>
    <row r="5" spans="1:9" x14ac:dyDescent="0.2">
      <c r="A5" s="16" t="s">
        <v>30</v>
      </c>
      <c r="B5" s="17"/>
      <c r="C5" s="17"/>
      <c r="D5" s="17"/>
      <c r="E5" s="18"/>
      <c r="F5" s="19"/>
      <c r="G5" s="18"/>
    </row>
    <row r="6" spans="1:9" x14ac:dyDescent="0.2">
      <c r="A6" s="20" t="s">
        <v>31</v>
      </c>
      <c r="B6" s="21"/>
      <c r="C6" s="21"/>
      <c r="D6" s="21"/>
      <c r="E6" s="22"/>
      <c r="F6" s="23"/>
      <c r="G6" s="22"/>
    </row>
    <row r="7" spans="1:9" ht="33.75" x14ac:dyDescent="0.2">
      <c r="A7" s="21" t="s">
        <v>1155</v>
      </c>
      <c r="B7" s="21" t="s">
        <v>1156</v>
      </c>
      <c r="C7" s="46" t="s">
        <v>1152</v>
      </c>
      <c r="D7" s="24">
        <v>8203</v>
      </c>
      <c r="E7" s="22">
        <v>16491.311645500002</v>
      </c>
      <c r="F7" s="23">
        <v>89.895322190905404</v>
      </c>
      <c r="G7" s="22">
        <v>11.015000000000001</v>
      </c>
    </row>
    <row r="8" spans="1:9" x14ac:dyDescent="0.2">
      <c r="A8" s="20" t="s">
        <v>32</v>
      </c>
      <c r="B8" s="20"/>
      <c r="C8" s="20"/>
      <c r="D8" s="20"/>
      <c r="E8" s="25">
        <f>SUM(E6:E7)</f>
        <v>16491.311645500002</v>
      </c>
      <c r="F8" s="26">
        <f>SUM(F6:F7)</f>
        <v>89.895322190905404</v>
      </c>
      <c r="G8" s="25"/>
      <c r="H8" s="14"/>
      <c r="I8" s="14"/>
    </row>
    <row r="9" spans="1:9" x14ac:dyDescent="0.2">
      <c r="A9" s="21"/>
      <c r="B9" s="21"/>
      <c r="C9" s="21"/>
      <c r="D9" s="21"/>
      <c r="E9" s="22"/>
      <c r="F9" s="23"/>
      <c r="G9" s="22"/>
    </row>
    <row r="10" spans="1:9" x14ac:dyDescent="0.2">
      <c r="A10" s="20" t="s">
        <v>1114</v>
      </c>
      <c r="B10" s="21"/>
      <c r="C10" s="21"/>
      <c r="D10" s="21"/>
      <c r="E10" s="22"/>
      <c r="F10" s="23"/>
      <c r="G10" s="22"/>
    </row>
    <row r="11" spans="1:9" x14ac:dyDescent="0.2">
      <c r="A11" s="21" t="s">
        <v>1190</v>
      </c>
      <c r="B11" s="21" t="s">
        <v>1191</v>
      </c>
      <c r="C11" s="21" t="s">
        <v>1157</v>
      </c>
      <c r="D11" s="24">
        <v>750</v>
      </c>
      <c r="E11" s="22">
        <v>0</v>
      </c>
      <c r="F11" s="22">
        <v>0</v>
      </c>
      <c r="G11" s="22">
        <v>0</v>
      </c>
    </row>
    <row r="12" spans="1:9" x14ac:dyDescent="0.2">
      <c r="A12" s="21" t="s">
        <v>1158</v>
      </c>
      <c r="B12" s="21" t="s">
        <v>1159</v>
      </c>
      <c r="C12" s="21" t="s">
        <v>1157</v>
      </c>
      <c r="D12" s="24">
        <v>150</v>
      </c>
      <c r="E12" s="22">
        <v>0</v>
      </c>
      <c r="F12" s="22">
        <v>0</v>
      </c>
      <c r="G12" s="22">
        <v>0</v>
      </c>
    </row>
    <row r="13" spans="1:9" x14ac:dyDescent="0.2">
      <c r="A13" s="20" t="s">
        <v>32</v>
      </c>
      <c r="B13" s="20"/>
      <c r="C13" s="20"/>
      <c r="D13" s="20"/>
      <c r="E13" s="25">
        <f>SUM(E10:E12)</f>
        <v>0</v>
      </c>
      <c r="F13" s="25">
        <f>SUM(F10:F12)</f>
        <v>0</v>
      </c>
      <c r="G13" s="25"/>
      <c r="H13" s="14"/>
      <c r="I13" s="14"/>
    </row>
    <row r="14" spans="1:9" x14ac:dyDescent="0.2">
      <c r="A14" s="21"/>
      <c r="B14" s="21"/>
      <c r="C14" s="21"/>
      <c r="D14" s="21"/>
      <c r="E14" s="22"/>
      <c r="F14" s="23"/>
      <c r="G14" s="22"/>
    </row>
    <row r="15" spans="1:9" x14ac:dyDescent="0.2">
      <c r="A15" s="20" t="s">
        <v>33</v>
      </c>
      <c r="B15" s="21"/>
      <c r="C15" s="21"/>
      <c r="D15" s="21"/>
      <c r="E15" s="22"/>
      <c r="F15" s="23"/>
      <c r="G15" s="22"/>
    </row>
    <row r="16" spans="1:9" x14ac:dyDescent="0.2">
      <c r="A16" s="21" t="s">
        <v>1162</v>
      </c>
      <c r="B16" s="21" t="s">
        <v>1163</v>
      </c>
      <c r="C16" s="21" t="s">
        <v>1164</v>
      </c>
      <c r="D16" s="24">
        <v>43088.703000000001</v>
      </c>
      <c r="E16" s="22">
        <v>1525.481417</v>
      </c>
      <c r="F16" s="23">
        <v>8.3155085796267496</v>
      </c>
      <c r="G16" s="22">
        <v>5.8813000000000004</v>
      </c>
    </row>
    <row r="17" spans="1:9" x14ac:dyDescent="0.2">
      <c r="A17" s="20" t="s">
        <v>32</v>
      </c>
      <c r="B17" s="20"/>
      <c r="C17" s="20"/>
      <c r="D17" s="20"/>
      <c r="E17" s="25">
        <f>SUM(E16:E16)</f>
        <v>1525.481417</v>
      </c>
      <c r="F17" s="26">
        <f>SUM(F16:F16)</f>
        <v>8.3155085796267496</v>
      </c>
      <c r="G17" s="25"/>
      <c r="H17" s="14"/>
      <c r="I17" s="14"/>
    </row>
    <row r="18" spans="1:9" x14ac:dyDescent="0.2">
      <c r="A18" s="21"/>
      <c r="B18" s="21"/>
      <c r="C18" s="21"/>
      <c r="D18" s="21"/>
      <c r="E18" s="22"/>
      <c r="F18" s="23"/>
      <c r="G18" s="22"/>
    </row>
    <row r="19" spans="1:9" x14ac:dyDescent="0.2">
      <c r="A19" s="20" t="s">
        <v>34</v>
      </c>
      <c r="B19" s="20"/>
      <c r="C19" s="20"/>
      <c r="D19" s="20"/>
      <c r="E19" s="25">
        <f>E8+E13+E17</f>
        <v>18016.793062500001</v>
      </c>
      <c r="F19" s="26">
        <f>F8+F13+F17</f>
        <v>98.210830770532155</v>
      </c>
      <c r="G19" s="25"/>
      <c r="H19" s="14"/>
      <c r="I19" s="14"/>
    </row>
    <row r="20" spans="1:9" x14ac:dyDescent="0.2">
      <c r="A20" s="20"/>
      <c r="B20" s="20"/>
      <c r="C20" s="20"/>
      <c r="D20" s="20"/>
      <c r="E20" s="25"/>
      <c r="F20" s="26"/>
      <c r="G20" s="25"/>
      <c r="H20" s="14"/>
      <c r="I20" s="14"/>
    </row>
    <row r="21" spans="1:9" x14ac:dyDescent="0.2">
      <c r="A21" s="20" t="s">
        <v>36</v>
      </c>
      <c r="B21" s="20"/>
      <c r="C21" s="20"/>
      <c r="D21" s="20"/>
      <c r="E21" s="25">
        <f>E23-(E8+E13+E17)</f>
        <v>328.22338949999903</v>
      </c>
      <c r="F21" s="26">
        <f>F23-(F8+F13+F17)</f>
        <v>1.789169229467845</v>
      </c>
      <c r="G21" s="25"/>
      <c r="H21" s="14"/>
      <c r="I21" s="14"/>
    </row>
    <row r="22" spans="1:9" x14ac:dyDescent="0.2">
      <c r="A22" s="20"/>
      <c r="B22" s="20"/>
      <c r="C22" s="20"/>
      <c r="D22" s="20"/>
      <c r="E22" s="25"/>
      <c r="F22" s="26"/>
      <c r="G22" s="25"/>
      <c r="H22" s="14"/>
      <c r="I22" s="14"/>
    </row>
    <row r="23" spans="1:9" x14ac:dyDescent="0.2">
      <c r="A23" s="27" t="s">
        <v>35</v>
      </c>
      <c r="B23" s="27"/>
      <c r="C23" s="27"/>
      <c r="D23" s="27"/>
      <c r="E23" s="28">
        <v>18345.016452</v>
      </c>
      <c r="F23" s="29">
        <v>100</v>
      </c>
      <c r="G23" s="28"/>
      <c r="H23" s="14"/>
      <c r="I23" s="14"/>
    </row>
    <row r="25" spans="1:9" x14ac:dyDescent="0.2">
      <c r="A25" s="14" t="s">
        <v>37</v>
      </c>
    </row>
    <row r="26" spans="1:9" x14ac:dyDescent="0.2">
      <c r="A26" s="14" t="s">
        <v>1122</v>
      </c>
    </row>
    <row r="27" spans="1:9" x14ac:dyDescent="0.2">
      <c r="A27" s="14"/>
    </row>
    <row r="28" spans="1:9" x14ac:dyDescent="0.2">
      <c r="A28" s="14" t="s">
        <v>38</v>
      </c>
    </row>
    <row r="29" spans="1:9" x14ac:dyDescent="0.2">
      <c r="A29" s="14" t="s">
        <v>39</v>
      </c>
    </row>
    <row r="30" spans="1:9" x14ac:dyDescent="0.2">
      <c r="A30" s="14" t="s">
        <v>40</v>
      </c>
      <c r="B30" s="14"/>
      <c r="C30" s="30" t="s">
        <v>42</v>
      </c>
      <c r="D30" s="14" t="s">
        <v>41</v>
      </c>
    </row>
    <row r="31" spans="1:9" x14ac:dyDescent="0.2">
      <c r="A31" s="7" t="s">
        <v>78</v>
      </c>
      <c r="C31" s="31">
        <v>23.803899999999999</v>
      </c>
      <c r="D31" s="31">
        <v>23.642399999999999</v>
      </c>
    </row>
    <row r="32" spans="1:9" x14ac:dyDescent="0.2">
      <c r="A32" s="7" t="s">
        <v>80</v>
      </c>
      <c r="C32" s="31">
        <v>12.764799999999999</v>
      </c>
      <c r="D32" s="31">
        <v>12.6783</v>
      </c>
    </row>
    <row r="33" spans="1:5" x14ac:dyDescent="0.2">
      <c r="A33" s="7" t="s">
        <v>79</v>
      </c>
      <c r="C33" s="31">
        <v>24.020199999999999</v>
      </c>
      <c r="D33" s="31">
        <v>23.857299999999999</v>
      </c>
    </row>
    <row r="34" spans="1:5" x14ac:dyDescent="0.2">
      <c r="A34" s="7" t="s">
        <v>81</v>
      </c>
      <c r="C34" s="31">
        <v>13.1639</v>
      </c>
      <c r="D34" s="31">
        <v>13.0746</v>
      </c>
    </row>
    <row r="36" spans="1:5" x14ac:dyDescent="0.2">
      <c r="A36" s="7" t="s">
        <v>43</v>
      </c>
    </row>
    <row r="38" spans="1:5" x14ac:dyDescent="0.2">
      <c r="A38" s="14" t="s">
        <v>44</v>
      </c>
      <c r="D38" s="30" t="s">
        <v>45</v>
      </c>
    </row>
    <row r="40" spans="1:5" x14ac:dyDescent="0.2">
      <c r="A40" s="14" t="s">
        <v>917</v>
      </c>
      <c r="D40" s="32">
        <v>3.1502584272671998</v>
      </c>
      <c r="E40" s="10" t="s">
        <v>46</v>
      </c>
    </row>
    <row r="42" spans="1:5" x14ac:dyDescent="0.2">
      <c r="A42" s="14" t="s">
        <v>829</v>
      </c>
      <c r="D42" s="30" t="s">
        <v>45</v>
      </c>
    </row>
    <row r="43" spans="1:5" x14ac:dyDescent="0.2">
      <c r="A43" s="7" t="s">
        <v>830</v>
      </c>
    </row>
    <row r="44" spans="1:5" x14ac:dyDescent="0.2">
      <c r="A44" s="37" t="s">
        <v>831</v>
      </c>
    </row>
    <row r="46" spans="1:5" x14ac:dyDescent="0.2">
      <c r="A46" s="14" t="s">
        <v>1205</v>
      </c>
    </row>
    <row r="48" spans="1:5" x14ac:dyDescent="0.2">
      <c r="A48" s="7" t="s">
        <v>1210</v>
      </c>
    </row>
    <row r="50" spans="1:7" ht="90" x14ac:dyDescent="0.2">
      <c r="A50" s="6" t="s">
        <v>2</v>
      </c>
      <c r="B50" s="65" t="s">
        <v>1211</v>
      </c>
      <c r="C50" s="66" t="s">
        <v>1212</v>
      </c>
      <c r="D50" s="66" t="s">
        <v>1213</v>
      </c>
      <c r="E50" s="66" t="s">
        <v>1214</v>
      </c>
    </row>
    <row r="51" spans="1:7" x14ac:dyDescent="0.2">
      <c r="A51" s="67" t="s">
        <v>1239</v>
      </c>
      <c r="B51" s="67" t="s">
        <v>1240</v>
      </c>
      <c r="C51" s="68">
        <v>0</v>
      </c>
      <c r="D51" s="69">
        <v>0</v>
      </c>
      <c r="E51" s="68">
        <v>3654.5898081939977</v>
      </c>
    </row>
    <row r="52" spans="1:7" x14ac:dyDescent="0.2">
      <c r="A52" s="67" t="s">
        <v>1225</v>
      </c>
      <c r="B52" s="67" t="s">
        <v>1226</v>
      </c>
      <c r="C52" s="68">
        <v>0</v>
      </c>
      <c r="D52" s="69">
        <v>0</v>
      </c>
      <c r="E52" s="68">
        <v>3990.8421564368368</v>
      </c>
    </row>
    <row r="53" spans="1:7" x14ac:dyDescent="0.2">
      <c r="A53" s="67" t="s">
        <v>1227</v>
      </c>
      <c r="B53" s="67" t="s">
        <v>1228</v>
      </c>
      <c r="C53" s="68">
        <v>0</v>
      </c>
      <c r="D53" s="69">
        <v>0</v>
      </c>
      <c r="E53" s="68">
        <v>1144.0976224136614</v>
      </c>
    </row>
    <row r="54" spans="1:7" x14ac:dyDescent="0.2">
      <c r="A54" s="67" t="s">
        <v>1190</v>
      </c>
      <c r="B54" s="67" t="s">
        <v>1278</v>
      </c>
      <c r="C54" s="68">
        <v>0</v>
      </c>
      <c r="D54" s="69">
        <v>0</v>
      </c>
      <c r="E54" s="68">
        <v>8643.8422128999991</v>
      </c>
    </row>
    <row r="55" spans="1:7" x14ac:dyDescent="0.2">
      <c r="A55" s="67" t="s">
        <v>1229</v>
      </c>
      <c r="B55" s="67" t="s">
        <v>1230</v>
      </c>
      <c r="C55" s="68">
        <v>0</v>
      </c>
      <c r="D55" s="69">
        <v>0</v>
      </c>
      <c r="E55" s="68">
        <v>2043.4488387934427</v>
      </c>
    </row>
    <row r="56" spans="1:7" x14ac:dyDescent="0.2">
      <c r="A56" s="67" t="s">
        <v>1261</v>
      </c>
      <c r="B56" s="67" t="s">
        <v>1234</v>
      </c>
      <c r="C56" s="68">
        <v>0</v>
      </c>
      <c r="D56" s="69">
        <v>0</v>
      </c>
      <c r="E56" s="68">
        <v>6413.233203681436</v>
      </c>
    </row>
    <row r="57" spans="1:7" x14ac:dyDescent="0.2">
      <c r="A57" s="67" t="s">
        <v>1233</v>
      </c>
      <c r="B57" s="67" t="s">
        <v>1279</v>
      </c>
      <c r="C57" s="68">
        <v>0</v>
      </c>
      <c r="D57" s="69">
        <v>0</v>
      </c>
      <c r="E57" s="68">
        <v>8554.3143945119809</v>
      </c>
    </row>
    <row r="58" spans="1:7" x14ac:dyDescent="0.2">
      <c r="A58" s="67" t="s">
        <v>1242</v>
      </c>
      <c r="B58" s="67" t="s">
        <v>1280</v>
      </c>
      <c r="C58" s="68">
        <v>0</v>
      </c>
      <c r="D58" s="69">
        <v>0</v>
      </c>
      <c r="E58" s="68">
        <v>9521.0845960166589</v>
      </c>
    </row>
    <row r="60" spans="1:7" x14ac:dyDescent="0.2">
      <c r="A60" s="40" t="s">
        <v>1235</v>
      </c>
    </row>
    <row r="61" spans="1:7" x14ac:dyDescent="0.2">
      <c r="A61" s="40" t="s">
        <v>1208</v>
      </c>
    </row>
    <row r="63" spans="1:7" ht="27" customHeight="1" x14ac:dyDescent="0.25">
      <c r="A63" s="94" t="s">
        <v>1281</v>
      </c>
      <c r="B63" s="95"/>
      <c r="C63" s="95"/>
      <c r="D63" s="95"/>
      <c r="E63" s="95"/>
      <c r="F63" s="95"/>
      <c r="G63" s="95"/>
    </row>
    <row r="65" spans="1:7" ht="48" customHeight="1" x14ac:dyDescent="0.25">
      <c r="A65" s="94" t="s">
        <v>1282</v>
      </c>
      <c r="B65" s="95"/>
      <c r="C65" s="95"/>
      <c r="D65" s="95"/>
      <c r="E65" s="95"/>
      <c r="F65" s="95"/>
      <c r="G65" s="95"/>
    </row>
    <row r="67" spans="1:7" ht="45.75" customHeight="1" x14ac:dyDescent="0.25">
      <c r="A67" s="94" t="s">
        <v>1283</v>
      </c>
      <c r="B67" s="95"/>
      <c r="C67" s="95"/>
      <c r="D67" s="95"/>
      <c r="E67" s="95"/>
      <c r="F67" s="95"/>
      <c r="G67" s="95"/>
    </row>
    <row r="68" spans="1:7" x14ac:dyDescent="0.2">
      <c r="A68" s="37" t="s">
        <v>1127</v>
      </c>
    </row>
    <row r="70" spans="1:7" ht="24" customHeight="1" x14ac:dyDescent="0.25">
      <c r="A70" s="94" t="s">
        <v>1169</v>
      </c>
      <c r="B70" s="95"/>
      <c r="C70" s="95"/>
      <c r="D70" s="95"/>
      <c r="E70" s="95"/>
      <c r="F70" s="95"/>
      <c r="G70" s="95"/>
    </row>
    <row r="72" spans="1:7" x14ac:dyDescent="0.2">
      <c r="A72" s="14" t="s">
        <v>1170</v>
      </c>
    </row>
    <row r="73" spans="1:7" x14ac:dyDescent="0.2">
      <c r="A73" s="14"/>
    </row>
    <row r="74" spans="1:7" x14ac:dyDescent="0.2">
      <c r="A74" s="38" t="s">
        <v>797</v>
      </c>
    </row>
    <row r="75" spans="1:7" x14ac:dyDescent="0.2">
      <c r="A75" s="38"/>
    </row>
    <row r="76" spans="1:7" x14ac:dyDescent="0.2">
      <c r="A76" s="39"/>
    </row>
    <row r="77" spans="1:7" x14ac:dyDescent="0.2">
      <c r="A77" s="40"/>
    </row>
    <row r="78" spans="1:7" x14ac:dyDescent="0.2">
      <c r="A78" s="40"/>
    </row>
    <row r="79" spans="1:7" x14ac:dyDescent="0.2">
      <c r="A79" s="40"/>
    </row>
    <row r="80" spans="1:7" x14ac:dyDescent="0.2">
      <c r="A80" s="40"/>
    </row>
    <row r="81" spans="1:1" x14ac:dyDescent="0.2">
      <c r="A81" s="40"/>
    </row>
    <row r="82" spans="1:1" x14ac:dyDescent="0.2">
      <c r="A82" s="40"/>
    </row>
    <row r="83" spans="1:1" x14ac:dyDescent="0.2">
      <c r="A83" s="40"/>
    </row>
    <row r="84" spans="1:1" x14ac:dyDescent="0.2">
      <c r="A84" s="40"/>
    </row>
    <row r="85" spans="1:1" x14ac:dyDescent="0.2">
      <c r="A85" s="40"/>
    </row>
    <row r="86" spans="1:1" x14ac:dyDescent="0.2">
      <c r="A86" s="40"/>
    </row>
    <row r="87" spans="1:1" x14ac:dyDescent="0.2">
      <c r="A87" s="40"/>
    </row>
    <row r="88" spans="1:1" x14ac:dyDescent="0.2">
      <c r="A88" s="38" t="s">
        <v>1192</v>
      </c>
    </row>
    <row r="89" spans="1:1" x14ac:dyDescent="0.2">
      <c r="A89" s="40"/>
    </row>
    <row r="90" spans="1:1" x14ac:dyDescent="0.2">
      <c r="A90" s="38" t="s">
        <v>798</v>
      </c>
    </row>
    <row r="91" spans="1:1" x14ac:dyDescent="0.2">
      <c r="A91" s="40"/>
    </row>
    <row r="92" spans="1:1" x14ac:dyDescent="0.2">
      <c r="A92" s="40"/>
    </row>
    <row r="93" spans="1:1" x14ac:dyDescent="0.2">
      <c r="A93" s="40"/>
    </row>
    <row r="94" spans="1:1" x14ac:dyDescent="0.2">
      <c r="A94" s="40"/>
    </row>
    <row r="95" spans="1:1" x14ac:dyDescent="0.2">
      <c r="A95" s="40"/>
    </row>
    <row r="96" spans="1:1" x14ac:dyDescent="0.2">
      <c r="A96" s="40"/>
    </row>
    <row r="97" spans="1:9" x14ac:dyDescent="0.2">
      <c r="A97" s="40"/>
    </row>
    <row r="98" spans="1:9" x14ac:dyDescent="0.2">
      <c r="A98" s="40"/>
    </row>
    <row r="99" spans="1:9" x14ac:dyDescent="0.2">
      <c r="A99" s="40"/>
    </row>
    <row r="100" spans="1:9" x14ac:dyDescent="0.2">
      <c r="A100" s="40"/>
    </row>
    <row r="101" spans="1:9" x14ac:dyDescent="0.2">
      <c r="A101" s="40"/>
    </row>
    <row r="102" spans="1:9" x14ac:dyDescent="0.2">
      <c r="A102" s="39"/>
    </row>
    <row r="103" spans="1:9" x14ac:dyDescent="0.2">
      <c r="A103" s="14" t="s">
        <v>837</v>
      </c>
    </row>
    <row r="104" spans="1:9" x14ac:dyDescent="0.2">
      <c r="A104" s="14"/>
    </row>
    <row r="105" spans="1:9" s="1" customFormat="1" ht="15" x14ac:dyDescent="0.2">
      <c r="A105" s="86" t="s">
        <v>1193</v>
      </c>
      <c r="B105" s="87"/>
      <c r="C105" s="87"/>
      <c r="D105" s="87"/>
      <c r="E105" s="87"/>
      <c r="F105" s="87"/>
      <c r="G105" s="87"/>
    </row>
    <row r="106" spans="1:9" x14ac:dyDescent="0.2">
      <c r="A106" s="14" t="s">
        <v>7</v>
      </c>
    </row>
    <row r="107" spans="1:9" s="1" customFormat="1" ht="33.75" x14ac:dyDescent="0.2">
      <c r="A107" s="6" t="s">
        <v>2</v>
      </c>
      <c r="B107" s="6" t="s">
        <v>0</v>
      </c>
      <c r="C107" s="13" t="s">
        <v>850</v>
      </c>
      <c r="D107" s="13" t="s">
        <v>1</v>
      </c>
      <c r="E107" s="36" t="s">
        <v>6</v>
      </c>
      <c r="F107" s="12" t="s">
        <v>3</v>
      </c>
      <c r="G107" s="12" t="s">
        <v>5</v>
      </c>
    </row>
    <row r="108" spans="1:9" x14ac:dyDescent="0.2">
      <c r="A108" s="16" t="s">
        <v>30</v>
      </c>
      <c r="B108" s="17"/>
      <c r="C108" s="17"/>
      <c r="D108" s="17"/>
      <c r="E108" s="18"/>
      <c r="F108" s="19"/>
      <c r="G108" s="18"/>
    </row>
    <row r="109" spans="1:9" x14ac:dyDescent="0.2">
      <c r="A109" s="20" t="s">
        <v>31</v>
      </c>
      <c r="B109" s="21"/>
      <c r="C109" s="21"/>
      <c r="D109" s="21"/>
      <c r="E109" s="22"/>
      <c r="F109" s="23"/>
      <c r="G109" s="22"/>
    </row>
    <row r="110" spans="1:9" x14ac:dyDescent="0.2">
      <c r="A110" s="21" t="s">
        <v>1132</v>
      </c>
      <c r="B110" s="21" t="s">
        <v>1133</v>
      </c>
      <c r="C110" s="21" t="s">
        <v>1134</v>
      </c>
      <c r="D110" s="24">
        <v>3370</v>
      </c>
      <c r="E110" s="22">
        <v>9295.9788081999995</v>
      </c>
      <c r="F110" s="23">
        <v>100.000000376507</v>
      </c>
      <c r="G110" s="22">
        <v>4.165</v>
      </c>
    </row>
    <row r="111" spans="1:9" x14ac:dyDescent="0.2">
      <c r="A111" s="20" t="s">
        <v>32</v>
      </c>
      <c r="B111" s="20"/>
      <c r="C111" s="20"/>
      <c r="D111" s="20"/>
      <c r="E111" s="25">
        <f>SUM(E109:E110)</f>
        <v>9295.9788081999995</v>
      </c>
      <c r="F111" s="26">
        <f>SUM(F109:F110)</f>
        <v>100.000000376507</v>
      </c>
      <c r="G111" s="25"/>
      <c r="H111" s="14"/>
      <c r="I111" s="14"/>
    </row>
    <row r="112" spans="1:9" x14ac:dyDescent="0.2">
      <c r="A112" s="21"/>
      <c r="B112" s="21"/>
      <c r="C112" s="21"/>
      <c r="D112" s="21"/>
      <c r="E112" s="22"/>
      <c r="F112" s="23"/>
      <c r="G112" s="22"/>
    </row>
    <row r="113" spans="1:9" x14ac:dyDescent="0.2">
      <c r="A113" s="20" t="s">
        <v>34</v>
      </c>
      <c r="B113" s="20"/>
      <c r="C113" s="20"/>
      <c r="D113" s="20"/>
      <c r="E113" s="25">
        <f>E111</f>
        <v>9295.9788081999995</v>
      </c>
      <c r="F113" s="26">
        <f>F111</f>
        <v>100.000000376507</v>
      </c>
      <c r="G113" s="25"/>
      <c r="H113" s="14"/>
      <c r="I113" s="14"/>
    </row>
    <row r="114" spans="1:9" x14ac:dyDescent="0.2">
      <c r="A114" s="20"/>
      <c r="B114" s="20"/>
      <c r="C114" s="20"/>
      <c r="D114" s="20"/>
      <c r="E114" s="25"/>
      <c r="F114" s="26"/>
      <c r="G114" s="25"/>
      <c r="H114" s="14"/>
      <c r="I114" s="14"/>
    </row>
    <row r="115" spans="1:9" x14ac:dyDescent="0.2">
      <c r="A115" s="20" t="s">
        <v>36</v>
      </c>
      <c r="B115" s="20"/>
      <c r="C115" s="20"/>
      <c r="D115" s="20"/>
      <c r="E115" s="25">
        <f>E117-(E111)</f>
        <v>-3.4999999115825631E-5</v>
      </c>
      <c r="F115" s="26">
        <f>F117-(F111)</f>
        <v>-3.7650700335234433E-7</v>
      </c>
      <c r="G115" s="25"/>
      <c r="H115" s="14"/>
      <c r="I115" s="14"/>
    </row>
    <row r="116" spans="1:9" x14ac:dyDescent="0.2">
      <c r="A116" s="20"/>
      <c r="B116" s="20"/>
      <c r="C116" s="20"/>
      <c r="D116" s="20"/>
      <c r="E116" s="25"/>
      <c r="F116" s="26"/>
      <c r="G116" s="25"/>
      <c r="H116" s="14"/>
      <c r="I116" s="14"/>
    </row>
    <row r="117" spans="1:9" x14ac:dyDescent="0.2">
      <c r="A117" s="27" t="s">
        <v>35</v>
      </c>
      <c r="B117" s="27"/>
      <c r="C117" s="27"/>
      <c r="D117" s="27"/>
      <c r="E117" s="28">
        <v>9295.9787732000004</v>
      </c>
      <c r="F117" s="29">
        <v>100</v>
      </c>
      <c r="G117" s="28"/>
      <c r="H117" s="14"/>
      <c r="I117" s="14"/>
    </row>
    <row r="119" spans="1:9" x14ac:dyDescent="0.2">
      <c r="A119" s="14" t="s">
        <v>37</v>
      </c>
    </row>
    <row r="120" spans="1:9" x14ac:dyDescent="0.2">
      <c r="A120" s="38" t="s">
        <v>1135</v>
      </c>
    </row>
    <row r="121" spans="1:9" x14ac:dyDescent="0.2">
      <c r="A121" s="90" t="s">
        <v>1136</v>
      </c>
      <c r="B121" s="90"/>
      <c r="C121" s="90"/>
      <c r="D121" s="90"/>
      <c r="E121" s="90"/>
      <c r="F121" s="90"/>
      <c r="G121" s="90"/>
    </row>
    <row r="123" spans="1:9" x14ac:dyDescent="0.2">
      <c r="A123" s="14" t="s">
        <v>38</v>
      </c>
    </row>
    <row r="124" spans="1:9" x14ac:dyDescent="0.2">
      <c r="A124" s="14" t="s">
        <v>39</v>
      </c>
    </row>
    <row r="125" spans="1:9" x14ac:dyDescent="0.2">
      <c r="A125" s="14" t="s">
        <v>40</v>
      </c>
      <c r="B125" s="14"/>
      <c r="C125" s="30" t="s">
        <v>42</v>
      </c>
      <c r="D125" s="14" t="s">
        <v>41</v>
      </c>
    </row>
    <row r="126" spans="1:9" x14ac:dyDescent="0.2">
      <c r="A126" s="7" t="s">
        <v>78</v>
      </c>
      <c r="C126" s="31">
        <v>0.51259999999999994</v>
      </c>
      <c r="D126" s="31">
        <v>0.50670000000000004</v>
      </c>
    </row>
    <row r="127" spans="1:9" x14ac:dyDescent="0.2">
      <c r="A127" s="7" t="s">
        <v>80</v>
      </c>
      <c r="C127" s="31">
        <v>0.27489999999999998</v>
      </c>
      <c r="D127" s="31">
        <v>0.2717</v>
      </c>
    </row>
    <row r="128" spans="1:9" x14ac:dyDescent="0.2">
      <c r="A128" s="7" t="s">
        <v>79</v>
      </c>
      <c r="C128" s="31">
        <v>0.54239999999999999</v>
      </c>
      <c r="D128" s="31">
        <v>0.53610000000000002</v>
      </c>
    </row>
    <row r="129" spans="1:9" x14ac:dyDescent="0.2">
      <c r="A129" s="7" t="s">
        <v>81</v>
      </c>
      <c r="C129" s="31">
        <v>0.29720000000000002</v>
      </c>
      <c r="D129" s="31">
        <v>0.29380000000000001</v>
      </c>
    </row>
    <row r="131" spans="1:9" x14ac:dyDescent="0.2">
      <c r="A131" s="7" t="s">
        <v>43</v>
      </c>
    </row>
    <row r="133" spans="1:9" x14ac:dyDescent="0.2">
      <c r="A133" s="14" t="s">
        <v>1196</v>
      </c>
      <c r="D133" s="30" t="s">
        <v>45</v>
      </c>
    </row>
    <row r="134" spans="1:9" x14ac:dyDescent="0.2">
      <c r="A134" s="7" t="s">
        <v>830</v>
      </c>
    </row>
    <row r="135" spans="1:9" x14ac:dyDescent="0.2">
      <c r="A135" s="37" t="s">
        <v>831</v>
      </c>
    </row>
    <row r="137" spans="1:9" s="1" customFormat="1" ht="15" x14ac:dyDescent="0.2">
      <c r="A137" s="86" t="s">
        <v>1194</v>
      </c>
      <c r="B137" s="87"/>
      <c r="C137" s="87"/>
      <c r="D137" s="87"/>
      <c r="E137" s="87"/>
      <c r="F137" s="87"/>
      <c r="G137" s="87"/>
    </row>
    <row r="138" spans="1:9" x14ac:dyDescent="0.2">
      <c r="A138" s="14" t="s">
        <v>7</v>
      </c>
    </row>
    <row r="139" spans="1:9" s="1" customFormat="1" ht="33.75" x14ac:dyDescent="0.2">
      <c r="A139" s="6" t="s">
        <v>2</v>
      </c>
      <c r="B139" s="6" t="s">
        <v>0</v>
      </c>
      <c r="C139" s="13" t="s">
        <v>850</v>
      </c>
      <c r="D139" s="13" t="s">
        <v>1</v>
      </c>
      <c r="E139" s="36" t="s">
        <v>6</v>
      </c>
      <c r="F139" s="12" t="s">
        <v>3</v>
      </c>
      <c r="G139" s="12" t="s">
        <v>5</v>
      </c>
    </row>
    <row r="140" spans="1:9" x14ac:dyDescent="0.2">
      <c r="A140" s="16" t="s">
        <v>30</v>
      </c>
      <c r="B140" s="17"/>
      <c r="C140" s="17"/>
      <c r="D140" s="17"/>
      <c r="E140" s="18"/>
      <c r="F140" s="19"/>
      <c r="G140" s="18"/>
    </row>
    <row r="141" spans="1:9" x14ac:dyDescent="0.2">
      <c r="A141" s="20" t="s">
        <v>31</v>
      </c>
      <c r="B141" s="21"/>
      <c r="C141" s="21"/>
      <c r="D141" s="21"/>
      <c r="E141" s="22"/>
      <c r="F141" s="23"/>
      <c r="G141" s="22"/>
    </row>
    <row r="142" spans="1:9" ht="22.5" x14ac:dyDescent="0.2">
      <c r="A142" s="21" t="s">
        <v>1138</v>
      </c>
      <c r="B142" s="21" t="s">
        <v>1195</v>
      </c>
      <c r="C142" s="46" t="s">
        <v>1140</v>
      </c>
      <c r="D142" s="24">
        <v>1695</v>
      </c>
      <c r="E142" s="22">
        <v>0</v>
      </c>
      <c r="F142" s="23">
        <v>100</v>
      </c>
      <c r="G142" s="22">
        <v>0</v>
      </c>
    </row>
    <row r="143" spans="1:9" x14ac:dyDescent="0.2">
      <c r="A143" s="20" t="s">
        <v>32</v>
      </c>
      <c r="B143" s="20"/>
      <c r="C143" s="20"/>
      <c r="D143" s="20"/>
      <c r="E143" s="25">
        <v>0</v>
      </c>
      <c r="F143" s="26">
        <v>100</v>
      </c>
      <c r="G143" s="25"/>
      <c r="H143" s="14"/>
      <c r="I143" s="14"/>
    </row>
    <row r="144" spans="1:9" x14ac:dyDescent="0.2">
      <c r="A144" s="21"/>
      <c r="B144" s="21"/>
      <c r="C144" s="21"/>
      <c r="D144" s="21"/>
      <c r="E144" s="22"/>
      <c r="F144" s="23"/>
      <c r="G144" s="22"/>
    </row>
    <row r="145" spans="1:9" x14ac:dyDescent="0.2">
      <c r="A145" s="20" t="s">
        <v>34</v>
      </c>
      <c r="B145" s="20"/>
      <c r="C145" s="20"/>
      <c r="D145" s="20"/>
      <c r="E145" s="25">
        <v>0</v>
      </c>
      <c r="F145" s="26">
        <v>100</v>
      </c>
      <c r="G145" s="25"/>
      <c r="H145" s="14"/>
      <c r="I145" s="14"/>
    </row>
    <row r="146" spans="1:9" x14ac:dyDescent="0.2">
      <c r="A146" s="20"/>
      <c r="B146" s="20"/>
      <c r="C146" s="20"/>
      <c r="D146" s="20"/>
      <c r="E146" s="25"/>
      <c r="F146" s="26"/>
      <c r="G146" s="25"/>
      <c r="H146" s="14"/>
      <c r="I146" s="14"/>
    </row>
    <row r="147" spans="1:9" x14ac:dyDescent="0.2">
      <c r="A147" s="20" t="s">
        <v>36</v>
      </c>
      <c r="B147" s="20"/>
      <c r="C147" s="20"/>
      <c r="D147" s="20"/>
      <c r="E147" s="25">
        <v>3.9999999999999998E-7</v>
      </c>
      <c r="F147" s="25">
        <v>0</v>
      </c>
      <c r="G147" s="25"/>
      <c r="H147" s="14"/>
      <c r="I147" s="14"/>
    </row>
    <row r="148" spans="1:9" x14ac:dyDescent="0.2">
      <c r="A148" s="20"/>
      <c r="B148" s="20"/>
      <c r="C148" s="20"/>
      <c r="D148" s="20"/>
      <c r="E148" s="25"/>
      <c r="F148" s="26"/>
      <c r="G148" s="25"/>
      <c r="H148" s="14"/>
      <c r="I148" s="14"/>
    </row>
    <row r="149" spans="1:9" x14ac:dyDescent="0.2">
      <c r="A149" s="27" t="s">
        <v>35</v>
      </c>
      <c r="B149" s="27"/>
      <c r="C149" s="27"/>
      <c r="D149" s="27"/>
      <c r="E149" s="28">
        <v>3.9999999999999998E-7</v>
      </c>
      <c r="F149" s="29">
        <v>100</v>
      </c>
      <c r="G149" s="28"/>
      <c r="H149" s="14"/>
      <c r="I149" s="14"/>
    </row>
    <row r="151" spans="1:9" x14ac:dyDescent="0.2">
      <c r="A151" s="14" t="s">
        <v>37</v>
      </c>
    </row>
    <row r="152" spans="1:9" x14ac:dyDescent="0.2">
      <c r="A152" s="14" t="s">
        <v>1135</v>
      </c>
    </row>
    <row r="153" spans="1:9" ht="25.5" customHeight="1" x14ac:dyDescent="0.2">
      <c r="A153" s="104" t="s">
        <v>1141</v>
      </c>
      <c r="B153" s="104"/>
      <c r="C153" s="104"/>
      <c r="D153" s="104"/>
      <c r="E153" s="104"/>
      <c r="F153" s="104"/>
      <c r="G153" s="104"/>
    </row>
    <row r="155" spans="1:9" x14ac:dyDescent="0.2">
      <c r="A155" s="14" t="s">
        <v>38</v>
      </c>
    </row>
    <row r="156" spans="1:9" x14ac:dyDescent="0.2">
      <c r="A156" s="14" t="s">
        <v>39</v>
      </c>
    </row>
    <row r="157" spans="1:9" x14ac:dyDescent="0.2">
      <c r="A157" s="14" t="s">
        <v>40</v>
      </c>
      <c r="B157" s="14"/>
      <c r="C157" s="30" t="s">
        <v>42</v>
      </c>
      <c r="D157" s="14" t="s">
        <v>41</v>
      </c>
    </row>
    <row r="158" spans="1:9" x14ac:dyDescent="0.2">
      <c r="A158" s="7" t="s">
        <v>78</v>
      </c>
      <c r="C158" s="31">
        <v>0</v>
      </c>
      <c r="D158" s="31">
        <v>0</v>
      </c>
    </row>
    <row r="159" spans="1:9" x14ac:dyDescent="0.2">
      <c r="A159" s="7" t="s">
        <v>80</v>
      </c>
      <c r="C159" s="31">
        <v>0</v>
      </c>
      <c r="D159" s="31">
        <v>0</v>
      </c>
    </row>
    <row r="160" spans="1:9" s="10" customFormat="1" x14ac:dyDescent="0.2">
      <c r="A160" s="7" t="s">
        <v>79</v>
      </c>
      <c r="B160" s="7"/>
      <c r="C160" s="31">
        <v>0</v>
      </c>
      <c r="D160" s="31">
        <v>0</v>
      </c>
      <c r="F160" s="11"/>
      <c r="H160" s="7"/>
      <c r="I160" s="7"/>
    </row>
    <row r="161" spans="1:9" s="10" customFormat="1" x14ac:dyDescent="0.2">
      <c r="A161" s="7" t="s">
        <v>81</v>
      </c>
      <c r="B161" s="7"/>
      <c r="C161" s="31">
        <v>0</v>
      </c>
      <c r="D161" s="31">
        <v>0</v>
      </c>
      <c r="F161" s="11"/>
      <c r="H161" s="7"/>
      <c r="I161" s="7"/>
    </row>
    <row r="163" spans="1:9" s="10" customFormat="1" x14ac:dyDescent="0.2">
      <c r="A163" s="7" t="s">
        <v>43</v>
      </c>
      <c r="B163" s="7"/>
      <c r="C163" s="7"/>
      <c r="D163" s="7"/>
      <c r="F163" s="11"/>
      <c r="H163" s="7"/>
      <c r="I163" s="7"/>
    </row>
    <row r="165" spans="1:9" s="10" customFormat="1" x14ac:dyDescent="0.2">
      <c r="A165" s="14" t="s">
        <v>1196</v>
      </c>
      <c r="B165" s="7"/>
      <c r="C165" s="7"/>
      <c r="D165" s="30" t="s">
        <v>45</v>
      </c>
      <c r="F165" s="11"/>
      <c r="H165" s="7"/>
      <c r="I165" s="7"/>
    </row>
    <row r="166" spans="1:9" s="10" customFormat="1" x14ac:dyDescent="0.2">
      <c r="A166" s="7" t="s">
        <v>830</v>
      </c>
      <c r="B166" s="7"/>
      <c r="C166" s="7"/>
      <c r="D166" s="7"/>
      <c r="F166" s="11"/>
      <c r="H166" s="7"/>
      <c r="I166" s="7"/>
    </row>
    <row r="167" spans="1:9" s="10" customFormat="1" x14ac:dyDescent="0.2">
      <c r="A167" s="37" t="s">
        <v>831</v>
      </c>
      <c r="B167" s="7"/>
      <c r="C167" s="7"/>
      <c r="D167" s="7"/>
      <c r="F167" s="11"/>
      <c r="H167" s="7"/>
      <c r="I167" s="7"/>
    </row>
  </sheetData>
  <mergeCells count="9">
    <mergeCell ref="A121:G121"/>
    <mergeCell ref="A137:G137"/>
    <mergeCell ref="A153:G153"/>
    <mergeCell ref="A1:G1"/>
    <mergeCell ref="A63:G63"/>
    <mergeCell ref="A65:G65"/>
    <mergeCell ref="A67:G67"/>
    <mergeCell ref="A70:G70"/>
    <mergeCell ref="A105:G105"/>
  </mergeCells>
  <conditionalFormatting sqref="F2:F3 F5:F10 F108:F118 F14:F45 F64 F66 F68:F69 F106 F122:F136 F140:F141 F150 F155:F65576 F138 F62 F71:F104">
    <cfRule type="cellIs" dxfId="5" priority="6" stopIfTrue="1" operator="between">
      <formula>0.009</formula>
      <formula>-0.009</formula>
    </cfRule>
  </conditionalFormatting>
  <conditionalFormatting sqref="F119:F120">
    <cfRule type="cellIs" dxfId="4" priority="5" stopIfTrue="1" operator="between">
      <formula>0.009</formula>
      <formula>-0.009</formula>
    </cfRule>
  </conditionalFormatting>
  <conditionalFormatting sqref="F142:F146 F148:F149">
    <cfRule type="cellIs" dxfId="3" priority="4" stopIfTrue="1" operator="between">
      <formula>0.009</formula>
      <formula>-0.009</formula>
    </cfRule>
  </conditionalFormatting>
  <conditionalFormatting sqref="F154">
    <cfRule type="cellIs" dxfId="2" priority="3" stopIfTrue="1" operator="between">
      <formula>0.009</formula>
      <formula>-0.009</formula>
    </cfRule>
  </conditionalFormatting>
  <conditionalFormatting sqref="F151:F152">
    <cfRule type="cellIs" dxfId="1" priority="2" stopIfTrue="1" operator="between">
      <formula>0.009</formula>
      <formula>-0.009</formula>
    </cfRule>
  </conditionalFormatting>
  <conditionalFormatting sqref="F46:F61">
    <cfRule type="cellIs" dxfId="0" priority="1" stopIfTrue="1" operator="between">
      <formula>0.009</formula>
      <formula>-0.009</formula>
    </cfRule>
  </conditionalFormatting>
  <hyperlinks>
    <hyperlink ref="A44" r:id="rId1" tooltip="https://www.franklintempletonindia.com/investor/reports" xr:uid="{00000000-0004-0000-2800-000000000000}"/>
    <hyperlink ref="A68" r:id="rId2" tooltip="https://www.franklintempletonindia.com/download/en-in/valuation-policy/a0e293eb-f28b-4edc-9535-c7d9e7321ddc/fair_valuation_reliance_big_reliance_infra_november_4_2020-kgox4tdb-en-in.pdf" xr:uid="{00000000-0004-0000-2800-000001000000}"/>
    <hyperlink ref="A135" r:id="rId3" tooltip="https://www.franklintempletonindia.com/investor/reports" xr:uid="{00000000-0004-0000-2800-000002000000}"/>
    <hyperlink ref="A167" r:id="rId4" tooltip="https://www.franklintempletonindia.com/investor/reports" xr:uid="{00000000-0004-0000-2800-000003000000}"/>
  </hyperlinks>
  <pageMargins left="0.7" right="0.7" top="0.75" bottom="0.75" header="0.3" footer="0.3"/>
  <pageSetup paperSize="9" scale="46" orientation="portrait" r:id="rId5"/>
  <headerFooter>
    <oddFooter>&amp;C&amp;1#&amp;"Calibri"&amp;10&amp;K000000PUBLIC</oddFooter>
    <evenFooter>&amp;LPUBLIC</evenFooter>
    <firstFooter>&amp;LPUBLIC</firstFooter>
  </headerFooter>
  <colBreaks count="1" manualBreakCount="1">
    <brk id="7" max="1048575" man="1"/>
  </col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18"/>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53.85546875" style="7" bestFit="1" customWidth="1"/>
    <col min="3" max="3" width="24.7109375" style="7" bestFit="1" customWidth="1"/>
    <col min="4" max="4" width="15.42578125" style="7" bestFit="1" customWidth="1"/>
    <col min="5" max="5" width="23" style="10" customWidth="1"/>
    <col min="6" max="6" width="13.5703125" style="11" bestFit="1" customWidth="1"/>
    <col min="7" max="7" width="14.28515625" style="10" customWidth="1"/>
    <col min="8" max="16384" width="9.140625" style="7"/>
  </cols>
  <sheetData>
    <row r="1" spans="1:7" s="1" customFormat="1" ht="15" x14ac:dyDescent="0.2">
      <c r="A1" s="86" t="s">
        <v>1004</v>
      </c>
      <c r="B1" s="87"/>
      <c r="C1" s="87"/>
      <c r="D1" s="87"/>
      <c r="E1" s="87"/>
      <c r="F1" s="87"/>
      <c r="G1" s="87"/>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850</v>
      </c>
      <c r="D4" s="13" t="s">
        <v>1</v>
      </c>
      <c r="E4" s="36" t="s">
        <v>6</v>
      </c>
      <c r="F4" s="12" t="s">
        <v>3</v>
      </c>
      <c r="G4" s="12" t="s">
        <v>5</v>
      </c>
    </row>
    <row r="5" spans="1:7" x14ac:dyDescent="0.2">
      <c r="A5" s="16" t="s">
        <v>30</v>
      </c>
      <c r="B5" s="17"/>
      <c r="C5" s="17"/>
      <c r="D5" s="17"/>
      <c r="E5" s="18"/>
      <c r="F5" s="19"/>
      <c r="G5" s="18"/>
    </row>
    <row r="6" spans="1:7" x14ac:dyDescent="0.2">
      <c r="A6" s="20" t="s">
        <v>31</v>
      </c>
      <c r="B6" s="21"/>
      <c r="C6" s="21"/>
      <c r="D6" s="21"/>
      <c r="E6" s="22"/>
      <c r="F6" s="23"/>
      <c r="G6" s="22"/>
    </row>
    <row r="7" spans="1:7" x14ac:dyDescent="0.2">
      <c r="A7" s="21" t="s">
        <v>1005</v>
      </c>
      <c r="B7" s="21" t="s">
        <v>1006</v>
      </c>
      <c r="C7" s="21" t="s">
        <v>1007</v>
      </c>
      <c r="D7" s="24">
        <v>550</v>
      </c>
      <c r="E7" s="22">
        <v>5784.7829932000004</v>
      </c>
      <c r="F7" s="23">
        <v>7.5454465135041797</v>
      </c>
      <c r="G7" s="22">
        <v>6.9448999999999996</v>
      </c>
    </row>
    <row r="8" spans="1:7" x14ac:dyDescent="0.2">
      <c r="A8" s="21" t="s">
        <v>1008</v>
      </c>
      <c r="B8" s="21" t="s">
        <v>1009</v>
      </c>
      <c r="C8" s="21" t="s">
        <v>82</v>
      </c>
      <c r="D8" s="24">
        <v>500</v>
      </c>
      <c r="E8" s="22">
        <v>5252.4076711999996</v>
      </c>
      <c r="F8" s="23">
        <v>6.8510367971876702</v>
      </c>
      <c r="G8" s="22">
        <v>7.68</v>
      </c>
    </row>
    <row r="9" spans="1:7" x14ac:dyDescent="0.2">
      <c r="A9" s="21" t="s">
        <v>1010</v>
      </c>
      <c r="B9" s="21" t="s">
        <v>1011</v>
      </c>
      <c r="C9" s="21" t="s">
        <v>82</v>
      </c>
      <c r="D9" s="24">
        <v>500</v>
      </c>
      <c r="E9" s="22">
        <v>5161.5513013999998</v>
      </c>
      <c r="F9" s="23">
        <v>6.7325272732275003</v>
      </c>
      <c r="G9" s="22">
        <v>7.2649999999999997</v>
      </c>
    </row>
    <row r="10" spans="1:7" x14ac:dyDescent="0.2">
      <c r="A10" s="21" t="s">
        <v>1012</v>
      </c>
      <c r="B10" s="21" t="s">
        <v>1013</v>
      </c>
      <c r="C10" s="21" t="s">
        <v>82</v>
      </c>
      <c r="D10" s="24">
        <v>500</v>
      </c>
      <c r="E10" s="22">
        <v>5135.749726</v>
      </c>
      <c r="F10" s="23">
        <v>6.6988726992575298</v>
      </c>
      <c r="G10" s="22">
        <v>6.915</v>
      </c>
    </row>
    <row r="11" spans="1:7" x14ac:dyDescent="0.2">
      <c r="A11" s="21" t="s">
        <v>1014</v>
      </c>
      <c r="B11" s="21" t="s">
        <v>1015</v>
      </c>
      <c r="C11" s="21" t="s">
        <v>983</v>
      </c>
      <c r="D11" s="24">
        <v>500</v>
      </c>
      <c r="E11" s="22">
        <v>5036.3336300999999</v>
      </c>
      <c r="F11" s="23">
        <v>6.5691982006503</v>
      </c>
      <c r="G11" s="22">
        <v>7.3</v>
      </c>
    </row>
    <row r="12" spans="1:7" x14ac:dyDescent="0.2">
      <c r="A12" s="21" t="s">
        <v>1016</v>
      </c>
      <c r="B12" s="21" t="s">
        <v>1017</v>
      </c>
      <c r="C12" s="21" t="s">
        <v>82</v>
      </c>
      <c r="D12" s="24">
        <v>250</v>
      </c>
      <c r="E12" s="22">
        <v>2661.3409932</v>
      </c>
      <c r="F12" s="23">
        <v>3.4713499438080699</v>
      </c>
      <c r="G12" s="22">
        <v>6.2396000000000003</v>
      </c>
    </row>
    <row r="13" spans="1:7" x14ac:dyDescent="0.2">
      <c r="A13" s="21" t="s">
        <v>1018</v>
      </c>
      <c r="B13" s="21" t="s">
        <v>1019</v>
      </c>
      <c r="C13" s="21" t="s">
        <v>82</v>
      </c>
      <c r="D13" s="24">
        <v>250</v>
      </c>
      <c r="E13" s="22">
        <v>2635.2409932</v>
      </c>
      <c r="F13" s="23">
        <v>3.4373061163673602</v>
      </c>
      <c r="G13" s="22">
        <v>6.4194000000000004</v>
      </c>
    </row>
    <row r="14" spans="1:7" x14ac:dyDescent="0.2">
      <c r="A14" s="21" t="s">
        <v>1020</v>
      </c>
      <c r="B14" s="21" t="s">
        <v>1021</v>
      </c>
      <c r="C14" s="21" t="s">
        <v>1022</v>
      </c>
      <c r="D14" s="24">
        <v>250</v>
      </c>
      <c r="E14" s="22">
        <v>2628.6372603</v>
      </c>
      <c r="F14" s="23">
        <v>3.42869246336689</v>
      </c>
      <c r="G14" s="22">
        <v>6.81</v>
      </c>
    </row>
    <row r="15" spans="1:7" x14ac:dyDescent="0.2">
      <c r="A15" s="21" t="s">
        <v>1023</v>
      </c>
      <c r="B15" s="21" t="s">
        <v>1024</v>
      </c>
      <c r="C15" s="21" t="s">
        <v>82</v>
      </c>
      <c r="D15" s="24">
        <v>250</v>
      </c>
      <c r="E15" s="22">
        <v>2584.3299314999999</v>
      </c>
      <c r="F15" s="23">
        <v>3.3708997025996101</v>
      </c>
      <c r="G15" s="22">
        <v>7.4</v>
      </c>
    </row>
    <row r="16" spans="1:7" x14ac:dyDescent="0.2">
      <c r="A16" s="21" t="s">
        <v>1025</v>
      </c>
      <c r="B16" s="21" t="s">
        <v>1026</v>
      </c>
      <c r="C16" s="21" t="s">
        <v>82</v>
      </c>
      <c r="D16" s="24">
        <v>250</v>
      </c>
      <c r="E16" s="22">
        <v>2566.0610615999999</v>
      </c>
      <c r="F16" s="23">
        <v>3.3470704974497099</v>
      </c>
      <c r="G16" s="22">
        <v>7.0399000000000003</v>
      </c>
    </row>
    <row r="17" spans="1:9" x14ac:dyDescent="0.2">
      <c r="A17" s="21" t="s">
        <v>1027</v>
      </c>
      <c r="B17" s="21" t="s">
        <v>1028</v>
      </c>
      <c r="C17" s="21" t="s">
        <v>82</v>
      </c>
      <c r="D17" s="24">
        <v>250</v>
      </c>
      <c r="E17" s="22">
        <v>2561.2363699000002</v>
      </c>
      <c r="F17" s="23">
        <v>3.3407773567719601</v>
      </c>
      <c r="G17" s="22">
        <v>6.875</v>
      </c>
    </row>
    <row r="18" spans="1:9" x14ac:dyDescent="0.2">
      <c r="A18" s="21" t="s">
        <v>1029</v>
      </c>
      <c r="B18" s="21" t="s">
        <v>1030</v>
      </c>
      <c r="C18" s="21" t="s">
        <v>82</v>
      </c>
      <c r="D18" s="24">
        <v>250</v>
      </c>
      <c r="E18" s="22">
        <v>2536.1086986</v>
      </c>
      <c r="F18" s="23">
        <v>3.3080017971656699</v>
      </c>
      <c r="G18" s="22">
        <v>6.9850000000000003</v>
      </c>
    </row>
    <row r="19" spans="1:9" x14ac:dyDescent="0.2">
      <c r="A19" s="21" t="s">
        <v>1031</v>
      </c>
      <c r="B19" s="21" t="s">
        <v>1032</v>
      </c>
      <c r="C19" s="21" t="s">
        <v>983</v>
      </c>
      <c r="D19" s="24">
        <v>250</v>
      </c>
      <c r="E19" s="22">
        <v>2495.5541438</v>
      </c>
      <c r="F19" s="23">
        <v>3.25510400921371</v>
      </c>
      <c r="G19" s="22">
        <v>7.2149999999999999</v>
      </c>
    </row>
    <row r="20" spans="1:9" x14ac:dyDescent="0.2">
      <c r="A20" s="21" t="s">
        <v>1033</v>
      </c>
      <c r="B20" s="21" t="s">
        <v>1034</v>
      </c>
      <c r="C20" s="21" t="s">
        <v>1022</v>
      </c>
      <c r="D20" s="24">
        <v>200</v>
      </c>
      <c r="E20" s="22">
        <v>2052.500411</v>
      </c>
      <c r="F20" s="23">
        <v>2.67720190858513</v>
      </c>
      <c r="G20" s="22">
        <v>7.02</v>
      </c>
    </row>
    <row r="21" spans="1:9" x14ac:dyDescent="0.2">
      <c r="A21" s="21" t="s">
        <v>1035</v>
      </c>
      <c r="B21" s="21" t="s">
        <v>1036</v>
      </c>
      <c r="C21" s="21" t="s">
        <v>82</v>
      </c>
      <c r="D21" s="24">
        <v>200</v>
      </c>
      <c r="E21" s="22">
        <v>2006.5349589</v>
      </c>
      <c r="F21" s="23">
        <v>2.6172463561128398</v>
      </c>
      <c r="G21" s="22">
        <v>7.335</v>
      </c>
    </row>
    <row r="22" spans="1:9" x14ac:dyDescent="0.2">
      <c r="A22" s="21" t="s">
        <v>1037</v>
      </c>
      <c r="B22" s="21" t="s">
        <v>1038</v>
      </c>
      <c r="C22" s="21" t="s">
        <v>1039</v>
      </c>
      <c r="D22" s="24">
        <v>160</v>
      </c>
      <c r="E22" s="22">
        <v>1743.4722411</v>
      </c>
      <c r="F22" s="23">
        <v>2.27411755263133</v>
      </c>
      <c r="G22" s="22">
        <v>8.1283999999999992</v>
      </c>
    </row>
    <row r="23" spans="1:9" x14ac:dyDescent="0.2">
      <c r="A23" s="21" t="s">
        <v>1040</v>
      </c>
      <c r="B23" s="21" t="s">
        <v>1041</v>
      </c>
      <c r="C23" s="21" t="s">
        <v>1022</v>
      </c>
      <c r="D23" s="24">
        <v>150</v>
      </c>
      <c r="E23" s="22">
        <v>1490.298411</v>
      </c>
      <c r="F23" s="23">
        <v>1.94388743062258</v>
      </c>
      <c r="G23" s="22">
        <v>7.2450000000000001</v>
      </c>
    </row>
    <row r="24" spans="1:9" x14ac:dyDescent="0.2">
      <c r="A24" s="21" t="s">
        <v>1042</v>
      </c>
      <c r="B24" s="21" t="s">
        <v>1043</v>
      </c>
      <c r="C24" s="21" t="s">
        <v>82</v>
      </c>
      <c r="D24" s="24">
        <v>140</v>
      </c>
      <c r="E24" s="22">
        <v>1453.7149890000001</v>
      </c>
      <c r="F24" s="23">
        <v>1.8961694342333599</v>
      </c>
      <c r="G24" s="22">
        <v>6.8998999999999997</v>
      </c>
    </row>
    <row r="25" spans="1:9" x14ac:dyDescent="0.2">
      <c r="A25" s="21" t="s">
        <v>1044</v>
      </c>
      <c r="B25" s="21" t="s">
        <v>1045</v>
      </c>
      <c r="C25" s="21" t="s">
        <v>82</v>
      </c>
      <c r="D25" s="24">
        <v>100</v>
      </c>
      <c r="E25" s="22">
        <v>1084.3382055</v>
      </c>
      <c r="F25" s="23">
        <v>1.41436868794682</v>
      </c>
      <c r="G25" s="22">
        <v>7.4749999999999996</v>
      </c>
    </row>
    <row r="26" spans="1:9" x14ac:dyDescent="0.2">
      <c r="A26" s="21" t="s">
        <v>1046</v>
      </c>
      <c r="B26" s="21" t="s">
        <v>1047</v>
      </c>
      <c r="C26" s="21" t="s">
        <v>82</v>
      </c>
      <c r="D26" s="24">
        <v>100</v>
      </c>
      <c r="E26" s="22">
        <v>1063.9279041</v>
      </c>
      <c r="F26" s="23">
        <v>1.3877462826259599</v>
      </c>
      <c r="G26" s="22">
        <v>7.42</v>
      </c>
    </row>
    <row r="27" spans="1:9" x14ac:dyDescent="0.2">
      <c r="A27" s="21" t="s">
        <v>1048</v>
      </c>
      <c r="B27" s="21" t="s">
        <v>1049</v>
      </c>
      <c r="C27" s="21" t="s">
        <v>1050</v>
      </c>
      <c r="D27" s="24">
        <v>100</v>
      </c>
      <c r="E27" s="22">
        <v>1019.7874657999999</v>
      </c>
      <c r="F27" s="23">
        <v>1.3301712073523</v>
      </c>
      <c r="G27" s="22">
        <v>9.3249999999999993</v>
      </c>
    </row>
    <row r="28" spans="1:9" x14ac:dyDescent="0.2">
      <c r="A28" s="21" t="s">
        <v>1051</v>
      </c>
      <c r="B28" s="21" t="s">
        <v>1052</v>
      </c>
      <c r="C28" s="21" t="s">
        <v>82</v>
      </c>
      <c r="D28" s="24">
        <v>45</v>
      </c>
      <c r="E28" s="22">
        <v>485.52825819999998</v>
      </c>
      <c r="F28" s="23">
        <v>0.63330422374519801</v>
      </c>
      <c r="G28" s="22">
        <v>7.5148000000000001</v>
      </c>
    </row>
    <row r="29" spans="1:9" x14ac:dyDescent="0.2">
      <c r="A29" s="20" t="s">
        <v>32</v>
      </c>
      <c r="B29" s="20"/>
      <c r="C29" s="20"/>
      <c r="D29" s="20"/>
      <c r="E29" s="25">
        <f>SUM(E6:E28)</f>
        <v>59439.437618599994</v>
      </c>
      <c r="F29" s="26">
        <f>SUM(F6:F28)</f>
        <v>77.530496454425659</v>
      </c>
      <c r="G29" s="25"/>
      <c r="H29" s="14"/>
      <c r="I29" s="14"/>
    </row>
    <row r="30" spans="1:9" x14ac:dyDescent="0.2">
      <c r="A30" s="21"/>
      <c r="B30" s="21"/>
      <c r="C30" s="21"/>
      <c r="D30" s="21"/>
      <c r="E30" s="22"/>
      <c r="F30" s="23"/>
      <c r="G30" s="22"/>
    </row>
    <row r="31" spans="1:9" x14ac:dyDescent="0.2">
      <c r="A31" s="20" t="s">
        <v>58</v>
      </c>
      <c r="B31" s="21"/>
      <c r="C31" s="21"/>
      <c r="D31" s="21"/>
      <c r="E31" s="22"/>
      <c r="F31" s="23"/>
      <c r="G31" s="22"/>
    </row>
    <row r="32" spans="1:9" x14ac:dyDescent="0.2">
      <c r="A32" s="21" t="s">
        <v>65</v>
      </c>
      <c r="B32" s="21" t="s">
        <v>64</v>
      </c>
      <c r="C32" s="21" t="s">
        <v>59</v>
      </c>
      <c r="D32" s="24">
        <v>10000000</v>
      </c>
      <c r="E32" s="22">
        <v>9677.7544443999996</v>
      </c>
      <c r="F32" s="23">
        <v>12.6232874451619</v>
      </c>
      <c r="G32" s="22">
        <v>7.2744</v>
      </c>
    </row>
    <row r="33" spans="1:9" x14ac:dyDescent="0.2">
      <c r="A33" s="21" t="s">
        <v>997</v>
      </c>
      <c r="B33" s="21" t="s">
        <v>998</v>
      </c>
      <c r="C33" s="21" t="s">
        <v>59</v>
      </c>
      <c r="D33" s="24">
        <v>5000000</v>
      </c>
      <c r="E33" s="22">
        <v>5115.82</v>
      </c>
      <c r="F33" s="23">
        <v>6.6728771378443303</v>
      </c>
      <c r="G33" s="22">
        <v>7.3132999999999999</v>
      </c>
    </row>
    <row r="34" spans="1:9" x14ac:dyDescent="0.2">
      <c r="A34" s="20" t="s">
        <v>32</v>
      </c>
      <c r="B34" s="20"/>
      <c r="C34" s="20"/>
      <c r="D34" s="20"/>
      <c r="E34" s="25">
        <f>SUM(E32:E33)</f>
        <v>14793.574444399999</v>
      </c>
      <c r="F34" s="26">
        <f>SUM(F32:F33)</f>
        <v>19.296164583006231</v>
      </c>
      <c r="G34" s="25"/>
      <c r="H34" s="14"/>
      <c r="I34" s="14"/>
    </row>
    <row r="35" spans="1:9" x14ac:dyDescent="0.2">
      <c r="A35" s="21"/>
      <c r="B35" s="21"/>
      <c r="C35" s="21"/>
      <c r="D35" s="21"/>
      <c r="E35" s="22"/>
      <c r="F35" s="23"/>
      <c r="G35" s="22"/>
    </row>
    <row r="36" spans="1:9" x14ac:dyDescent="0.2">
      <c r="A36" s="20" t="s">
        <v>34</v>
      </c>
      <c r="B36" s="20"/>
      <c r="C36" s="20"/>
      <c r="D36" s="20"/>
      <c r="E36" s="25">
        <f>E29+E34</f>
        <v>74233.012062999987</v>
      </c>
      <c r="F36" s="26">
        <f>F29+F34</f>
        <v>96.82666103743189</v>
      </c>
      <c r="G36" s="25"/>
      <c r="H36" s="14"/>
      <c r="I36" s="14"/>
    </row>
    <row r="37" spans="1:9" x14ac:dyDescent="0.2">
      <c r="A37" s="20"/>
      <c r="B37" s="20"/>
      <c r="C37" s="20"/>
      <c r="D37" s="20"/>
      <c r="E37" s="25"/>
      <c r="F37" s="26"/>
      <c r="G37" s="25"/>
      <c r="H37" s="14"/>
      <c r="I37" s="14"/>
    </row>
    <row r="38" spans="1:9" x14ac:dyDescent="0.2">
      <c r="A38" s="20" t="s">
        <v>36</v>
      </c>
      <c r="B38" s="20"/>
      <c r="C38" s="20"/>
      <c r="D38" s="20"/>
      <c r="E38" s="25">
        <f>E40-(E29+E34)</f>
        <v>2432.8682510000071</v>
      </c>
      <c r="F38" s="26">
        <f>F40-(F29+F34)</f>
        <v>3.1733389625681099</v>
      </c>
      <c r="G38" s="25"/>
      <c r="H38" s="14"/>
      <c r="I38" s="14"/>
    </row>
    <row r="39" spans="1:9" x14ac:dyDescent="0.2">
      <c r="A39" s="20"/>
      <c r="B39" s="20"/>
      <c r="C39" s="20"/>
      <c r="D39" s="20"/>
      <c r="E39" s="25"/>
      <c r="F39" s="26"/>
      <c r="G39" s="25"/>
      <c r="H39" s="14"/>
      <c r="I39" s="14"/>
    </row>
    <row r="40" spans="1:9" x14ac:dyDescent="0.2">
      <c r="A40" s="27" t="s">
        <v>35</v>
      </c>
      <c r="B40" s="27"/>
      <c r="C40" s="27"/>
      <c r="D40" s="27"/>
      <c r="E40" s="28">
        <v>76665.880313999995</v>
      </c>
      <c r="F40" s="29">
        <v>100</v>
      </c>
      <c r="G40" s="28"/>
      <c r="H40" s="14"/>
      <c r="I40" s="14"/>
    </row>
    <row r="43" spans="1:9" x14ac:dyDescent="0.2">
      <c r="A43" s="14" t="s">
        <v>37</v>
      </c>
    </row>
    <row r="45" spans="1:9" x14ac:dyDescent="0.2">
      <c r="A45" s="14" t="s">
        <v>38</v>
      </c>
    </row>
    <row r="46" spans="1:9" x14ac:dyDescent="0.2">
      <c r="A46" s="14" t="s">
        <v>39</v>
      </c>
    </row>
    <row r="47" spans="1:9" x14ac:dyDescent="0.2">
      <c r="A47" s="14" t="s">
        <v>40</v>
      </c>
      <c r="B47" s="14"/>
      <c r="C47" s="30" t="s">
        <v>42</v>
      </c>
      <c r="D47" s="14" t="s">
        <v>41</v>
      </c>
    </row>
    <row r="48" spans="1:9" x14ac:dyDescent="0.2">
      <c r="A48" s="7" t="s">
        <v>78</v>
      </c>
      <c r="C48" s="31">
        <v>80.360600000000005</v>
      </c>
      <c r="D48" s="31">
        <v>80.980900000000005</v>
      </c>
    </row>
    <row r="49" spans="1:9" x14ac:dyDescent="0.2">
      <c r="A49" s="7" t="s">
        <v>83</v>
      </c>
      <c r="C49" s="31">
        <v>15.3992</v>
      </c>
      <c r="D49" s="31">
        <v>14.9137</v>
      </c>
    </row>
    <row r="50" spans="1:9" s="10" customFormat="1" x14ac:dyDescent="0.2">
      <c r="A50" s="7" t="s">
        <v>84</v>
      </c>
      <c r="B50" s="7"/>
      <c r="C50" s="31">
        <v>12.652100000000001</v>
      </c>
      <c r="D50" s="31">
        <v>12.2158</v>
      </c>
      <c r="F50" s="11"/>
      <c r="H50" s="7"/>
      <c r="I50" s="7"/>
    </row>
    <row r="51" spans="1:9" s="10" customFormat="1" x14ac:dyDescent="0.2">
      <c r="A51" s="7" t="s">
        <v>1053</v>
      </c>
      <c r="B51" s="7"/>
      <c r="C51" s="31">
        <v>13.2064</v>
      </c>
      <c r="D51" s="31">
        <v>12.7775</v>
      </c>
      <c r="F51" s="11"/>
      <c r="H51" s="7"/>
      <c r="I51" s="7"/>
    </row>
    <row r="52" spans="1:9" s="10" customFormat="1" x14ac:dyDescent="0.2">
      <c r="A52" s="7" t="s">
        <v>1054</v>
      </c>
      <c r="B52" s="7"/>
      <c r="C52" s="31">
        <v>16.7514</v>
      </c>
      <c r="D52" s="31">
        <v>16.880700000000001</v>
      </c>
      <c r="F52" s="11"/>
      <c r="H52" s="7"/>
      <c r="I52" s="7"/>
    </row>
    <row r="53" spans="1:9" s="10" customFormat="1" x14ac:dyDescent="0.2">
      <c r="A53" s="7" t="s">
        <v>79</v>
      </c>
      <c r="B53" s="7"/>
      <c r="C53" s="31">
        <v>85.492999999999995</v>
      </c>
      <c r="D53" s="31">
        <v>86.386200000000002</v>
      </c>
      <c r="F53" s="11"/>
      <c r="H53" s="7"/>
      <c r="I53" s="7"/>
    </row>
    <row r="54" spans="1:9" s="10" customFormat="1" x14ac:dyDescent="0.2">
      <c r="A54" s="7" t="s">
        <v>85</v>
      </c>
      <c r="B54" s="7"/>
      <c r="C54" s="31">
        <v>16.909099999999999</v>
      </c>
      <c r="D54" s="31">
        <v>16.481000000000002</v>
      </c>
      <c r="F54" s="11"/>
      <c r="H54" s="7"/>
      <c r="I54" s="7"/>
    </row>
    <row r="55" spans="1:9" s="10" customFormat="1" x14ac:dyDescent="0.2">
      <c r="A55" s="7" t="s">
        <v>86</v>
      </c>
      <c r="B55" s="7"/>
      <c r="C55" s="31">
        <v>13.9504</v>
      </c>
      <c r="D55" s="31">
        <v>13.562200000000001</v>
      </c>
      <c r="F55" s="11"/>
      <c r="H55" s="7"/>
      <c r="I55" s="7"/>
    </row>
    <row r="56" spans="1:9" s="10" customFormat="1" x14ac:dyDescent="0.2">
      <c r="A56" s="7" t="s">
        <v>1055</v>
      </c>
      <c r="B56" s="7"/>
      <c r="C56" s="31">
        <v>14.883100000000001</v>
      </c>
      <c r="D56" s="31">
        <v>14.508699999999999</v>
      </c>
      <c r="F56" s="11"/>
      <c r="H56" s="7"/>
      <c r="I56" s="7"/>
    </row>
    <row r="57" spans="1:9" s="10" customFormat="1" x14ac:dyDescent="0.2">
      <c r="A57" s="7" t="s">
        <v>1056</v>
      </c>
      <c r="B57" s="7"/>
      <c r="C57" s="31">
        <v>18.475100000000001</v>
      </c>
      <c r="D57" s="31">
        <v>18.668600000000001</v>
      </c>
      <c r="F57" s="11"/>
      <c r="H57" s="7"/>
      <c r="I57" s="7"/>
    </row>
    <row r="59" spans="1:9" s="10" customFormat="1" x14ac:dyDescent="0.2">
      <c r="A59" s="14" t="s">
        <v>44</v>
      </c>
      <c r="B59" s="7"/>
      <c r="C59" s="7"/>
      <c r="D59" s="7"/>
      <c r="F59" s="11"/>
      <c r="H59" s="7"/>
      <c r="I59" s="7"/>
    </row>
    <row r="60" spans="1:9" s="10" customFormat="1" x14ac:dyDescent="0.2">
      <c r="A60" s="88" t="s">
        <v>61</v>
      </c>
      <c r="B60" s="89"/>
      <c r="C60" s="33" t="s">
        <v>62</v>
      </c>
      <c r="D60" s="7"/>
      <c r="F60" s="11"/>
      <c r="H60" s="7"/>
      <c r="I60" s="7"/>
    </row>
    <row r="61" spans="1:9" s="10" customFormat="1" x14ac:dyDescent="0.2">
      <c r="A61" s="84" t="s">
        <v>83</v>
      </c>
      <c r="B61" s="85"/>
      <c r="C61" s="34">
        <v>0.6</v>
      </c>
      <c r="D61" s="7"/>
      <c r="F61" s="11"/>
      <c r="H61" s="7"/>
      <c r="I61" s="7"/>
    </row>
    <row r="62" spans="1:9" s="10" customFormat="1" x14ac:dyDescent="0.2">
      <c r="A62" s="84" t="s">
        <v>84</v>
      </c>
      <c r="B62" s="85"/>
      <c r="C62" s="34">
        <v>0.53</v>
      </c>
      <c r="D62" s="7"/>
      <c r="F62" s="11"/>
      <c r="H62" s="7"/>
      <c r="I62" s="7"/>
    </row>
    <row r="63" spans="1:9" s="10" customFormat="1" x14ac:dyDescent="0.2">
      <c r="A63" s="84" t="s">
        <v>1053</v>
      </c>
      <c r="B63" s="85"/>
      <c r="C63" s="34">
        <v>0.53</v>
      </c>
      <c r="D63" s="7"/>
      <c r="F63" s="11"/>
      <c r="H63" s="7"/>
      <c r="I63" s="7"/>
    </row>
    <row r="64" spans="1:9" s="10" customFormat="1" x14ac:dyDescent="0.2">
      <c r="A64" s="84" t="s">
        <v>85</v>
      </c>
      <c r="B64" s="85"/>
      <c r="C64" s="34">
        <v>0.6</v>
      </c>
      <c r="D64" s="7"/>
      <c r="F64" s="11"/>
      <c r="H64" s="7"/>
      <c r="I64" s="7"/>
    </row>
    <row r="65" spans="1:9" s="10" customFormat="1" x14ac:dyDescent="0.2">
      <c r="A65" s="84" t="s">
        <v>86</v>
      </c>
      <c r="B65" s="85"/>
      <c r="C65" s="34">
        <v>0.53</v>
      </c>
      <c r="D65" s="7"/>
      <c r="F65" s="11"/>
      <c r="H65" s="7"/>
      <c r="I65" s="7"/>
    </row>
    <row r="66" spans="1:9" s="11" customFormat="1" x14ac:dyDescent="0.2">
      <c r="A66" s="84" t="s">
        <v>1055</v>
      </c>
      <c r="B66" s="85"/>
      <c r="C66" s="34">
        <v>0.53</v>
      </c>
      <c r="D66" s="7"/>
      <c r="E66" s="10"/>
      <c r="G66" s="10"/>
      <c r="H66" s="7"/>
      <c r="I66" s="7"/>
    </row>
    <row r="67" spans="1:9" s="11" customFormat="1" x14ac:dyDescent="0.2">
      <c r="A67" s="7" t="s">
        <v>63</v>
      </c>
      <c r="B67" s="7"/>
      <c r="C67" s="7"/>
      <c r="D67" s="7"/>
      <c r="E67" s="10"/>
      <c r="G67" s="10"/>
      <c r="H67" s="7"/>
      <c r="I67" s="7"/>
    </row>
    <row r="68" spans="1:9" s="11" customFormat="1" x14ac:dyDescent="0.2">
      <c r="A68" s="7" t="s">
        <v>43</v>
      </c>
      <c r="B68" s="7"/>
      <c r="C68" s="7"/>
      <c r="D68" s="7"/>
      <c r="E68" s="10"/>
      <c r="G68" s="10"/>
      <c r="H68" s="7"/>
      <c r="I68" s="7"/>
    </row>
    <row r="70" spans="1:9" s="11" customFormat="1" x14ac:dyDescent="0.2">
      <c r="A70" s="14" t="s">
        <v>917</v>
      </c>
      <c r="B70" s="7"/>
      <c r="C70" s="7"/>
      <c r="D70" s="32">
        <v>1.7221185799449801</v>
      </c>
      <c r="E70" s="10" t="s">
        <v>46</v>
      </c>
      <c r="G70" s="10"/>
      <c r="H70" s="7"/>
      <c r="I70" s="7"/>
    </row>
    <row r="72" spans="1:9" s="11" customFormat="1" x14ac:dyDescent="0.2">
      <c r="A72" s="14" t="s">
        <v>829</v>
      </c>
      <c r="B72" s="7"/>
      <c r="C72" s="7"/>
      <c r="D72" s="30" t="s">
        <v>45</v>
      </c>
      <c r="E72" s="10"/>
      <c r="G72" s="10"/>
      <c r="H72" s="7"/>
      <c r="I72" s="7"/>
    </row>
    <row r="74" spans="1:9" x14ac:dyDescent="0.2">
      <c r="A74" s="14" t="s">
        <v>1205</v>
      </c>
    </row>
    <row r="76" spans="1:9" x14ac:dyDescent="0.2">
      <c r="A76" s="7" t="s">
        <v>1210</v>
      </c>
    </row>
    <row r="78" spans="1:9" ht="56.25" x14ac:dyDescent="0.2">
      <c r="A78" s="6" t="s">
        <v>2</v>
      </c>
      <c r="B78" s="65" t="s">
        <v>1211</v>
      </c>
      <c r="C78" s="66" t="s">
        <v>1212</v>
      </c>
      <c r="D78" s="66" t="s">
        <v>1213</v>
      </c>
      <c r="E78" s="66" t="s">
        <v>1214</v>
      </c>
    </row>
    <row r="79" spans="1:9" x14ac:dyDescent="0.2">
      <c r="A79" s="67" t="s">
        <v>1206</v>
      </c>
      <c r="B79" s="67" t="s">
        <v>1207</v>
      </c>
      <c r="C79" s="68">
        <f>53460000/100000</f>
        <v>534.6</v>
      </c>
      <c r="D79" s="69">
        <f>C79/E40</f>
        <v>6.9731149999248945E-3</v>
      </c>
      <c r="E79" s="68">
        <f>224422415.43/100000</f>
        <v>2244.2241543</v>
      </c>
    </row>
    <row r="80" spans="1:9" x14ac:dyDescent="0.2">
      <c r="A80" s="40"/>
      <c r="B80" s="40"/>
      <c r="C80" s="9"/>
      <c r="D80" s="70"/>
      <c r="E80" s="9"/>
    </row>
    <row r="81" spans="1:9" x14ac:dyDescent="0.2">
      <c r="A81" s="40" t="s">
        <v>1208</v>
      </c>
      <c r="B81" s="40"/>
      <c r="C81" s="9"/>
      <c r="D81" s="70"/>
      <c r="E81" s="9"/>
    </row>
    <row r="83" spans="1:9" s="11" customFormat="1" x14ac:dyDescent="0.2">
      <c r="A83" s="14" t="s">
        <v>1168</v>
      </c>
      <c r="B83" s="7"/>
      <c r="C83" s="7"/>
      <c r="D83" s="7"/>
      <c r="E83" s="10"/>
      <c r="G83" s="10"/>
      <c r="H83" s="7"/>
      <c r="I83" s="7"/>
    </row>
    <row r="84" spans="1:9" s="11" customFormat="1" x14ac:dyDescent="0.2">
      <c r="A84" s="37" t="s">
        <v>1057</v>
      </c>
      <c r="B84" s="7"/>
      <c r="C84" s="7"/>
      <c r="D84" s="7"/>
      <c r="E84" s="10"/>
      <c r="G84" s="10"/>
      <c r="H84" s="7"/>
      <c r="I84" s="7"/>
    </row>
    <row r="86" spans="1:9" s="11" customFormat="1" x14ac:dyDescent="0.2">
      <c r="A86" s="14" t="s">
        <v>1209</v>
      </c>
      <c r="B86" s="7"/>
      <c r="C86" s="7"/>
      <c r="D86" s="7"/>
      <c r="E86" s="10"/>
      <c r="G86" s="10"/>
      <c r="H86" s="7"/>
      <c r="I86" s="7"/>
    </row>
    <row r="87" spans="1:9" s="11" customFormat="1" x14ac:dyDescent="0.2">
      <c r="A87" s="38"/>
      <c r="B87" s="7"/>
      <c r="C87" s="7"/>
      <c r="D87" s="7"/>
      <c r="E87" s="10"/>
      <c r="G87" s="10"/>
      <c r="H87" s="7"/>
      <c r="I87" s="7"/>
    </row>
    <row r="88" spans="1:9" s="11" customFormat="1" x14ac:dyDescent="0.2">
      <c r="A88" s="38" t="s">
        <v>797</v>
      </c>
      <c r="B88" s="7"/>
      <c r="C88" s="7"/>
      <c r="D88" s="7"/>
      <c r="E88" s="10"/>
      <c r="G88" s="10"/>
      <c r="H88" s="7"/>
      <c r="I88" s="7"/>
    </row>
    <row r="89" spans="1:9" s="11" customFormat="1" x14ac:dyDescent="0.2">
      <c r="A89" s="39"/>
      <c r="B89" s="7"/>
      <c r="C89" s="7"/>
      <c r="D89" s="7"/>
      <c r="E89" s="10"/>
      <c r="G89" s="10"/>
      <c r="H89" s="7"/>
      <c r="I89" s="7"/>
    </row>
    <row r="90" spans="1:9" s="11" customFormat="1" x14ac:dyDescent="0.2">
      <c r="A90" s="40"/>
      <c r="B90" s="7"/>
      <c r="C90" s="7"/>
      <c r="D90" s="7"/>
      <c r="E90" s="10"/>
      <c r="G90" s="10"/>
      <c r="H90" s="7"/>
      <c r="I90" s="7"/>
    </row>
    <row r="91" spans="1:9" x14ac:dyDescent="0.2">
      <c r="A91" s="40"/>
    </row>
    <row r="92" spans="1:9" x14ac:dyDescent="0.2">
      <c r="A92" s="40"/>
    </row>
    <row r="93" spans="1:9" x14ac:dyDescent="0.2">
      <c r="A93" s="40"/>
    </row>
    <row r="94" spans="1:9" x14ac:dyDescent="0.2">
      <c r="A94" s="40"/>
    </row>
    <row r="95" spans="1:9" x14ac:dyDescent="0.2">
      <c r="A95" s="40"/>
    </row>
    <row r="96" spans="1:9" x14ac:dyDescent="0.2">
      <c r="A96" s="40"/>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38" t="s">
        <v>1059</v>
      </c>
    </row>
    <row r="103" spans="1:1" x14ac:dyDescent="0.2">
      <c r="A103" s="40"/>
    </row>
    <row r="104" spans="1:1" x14ac:dyDescent="0.2">
      <c r="A104" s="38" t="s">
        <v>798</v>
      </c>
    </row>
    <row r="105" spans="1:1" x14ac:dyDescent="0.2">
      <c r="A105" s="40"/>
    </row>
    <row r="106" spans="1:1" x14ac:dyDescent="0.2">
      <c r="A106" s="40"/>
    </row>
    <row r="107" spans="1:1" x14ac:dyDescent="0.2">
      <c r="A107" s="40"/>
    </row>
    <row r="108" spans="1:1" x14ac:dyDescent="0.2">
      <c r="A108" s="40"/>
    </row>
    <row r="109" spans="1:1" x14ac:dyDescent="0.2">
      <c r="A109" s="40"/>
    </row>
    <row r="110" spans="1:1" x14ac:dyDescent="0.2">
      <c r="A110" s="40"/>
    </row>
    <row r="111" spans="1:1" x14ac:dyDescent="0.2">
      <c r="A111" s="40"/>
    </row>
    <row r="112" spans="1:1" x14ac:dyDescent="0.2">
      <c r="A112" s="40"/>
    </row>
    <row r="113" spans="1:1" x14ac:dyDescent="0.2">
      <c r="A113" s="40"/>
    </row>
    <row r="114" spans="1:1" x14ac:dyDescent="0.2">
      <c r="A114" s="40"/>
    </row>
    <row r="115" spans="1:1" x14ac:dyDescent="0.2">
      <c r="A115" s="40"/>
    </row>
    <row r="116" spans="1:1" x14ac:dyDescent="0.2">
      <c r="A116" s="40"/>
    </row>
    <row r="117" spans="1:1" x14ac:dyDescent="0.2">
      <c r="A117" s="40"/>
    </row>
    <row r="118" spans="1:1" x14ac:dyDescent="0.2">
      <c r="A118" s="40"/>
    </row>
  </sheetData>
  <mergeCells count="8">
    <mergeCell ref="A65:B65"/>
    <mergeCell ref="A66:B66"/>
    <mergeCell ref="A1:G1"/>
    <mergeCell ref="A60:B60"/>
    <mergeCell ref="A61:B61"/>
    <mergeCell ref="A62:B62"/>
    <mergeCell ref="A63:B63"/>
    <mergeCell ref="A64:B64"/>
  </mergeCells>
  <conditionalFormatting sqref="F2:F3 F5:F85">
    <cfRule type="cellIs" dxfId="86" priority="3" stopIfTrue="1" operator="between">
      <formula>0.009</formula>
      <formula>-0.009</formula>
    </cfRule>
  </conditionalFormatting>
  <conditionalFormatting sqref="F86 F120:F220">
    <cfRule type="cellIs" dxfId="85" priority="2" stopIfTrue="1" operator="between">
      <formula>0.009</formula>
      <formula>-0.009</formula>
    </cfRule>
  </conditionalFormatting>
  <conditionalFormatting sqref="F87:F119">
    <cfRule type="cellIs" dxfId="84" priority="1" stopIfTrue="1" operator="between">
      <formula>0.009</formula>
      <formula>-0.009</formula>
    </cfRule>
  </conditionalFormatting>
  <hyperlinks>
    <hyperlink ref="A84"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scale="47"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2"/>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54" style="7" bestFit="1" customWidth="1"/>
    <col min="3" max="3" width="24.7109375" style="7" bestFit="1" customWidth="1"/>
    <col min="4" max="4" width="15.42578125" style="7" bestFit="1" customWidth="1"/>
    <col min="5" max="5" width="23" style="10" customWidth="1"/>
    <col min="6" max="6" width="13.5703125" style="11" bestFit="1" customWidth="1"/>
    <col min="7" max="7" width="14.28515625" style="10" customWidth="1"/>
    <col min="8" max="16384" width="9.140625" style="7"/>
  </cols>
  <sheetData>
    <row r="1" spans="1:7" s="1" customFormat="1" ht="15" x14ac:dyDescent="0.2">
      <c r="A1" s="86" t="s">
        <v>1060</v>
      </c>
      <c r="B1" s="87"/>
      <c r="C1" s="87"/>
      <c r="D1" s="87"/>
      <c r="E1" s="87"/>
      <c r="F1" s="87"/>
      <c r="G1" s="87"/>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850</v>
      </c>
      <c r="D4" s="13" t="s">
        <v>1</v>
      </c>
      <c r="E4" s="36" t="s">
        <v>6</v>
      </c>
      <c r="F4" s="12" t="s">
        <v>3</v>
      </c>
      <c r="G4" s="12" t="s">
        <v>5</v>
      </c>
    </row>
    <row r="5" spans="1:7" x14ac:dyDescent="0.2">
      <c r="A5" s="16" t="s">
        <v>30</v>
      </c>
      <c r="B5" s="17"/>
      <c r="C5" s="17"/>
      <c r="D5" s="17"/>
      <c r="E5" s="18"/>
      <c r="F5" s="19"/>
      <c r="G5" s="18"/>
    </row>
    <row r="6" spans="1:7" x14ac:dyDescent="0.2">
      <c r="A6" s="20" t="s">
        <v>31</v>
      </c>
      <c r="B6" s="21"/>
      <c r="C6" s="21"/>
      <c r="D6" s="21"/>
      <c r="E6" s="22"/>
      <c r="F6" s="23"/>
      <c r="G6" s="22"/>
    </row>
    <row r="7" spans="1:7" x14ac:dyDescent="0.2">
      <c r="A7" s="21" t="s">
        <v>1061</v>
      </c>
      <c r="B7" s="21" t="s">
        <v>1062</v>
      </c>
      <c r="C7" s="21" t="s">
        <v>853</v>
      </c>
      <c r="D7" s="24">
        <v>500</v>
      </c>
      <c r="E7" s="22">
        <v>4908.7765067999999</v>
      </c>
      <c r="F7" s="23">
        <v>6.7294698642250301</v>
      </c>
      <c r="G7" s="22">
        <v>7.43</v>
      </c>
    </row>
    <row r="8" spans="1:7" x14ac:dyDescent="0.2">
      <c r="A8" s="21" t="s">
        <v>1046</v>
      </c>
      <c r="B8" s="21" t="s">
        <v>1047</v>
      </c>
      <c r="C8" s="21" t="s">
        <v>82</v>
      </c>
      <c r="D8" s="24">
        <v>400</v>
      </c>
      <c r="E8" s="22">
        <v>4255.7116163999999</v>
      </c>
      <c r="F8" s="23">
        <v>5.8341794607523401</v>
      </c>
      <c r="G8" s="22">
        <v>7.42</v>
      </c>
    </row>
    <row r="9" spans="1:7" x14ac:dyDescent="0.2">
      <c r="A9" s="21" t="s">
        <v>1042</v>
      </c>
      <c r="B9" s="21" t="s">
        <v>1043</v>
      </c>
      <c r="C9" s="21" t="s">
        <v>82</v>
      </c>
      <c r="D9" s="24">
        <v>360</v>
      </c>
      <c r="E9" s="22">
        <v>3738.1242575000001</v>
      </c>
      <c r="F9" s="23">
        <v>5.1246159821551096</v>
      </c>
      <c r="G9" s="22">
        <v>6.8998999999999997</v>
      </c>
    </row>
    <row r="10" spans="1:7" x14ac:dyDescent="0.2">
      <c r="A10" s="21" t="s">
        <v>1033</v>
      </c>
      <c r="B10" s="21" t="s">
        <v>1034</v>
      </c>
      <c r="C10" s="21" t="s">
        <v>1022</v>
      </c>
      <c r="D10" s="24">
        <v>300</v>
      </c>
      <c r="E10" s="22">
        <v>3078.7506164000001</v>
      </c>
      <c r="F10" s="23">
        <v>4.2206768761681097</v>
      </c>
      <c r="G10" s="22">
        <v>7.02</v>
      </c>
    </row>
    <row r="11" spans="1:7" x14ac:dyDescent="0.2">
      <c r="A11" s="21" t="s">
        <v>1063</v>
      </c>
      <c r="B11" s="21" t="s">
        <v>1064</v>
      </c>
      <c r="C11" s="21" t="s">
        <v>82</v>
      </c>
      <c r="D11" s="24">
        <v>250</v>
      </c>
      <c r="E11" s="22">
        <v>2591.0927397</v>
      </c>
      <c r="F11" s="23">
        <v>3.5521438963596799</v>
      </c>
      <c r="G11" s="22">
        <v>7.2450000000000001</v>
      </c>
    </row>
    <row r="12" spans="1:7" x14ac:dyDescent="0.2">
      <c r="A12" s="21" t="s">
        <v>1065</v>
      </c>
      <c r="B12" s="21" t="s">
        <v>1066</v>
      </c>
      <c r="C12" s="21" t="s">
        <v>82</v>
      </c>
      <c r="D12" s="24">
        <v>250</v>
      </c>
      <c r="E12" s="22">
        <v>2569.0250685000001</v>
      </c>
      <c r="F12" s="23">
        <v>3.5218911993570199</v>
      </c>
      <c r="G12" s="22">
        <v>7.45</v>
      </c>
    </row>
    <row r="13" spans="1:7" x14ac:dyDescent="0.2">
      <c r="A13" s="21" t="s">
        <v>1067</v>
      </c>
      <c r="B13" s="21" t="s">
        <v>1068</v>
      </c>
      <c r="C13" s="21" t="s">
        <v>82</v>
      </c>
      <c r="D13" s="24">
        <v>250</v>
      </c>
      <c r="E13" s="22">
        <v>2539.0405821999998</v>
      </c>
      <c r="F13" s="23">
        <v>3.4807852951320801</v>
      </c>
      <c r="G13" s="22">
        <v>6.2497999999999996</v>
      </c>
    </row>
    <row r="14" spans="1:7" x14ac:dyDescent="0.2">
      <c r="A14" s="21" t="s">
        <v>1069</v>
      </c>
      <c r="B14" s="21" t="s">
        <v>1070</v>
      </c>
      <c r="C14" s="21" t="s">
        <v>82</v>
      </c>
      <c r="D14" s="24">
        <v>250</v>
      </c>
      <c r="E14" s="22">
        <v>2537.3807876999999</v>
      </c>
      <c r="F14" s="23">
        <v>3.4785098733333801</v>
      </c>
      <c r="G14" s="22">
        <v>7.37</v>
      </c>
    </row>
    <row r="15" spans="1:7" x14ac:dyDescent="0.2">
      <c r="A15" s="21" t="s">
        <v>1071</v>
      </c>
      <c r="B15" s="21" t="s">
        <v>1072</v>
      </c>
      <c r="C15" s="21" t="s">
        <v>1022</v>
      </c>
      <c r="D15" s="24">
        <v>250</v>
      </c>
      <c r="E15" s="22">
        <v>2517.0873972999998</v>
      </c>
      <c r="F15" s="23">
        <v>3.4506895480546498</v>
      </c>
      <c r="G15" s="22">
        <v>7.48</v>
      </c>
    </row>
    <row r="16" spans="1:7" x14ac:dyDescent="0.2">
      <c r="A16" s="21" t="s">
        <v>1031</v>
      </c>
      <c r="B16" s="21" t="s">
        <v>1032</v>
      </c>
      <c r="C16" s="21" t="s">
        <v>983</v>
      </c>
      <c r="D16" s="24">
        <v>250</v>
      </c>
      <c r="E16" s="22">
        <v>2495.5541438</v>
      </c>
      <c r="F16" s="23">
        <v>3.42116948734171</v>
      </c>
      <c r="G16" s="22">
        <v>7.2149999999999999</v>
      </c>
    </row>
    <row r="17" spans="1:9" x14ac:dyDescent="0.2">
      <c r="A17" s="21" t="s">
        <v>1073</v>
      </c>
      <c r="B17" s="21" t="s">
        <v>1074</v>
      </c>
      <c r="C17" s="21" t="s">
        <v>82</v>
      </c>
      <c r="D17" s="24">
        <v>250</v>
      </c>
      <c r="E17" s="22">
        <v>2489.7369862999999</v>
      </c>
      <c r="F17" s="23">
        <v>3.4131947127644899</v>
      </c>
      <c r="G17" s="22">
        <v>7.5049999999999999</v>
      </c>
    </row>
    <row r="18" spans="1:9" x14ac:dyDescent="0.2">
      <c r="A18" s="21" t="s">
        <v>1075</v>
      </c>
      <c r="B18" s="21" t="s">
        <v>1076</v>
      </c>
      <c r="C18" s="21" t="s">
        <v>82</v>
      </c>
      <c r="D18" s="24">
        <v>250</v>
      </c>
      <c r="E18" s="22">
        <v>2406.9956507000002</v>
      </c>
      <c r="F18" s="23">
        <v>3.29976414128204</v>
      </c>
      <c r="G18" s="22">
        <v>7.415</v>
      </c>
    </row>
    <row r="19" spans="1:9" x14ac:dyDescent="0.2">
      <c r="A19" s="21" t="s">
        <v>1051</v>
      </c>
      <c r="B19" s="21" t="s">
        <v>1052</v>
      </c>
      <c r="C19" s="21" t="s">
        <v>82</v>
      </c>
      <c r="D19" s="24">
        <v>110</v>
      </c>
      <c r="E19" s="22">
        <v>1186.8468534000001</v>
      </c>
      <c r="F19" s="23">
        <v>1.6270551577040899</v>
      </c>
      <c r="G19" s="22">
        <v>7.5148000000000001</v>
      </c>
    </row>
    <row r="20" spans="1:9" x14ac:dyDescent="0.2">
      <c r="A20" s="21" t="s">
        <v>1077</v>
      </c>
      <c r="B20" s="21" t="s">
        <v>1078</v>
      </c>
      <c r="C20" s="21" t="s">
        <v>82</v>
      </c>
      <c r="D20" s="24">
        <v>100</v>
      </c>
      <c r="E20" s="22">
        <v>1047.9538219000001</v>
      </c>
      <c r="F20" s="23">
        <v>1.43664590429128</v>
      </c>
      <c r="G20" s="22">
        <v>7.45</v>
      </c>
    </row>
    <row r="21" spans="1:9" x14ac:dyDescent="0.2">
      <c r="A21" s="21" t="s">
        <v>1079</v>
      </c>
      <c r="B21" s="21" t="s">
        <v>1080</v>
      </c>
      <c r="C21" s="21" t="s">
        <v>1022</v>
      </c>
      <c r="D21" s="24">
        <v>100</v>
      </c>
      <c r="E21" s="22">
        <v>1024.9710685</v>
      </c>
      <c r="F21" s="23">
        <v>1.4051387158527899</v>
      </c>
      <c r="G21" s="22">
        <v>7.4850000000000003</v>
      </c>
    </row>
    <row r="22" spans="1:9" x14ac:dyDescent="0.2">
      <c r="A22" s="21" t="s">
        <v>1081</v>
      </c>
      <c r="B22" s="21" t="s">
        <v>1082</v>
      </c>
      <c r="C22" s="21" t="s">
        <v>1083</v>
      </c>
      <c r="D22" s="24">
        <v>100</v>
      </c>
      <c r="E22" s="22">
        <v>997.6112329</v>
      </c>
      <c r="F22" s="23">
        <v>1.3676309603244401</v>
      </c>
      <c r="G22" s="22">
        <v>12.058</v>
      </c>
    </row>
    <row r="23" spans="1:9" x14ac:dyDescent="0.2">
      <c r="A23" s="21" t="s">
        <v>1084</v>
      </c>
      <c r="B23" s="21" t="s">
        <v>1085</v>
      </c>
      <c r="C23" s="21" t="s">
        <v>82</v>
      </c>
      <c r="D23" s="24">
        <v>50</v>
      </c>
      <c r="E23" s="22">
        <v>543.91711640000005</v>
      </c>
      <c r="F23" s="23">
        <v>0.74565909415095499</v>
      </c>
      <c r="G23" s="22">
        <v>7.35</v>
      </c>
    </row>
    <row r="24" spans="1:9" x14ac:dyDescent="0.2">
      <c r="A24" s="21" t="s">
        <v>1044</v>
      </c>
      <c r="B24" s="21" t="s">
        <v>1045</v>
      </c>
      <c r="C24" s="21" t="s">
        <v>82</v>
      </c>
      <c r="D24" s="24">
        <v>50</v>
      </c>
      <c r="E24" s="22">
        <v>542.16910270000005</v>
      </c>
      <c r="F24" s="23">
        <v>0.74326273214504401</v>
      </c>
      <c r="G24" s="22">
        <v>7.4749999999999996</v>
      </c>
    </row>
    <row r="25" spans="1:9" x14ac:dyDescent="0.2">
      <c r="A25" s="21" t="s">
        <v>1086</v>
      </c>
      <c r="B25" s="21" t="s">
        <v>1087</v>
      </c>
      <c r="C25" s="21" t="s">
        <v>82</v>
      </c>
      <c r="D25" s="24">
        <v>50</v>
      </c>
      <c r="E25" s="22">
        <v>522.98019859999999</v>
      </c>
      <c r="F25" s="23">
        <v>0.71695655346903997</v>
      </c>
      <c r="G25" s="22">
        <v>7.2450000000000001</v>
      </c>
    </row>
    <row r="26" spans="1:9" x14ac:dyDescent="0.2">
      <c r="A26" s="21" t="s">
        <v>1088</v>
      </c>
      <c r="B26" s="21" t="s">
        <v>1089</v>
      </c>
      <c r="C26" s="21" t="s">
        <v>82</v>
      </c>
      <c r="D26" s="24">
        <v>50</v>
      </c>
      <c r="E26" s="22">
        <v>511.24104110000002</v>
      </c>
      <c r="F26" s="23">
        <v>0.70086327513008795</v>
      </c>
      <c r="G26" s="22">
        <v>7.4099000000000004</v>
      </c>
    </row>
    <row r="27" spans="1:9" x14ac:dyDescent="0.2">
      <c r="A27" s="20" t="s">
        <v>32</v>
      </c>
      <c r="B27" s="20"/>
      <c r="C27" s="20"/>
      <c r="D27" s="20"/>
      <c r="E27" s="25">
        <f>SUM(E6:E26)</f>
        <v>42504.966788800011</v>
      </c>
      <c r="F27" s="26">
        <f>SUM(F6:F26)</f>
        <v>58.270302729993368</v>
      </c>
      <c r="G27" s="25"/>
      <c r="H27" s="14"/>
      <c r="I27" s="14"/>
    </row>
    <row r="28" spans="1:9" x14ac:dyDescent="0.2">
      <c r="A28" s="21"/>
      <c r="B28" s="21"/>
      <c r="C28" s="21"/>
      <c r="D28" s="21"/>
      <c r="E28" s="22"/>
      <c r="F28" s="23"/>
      <c r="G28" s="22"/>
    </row>
    <row r="29" spans="1:9" x14ac:dyDescent="0.2">
      <c r="A29" s="20" t="s">
        <v>47</v>
      </c>
      <c r="B29" s="21"/>
      <c r="C29" s="21"/>
      <c r="D29" s="21"/>
      <c r="E29" s="22"/>
      <c r="F29" s="23"/>
      <c r="G29" s="22"/>
    </row>
    <row r="30" spans="1:9" x14ac:dyDescent="0.2">
      <c r="A30" s="20" t="s">
        <v>48</v>
      </c>
      <c r="B30" s="21"/>
      <c r="C30" s="21"/>
      <c r="D30" s="21"/>
      <c r="E30" s="22"/>
      <c r="F30" s="23"/>
      <c r="G30" s="22"/>
    </row>
    <row r="31" spans="1:9" x14ac:dyDescent="0.2">
      <c r="A31" s="21" t="s">
        <v>53</v>
      </c>
      <c r="B31" s="21" t="s">
        <v>52</v>
      </c>
      <c r="C31" s="21" t="s">
        <v>50</v>
      </c>
      <c r="D31" s="24">
        <v>1000</v>
      </c>
      <c r="E31" s="22">
        <v>4686.78</v>
      </c>
      <c r="F31" s="23">
        <v>6.4251335799382296</v>
      </c>
      <c r="G31" s="22">
        <v>7.05</v>
      </c>
    </row>
    <row r="32" spans="1:9" x14ac:dyDescent="0.2">
      <c r="A32" s="21" t="s">
        <v>1090</v>
      </c>
      <c r="B32" s="21" t="s">
        <v>1091</v>
      </c>
      <c r="C32" s="21" t="s">
        <v>49</v>
      </c>
      <c r="D32" s="24">
        <v>500</v>
      </c>
      <c r="E32" s="22">
        <v>2428.5174999999999</v>
      </c>
      <c r="F32" s="23">
        <v>3.3292685679118001</v>
      </c>
      <c r="G32" s="22">
        <v>6.7149000000000001</v>
      </c>
    </row>
    <row r="33" spans="1:9" x14ac:dyDescent="0.2">
      <c r="A33" s="21" t="s">
        <v>1092</v>
      </c>
      <c r="B33" s="21" t="s">
        <v>1093</v>
      </c>
      <c r="C33" s="21" t="s">
        <v>51</v>
      </c>
      <c r="D33" s="24">
        <v>500</v>
      </c>
      <c r="E33" s="22">
        <v>2422.5524999999998</v>
      </c>
      <c r="F33" s="23">
        <v>3.3210911152034699</v>
      </c>
      <c r="G33" s="22">
        <v>6.7450000000000001</v>
      </c>
    </row>
    <row r="34" spans="1:9" x14ac:dyDescent="0.2">
      <c r="A34" s="21" t="s">
        <v>989</v>
      </c>
      <c r="B34" s="21" t="s">
        <v>990</v>
      </c>
      <c r="C34" s="21" t="s">
        <v>49</v>
      </c>
      <c r="D34" s="24">
        <v>500</v>
      </c>
      <c r="E34" s="22">
        <v>2353.6975000000002</v>
      </c>
      <c r="F34" s="23">
        <v>3.2266974008309899</v>
      </c>
      <c r="G34" s="22">
        <v>7.09</v>
      </c>
    </row>
    <row r="35" spans="1:9" x14ac:dyDescent="0.2">
      <c r="A35" s="20" t="s">
        <v>32</v>
      </c>
      <c r="B35" s="20"/>
      <c r="C35" s="20"/>
      <c r="D35" s="20"/>
      <c r="E35" s="25">
        <f>SUM(E30:E34)</f>
        <v>11891.547499999999</v>
      </c>
      <c r="F35" s="26">
        <f>SUM(F30:F34)</f>
        <v>16.302190663884488</v>
      </c>
      <c r="G35" s="25"/>
      <c r="H35" s="14"/>
      <c r="I35" s="14"/>
    </row>
    <row r="36" spans="1:9" x14ac:dyDescent="0.2">
      <c r="A36" s="21"/>
      <c r="B36" s="21"/>
      <c r="C36" s="21"/>
      <c r="D36" s="21"/>
      <c r="E36" s="22"/>
      <c r="F36" s="23"/>
      <c r="G36" s="22"/>
    </row>
    <row r="37" spans="1:9" x14ac:dyDescent="0.2">
      <c r="A37" s="20" t="s">
        <v>58</v>
      </c>
      <c r="B37" s="21"/>
      <c r="C37" s="21"/>
      <c r="D37" s="21"/>
      <c r="E37" s="22"/>
      <c r="F37" s="23"/>
      <c r="G37" s="22"/>
    </row>
    <row r="38" spans="1:9" x14ac:dyDescent="0.2">
      <c r="A38" s="21" t="s">
        <v>73</v>
      </c>
      <c r="B38" s="21" t="s">
        <v>72</v>
      </c>
      <c r="C38" s="21" t="s">
        <v>59</v>
      </c>
      <c r="D38" s="24">
        <v>7500000</v>
      </c>
      <c r="E38" s="22">
        <v>7156.57</v>
      </c>
      <c r="F38" s="23">
        <v>9.8109828547912592</v>
      </c>
      <c r="G38" s="22">
        <v>7.4317000000000002</v>
      </c>
    </row>
    <row r="39" spans="1:9" x14ac:dyDescent="0.2">
      <c r="A39" s="21" t="s">
        <v>65</v>
      </c>
      <c r="B39" s="21" t="s">
        <v>64</v>
      </c>
      <c r="C39" s="21" t="s">
        <v>59</v>
      </c>
      <c r="D39" s="24">
        <v>5000000</v>
      </c>
      <c r="E39" s="22">
        <v>4838.8772221999998</v>
      </c>
      <c r="F39" s="23">
        <v>6.6336445341056098</v>
      </c>
      <c r="G39" s="22">
        <v>7.2744</v>
      </c>
    </row>
    <row r="40" spans="1:9" x14ac:dyDescent="0.2">
      <c r="A40" s="21" t="s">
        <v>997</v>
      </c>
      <c r="B40" s="21" t="s">
        <v>998</v>
      </c>
      <c r="C40" s="21" t="s">
        <v>59</v>
      </c>
      <c r="D40" s="24">
        <v>2500000</v>
      </c>
      <c r="E40" s="22">
        <v>2557.91</v>
      </c>
      <c r="F40" s="23">
        <v>3.5066534882072098</v>
      </c>
      <c r="G40" s="22">
        <v>7.3132999999999999</v>
      </c>
    </row>
    <row r="41" spans="1:9" x14ac:dyDescent="0.2">
      <c r="A41" s="21" t="s">
        <v>1094</v>
      </c>
      <c r="B41" s="21" t="s">
        <v>1095</v>
      </c>
      <c r="C41" s="21" t="s">
        <v>59</v>
      </c>
      <c r="D41" s="24">
        <v>2502400</v>
      </c>
      <c r="E41" s="22">
        <v>2221.125235</v>
      </c>
      <c r="F41" s="23">
        <v>3.0449533224616299</v>
      </c>
      <c r="G41" s="22">
        <v>7.1031000000000004</v>
      </c>
    </row>
    <row r="42" spans="1:9" x14ac:dyDescent="0.2">
      <c r="A42" s="20" t="s">
        <v>32</v>
      </c>
      <c r="B42" s="20"/>
      <c r="C42" s="20"/>
      <c r="D42" s="20"/>
      <c r="E42" s="25">
        <f>SUM(E38:E41)</f>
        <v>16774.4824572</v>
      </c>
      <c r="F42" s="26">
        <f>SUM(F38:F41)</f>
        <v>22.996234199565709</v>
      </c>
      <c r="G42" s="25"/>
      <c r="H42" s="14"/>
      <c r="I42" s="14"/>
    </row>
    <row r="43" spans="1:9" x14ac:dyDescent="0.2">
      <c r="A43" s="21"/>
      <c r="B43" s="21"/>
      <c r="C43" s="21"/>
      <c r="D43" s="21"/>
      <c r="E43" s="22"/>
      <c r="F43" s="23"/>
      <c r="G43" s="22"/>
    </row>
    <row r="44" spans="1:9" x14ac:dyDescent="0.2">
      <c r="A44" s="20" t="s">
        <v>34</v>
      </c>
      <c r="B44" s="20"/>
      <c r="C44" s="20"/>
      <c r="D44" s="20"/>
      <c r="E44" s="25">
        <f>E27+E35+E42</f>
        <v>71170.996746000019</v>
      </c>
      <c r="F44" s="26">
        <f>F27+F35+F42</f>
        <v>97.568727593443569</v>
      </c>
      <c r="G44" s="25"/>
      <c r="H44" s="14"/>
      <c r="I44" s="14"/>
    </row>
    <row r="45" spans="1:9" x14ac:dyDescent="0.2">
      <c r="A45" s="20"/>
      <c r="B45" s="20"/>
      <c r="C45" s="20"/>
      <c r="D45" s="20"/>
      <c r="E45" s="25"/>
      <c r="F45" s="26"/>
      <c r="G45" s="25"/>
      <c r="H45" s="14"/>
      <c r="I45" s="14"/>
    </row>
    <row r="46" spans="1:9" x14ac:dyDescent="0.2">
      <c r="A46" s="20" t="s">
        <v>36</v>
      </c>
      <c r="B46" s="20"/>
      <c r="C46" s="20"/>
      <c r="D46" s="20"/>
      <c r="E46" s="25">
        <f>E48-(E27+E35+E42)</f>
        <v>1773.4789086999808</v>
      </c>
      <c r="F46" s="26">
        <f>F48-(F27+F35+F42)</f>
        <v>2.4312724065564311</v>
      </c>
      <c r="G46" s="25"/>
      <c r="H46" s="14"/>
      <c r="I46" s="14"/>
    </row>
    <row r="47" spans="1:9" x14ac:dyDescent="0.2">
      <c r="A47" s="20"/>
      <c r="B47" s="20"/>
      <c r="C47" s="20"/>
      <c r="D47" s="20"/>
      <c r="E47" s="25"/>
      <c r="F47" s="26"/>
      <c r="G47" s="25"/>
      <c r="H47" s="14"/>
      <c r="I47" s="14"/>
    </row>
    <row r="48" spans="1:9" x14ac:dyDescent="0.2">
      <c r="A48" s="27" t="s">
        <v>35</v>
      </c>
      <c r="B48" s="27"/>
      <c r="C48" s="27"/>
      <c r="D48" s="27"/>
      <c r="E48" s="28">
        <v>72944.4756547</v>
      </c>
      <c r="F48" s="29">
        <v>100</v>
      </c>
      <c r="G48" s="28"/>
      <c r="H48" s="14"/>
      <c r="I48" s="14"/>
    </row>
    <row r="50" spans="1:4" x14ac:dyDescent="0.2">
      <c r="A50" s="14" t="s">
        <v>37</v>
      </c>
    </row>
    <row r="52" spans="1:4" x14ac:dyDescent="0.2">
      <c r="A52" s="14" t="s">
        <v>38</v>
      </c>
    </row>
    <row r="53" spans="1:4" x14ac:dyDescent="0.2">
      <c r="A53" s="14" t="s">
        <v>39</v>
      </c>
    </row>
    <row r="54" spans="1:4" x14ac:dyDescent="0.2">
      <c r="A54" s="14" t="s">
        <v>40</v>
      </c>
      <c r="B54" s="14"/>
      <c r="C54" s="30" t="s">
        <v>42</v>
      </c>
      <c r="D54" s="14" t="s">
        <v>41</v>
      </c>
    </row>
    <row r="55" spans="1:4" x14ac:dyDescent="0.2">
      <c r="A55" s="7" t="s">
        <v>78</v>
      </c>
      <c r="C55" s="31">
        <v>18.247699999999998</v>
      </c>
      <c r="D55" s="31">
        <v>18.385999999999999</v>
      </c>
    </row>
    <row r="56" spans="1:4" x14ac:dyDescent="0.2">
      <c r="A56" s="7" t="s">
        <v>80</v>
      </c>
      <c r="C56" s="31">
        <v>10.3302</v>
      </c>
      <c r="D56" s="31">
        <v>10.166499999999999</v>
      </c>
    </row>
    <row r="57" spans="1:4" x14ac:dyDescent="0.2">
      <c r="A57" s="7" t="s">
        <v>79</v>
      </c>
      <c r="C57" s="31">
        <v>18.8566</v>
      </c>
      <c r="D57" s="31">
        <v>19.032399999999999</v>
      </c>
    </row>
    <row r="58" spans="1:4" x14ac:dyDescent="0.2">
      <c r="A58" s="7" t="s">
        <v>81</v>
      </c>
      <c r="C58" s="31">
        <v>10.7897</v>
      </c>
      <c r="D58" s="31">
        <v>10.645899999999999</v>
      </c>
    </row>
    <row r="60" spans="1:4" x14ac:dyDescent="0.2">
      <c r="A60" s="14" t="s">
        <v>44</v>
      </c>
    </row>
    <row r="61" spans="1:4" x14ac:dyDescent="0.2">
      <c r="A61" s="88" t="s">
        <v>61</v>
      </c>
      <c r="B61" s="89"/>
      <c r="C61" s="33" t="s">
        <v>62</v>
      </c>
    </row>
    <row r="62" spans="1:4" x14ac:dyDescent="0.2">
      <c r="A62" s="84" t="s">
        <v>80</v>
      </c>
      <c r="B62" s="85"/>
      <c r="C62" s="34">
        <v>0.24</v>
      </c>
    </row>
    <row r="63" spans="1:4" x14ac:dyDescent="0.2">
      <c r="A63" s="84" t="s">
        <v>81</v>
      </c>
      <c r="B63" s="85"/>
      <c r="C63" s="34">
        <v>0.24</v>
      </c>
    </row>
    <row r="64" spans="1:4" x14ac:dyDescent="0.2">
      <c r="A64" s="7" t="s">
        <v>63</v>
      </c>
    </row>
    <row r="65" spans="1:5" x14ac:dyDescent="0.2">
      <c r="A65" s="7" t="s">
        <v>43</v>
      </c>
    </row>
    <row r="67" spans="1:5" x14ac:dyDescent="0.2">
      <c r="A67" s="14" t="s">
        <v>917</v>
      </c>
      <c r="D67" s="32">
        <v>2.6633898054730598</v>
      </c>
      <c r="E67" s="10" t="s">
        <v>46</v>
      </c>
    </row>
    <row r="69" spans="1:5" x14ac:dyDescent="0.2">
      <c r="A69" s="14" t="s">
        <v>829</v>
      </c>
      <c r="D69" s="30" t="s">
        <v>45</v>
      </c>
    </row>
    <row r="71" spans="1:5" x14ac:dyDescent="0.2">
      <c r="A71" s="14" t="s">
        <v>918</v>
      </c>
    </row>
    <row r="72" spans="1:5" ht="15" x14ac:dyDescent="0.25">
      <c r="A72" s="53"/>
    </row>
    <row r="73" spans="1:5" x14ac:dyDescent="0.2">
      <c r="A73" s="38" t="s">
        <v>797</v>
      </c>
    </row>
    <row r="74" spans="1:5" x14ac:dyDescent="0.2">
      <c r="A74" s="39"/>
    </row>
    <row r="75" spans="1:5" x14ac:dyDescent="0.2">
      <c r="A75" s="40"/>
    </row>
    <row r="76" spans="1:5" x14ac:dyDescent="0.2">
      <c r="A76" s="40"/>
    </row>
    <row r="77" spans="1:5" x14ac:dyDescent="0.2">
      <c r="A77" s="40"/>
    </row>
    <row r="78" spans="1:5" x14ac:dyDescent="0.2">
      <c r="A78" s="40"/>
    </row>
    <row r="79" spans="1:5" x14ac:dyDescent="0.2">
      <c r="A79" s="40"/>
    </row>
    <row r="80" spans="1:5" x14ac:dyDescent="0.2">
      <c r="A80" s="40"/>
    </row>
    <row r="81" spans="1:1" x14ac:dyDescent="0.2">
      <c r="A81" s="40"/>
    </row>
    <row r="82" spans="1:1" x14ac:dyDescent="0.2">
      <c r="A82" s="40"/>
    </row>
    <row r="83" spans="1:1" x14ac:dyDescent="0.2">
      <c r="A83" s="40"/>
    </row>
    <row r="84" spans="1:1" x14ac:dyDescent="0.2">
      <c r="A84" s="40"/>
    </row>
    <row r="85" spans="1:1" x14ac:dyDescent="0.2">
      <c r="A85" s="40"/>
    </row>
    <row r="86" spans="1:1" x14ac:dyDescent="0.2">
      <c r="A86" s="40"/>
    </row>
    <row r="87" spans="1:1" x14ac:dyDescent="0.2">
      <c r="A87" s="38" t="s">
        <v>1096</v>
      </c>
    </row>
    <row r="88" spans="1:1" x14ac:dyDescent="0.2">
      <c r="A88" s="40"/>
    </row>
    <row r="89" spans="1:1" x14ac:dyDescent="0.2">
      <c r="A89" s="38" t="s">
        <v>798</v>
      </c>
    </row>
    <row r="90" spans="1:1" x14ac:dyDescent="0.2">
      <c r="A90" s="40"/>
    </row>
    <row r="91" spans="1:1" x14ac:dyDescent="0.2">
      <c r="A91" s="40"/>
    </row>
    <row r="92" spans="1:1" x14ac:dyDescent="0.2">
      <c r="A92" s="40"/>
    </row>
    <row r="93" spans="1:1" x14ac:dyDescent="0.2">
      <c r="A93" s="40"/>
    </row>
    <row r="94" spans="1:1" x14ac:dyDescent="0.2">
      <c r="A94" s="40"/>
    </row>
    <row r="95" spans="1:1" x14ac:dyDescent="0.2">
      <c r="A95" s="40"/>
    </row>
    <row r="96" spans="1:1" x14ac:dyDescent="0.2">
      <c r="A96" s="40"/>
    </row>
    <row r="97" spans="1:1" x14ac:dyDescent="0.2">
      <c r="A97" s="40"/>
    </row>
    <row r="98" spans="1:1" x14ac:dyDescent="0.2">
      <c r="A98" s="40"/>
    </row>
    <row r="99" spans="1:1" x14ac:dyDescent="0.2">
      <c r="A99" s="40"/>
    </row>
    <row r="100" spans="1:1" x14ac:dyDescent="0.2">
      <c r="A100" s="40"/>
    </row>
    <row r="101" spans="1:1" x14ac:dyDescent="0.2">
      <c r="A101" s="40"/>
    </row>
    <row r="102" spans="1:1" x14ac:dyDescent="0.2">
      <c r="A102" s="40"/>
    </row>
  </sheetData>
  <mergeCells count="4">
    <mergeCell ref="A1:G1"/>
    <mergeCell ref="A61:B61"/>
    <mergeCell ref="A62:B62"/>
    <mergeCell ref="A63:B63"/>
  </mergeCells>
  <conditionalFormatting sqref="F2:F3 F5:F70">
    <cfRule type="cellIs" dxfId="83" priority="4" stopIfTrue="1" operator="between">
      <formula>0.009</formula>
      <formula>-0.009</formula>
    </cfRule>
  </conditionalFormatting>
  <conditionalFormatting sqref="F71 F108:F204">
    <cfRule type="cellIs" dxfId="82" priority="3" stopIfTrue="1" operator="between">
      <formula>0.009</formula>
      <formula>-0.009</formula>
    </cfRule>
  </conditionalFormatting>
  <conditionalFormatting sqref="F105:F107">
    <cfRule type="cellIs" dxfId="81" priority="2" stopIfTrue="1" operator="between">
      <formula>0.009</formula>
      <formula>-0.009</formula>
    </cfRule>
  </conditionalFormatting>
  <conditionalFormatting sqref="F72:F104">
    <cfRule type="cellIs" dxfId="80" priority="1" stopIfTrue="1" operator="between">
      <formula>0.009</formula>
      <formula>-0.009</formula>
    </cfRule>
  </conditionalFormatting>
  <pageMargins left="0.7" right="0.7" top="0.75" bottom="0.75" header="0.3" footer="0.3"/>
  <pageSetup paperSize="9" scale="47" orientation="portrait" r:id="rId1"/>
  <headerFooter>
    <oddFooter>&amp;C&amp;1#&amp;"Calibri"&amp;10&amp;K000000PUBLIC</oddFooter>
    <evenFooter>&amp;LPUBLIC</evenFooter>
    <firstFooter>&amp;LPUBLIC</firstFooter>
  </headerFooter>
  <colBreaks count="1" manualBreakCount="1">
    <brk id="7"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1"/>
  <sheetViews>
    <sheetView view="pageBreakPreview" zoomScaleNormal="100" zoomScaleSheetLayoutView="100" workbookViewId="0">
      <selection sqref="A1:G1"/>
    </sheetView>
  </sheetViews>
  <sheetFormatPr defaultColWidth="9.140625" defaultRowHeight="11.25" x14ac:dyDescent="0.2"/>
  <cols>
    <col min="1" max="1" width="37.5703125" style="7" bestFit="1" customWidth="1"/>
    <col min="2" max="2" width="26.7109375" style="7" bestFit="1" customWidth="1"/>
    <col min="3" max="3" width="24.7109375" style="7" bestFit="1" customWidth="1"/>
    <col min="4" max="4" width="15.42578125" style="7" bestFit="1" customWidth="1"/>
    <col min="5" max="5" width="23" style="10" customWidth="1"/>
    <col min="6" max="6" width="13.5703125" style="11" bestFit="1" customWidth="1"/>
    <col min="7" max="7" width="14.28515625" style="10" customWidth="1"/>
    <col min="8" max="16384" width="9.140625" style="7"/>
  </cols>
  <sheetData>
    <row r="1" spans="1:9" s="1" customFormat="1" ht="15" x14ac:dyDescent="0.2">
      <c r="A1" s="86" t="s">
        <v>1097</v>
      </c>
      <c r="B1" s="87"/>
      <c r="C1" s="87"/>
      <c r="D1" s="87"/>
      <c r="E1" s="87"/>
      <c r="F1" s="87"/>
      <c r="G1" s="87"/>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850</v>
      </c>
      <c r="D4" s="13" t="s">
        <v>1</v>
      </c>
      <c r="E4" s="36" t="s">
        <v>6</v>
      </c>
      <c r="F4" s="12" t="s">
        <v>3</v>
      </c>
      <c r="G4" s="12" t="s">
        <v>5</v>
      </c>
    </row>
    <row r="5" spans="1:9" x14ac:dyDescent="0.2">
      <c r="A5" s="16" t="s">
        <v>58</v>
      </c>
      <c r="B5" s="17"/>
      <c r="C5" s="17"/>
      <c r="D5" s="17"/>
      <c r="E5" s="18"/>
      <c r="F5" s="19"/>
      <c r="G5" s="18"/>
    </row>
    <row r="6" spans="1:9" x14ac:dyDescent="0.2">
      <c r="A6" s="21" t="s">
        <v>65</v>
      </c>
      <c r="B6" s="21" t="s">
        <v>64</v>
      </c>
      <c r="C6" s="21" t="s">
        <v>59</v>
      </c>
      <c r="D6" s="24">
        <v>5000000</v>
      </c>
      <c r="E6" s="22">
        <v>4838.8772221999998</v>
      </c>
      <c r="F6" s="23">
        <v>31.7266963616919</v>
      </c>
      <c r="G6" s="22">
        <v>7.2744</v>
      </c>
    </row>
    <row r="7" spans="1:9" x14ac:dyDescent="0.2">
      <c r="A7" s="21" t="s">
        <v>67</v>
      </c>
      <c r="B7" s="21" t="s">
        <v>1292</v>
      </c>
      <c r="C7" s="21" t="s">
        <v>59</v>
      </c>
      <c r="D7" s="24">
        <v>3800000</v>
      </c>
      <c r="E7" s="22">
        <v>3713.6211444</v>
      </c>
      <c r="F7" s="23">
        <v>24.348815859636598</v>
      </c>
      <c r="G7" s="22">
        <v>7.2317</v>
      </c>
    </row>
    <row r="8" spans="1:9" x14ac:dyDescent="0.2">
      <c r="A8" s="21" t="s">
        <v>69</v>
      </c>
      <c r="B8" s="21" t="s">
        <v>68</v>
      </c>
      <c r="C8" s="21" t="s">
        <v>59</v>
      </c>
      <c r="D8" s="24">
        <v>3500000</v>
      </c>
      <c r="E8" s="22">
        <v>3377.8391111000001</v>
      </c>
      <c r="F8" s="23">
        <v>22.1472194716677</v>
      </c>
      <c r="G8" s="22">
        <v>7.1618000000000004</v>
      </c>
    </row>
    <row r="9" spans="1:9" x14ac:dyDescent="0.2">
      <c r="A9" s="21" t="s">
        <v>71</v>
      </c>
      <c r="B9" s="21" t="s">
        <v>70</v>
      </c>
      <c r="C9" s="21" t="s">
        <v>59</v>
      </c>
      <c r="D9" s="24">
        <v>2000000</v>
      </c>
      <c r="E9" s="22">
        <v>2062.3766667</v>
      </c>
      <c r="F9" s="23">
        <v>13.5222274265682</v>
      </c>
      <c r="G9" s="22">
        <v>7.4889999999999999</v>
      </c>
    </row>
    <row r="10" spans="1:9" x14ac:dyDescent="0.2">
      <c r="A10" s="21" t="s">
        <v>73</v>
      </c>
      <c r="B10" s="21" t="s">
        <v>72</v>
      </c>
      <c r="C10" s="21" t="s">
        <v>59</v>
      </c>
      <c r="D10" s="24">
        <v>263000</v>
      </c>
      <c r="E10" s="22">
        <v>250.95705469999999</v>
      </c>
      <c r="F10" s="23">
        <v>1.64543093545809</v>
      </c>
      <c r="G10" s="22">
        <v>7.4317000000000002</v>
      </c>
    </row>
    <row r="11" spans="1:9" x14ac:dyDescent="0.2">
      <c r="A11" s="21" t="s">
        <v>75</v>
      </c>
      <c r="B11" s="21" t="s">
        <v>74</v>
      </c>
      <c r="C11" s="21" t="s">
        <v>59</v>
      </c>
      <c r="D11" s="24">
        <v>200000</v>
      </c>
      <c r="E11" s="22">
        <v>193.61779999999999</v>
      </c>
      <c r="F11" s="23">
        <v>1.2694790276216099</v>
      </c>
      <c r="G11" s="22">
        <v>7.1688999999999998</v>
      </c>
    </row>
    <row r="12" spans="1:9" x14ac:dyDescent="0.2">
      <c r="A12" s="20" t="s">
        <v>32</v>
      </c>
      <c r="B12" s="20"/>
      <c r="C12" s="20"/>
      <c r="D12" s="20"/>
      <c r="E12" s="25">
        <f>SUM(E6:E11)</f>
        <v>14437.288999100001</v>
      </c>
      <c r="F12" s="26">
        <f>SUM(F6:F11)</f>
        <v>94.659869082644093</v>
      </c>
      <c r="G12" s="25"/>
      <c r="H12" s="14"/>
      <c r="I12" s="14"/>
    </row>
    <row r="13" spans="1:9" x14ac:dyDescent="0.2">
      <c r="A13" s="21"/>
      <c r="B13" s="21"/>
      <c r="C13" s="21"/>
      <c r="D13" s="21"/>
      <c r="E13" s="22"/>
      <c r="F13" s="23"/>
      <c r="G13" s="22"/>
    </row>
    <row r="14" spans="1:9" x14ac:dyDescent="0.2">
      <c r="A14" s="20" t="s">
        <v>34</v>
      </c>
      <c r="B14" s="20"/>
      <c r="C14" s="20"/>
      <c r="D14" s="20"/>
      <c r="E14" s="25">
        <f>E12</f>
        <v>14437.288999100001</v>
      </c>
      <c r="F14" s="26">
        <f>F12</f>
        <v>94.659869082644093</v>
      </c>
      <c r="G14" s="25"/>
      <c r="H14" s="14"/>
      <c r="I14" s="14"/>
    </row>
    <row r="15" spans="1:9" x14ac:dyDescent="0.2">
      <c r="A15" s="20"/>
      <c r="B15" s="20"/>
      <c r="C15" s="20"/>
      <c r="D15" s="20"/>
      <c r="E15" s="25"/>
      <c r="F15" s="26"/>
      <c r="G15" s="25"/>
      <c r="H15" s="14"/>
      <c r="I15" s="14"/>
    </row>
    <row r="16" spans="1:9" x14ac:dyDescent="0.2">
      <c r="A16" s="20" t="s">
        <v>36</v>
      </c>
      <c r="B16" s="20"/>
      <c r="C16" s="20"/>
      <c r="D16" s="20"/>
      <c r="E16" s="25">
        <f>E18-(E12)</f>
        <v>814.46355349999976</v>
      </c>
      <c r="F16" s="26">
        <f>F18-(F12)</f>
        <v>5.3401309173559071</v>
      </c>
      <c r="G16" s="25"/>
      <c r="H16" s="14"/>
      <c r="I16" s="14"/>
    </row>
    <row r="17" spans="1:9" x14ac:dyDescent="0.2">
      <c r="A17" s="20"/>
      <c r="B17" s="20"/>
      <c r="C17" s="20"/>
      <c r="D17" s="20"/>
      <c r="E17" s="25"/>
      <c r="F17" s="26"/>
      <c r="G17" s="25"/>
      <c r="H17" s="14"/>
      <c r="I17" s="14"/>
    </row>
    <row r="18" spans="1:9" x14ac:dyDescent="0.2">
      <c r="A18" s="27" t="s">
        <v>35</v>
      </c>
      <c r="B18" s="27"/>
      <c r="C18" s="27"/>
      <c r="D18" s="27"/>
      <c r="E18" s="28">
        <v>15251.752552600001</v>
      </c>
      <c r="F18" s="29">
        <v>100</v>
      </c>
      <c r="G18" s="28"/>
      <c r="H18" s="14"/>
      <c r="I18" s="14"/>
    </row>
    <row r="19" spans="1:9" x14ac:dyDescent="0.2">
      <c r="A19" s="7" t="s">
        <v>1298</v>
      </c>
    </row>
    <row r="21" spans="1:9" x14ac:dyDescent="0.2">
      <c r="A21" s="14" t="s">
        <v>38</v>
      </c>
    </row>
    <row r="22" spans="1:9" x14ac:dyDescent="0.2">
      <c r="A22" s="14" t="s">
        <v>39</v>
      </c>
    </row>
    <row r="23" spans="1:9" x14ac:dyDescent="0.2">
      <c r="A23" s="14" t="s">
        <v>40</v>
      </c>
      <c r="B23" s="14"/>
      <c r="C23" s="30" t="s">
        <v>42</v>
      </c>
      <c r="D23" s="14" t="s">
        <v>41</v>
      </c>
    </row>
    <row r="24" spans="1:9" x14ac:dyDescent="0.2">
      <c r="A24" s="7" t="s">
        <v>76</v>
      </c>
      <c r="C24" s="31">
        <v>48.902299999999997</v>
      </c>
      <c r="D24" s="31">
        <v>49.0212</v>
      </c>
    </row>
    <row r="25" spans="1:9" x14ac:dyDescent="0.2">
      <c r="A25" s="7" t="s">
        <v>1098</v>
      </c>
      <c r="C25" s="31">
        <v>10.095599999999999</v>
      </c>
      <c r="D25" s="31">
        <v>10.027100000000001</v>
      </c>
    </row>
    <row r="26" spans="1:9" x14ac:dyDescent="0.2">
      <c r="A26" s="7" t="s">
        <v>77</v>
      </c>
      <c r="C26" s="31">
        <v>52.730899999999998</v>
      </c>
      <c r="D26" s="31">
        <v>52.972799999999999</v>
      </c>
    </row>
    <row r="27" spans="1:9" x14ac:dyDescent="0.2">
      <c r="A27" s="7" t="s">
        <v>1099</v>
      </c>
      <c r="C27" s="31">
        <v>11.292899999999999</v>
      </c>
      <c r="D27" s="31">
        <v>11.244400000000001</v>
      </c>
    </row>
    <row r="29" spans="1:9" x14ac:dyDescent="0.2">
      <c r="A29" s="14" t="s">
        <v>44</v>
      </c>
    </row>
    <row r="30" spans="1:9" x14ac:dyDescent="0.2">
      <c r="A30" s="88" t="s">
        <v>61</v>
      </c>
      <c r="B30" s="89"/>
      <c r="C30" s="33" t="s">
        <v>62</v>
      </c>
    </row>
    <row r="31" spans="1:9" x14ac:dyDescent="0.2">
      <c r="A31" s="84" t="s">
        <v>1098</v>
      </c>
      <c r="B31" s="85"/>
      <c r="C31" s="34">
        <v>9.2799999999999994E-2</v>
      </c>
    </row>
    <row r="32" spans="1:9" x14ac:dyDescent="0.2">
      <c r="A32" s="84" t="s">
        <v>1099</v>
      </c>
      <c r="B32" s="85"/>
      <c r="C32" s="34">
        <v>0.1</v>
      </c>
    </row>
    <row r="33" spans="1:7" x14ac:dyDescent="0.2">
      <c r="A33" s="7" t="s">
        <v>63</v>
      </c>
    </row>
    <row r="34" spans="1:7" x14ac:dyDescent="0.2">
      <c r="A34" s="7" t="s">
        <v>43</v>
      </c>
    </row>
    <row r="36" spans="1:7" x14ac:dyDescent="0.2">
      <c r="A36" s="14" t="s">
        <v>917</v>
      </c>
      <c r="D36" s="32">
        <v>4.8936856138346601</v>
      </c>
      <c r="E36" s="10" t="s">
        <v>46</v>
      </c>
    </row>
    <row r="38" spans="1:7" ht="24.75" customHeight="1" x14ac:dyDescent="0.25">
      <c r="A38" s="90" t="s">
        <v>829</v>
      </c>
      <c r="B38" s="91"/>
      <c r="C38" s="91"/>
      <c r="D38" s="30" t="s">
        <v>45</v>
      </c>
    </row>
    <row r="40" spans="1:7" x14ac:dyDescent="0.2">
      <c r="A40" s="14" t="s">
        <v>918</v>
      </c>
    </row>
    <row r="41" spans="1:7" x14ac:dyDescent="0.2">
      <c r="A41" s="38"/>
      <c r="B41" s="40"/>
      <c r="C41" s="40"/>
      <c r="D41" s="40"/>
      <c r="E41" s="11"/>
      <c r="G41" s="11"/>
    </row>
    <row r="42" spans="1:7" x14ac:dyDescent="0.2">
      <c r="A42" s="38" t="s">
        <v>797</v>
      </c>
      <c r="B42" s="40"/>
      <c r="C42" s="40"/>
      <c r="D42" s="40"/>
      <c r="E42" s="11"/>
      <c r="G42" s="11"/>
    </row>
    <row r="43" spans="1:7" x14ac:dyDescent="0.2">
      <c r="A43" s="39"/>
      <c r="B43" s="40"/>
      <c r="C43" s="40"/>
      <c r="D43" s="40"/>
      <c r="E43" s="11"/>
      <c r="G43" s="11"/>
    </row>
    <row r="44" spans="1:7" x14ac:dyDescent="0.2">
      <c r="A44" s="40"/>
      <c r="B44" s="40"/>
      <c r="C44" s="40"/>
      <c r="D44" s="40"/>
      <c r="E44" s="11"/>
      <c r="G44" s="11"/>
    </row>
    <row r="45" spans="1:7" x14ac:dyDescent="0.2">
      <c r="A45" s="40"/>
      <c r="B45" s="40"/>
      <c r="C45" s="40"/>
      <c r="D45" s="40"/>
      <c r="E45" s="11"/>
      <c r="G45" s="11"/>
    </row>
    <row r="46" spans="1:7" x14ac:dyDescent="0.2">
      <c r="A46" s="40"/>
      <c r="B46" s="40"/>
      <c r="C46" s="40"/>
      <c r="D46" s="40"/>
      <c r="E46" s="11"/>
      <c r="G46" s="11"/>
    </row>
    <row r="47" spans="1:7" x14ac:dyDescent="0.2">
      <c r="A47" s="40"/>
      <c r="B47" s="40"/>
      <c r="C47" s="40"/>
      <c r="D47" s="40"/>
      <c r="E47" s="11"/>
      <c r="G47" s="11"/>
    </row>
    <row r="48" spans="1:7" x14ac:dyDescent="0.2">
      <c r="A48" s="40"/>
      <c r="B48" s="40"/>
      <c r="C48" s="40"/>
      <c r="D48" s="40"/>
      <c r="E48" s="11"/>
      <c r="G48" s="11"/>
    </row>
    <row r="49" spans="1:7" x14ac:dyDescent="0.2">
      <c r="A49" s="40"/>
      <c r="B49" s="40"/>
      <c r="C49" s="40"/>
      <c r="D49" s="40"/>
      <c r="E49" s="11"/>
      <c r="G49" s="11"/>
    </row>
    <row r="50" spans="1:7" x14ac:dyDescent="0.2">
      <c r="A50" s="40"/>
      <c r="B50" s="40"/>
      <c r="C50" s="40"/>
      <c r="D50" s="40"/>
      <c r="E50" s="11"/>
      <c r="G50" s="11"/>
    </row>
    <row r="51" spans="1:7" x14ac:dyDescent="0.2">
      <c r="A51" s="40"/>
      <c r="B51" s="40"/>
      <c r="C51" s="40"/>
      <c r="D51" s="40"/>
      <c r="E51" s="11"/>
      <c r="G51" s="11"/>
    </row>
    <row r="52" spans="1:7" x14ac:dyDescent="0.2">
      <c r="A52" s="40"/>
      <c r="B52" s="40"/>
      <c r="C52" s="40"/>
      <c r="D52" s="40"/>
      <c r="E52" s="11"/>
      <c r="G52" s="11"/>
    </row>
    <row r="53" spans="1:7" x14ac:dyDescent="0.2">
      <c r="A53" s="40"/>
      <c r="B53" s="40"/>
      <c r="C53" s="40"/>
      <c r="D53" s="40"/>
      <c r="E53" s="11"/>
      <c r="G53" s="11"/>
    </row>
    <row r="54" spans="1:7" x14ac:dyDescent="0.2">
      <c r="A54" s="40"/>
      <c r="B54" s="40"/>
      <c r="C54" s="40"/>
      <c r="D54" s="40"/>
      <c r="E54" s="11"/>
      <c r="G54" s="11"/>
    </row>
    <row r="55" spans="1:7" x14ac:dyDescent="0.2">
      <c r="A55" s="40"/>
      <c r="B55" s="40"/>
      <c r="C55" s="40"/>
      <c r="D55" s="40"/>
      <c r="E55" s="11"/>
      <c r="G55" s="11"/>
    </row>
    <row r="56" spans="1:7" x14ac:dyDescent="0.2">
      <c r="A56" s="93" t="s">
        <v>1100</v>
      </c>
      <c r="B56" s="93"/>
      <c r="C56" s="93"/>
      <c r="D56" s="93"/>
      <c r="E56" s="93"/>
      <c r="F56" s="93"/>
      <c r="G56" s="93"/>
    </row>
    <row r="57" spans="1:7" x14ac:dyDescent="0.2">
      <c r="A57" s="40"/>
      <c r="B57" s="40"/>
      <c r="C57" s="40"/>
      <c r="D57" s="40"/>
      <c r="E57" s="11"/>
      <c r="G57" s="11"/>
    </row>
    <row r="58" spans="1:7" x14ac:dyDescent="0.2">
      <c r="A58" s="38" t="s">
        <v>798</v>
      </c>
      <c r="B58" s="40"/>
      <c r="C58" s="40"/>
      <c r="D58" s="40"/>
      <c r="E58" s="11"/>
      <c r="G58" s="11"/>
    </row>
    <row r="59" spans="1:7" x14ac:dyDescent="0.2">
      <c r="A59" s="40"/>
      <c r="B59" s="40"/>
      <c r="C59" s="40"/>
      <c r="D59" s="40"/>
      <c r="E59" s="11"/>
      <c r="G59" s="11"/>
    </row>
    <row r="60" spans="1:7" x14ac:dyDescent="0.2">
      <c r="A60" s="40"/>
      <c r="B60" s="40"/>
      <c r="C60" s="40"/>
      <c r="D60" s="40"/>
      <c r="E60" s="11"/>
      <c r="G60" s="11"/>
    </row>
    <row r="61" spans="1:7" x14ac:dyDescent="0.2">
      <c r="A61" s="40"/>
      <c r="B61" s="40"/>
      <c r="C61" s="40"/>
      <c r="D61" s="40"/>
      <c r="E61" s="11"/>
      <c r="G61" s="11"/>
    </row>
    <row r="62" spans="1:7" x14ac:dyDescent="0.2">
      <c r="A62" s="40"/>
      <c r="B62" s="40"/>
      <c r="C62" s="40"/>
      <c r="D62" s="40"/>
      <c r="E62" s="11"/>
      <c r="G62" s="11"/>
    </row>
    <row r="63" spans="1:7" x14ac:dyDescent="0.2">
      <c r="A63" s="40"/>
      <c r="B63" s="40"/>
      <c r="C63" s="40"/>
      <c r="D63" s="40"/>
      <c r="E63" s="11"/>
      <c r="G63" s="11"/>
    </row>
    <row r="64" spans="1:7" x14ac:dyDescent="0.2">
      <c r="A64" s="40"/>
      <c r="B64" s="40"/>
      <c r="C64" s="40"/>
      <c r="D64" s="40"/>
      <c r="E64" s="11"/>
      <c r="G64" s="11"/>
    </row>
    <row r="65" spans="1:7" x14ac:dyDescent="0.2">
      <c r="A65" s="40"/>
      <c r="B65" s="40"/>
      <c r="C65" s="40"/>
      <c r="D65" s="40"/>
      <c r="E65" s="11"/>
      <c r="G65" s="11"/>
    </row>
    <row r="66" spans="1:7" x14ac:dyDescent="0.2">
      <c r="A66" s="40"/>
      <c r="B66" s="40"/>
      <c r="C66" s="40"/>
      <c r="D66" s="40"/>
      <c r="E66" s="11"/>
      <c r="G66" s="11"/>
    </row>
    <row r="67" spans="1:7" x14ac:dyDescent="0.2">
      <c r="A67" s="40"/>
      <c r="B67" s="40"/>
      <c r="C67" s="40"/>
      <c r="D67" s="40"/>
      <c r="E67" s="11"/>
      <c r="G67" s="11"/>
    </row>
    <row r="68" spans="1:7" x14ac:dyDescent="0.2">
      <c r="A68" s="40"/>
      <c r="B68" s="40"/>
      <c r="C68" s="40"/>
      <c r="D68" s="40"/>
      <c r="E68" s="11"/>
      <c r="G68" s="11"/>
    </row>
    <row r="69" spans="1:7" x14ac:dyDescent="0.2">
      <c r="A69" s="40"/>
      <c r="B69" s="40"/>
      <c r="C69" s="40"/>
      <c r="D69" s="40"/>
      <c r="E69" s="11"/>
      <c r="G69" s="11"/>
    </row>
    <row r="70" spans="1:7" x14ac:dyDescent="0.2">
      <c r="A70" s="40"/>
      <c r="B70" s="40"/>
      <c r="C70" s="40"/>
      <c r="D70" s="40"/>
      <c r="E70" s="11"/>
      <c r="G70" s="11"/>
    </row>
    <row r="71" spans="1:7" x14ac:dyDescent="0.2">
      <c r="A71" s="40"/>
      <c r="B71" s="40"/>
      <c r="C71" s="40"/>
      <c r="D71" s="40"/>
      <c r="E71" s="11"/>
      <c r="G71" s="11"/>
    </row>
  </sheetData>
  <mergeCells count="6">
    <mergeCell ref="A1:G1"/>
    <mergeCell ref="A30:B30"/>
    <mergeCell ref="A31:B31"/>
    <mergeCell ref="A32:B32"/>
    <mergeCell ref="A56:G56"/>
    <mergeCell ref="A38:C38"/>
  </mergeCells>
  <conditionalFormatting sqref="F2:F3 F5:F39">
    <cfRule type="cellIs" dxfId="79" priority="5" stopIfTrue="1" operator="between">
      <formula>0.009</formula>
      <formula>-0.009</formula>
    </cfRule>
  </conditionalFormatting>
  <conditionalFormatting sqref="F40 F78:F173">
    <cfRule type="cellIs" dxfId="78" priority="4" stopIfTrue="1" operator="between">
      <formula>0.009</formula>
      <formula>-0.009</formula>
    </cfRule>
  </conditionalFormatting>
  <conditionalFormatting sqref="F74:F77">
    <cfRule type="cellIs" dxfId="77" priority="3" stopIfTrue="1" operator="between">
      <formula>0.009</formula>
      <formula>-0.009</formula>
    </cfRule>
  </conditionalFormatting>
  <conditionalFormatting sqref="F72:F73">
    <cfRule type="cellIs" dxfId="76" priority="2" stopIfTrue="1" operator="between">
      <formula>0.009</formula>
      <formula>-0.009</formula>
    </cfRule>
  </conditionalFormatting>
  <conditionalFormatting sqref="F41:F55 F57:F71">
    <cfRule type="cellIs" dxfId="75" priority="1" stopIfTrue="1" operator="between">
      <formula>0.009</formula>
      <formula>-0.009</formula>
    </cfRule>
  </conditionalFormatting>
  <hyperlinks>
    <hyperlink ref="A41"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scale="56"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4"/>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51" style="7" bestFit="1" customWidth="1"/>
    <col min="3" max="3" width="35.42578125" style="7" bestFit="1" customWidth="1"/>
    <col min="4" max="4" width="15.42578125" style="7" bestFit="1" customWidth="1"/>
    <col min="5" max="5" width="23" style="10" customWidth="1"/>
    <col min="6" max="6" width="13.5703125" style="11" bestFit="1" customWidth="1"/>
    <col min="7" max="7" width="14.28515625" style="10" customWidth="1"/>
    <col min="8" max="16384" width="9.140625" style="7"/>
  </cols>
  <sheetData>
    <row r="1" spans="1:7" s="1" customFormat="1" ht="15" x14ac:dyDescent="0.2">
      <c r="A1" s="86" t="s">
        <v>1101</v>
      </c>
      <c r="B1" s="87"/>
      <c r="C1" s="87"/>
      <c r="D1" s="87"/>
      <c r="E1" s="87"/>
      <c r="F1" s="87"/>
      <c r="G1" s="87"/>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36" t="s">
        <v>6</v>
      </c>
      <c r="F4" s="12" t="s">
        <v>3</v>
      </c>
      <c r="G4" s="12" t="s">
        <v>5</v>
      </c>
    </row>
    <row r="5" spans="1:7" x14ac:dyDescent="0.2">
      <c r="A5" s="16" t="s">
        <v>87</v>
      </c>
      <c r="B5" s="17"/>
      <c r="C5" s="17"/>
      <c r="D5" s="17"/>
      <c r="E5" s="18"/>
      <c r="F5" s="19"/>
      <c r="G5" s="18"/>
    </row>
    <row r="6" spans="1:7" x14ac:dyDescent="0.2">
      <c r="A6" s="20" t="s">
        <v>31</v>
      </c>
      <c r="B6" s="21"/>
      <c r="C6" s="21"/>
      <c r="D6" s="21"/>
      <c r="E6" s="22"/>
      <c r="F6" s="23"/>
      <c r="G6" s="22"/>
    </row>
    <row r="7" spans="1:7" x14ac:dyDescent="0.2">
      <c r="A7" s="21" t="s">
        <v>89</v>
      </c>
      <c r="B7" s="21" t="s">
        <v>88</v>
      </c>
      <c r="C7" s="21" t="s">
        <v>90</v>
      </c>
      <c r="D7" s="24">
        <v>104900</v>
      </c>
      <c r="E7" s="22">
        <v>1490.9961499999999</v>
      </c>
      <c r="F7" s="23">
        <v>3.3440882985382898</v>
      </c>
      <c r="G7" s="22"/>
    </row>
    <row r="8" spans="1:7" x14ac:dyDescent="0.2">
      <c r="A8" s="21" t="s">
        <v>92</v>
      </c>
      <c r="B8" s="21" t="s">
        <v>91</v>
      </c>
      <c r="C8" s="21" t="s">
        <v>90</v>
      </c>
      <c r="D8" s="24">
        <v>162500</v>
      </c>
      <c r="E8" s="22">
        <v>1400.75</v>
      </c>
      <c r="F8" s="23">
        <v>3.1416792620004501</v>
      </c>
      <c r="G8" s="22"/>
    </row>
    <row r="9" spans="1:7" x14ac:dyDescent="0.2">
      <c r="A9" s="21" t="s">
        <v>94</v>
      </c>
      <c r="B9" s="21" t="s">
        <v>93</v>
      </c>
      <c r="C9" s="21" t="s">
        <v>95</v>
      </c>
      <c r="D9" s="24">
        <v>78800</v>
      </c>
      <c r="E9" s="22">
        <v>1113.7986000000001</v>
      </c>
      <c r="F9" s="23">
        <v>2.4980888550170501</v>
      </c>
      <c r="G9" s="22"/>
    </row>
    <row r="10" spans="1:7" x14ac:dyDescent="0.2">
      <c r="A10" s="21" t="s">
        <v>97</v>
      </c>
      <c r="B10" s="21" t="s">
        <v>96</v>
      </c>
      <c r="C10" s="21" t="s">
        <v>98</v>
      </c>
      <c r="D10" s="24">
        <v>112500</v>
      </c>
      <c r="E10" s="22">
        <v>899.88750000000005</v>
      </c>
      <c r="F10" s="23">
        <v>2.0183172563865299</v>
      </c>
      <c r="G10" s="22"/>
    </row>
    <row r="11" spans="1:7" x14ac:dyDescent="0.2">
      <c r="A11" s="21" t="s">
        <v>100</v>
      </c>
      <c r="B11" s="21" t="s">
        <v>99</v>
      </c>
      <c r="C11" s="21" t="s">
        <v>101</v>
      </c>
      <c r="D11" s="24">
        <v>47300</v>
      </c>
      <c r="E11" s="22">
        <v>873.96209999999996</v>
      </c>
      <c r="F11" s="23">
        <v>1.9601703411346501</v>
      </c>
      <c r="G11" s="22"/>
    </row>
    <row r="12" spans="1:7" x14ac:dyDescent="0.2">
      <c r="A12" s="21" t="s">
        <v>103</v>
      </c>
      <c r="B12" s="21" t="s">
        <v>102</v>
      </c>
      <c r="C12" s="21" t="s">
        <v>90</v>
      </c>
      <c r="D12" s="24">
        <v>108000</v>
      </c>
      <c r="E12" s="22">
        <v>791.85599999999999</v>
      </c>
      <c r="F12" s="23">
        <v>1.7760182571412699</v>
      </c>
      <c r="G12" s="22"/>
    </row>
    <row r="13" spans="1:7" x14ac:dyDescent="0.2">
      <c r="A13" s="21" t="s">
        <v>105</v>
      </c>
      <c r="B13" s="21" t="s">
        <v>104</v>
      </c>
      <c r="C13" s="21" t="s">
        <v>106</v>
      </c>
      <c r="D13" s="24">
        <v>39700</v>
      </c>
      <c r="E13" s="22">
        <v>591.03375000000005</v>
      </c>
      <c r="F13" s="23">
        <v>1.32560305230581</v>
      </c>
      <c r="G13" s="22"/>
    </row>
    <row r="14" spans="1:7" x14ac:dyDescent="0.2">
      <c r="A14" s="21" t="s">
        <v>108</v>
      </c>
      <c r="B14" s="21" t="s">
        <v>107</v>
      </c>
      <c r="C14" s="21" t="s">
        <v>109</v>
      </c>
      <c r="D14" s="24">
        <v>24300</v>
      </c>
      <c r="E14" s="22">
        <v>577.79324999999994</v>
      </c>
      <c r="F14" s="23">
        <v>1.2959065295369201</v>
      </c>
      <c r="G14" s="22"/>
    </row>
    <row r="15" spans="1:7" x14ac:dyDescent="0.2">
      <c r="A15" s="21" t="s">
        <v>111</v>
      </c>
      <c r="B15" s="21" t="s">
        <v>110</v>
      </c>
      <c r="C15" s="21" t="s">
        <v>90</v>
      </c>
      <c r="D15" s="24">
        <v>105500</v>
      </c>
      <c r="E15" s="22">
        <v>559.78300000000002</v>
      </c>
      <c r="F15" s="23">
        <v>1.25551214872061</v>
      </c>
      <c r="G15" s="22"/>
    </row>
    <row r="16" spans="1:7" x14ac:dyDescent="0.2">
      <c r="A16" s="21" t="s">
        <v>113</v>
      </c>
      <c r="B16" s="21" t="s">
        <v>112</v>
      </c>
      <c r="C16" s="21" t="s">
        <v>95</v>
      </c>
      <c r="D16" s="24">
        <v>56200</v>
      </c>
      <c r="E16" s="22">
        <v>523.98069999999996</v>
      </c>
      <c r="F16" s="23">
        <v>1.1752127780678101</v>
      </c>
      <c r="G16" s="22"/>
    </row>
    <row r="17" spans="1:7" x14ac:dyDescent="0.2">
      <c r="A17" s="21" t="s">
        <v>115</v>
      </c>
      <c r="B17" s="21" t="s">
        <v>114</v>
      </c>
      <c r="C17" s="21" t="s">
        <v>116</v>
      </c>
      <c r="D17" s="24">
        <v>51400</v>
      </c>
      <c r="E17" s="22">
        <v>487.60610000000003</v>
      </c>
      <c r="F17" s="23">
        <v>1.09362982144917</v>
      </c>
      <c r="G17" s="22"/>
    </row>
    <row r="18" spans="1:7" x14ac:dyDescent="0.2">
      <c r="A18" s="21" t="s">
        <v>118</v>
      </c>
      <c r="B18" s="21" t="s">
        <v>117</v>
      </c>
      <c r="C18" s="21" t="s">
        <v>119</v>
      </c>
      <c r="D18" s="24">
        <v>293300</v>
      </c>
      <c r="E18" s="22">
        <v>468.25344999999999</v>
      </c>
      <c r="F18" s="23">
        <v>1.05022463196514</v>
      </c>
      <c r="G18" s="22"/>
    </row>
    <row r="19" spans="1:7" x14ac:dyDescent="0.2">
      <c r="A19" s="21" t="s">
        <v>121</v>
      </c>
      <c r="B19" s="21" t="s">
        <v>120</v>
      </c>
      <c r="C19" s="21" t="s">
        <v>116</v>
      </c>
      <c r="D19" s="24">
        <v>9900</v>
      </c>
      <c r="E19" s="22">
        <v>429.23430000000002</v>
      </c>
      <c r="F19" s="23">
        <v>0.96271033292827402</v>
      </c>
      <c r="G19" s="22"/>
    </row>
    <row r="20" spans="1:7" x14ac:dyDescent="0.2">
      <c r="A20" s="21" t="s">
        <v>123</v>
      </c>
      <c r="B20" s="21" t="s">
        <v>122</v>
      </c>
      <c r="C20" s="21" t="s">
        <v>124</v>
      </c>
      <c r="D20" s="24">
        <v>17000</v>
      </c>
      <c r="E20" s="22">
        <v>398.62450000000001</v>
      </c>
      <c r="F20" s="23">
        <v>0.89405698731058303</v>
      </c>
      <c r="G20" s="22"/>
    </row>
    <row r="21" spans="1:7" x14ac:dyDescent="0.2">
      <c r="A21" s="21" t="s">
        <v>126</v>
      </c>
      <c r="B21" s="21" t="s">
        <v>125</v>
      </c>
      <c r="C21" s="21" t="s">
        <v>127</v>
      </c>
      <c r="D21" s="24">
        <v>95400</v>
      </c>
      <c r="E21" s="22">
        <v>392.95260000000002</v>
      </c>
      <c r="F21" s="23">
        <v>0.88133573754714201</v>
      </c>
      <c r="G21" s="22"/>
    </row>
    <row r="22" spans="1:7" x14ac:dyDescent="0.2">
      <c r="A22" s="21" t="s">
        <v>129</v>
      </c>
      <c r="B22" s="21" t="s">
        <v>128</v>
      </c>
      <c r="C22" s="21" t="s">
        <v>130</v>
      </c>
      <c r="D22" s="24">
        <v>44800</v>
      </c>
      <c r="E22" s="22">
        <v>377.35039999999998</v>
      </c>
      <c r="F22" s="23">
        <v>0.84634226392116796</v>
      </c>
      <c r="G22" s="22"/>
    </row>
    <row r="23" spans="1:7" x14ac:dyDescent="0.2">
      <c r="A23" s="21" t="s">
        <v>132</v>
      </c>
      <c r="B23" s="21" t="s">
        <v>131</v>
      </c>
      <c r="C23" s="21" t="s">
        <v>90</v>
      </c>
      <c r="D23" s="24">
        <v>31000</v>
      </c>
      <c r="E23" s="22">
        <v>367.41199999999998</v>
      </c>
      <c r="F23" s="23">
        <v>0.82405187293243598</v>
      </c>
      <c r="G23" s="22"/>
    </row>
    <row r="24" spans="1:7" x14ac:dyDescent="0.2">
      <c r="A24" s="21" t="s">
        <v>134</v>
      </c>
      <c r="B24" s="21" t="s">
        <v>133</v>
      </c>
      <c r="C24" s="21" t="s">
        <v>135</v>
      </c>
      <c r="D24" s="24">
        <v>38800</v>
      </c>
      <c r="E24" s="22">
        <v>354.43799999999999</v>
      </c>
      <c r="F24" s="23">
        <v>0.79495307104402402</v>
      </c>
      <c r="G24" s="22"/>
    </row>
    <row r="25" spans="1:7" x14ac:dyDescent="0.2">
      <c r="A25" s="21" t="s">
        <v>137</v>
      </c>
      <c r="B25" s="21" t="s">
        <v>136</v>
      </c>
      <c r="C25" s="21" t="s">
        <v>138</v>
      </c>
      <c r="D25" s="24">
        <v>99400</v>
      </c>
      <c r="E25" s="22">
        <v>347.00540000000001</v>
      </c>
      <c r="F25" s="23">
        <v>0.77828282633030299</v>
      </c>
      <c r="G25" s="22"/>
    </row>
    <row r="26" spans="1:7" x14ac:dyDescent="0.2">
      <c r="A26" s="21" t="s">
        <v>140</v>
      </c>
      <c r="B26" s="21" t="s">
        <v>139</v>
      </c>
      <c r="C26" s="21" t="s">
        <v>95</v>
      </c>
      <c r="D26" s="24">
        <v>33500</v>
      </c>
      <c r="E26" s="22">
        <v>337.88099999999997</v>
      </c>
      <c r="F26" s="23">
        <v>0.75781811938174204</v>
      </c>
      <c r="G26" s="22"/>
    </row>
    <row r="27" spans="1:7" x14ac:dyDescent="0.2">
      <c r="A27" s="21" t="s">
        <v>142</v>
      </c>
      <c r="B27" s="21" t="s">
        <v>141</v>
      </c>
      <c r="C27" s="21" t="s">
        <v>143</v>
      </c>
      <c r="D27" s="24">
        <v>382675</v>
      </c>
      <c r="E27" s="22">
        <v>333.11858749999999</v>
      </c>
      <c r="F27" s="23">
        <v>0.74713671828351402</v>
      </c>
      <c r="G27" s="22"/>
    </row>
    <row r="28" spans="1:7" x14ac:dyDescent="0.2">
      <c r="A28" s="21" t="s">
        <v>145</v>
      </c>
      <c r="B28" s="21" t="s">
        <v>144</v>
      </c>
      <c r="C28" s="21" t="s">
        <v>106</v>
      </c>
      <c r="D28" s="24">
        <v>45400</v>
      </c>
      <c r="E28" s="22">
        <v>326.15359999999998</v>
      </c>
      <c r="F28" s="23">
        <v>0.73151526064379102</v>
      </c>
      <c r="G28" s="22"/>
    </row>
    <row r="29" spans="1:7" x14ac:dyDescent="0.2">
      <c r="A29" s="21" t="s">
        <v>147</v>
      </c>
      <c r="B29" s="21" t="s">
        <v>146</v>
      </c>
      <c r="C29" s="21" t="s">
        <v>106</v>
      </c>
      <c r="D29" s="24">
        <v>45000</v>
      </c>
      <c r="E29" s="22">
        <v>280.21499999999997</v>
      </c>
      <c r="F29" s="23">
        <v>0.62848163798069401</v>
      </c>
      <c r="G29" s="22"/>
    </row>
    <row r="30" spans="1:7" x14ac:dyDescent="0.2">
      <c r="A30" s="21" t="s">
        <v>149</v>
      </c>
      <c r="B30" s="21" t="s">
        <v>148</v>
      </c>
      <c r="C30" s="21" t="s">
        <v>150</v>
      </c>
      <c r="D30" s="24">
        <v>111900</v>
      </c>
      <c r="E30" s="22">
        <v>271.97295000000003</v>
      </c>
      <c r="F30" s="23">
        <v>0.60999591421744503</v>
      </c>
      <c r="G30" s="22"/>
    </row>
    <row r="31" spans="1:7" x14ac:dyDescent="0.2">
      <c r="A31" s="21" t="s">
        <v>152</v>
      </c>
      <c r="B31" s="21" t="s">
        <v>151</v>
      </c>
      <c r="C31" s="21" t="s">
        <v>153</v>
      </c>
      <c r="D31" s="24">
        <v>3000</v>
      </c>
      <c r="E31" s="22">
        <v>264.84449999999998</v>
      </c>
      <c r="F31" s="23">
        <v>0.594007833878193</v>
      </c>
      <c r="G31" s="22"/>
    </row>
    <row r="32" spans="1:7" x14ac:dyDescent="0.2">
      <c r="A32" s="21" t="s">
        <v>155</v>
      </c>
      <c r="B32" s="21" t="s">
        <v>154</v>
      </c>
      <c r="C32" s="21" t="s">
        <v>156</v>
      </c>
      <c r="D32" s="24">
        <v>4000</v>
      </c>
      <c r="E32" s="22">
        <v>250.20400000000001</v>
      </c>
      <c r="F32" s="23">
        <v>0.56117131398862097</v>
      </c>
      <c r="G32" s="22"/>
    </row>
    <row r="33" spans="1:9" x14ac:dyDescent="0.2">
      <c r="A33" s="21" t="s">
        <v>158</v>
      </c>
      <c r="B33" s="21" t="s">
        <v>157</v>
      </c>
      <c r="C33" s="21" t="s">
        <v>156</v>
      </c>
      <c r="D33" s="24">
        <v>60200</v>
      </c>
      <c r="E33" s="22">
        <v>247.48220000000001</v>
      </c>
      <c r="F33" s="23">
        <v>0.55506671101499105</v>
      </c>
      <c r="G33" s="22"/>
    </row>
    <row r="34" spans="1:9" x14ac:dyDescent="0.2">
      <c r="A34" s="21" t="s">
        <v>160</v>
      </c>
      <c r="B34" s="21" t="s">
        <v>159</v>
      </c>
      <c r="C34" s="21" t="s">
        <v>138</v>
      </c>
      <c r="D34" s="24">
        <v>394000</v>
      </c>
      <c r="E34" s="22">
        <v>245.65899999999999</v>
      </c>
      <c r="F34" s="23">
        <v>0.550977537621823</v>
      </c>
      <c r="G34" s="22"/>
    </row>
    <row r="35" spans="1:9" x14ac:dyDescent="0.2">
      <c r="A35" s="21" t="s">
        <v>162</v>
      </c>
      <c r="B35" s="21" t="s">
        <v>161</v>
      </c>
      <c r="C35" s="21" t="s">
        <v>163</v>
      </c>
      <c r="D35" s="24">
        <v>18800</v>
      </c>
      <c r="E35" s="22">
        <v>235.08459999999999</v>
      </c>
      <c r="F35" s="23">
        <v>0.52726069079826599</v>
      </c>
      <c r="G35" s="22"/>
    </row>
    <row r="36" spans="1:9" x14ac:dyDescent="0.2">
      <c r="A36" s="21" t="s">
        <v>165</v>
      </c>
      <c r="B36" s="21" t="s">
        <v>164</v>
      </c>
      <c r="C36" s="21" t="s">
        <v>153</v>
      </c>
      <c r="D36" s="24">
        <v>55000</v>
      </c>
      <c r="E36" s="22">
        <v>222.53</v>
      </c>
      <c r="F36" s="23">
        <v>0.49910254233300799</v>
      </c>
      <c r="G36" s="22"/>
    </row>
    <row r="37" spans="1:9" x14ac:dyDescent="0.2">
      <c r="A37" s="21" t="s">
        <v>167</v>
      </c>
      <c r="B37" s="21" t="s">
        <v>166</v>
      </c>
      <c r="C37" s="21" t="s">
        <v>168</v>
      </c>
      <c r="D37" s="24">
        <v>10400</v>
      </c>
      <c r="E37" s="22">
        <v>221.2912</v>
      </c>
      <c r="F37" s="23">
        <v>0.49632409345221801</v>
      </c>
      <c r="G37" s="22"/>
    </row>
    <row r="38" spans="1:9" x14ac:dyDescent="0.2">
      <c r="A38" s="21" t="s">
        <v>170</v>
      </c>
      <c r="B38" s="21" t="s">
        <v>169</v>
      </c>
      <c r="C38" s="21" t="s">
        <v>127</v>
      </c>
      <c r="D38" s="24">
        <v>45000</v>
      </c>
      <c r="E38" s="22">
        <v>220.3425</v>
      </c>
      <c r="F38" s="23">
        <v>0.494196296831936</v>
      </c>
      <c r="G38" s="22"/>
    </row>
    <row r="39" spans="1:9" x14ac:dyDescent="0.2">
      <c r="A39" s="21" t="s">
        <v>172</v>
      </c>
      <c r="B39" s="21" t="s">
        <v>171</v>
      </c>
      <c r="C39" s="21" t="s">
        <v>173</v>
      </c>
      <c r="D39" s="24">
        <v>137000</v>
      </c>
      <c r="E39" s="22">
        <v>215.0215</v>
      </c>
      <c r="F39" s="23">
        <v>0.48226206491824403</v>
      </c>
      <c r="G39" s="22"/>
    </row>
    <row r="40" spans="1:9" x14ac:dyDescent="0.2">
      <c r="A40" s="21" t="s">
        <v>175</v>
      </c>
      <c r="B40" s="21" t="s">
        <v>174</v>
      </c>
      <c r="C40" s="21" t="s">
        <v>176</v>
      </c>
      <c r="D40" s="24">
        <v>25400</v>
      </c>
      <c r="E40" s="22">
        <v>201.39660000000001</v>
      </c>
      <c r="F40" s="23">
        <v>0.45170338865422099</v>
      </c>
      <c r="G40" s="22"/>
    </row>
    <row r="41" spans="1:9" x14ac:dyDescent="0.2">
      <c r="A41" s="21" t="s">
        <v>178</v>
      </c>
      <c r="B41" s="21" t="s">
        <v>177</v>
      </c>
      <c r="C41" s="21" t="s">
        <v>179</v>
      </c>
      <c r="D41" s="24">
        <v>34100</v>
      </c>
      <c r="E41" s="22">
        <v>195.37594999999999</v>
      </c>
      <c r="F41" s="23">
        <v>0.43819994317946598</v>
      </c>
      <c r="G41" s="22"/>
    </row>
    <row r="42" spans="1:9" x14ac:dyDescent="0.2">
      <c r="A42" s="21" t="s">
        <v>181</v>
      </c>
      <c r="B42" s="21" t="s">
        <v>180</v>
      </c>
      <c r="C42" s="21" t="s">
        <v>182</v>
      </c>
      <c r="D42" s="24">
        <v>94900</v>
      </c>
      <c r="E42" s="22">
        <v>178.83904999999999</v>
      </c>
      <c r="F42" s="23">
        <v>0.40111007290441703</v>
      </c>
      <c r="G42" s="22"/>
    </row>
    <row r="43" spans="1:9" x14ac:dyDescent="0.2">
      <c r="A43" s="21" t="s">
        <v>184</v>
      </c>
      <c r="B43" s="21" t="s">
        <v>183</v>
      </c>
      <c r="C43" s="21" t="s">
        <v>143</v>
      </c>
      <c r="D43" s="24">
        <v>76200</v>
      </c>
      <c r="E43" s="22">
        <v>175.98390000000001</v>
      </c>
      <c r="F43" s="23">
        <v>0.39470638520504098</v>
      </c>
      <c r="G43" s="22"/>
    </row>
    <row r="44" spans="1:9" x14ac:dyDescent="0.2">
      <c r="A44" s="21" t="s">
        <v>186</v>
      </c>
      <c r="B44" s="21" t="s">
        <v>185</v>
      </c>
      <c r="C44" s="21" t="s">
        <v>109</v>
      </c>
      <c r="D44" s="24">
        <v>75000</v>
      </c>
      <c r="E44" s="22">
        <v>162.22499999999999</v>
      </c>
      <c r="F44" s="23">
        <v>0.36384716635946701</v>
      </c>
      <c r="G44" s="22"/>
    </row>
    <row r="45" spans="1:9" x14ac:dyDescent="0.2">
      <c r="A45" s="21" t="s">
        <v>188</v>
      </c>
      <c r="B45" s="21" t="s">
        <v>187</v>
      </c>
      <c r="C45" s="21" t="s">
        <v>189</v>
      </c>
      <c r="D45" s="24">
        <v>31200</v>
      </c>
      <c r="E45" s="22">
        <v>147.43559999999999</v>
      </c>
      <c r="F45" s="23">
        <v>0.33067668534755901</v>
      </c>
      <c r="G45" s="22"/>
    </row>
    <row r="46" spans="1:9" x14ac:dyDescent="0.2">
      <c r="A46" s="21" t="s">
        <v>191</v>
      </c>
      <c r="B46" s="21" t="s">
        <v>190</v>
      </c>
      <c r="C46" s="21" t="s">
        <v>192</v>
      </c>
      <c r="D46" s="24">
        <v>9000</v>
      </c>
      <c r="E46" s="22">
        <v>109.6875</v>
      </c>
      <c r="F46" s="23">
        <v>0.246013167268017</v>
      </c>
      <c r="G46" s="22"/>
    </row>
    <row r="47" spans="1:9" x14ac:dyDescent="0.2">
      <c r="A47" s="21" t="s">
        <v>194</v>
      </c>
      <c r="B47" s="21" t="s">
        <v>193</v>
      </c>
      <c r="C47" s="21" t="s">
        <v>195</v>
      </c>
      <c r="D47" s="24">
        <v>69734</v>
      </c>
      <c r="E47" s="22">
        <v>65.410492000000005</v>
      </c>
      <c r="F47" s="23">
        <v>0.146706254673315</v>
      </c>
      <c r="G47" s="22"/>
    </row>
    <row r="48" spans="1:9" x14ac:dyDescent="0.2">
      <c r="A48" s="20" t="s">
        <v>32</v>
      </c>
      <c r="B48" s="20"/>
      <c r="C48" s="20"/>
      <c r="D48" s="20"/>
      <c r="E48" s="25">
        <f>SUM(E7:E47)</f>
        <v>17354.872529499997</v>
      </c>
      <c r="F48" s="26">
        <f>SUM(F7:F47)</f>
        <v>38.924464123213632</v>
      </c>
      <c r="G48" s="25"/>
      <c r="H48" s="14"/>
      <c r="I48" s="14"/>
    </row>
    <row r="49" spans="1:9" x14ac:dyDescent="0.2">
      <c r="A49" s="21"/>
      <c r="B49" s="21"/>
      <c r="C49" s="21"/>
      <c r="D49" s="21"/>
      <c r="E49" s="22"/>
      <c r="F49" s="23"/>
      <c r="G49" s="22"/>
    </row>
    <row r="50" spans="1:9" x14ac:dyDescent="0.2">
      <c r="A50" s="20" t="s">
        <v>30</v>
      </c>
      <c r="B50" s="21"/>
      <c r="C50" s="21"/>
      <c r="D50" s="21"/>
      <c r="E50" s="22"/>
      <c r="F50" s="23"/>
      <c r="G50" s="22"/>
    </row>
    <row r="51" spans="1:9" x14ac:dyDescent="0.2">
      <c r="A51" s="20" t="s">
        <v>31</v>
      </c>
      <c r="B51" s="21"/>
      <c r="C51" s="21"/>
      <c r="D51" s="21"/>
      <c r="E51" s="22"/>
      <c r="F51" s="23"/>
      <c r="G51" s="22"/>
    </row>
    <row r="52" spans="1:9" x14ac:dyDescent="0.2">
      <c r="A52" s="21" t="s">
        <v>197</v>
      </c>
      <c r="B52" s="21" t="s">
        <v>196</v>
      </c>
      <c r="C52" s="21" t="s">
        <v>82</v>
      </c>
      <c r="D52" s="24">
        <v>200</v>
      </c>
      <c r="E52" s="22">
        <v>2056.7230411</v>
      </c>
      <c r="F52" s="23">
        <v>4.6129317336443902</v>
      </c>
      <c r="G52" s="22">
        <v>7.0198999999999998</v>
      </c>
    </row>
    <row r="53" spans="1:9" x14ac:dyDescent="0.2">
      <c r="A53" s="21" t="s">
        <v>1102</v>
      </c>
      <c r="B53" s="21" t="s">
        <v>1103</v>
      </c>
      <c r="C53" s="21" t="s">
        <v>82</v>
      </c>
      <c r="D53" s="24">
        <v>150</v>
      </c>
      <c r="E53" s="22">
        <v>1582.1271575000001</v>
      </c>
      <c r="F53" s="23">
        <v>3.54848194222058</v>
      </c>
      <c r="G53" s="22">
        <v>7.4249999999999998</v>
      </c>
    </row>
    <row r="54" spans="1:9" x14ac:dyDescent="0.2">
      <c r="A54" s="21" t="s">
        <v>1051</v>
      </c>
      <c r="B54" s="21" t="s">
        <v>1052</v>
      </c>
      <c r="C54" s="21" t="s">
        <v>82</v>
      </c>
      <c r="D54" s="24">
        <v>45</v>
      </c>
      <c r="E54" s="22">
        <v>485.52825819999998</v>
      </c>
      <c r="F54" s="23">
        <v>1.0889695233997101</v>
      </c>
      <c r="G54" s="22">
        <v>7.5148000000000001</v>
      </c>
    </row>
    <row r="55" spans="1:9" x14ac:dyDescent="0.2">
      <c r="A55" s="20" t="s">
        <v>32</v>
      </c>
      <c r="B55" s="20"/>
      <c r="C55" s="20"/>
      <c r="D55" s="20"/>
      <c r="E55" s="25">
        <f>SUM(E51:E54)</f>
        <v>4124.3784568000001</v>
      </c>
      <c r="F55" s="26">
        <f>SUM(F51:F54)</f>
        <v>9.2503831992646806</v>
      </c>
      <c r="G55" s="25"/>
      <c r="H55" s="14"/>
      <c r="I55" s="14"/>
    </row>
    <row r="56" spans="1:9" x14ac:dyDescent="0.2">
      <c r="A56" s="21"/>
      <c r="B56" s="21"/>
      <c r="C56" s="21"/>
      <c r="D56" s="21"/>
      <c r="E56" s="22"/>
      <c r="F56" s="23"/>
      <c r="G56" s="22"/>
    </row>
    <row r="57" spans="1:9" x14ac:dyDescent="0.2">
      <c r="A57" s="20" t="s">
        <v>47</v>
      </c>
      <c r="B57" s="21"/>
      <c r="C57" s="21"/>
      <c r="D57" s="21"/>
      <c r="E57" s="22"/>
      <c r="F57" s="23"/>
      <c r="G57" s="22"/>
    </row>
    <row r="58" spans="1:9" x14ac:dyDescent="0.2">
      <c r="A58" s="20" t="s">
        <v>54</v>
      </c>
      <c r="B58" s="21"/>
      <c r="C58" s="21"/>
      <c r="D58" s="21"/>
      <c r="E58" s="22"/>
      <c r="F58" s="23"/>
      <c r="G58" s="22"/>
    </row>
    <row r="59" spans="1:9" x14ac:dyDescent="0.2">
      <c r="A59" s="21" t="s">
        <v>56</v>
      </c>
      <c r="B59" s="21" t="s">
        <v>55</v>
      </c>
      <c r="C59" s="21" t="s">
        <v>49</v>
      </c>
      <c r="D59" s="24">
        <v>300</v>
      </c>
      <c r="E59" s="22">
        <v>1391.5515</v>
      </c>
      <c r="F59" s="23">
        <v>3.12104835949</v>
      </c>
      <c r="G59" s="22">
        <v>8.3175000000000008</v>
      </c>
    </row>
    <row r="60" spans="1:9" x14ac:dyDescent="0.2">
      <c r="A60" s="20" t="s">
        <v>32</v>
      </c>
      <c r="B60" s="20"/>
      <c r="C60" s="20"/>
      <c r="D60" s="20"/>
      <c r="E60" s="25">
        <f>SUM(E58:E59)</f>
        <v>1391.5515</v>
      </c>
      <c r="F60" s="26">
        <f>SUM(F58:F59)</f>
        <v>3.12104835949</v>
      </c>
      <c r="G60" s="25"/>
      <c r="H60" s="14"/>
      <c r="I60" s="14"/>
    </row>
    <row r="61" spans="1:9" x14ac:dyDescent="0.2">
      <c r="A61" s="21"/>
      <c r="B61" s="21"/>
      <c r="C61" s="21"/>
      <c r="D61" s="21"/>
      <c r="E61" s="22"/>
      <c r="F61" s="23"/>
      <c r="G61" s="22"/>
    </row>
    <row r="62" spans="1:9" x14ac:dyDescent="0.2">
      <c r="A62" s="20" t="s">
        <v>57</v>
      </c>
      <c r="B62" s="21"/>
      <c r="C62" s="21"/>
      <c r="D62" s="21"/>
      <c r="E62" s="22"/>
      <c r="F62" s="23"/>
      <c r="G62" s="22"/>
    </row>
    <row r="63" spans="1:9" x14ac:dyDescent="0.2">
      <c r="A63" s="21" t="s">
        <v>199</v>
      </c>
      <c r="B63" s="21" t="s">
        <v>198</v>
      </c>
      <c r="C63" s="21" t="s">
        <v>59</v>
      </c>
      <c r="D63" s="24">
        <v>1000000</v>
      </c>
      <c r="E63" s="22">
        <v>990.072</v>
      </c>
      <c r="F63" s="23">
        <v>2.22058802090831</v>
      </c>
      <c r="G63" s="22">
        <v>6.0000999999999998</v>
      </c>
    </row>
    <row r="64" spans="1:9" x14ac:dyDescent="0.2">
      <c r="A64" s="21" t="s">
        <v>1104</v>
      </c>
      <c r="B64" s="21" t="s">
        <v>1105</v>
      </c>
      <c r="C64" s="21" t="s">
        <v>59</v>
      </c>
      <c r="D64" s="24">
        <v>1000000</v>
      </c>
      <c r="E64" s="22">
        <v>961.63199999999995</v>
      </c>
      <c r="F64" s="23">
        <v>2.1568012222566599</v>
      </c>
      <c r="G64" s="22">
        <v>6.56</v>
      </c>
    </row>
    <row r="65" spans="1:9" x14ac:dyDescent="0.2">
      <c r="A65" s="20" t="s">
        <v>32</v>
      </c>
      <c r="B65" s="20"/>
      <c r="C65" s="20"/>
      <c r="D65" s="20"/>
      <c r="E65" s="25">
        <f>SUM(E62:E64)</f>
        <v>1951.704</v>
      </c>
      <c r="F65" s="26">
        <f>SUM(F62:F64)</f>
        <v>4.3773892431649699</v>
      </c>
      <c r="G65" s="25"/>
      <c r="H65" s="14"/>
      <c r="I65" s="14"/>
    </row>
    <row r="66" spans="1:9" x14ac:dyDescent="0.2">
      <c r="A66" s="21"/>
      <c r="B66" s="21"/>
      <c r="C66" s="21"/>
      <c r="D66" s="21"/>
      <c r="E66" s="22"/>
      <c r="F66" s="23"/>
      <c r="G66" s="22"/>
    </row>
    <row r="67" spans="1:9" x14ac:dyDescent="0.2">
      <c r="A67" s="20" t="s">
        <v>58</v>
      </c>
      <c r="B67" s="21"/>
      <c r="C67" s="21"/>
      <c r="D67" s="21"/>
      <c r="E67" s="22"/>
      <c r="F67" s="23"/>
      <c r="G67" s="22"/>
    </row>
    <row r="68" spans="1:9" x14ac:dyDescent="0.2">
      <c r="A68" s="21" t="s">
        <v>69</v>
      </c>
      <c r="B68" s="21" t="s">
        <v>68</v>
      </c>
      <c r="C68" s="21" t="s">
        <v>59</v>
      </c>
      <c r="D68" s="24">
        <v>5500000</v>
      </c>
      <c r="E68" s="22">
        <v>5308.0328889000002</v>
      </c>
      <c r="F68" s="23">
        <v>11.905148562608201</v>
      </c>
      <c r="G68" s="22">
        <v>7.1618000000000004</v>
      </c>
    </row>
    <row r="69" spans="1:9" x14ac:dyDescent="0.2">
      <c r="A69" s="21" t="s">
        <v>67</v>
      </c>
      <c r="B69" s="21" t="s">
        <v>1291</v>
      </c>
      <c r="C69" s="21" t="s">
        <v>59</v>
      </c>
      <c r="D69" s="24">
        <v>5100000</v>
      </c>
      <c r="E69" s="22">
        <v>4984.0704833</v>
      </c>
      <c r="F69" s="23">
        <v>11.178547833469301</v>
      </c>
      <c r="G69" s="22">
        <v>7.2317</v>
      </c>
    </row>
    <row r="70" spans="1:9" x14ac:dyDescent="0.2">
      <c r="A70" s="21" t="s">
        <v>65</v>
      </c>
      <c r="B70" s="21" t="s">
        <v>64</v>
      </c>
      <c r="C70" s="21" t="s">
        <v>59</v>
      </c>
      <c r="D70" s="24">
        <v>5000000</v>
      </c>
      <c r="E70" s="22">
        <v>4838.8772221999998</v>
      </c>
      <c r="F70" s="23">
        <v>10.8529003893286</v>
      </c>
      <c r="G70" s="22">
        <v>7.2744</v>
      </c>
    </row>
    <row r="71" spans="1:9" x14ac:dyDescent="0.2">
      <c r="A71" s="21" t="s">
        <v>73</v>
      </c>
      <c r="B71" s="21" t="s">
        <v>72</v>
      </c>
      <c r="C71" s="21" t="s">
        <v>59</v>
      </c>
      <c r="D71" s="24">
        <v>1316000</v>
      </c>
      <c r="E71" s="22">
        <v>1255.7394827000001</v>
      </c>
      <c r="F71" s="23">
        <v>2.8164416857210499</v>
      </c>
      <c r="G71" s="22">
        <v>7.4317000000000002</v>
      </c>
    </row>
    <row r="72" spans="1:9" x14ac:dyDescent="0.2">
      <c r="A72" s="21" t="s">
        <v>201</v>
      </c>
      <c r="B72" s="21" t="s">
        <v>200</v>
      </c>
      <c r="C72" s="21" t="s">
        <v>59</v>
      </c>
      <c r="D72" s="24">
        <v>1000000</v>
      </c>
      <c r="E72" s="22">
        <v>998.97433330000001</v>
      </c>
      <c r="F72" s="23">
        <v>2.2405546644293</v>
      </c>
      <c r="G72" s="22">
        <v>7.3925000000000001</v>
      </c>
    </row>
    <row r="73" spans="1:9" x14ac:dyDescent="0.2">
      <c r="A73" s="21" t="s">
        <v>203</v>
      </c>
      <c r="B73" s="21" t="s">
        <v>202</v>
      </c>
      <c r="C73" s="21" t="s">
        <v>59</v>
      </c>
      <c r="D73" s="24">
        <v>400000</v>
      </c>
      <c r="E73" s="22">
        <v>403.072</v>
      </c>
      <c r="F73" s="23">
        <v>0.90403208530647605</v>
      </c>
      <c r="G73" s="22">
        <v>7.0937000000000001</v>
      </c>
    </row>
    <row r="74" spans="1:9" x14ac:dyDescent="0.2">
      <c r="A74" s="21" t="s">
        <v>205</v>
      </c>
      <c r="B74" s="21" t="s">
        <v>204</v>
      </c>
      <c r="C74" s="21" t="s">
        <v>59</v>
      </c>
      <c r="D74" s="24">
        <v>200000</v>
      </c>
      <c r="E74" s="22">
        <v>203.09960000000001</v>
      </c>
      <c r="F74" s="23">
        <v>0.455522970866027</v>
      </c>
      <c r="G74" s="22">
        <v>7.0922999999999998</v>
      </c>
    </row>
    <row r="75" spans="1:9" x14ac:dyDescent="0.2">
      <c r="A75" s="21" t="s">
        <v>75</v>
      </c>
      <c r="B75" s="21" t="s">
        <v>74</v>
      </c>
      <c r="C75" s="21" t="s">
        <v>59</v>
      </c>
      <c r="D75" s="24">
        <v>100000</v>
      </c>
      <c r="E75" s="22">
        <v>96.808899999999994</v>
      </c>
      <c r="F75" s="23">
        <v>0.21712833375482801</v>
      </c>
      <c r="G75" s="22">
        <v>7.1688999999999998</v>
      </c>
    </row>
    <row r="76" spans="1:9" x14ac:dyDescent="0.2">
      <c r="A76" s="20" t="s">
        <v>32</v>
      </c>
      <c r="B76" s="20"/>
      <c r="C76" s="20"/>
      <c r="D76" s="20"/>
      <c r="E76" s="25">
        <f>SUM(E68:E75)</f>
        <v>18088.674910400001</v>
      </c>
      <c r="F76" s="26">
        <f>SUM(F68:F75)</f>
        <v>40.570276525483777</v>
      </c>
      <c r="G76" s="25"/>
      <c r="H76" s="14"/>
      <c r="I76" s="14"/>
    </row>
    <row r="77" spans="1:9" x14ac:dyDescent="0.2">
      <c r="A77" s="21"/>
      <c r="B77" s="21"/>
      <c r="C77" s="21"/>
      <c r="D77" s="21"/>
      <c r="E77" s="22"/>
      <c r="F77" s="23"/>
      <c r="G77" s="22"/>
    </row>
    <row r="78" spans="1:9" x14ac:dyDescent="0.2">
      <c r="A78" s="20" t="s">
        <v>34</v>
      </c>
      <c r="B78" s="20"/>
      <c r="C78" s="20"/>
      <c r="D78" s="20"/>
      <c r="E78" s="25">
        <f>E48+E55+E60+E65+E76</f>
        <v>42911.181396700005</v>
      </c>
      <c r="F78" s="26">
        <f>F48+F55+F60+F65+F76</f>
        <v>96.243561450617051</v>
      </c>
      <c r="G78" s="25"/>
      <c r="H78" s="14"/>
      <c r="I78" s="14"/>
    </row>
    <row r="79" spans="1:9" x14ac:dyDescent="0.2">
      <c r="A79" s="20"/>
      <c r="B79" s="20"/>
      <c r="C79" s="20"/>
      <c r="D79" s="20"/>
      <c r="E79" s="25"/>
      <c r="F79" s="26"/>
      <c r="G79" s="25"/>
      <c r="H79" s="14"/>
      <c r="I79" s="14"/>
    </row>
    <row r="80" spans="1:9" x14ac:dyDescent="0.2">
      <c r="A80" s="20" t="s">
        <v>36</v>
      </c>
      <c r="B80" s="20"/>
      <c r="C80" s="20"/>
      <c r="D80" s="20"/>
      <c r="E80" s="25">
        <f>E82-(E48+E55+E60+E65+E76)</f>
        <v>1674.8467488999959</v>
      </c>
      <c r="F80" s="26">
        <f>F82-(F48+F55+F60+F65+F76)</f>
        <v>3.7564385493829491</v>
      </c>
      <c r="G80" s="25"/>
      <c r="H80" s="14"/>
      <c r="I80" s="14"/>
    </row>
    <row r="81" spans="1:9" x14ac:dyDescent="0.2">
      <c r="A81" s="20"/>
      <c r="B81" s="20"/>
      <c r="C81" s="20"/>
      <c r="D81" s="20"/>
      <c r="E81" s="25"/>
      <c r="F81" s="26"/>
      <c r="G81" s="25"/>
      <c r="H81" s="14"/>
      <c r="I81" s="14"/>
    </row>
    <row r="82" spans="1:9" x14ac:dyDescent="0.2">
      <c r="A82" s="27" t="s">
        <v>35</v>
      </c>
      <c r="B82" s="27"/>
      <c r="C82" s="27"/>
      <c r="D82" s="27"/>
      <c r="E82" s="28">
        <v>44586.028145600001</v>
      </c>
      <c r="F82" s="29">
        <v>100</v>
      </c>
      <c r="G82" s="28"/>
      <c r="H82" s="14"/>
      <c r="I82" s="14"/>
    </row>
    <row r="83" spans="1:9" x14ac:dyDescent="0.2">
      <c r="A83" s="7" t="s">
        <v>1299</v>
      </c>
    </row>
    <row r="85" spans="1:9" x14ac:dyDescent="0.2">
      <c r="A85" s="14" t="s">
        <v>60</v>
      </c>
    </row>
    <row r="86" spans="1:9" x14ac:dyDescent="0.2">
      <c r="A86" s="14" t="s">
        <v>37</v>
      </c>
    </row>
    <row r="88" spans="1:9" x14ac:dyDescent="0.2">
      <c r="A88" s="14" t="s">
        <v>38</v>
      </c>
    </row>
    <row r="89" spans="1:9" x14ac:dyDescent="0.2">
      <c r="A89" s="14" t="s">
        <v>39</v>
      </c>
    </row>
    <row r="90" spans="1:9" x14ac:dyDescent="0.2">
      <c r="A90" s="14" t="s">
        <v>40</v>
      </c>
      <c r="B90" s="14"/>
      <c r="C90" s="30" t="s">
        <v>42</v>
      </c>
      <c r="D90" s="14" t="s">
        <v>41</v>
      </c>
    </row>
    <row r="91" spans="1:9" x14ac:dyDescent="0.2">
      <c r="A91" s="7" t="s">
        <v>78</v>
      </c>
      <c r="C91" s="31">
        <v>158.64789999999999</v>
      </c>
      <c r="D91" s="31">
        <v>161.05080000000001</v>
      </c>
    </row>
    <row r="92" spans="1:9" x14ac:dyDescent="0.2">
      <c r="A92" s="7" t="s">
        <v>80</v>
      </c>
      <c r="C92" s="31">
        <v>16.6935</v>
      </c>
      <c r="D92" s="31">
        <v>16.946400000000001</v>
      </c>
    </row>
    <row r="93" spans="1:9" x14ac:dyDescent="0.2">
      <c r="A93" s="7" t="s">
        <v>79</v>
      </c>
      <c r="C93" s="31">
        <v>169.50190000000001</v>
      </c>
      <c r="D93" s="31">
        <v>172.74260000000001</v>
      </c>
    </row>
    <row r="94" spans="1:9" x14ac:dyDescent="0.2">
      <c r="A94" s="7" t="s">
        <v>81</v>
      </c>
      <c r="C94" s="31">
        <v>18.282399999999999</v>
      </c>
      <c r="D94" s="31">
        <v>18.628399999999999</v>
      </c>
    </row>
    <row r="96" spans="1:9" s="11" customFormat="1" x14ac:dyDescent="0.2">
      <c r="A96" s="7" t="s">
        <v>43</v>
      </c>
      <c r="B96" s="7"/>
      <c r="C96" s="7"/>
      <c r="D96" s="7"/>
      <c r="E96" s="10"/>
      <c r="G96" s="10"/>
      <c r="H96" s="7"/>
      <c r="I96" s="7"/>
    </row>
    <row r="98" spans="1:9" s="11" customFormat="1" x14ac:dyDescent="0.2">
      <c r="A98" s="14" t="s">
        <v>44</v>
      </c>
      <c r="B98" s="7"/>
      <c r="C98" s="7"/>
      <c r="D98" s="30" t="s">
        <v>45</v>
      </c>
      <c r="E98" s="10"/>
      <c r="G98" s="10"/>
      <c r="H98" s="7"/>
      <c r="I98" s="7"/>
    </row>
    <row r="100" spans="1:9" s="11" customFormat="1" x14ac:dyDescent="0.2">
      <c r="A100" s="14" t="s">
        <v>917</v>
      </c>
      <c r="B100" s="7"/>
      <c r="C100" s="7"/>
      <c r="D100" s="32">
        <v>3.00968855228016</v>
      </c>
      <c r="E100" s="10" t="s">
        <v>46</v>
      </c>
      <c r="G100" s="10"/>
      <c r="H100" s="7"/>
      <c r="I100" s="7"/>
    </row>
    <row r="102" spans="1:9" s="11" customFormat="1" x14ac:dyDescent="0.2">
      <c r="A102" s="14" t="s">
        <v>829</v>
      </c>
      <c r="B102" s="7"/>
      <c r="C102" s="7"/>
      <c r="D102" s="30" t="s">
        <v>45</v>
      </c>
      <c r="E102" s="10"/>
      <c r="G102" s="10"/>
      <c r="H102" s="7"/>
      <c r="I102" s="7"/>
    </row>
    <row r="104" spans="1:9" s="11" customFormat="1" x14ac:dyDescent="0.2">
      <c r="A104" s="14" t="s">
        <v>918</v>
      </c>
      <c r="B104" s="7"/>
      <c r="C104" s="7"/>
      <c r="D104" s="7"/>
      <c r="E104" s="10"/>
      <c r="G104" s="10"/>
      <c r="H104" s="7"/>
      <c r="I104" s="7"/>
    </row>
    <row r="105" spans="1:9" s="11" customFormat="1" x14ac:dyDescent="0.2">
      <c r="A105" s="38"/>
      <c r="B105" s="7"/>
      <c r="C105" s="7"/>
      <c r="D105" s="7"/>
      <c r="E105" s="10"/>
      <c r="G105" s="10"/>
      <c r="H105" s="7"/>
      <c r="I105" s="7"/>
    </row>
    <row r="106" spans="1:9" s="11" customFormat="1" x14ac:dyDescent="0.2">
      <c r="A106" s="38" t="s">
        <v>797</v>
      </c>
      <c r="B106" s="7"/>
      <c r="C106" s="7"/>
      <c r="D106" s="7"/>
      <c r="E106" s="10"/>
      <c r="G106" s="10"/>
      <c r="H106" s="7"/>
      <c r="I106" s="7"/>
    </row>
    <row r="107" spans="1:9" s="11" customFormat="1" x14ac:dyDescent="0.2">
      <c r="A107" s="39"/>
      <c r="B107" s="7"/>
      <c r="C107" s="7"/>
      <c r="D107" s="7"/>
      <c r="E107" s="10"/>
      <c r="G107" s="10"/>
      <c r="H107" s="7"/>
      <c r="I107" s="7"/>
    </row>
    <row r="108" spans="1:9" s="11" customFormat="1" x14ac:dyDescent="0.2">
      <c r="A108" s="40"/>
      <c r="B108" s="7"/>
      <c r="C108" s="7"/>
      <c r="D108" s="7"/>
      <c r="E108" s="10"/>
      <c r="G108" s="10"/>
      <c r="H108" s="7"/>
      <c r="I108" s="7"/>
    </row>
    <row r="109" spans="1:9" s="11" customFormat="1" x14ac:dyDescent="0.2">
      <c r="A109" s="40"/>
      <c r="B109" s="7"/>
      <c r="C109" s="7"/>
      <c r="D109" s="7"/>
      <c r="E109" s="10"/>
      <c r="G109" s="10"/>
      <c r="H109" s="7"/>
      <c r="I109" s="7"/>
    </row>
    <row r="110" spans="1:9" s="11" customFormat="1" x14ac:dyDescent="0.2">
      <c r="A110" s="40"/>
      <c r="B110" s="7"/>
      <c r="C110" s="7"/>
      <c r="D110" s="7"/>
      <c r="E110" s="10"/>
      <c r="G110" s="10"/>
      <c r="H110" s="7"/>
      <c r="I110" s="7"/>
    </row>
    <row r="111" spans="1:9" s="11" customFormat="1" x14ac:dyDescent="0.2">
      <c r="A111" s="40"/>
      <c r="B111" s="7"/>
      <c r="C111" s="7"/>
      <c r="D111" s="7"/>
      <c r="E111" s="10"/>
      <c r="G111" s="10"/>
      <c r="H111" s="7"/>
      <c r="I111" s="7"/>
    </row>
    <row r="112" spans="1:9" x14ac:dyDescent="0.2">
      <c r="A112" s="40"/>
    </row>
    <row r="113" spans="1:1" x14ac:dyDescent="0.2">
      <c r="A113" s="40"/>
    </row>
    <row r="114" spans="1:1" x14ac:dyDescent="0.2">
      <c r="A114" s="40"/>
    </row>
    <row r="115" spans="1:1" x14ac:dyDescent="0.2">
      <c r="A115" s="40"/>
    </row>
    <row r="116" spans="1:1" x14ac:dyDescent="0.2">
      <c r="A116" s="40"/>
    </row>
    <row r="117" spans="1:1" x14ac:dyDescent="0.2">
      <c r="A117" s="40"/>
    </row>
    <row r="118" spans="1:1" x14ac:dyDescent="0.2">
      <c r="A118" s="40"/>
    </row>
    <row r="119" spans="1:1" x14ac:dyDescent="0.2">
      <c r="A119" s="40"/>
    </row>
    <row r="120" spans="1:1" ht="22.5" x14ac:dyDescent="0.2">
      <c r="A120" s="41" t="s">
        <v>1106</v>
      </c>
    </row>
    <row r="121" spans="1:1" x14ac:dyDescent="0.2">
      <c r="A121" s="40"/>
    </row>
    <row r="122" spans="1:1" x14ac:dyDescent="0.2">
      <c r="A122" s="38" t="s">
        <v>798</v>
      </c>
    </row>
    <row r="123" spans="1:1" x14ac:dyDescent="0.2">
      <c r="A123" s="40"/>
    </row>
    <row r="124" spans="1:1" x14ac:dyDescent="0.2">
      <c r="A124" s="40"/>
    </row>
    <row r="125" spans="1:1" x14ac:dyDescent="0.2">
      <c r="A125" s="40"/>
    </row>
    <row r="126" spans="1:1" x14ac:dyDescent="0.2">
      <c r="A126" s="40"/>
    </row>
    <row r="127" spans="1:1" x14ac:dyDescent="0.2">
      <c r="A127" s="40"/>
    </row>
    <row r="128" spans="1:1" x14ac:dyDescent="0.2">
      <c r="A128" s="40"/>
    </row>
    <row r="129" spans="1:1" x14ac:dyDescent="0.2">
      <c r="A129" s="40"/>
    </row>
    <row r="130" spans="1:1" x14ac:dyDescent="0.2">
      <c r="A130" s="40"/>
    </row>
    <row r="131" spans="1:1" x14ac:dyDescent="0.2">
      <c r="A131" s="40"/>
    </row>
    <row r="132" spans="1:1" x14ac:dyDescent="0.2">
      <c r="A132" s="40"/>
    </row>
    <row r="133" spans="1:1" x14ac:dyDescent="0.2">
      <c r="A133" s="40"/>
    </row>
    <row r="134" spans="1:1" x14ac:dyDescent="0.2">
      <c r="A134" s="40"/>
    </row>
  </sheetData>
  <mergeCells count="1">
    <mergeCell ref="A1:G1"/>
  </mergeCells>
  <conditionalFormatting sqref="F2:F3 F5:F103">
    <cfRule type="cellIs" dxfId="74" priority="3" stopIfTrue="1" operator="between">
      <formula>0.009</formula>
      <formula>-0.009</formula>
    </cfRule>
  </conditionalFormatting>
  <conditionalFormatting sqref="F104 F137:F236">
    <cfRule type="cellIs" dxfId="73" priority="2" stopIfTrue="1" operator="between">
      <formula>0.009</formula>
      <formula>-0.009</formula>
    </cfRule>
  </conditionalFormatting>
  <conditionalFormatting sqref="F105:F136">
    <cfRule type="cellIs" dxfId="72" priority="1" stopIfTrue="1" operator="between">
      <formula>0.009</formula>
      <formula>-0.009</formula>
    </cfRule>
  </conditionalFormatting>
  <hyperlinks>
    <hyperlink ref="A105"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scale="45"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43"/>
  <sheetViews>
    <sheetView view="pageBreakPreview" zoomScaleNormal="100" zoomScaleSheetLayoutView="100" workbookViewId="0">
      <selection sqref="A1:G1"/>
    </sheetView>
  </sheetViews>
  <sheetFormatPr defaultColWidth="9.140625" defaultRowHeight="11.25" x14ac:dyDescent="0.2"/>
  <cols>
    <col min="1" max="1" width="38.7109375" style="7" bestFit="1" customWidth="1"/>
    <col min="2" max="2" width="51" style="7" bestFit="1" customWidth="1"/>
    <col min="3" max="3" width="35.42578125" style="7" bestFit="1" customWidth="1"/>
    <col min="4" max="4" width="15.42578125" style="7" bestFit="1" customWidth="1"/>
    <col min="5" max="5" width="23" style="10" customWidth="1"/>
    <col min="6" max="6" width="13.5703125" style="11" bestFit="1" customWidth="1"/>
    <col min="7" max="7" width="14.28515625" style="10" customWidth="1"/>
    <col min="8" max="16384" width="9.140625" style="7"/>
  </cols>
  <sheetData>
    <row r="1" spans="1:7" s="1" customFormat="1" ht="15" x14ac:dyDescent="0.2">
      <c r="A1" s="86" t="s">
        <v>1107</v>
      </c>
      <c r="B1" s="87"/>
      <c r="C1" s="87"/>
      <c r="D1" s="87"/>
      <c r="E1" s="87"/>
      <c r="F1" s="87"/>
      <c r="G1" s="87"/>
    </row>
    <row r="2" spans="1:7" s="1" customFormat="1" ht="12" x14ac:dyDescent="0.2">
      <c r="A2" s="54" t="s">
        <v>1108</v>
      </c>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36" t="s">
        <v>6</v>
      </c>
      <c r="F4" s="12" t="s">
        <v>3</v>
      </c>
      <c r="G4" s="12" t="s">
        <v>5</v>
      </c>
    </row>
    <row r="5" spans="1:7" x14ac:dyDescent="0.2">
      <c r="A5" s="16" t="s">
        <v>87</v>
      </c>
      <c r="B5" s="17"/>
      <c r="C5" s="17"/>
      <c r="D5" s="17"/>
      <c r="E5" s="18"/>
      <c r="F5" s="19"/>
      <c r="G5" s="18"/>
    </row>
    <row r="6" spans="1:7" x14ac:dyDescent="0.2">
      <c r="A6" s="20" t="s">
        <v>31</v>
      </c>
      <c r="B6" s="21"/>
      <c r="C6" s="21"/>
      <c r="D6" s="21"/>
      <c r="E6" s="22"/>
      <c r="F6" s="23"/>
      <c r="G6" s="22"/>
    </row>
    <row r="7" spans="1:7" x14ac:dyDescent="0.2">
      <c r="A7" s="21" t="s">
        <v>89</v>
      </c>
      <c r="B7" s="21" t="s">
        <v>88</v>
      </c>
      <c r="C7" s="21" t="s">
        <v>90</v>
      </c>
      <c r="D7" s="24">
        <v>37200</v>
      </c>
      <c r="E7" s="22">
        <v>528.74220000000003</v>
      </c>
      <c r="F7" s="23">
        <v>2.0348979698273899</v>
      </c>
      <c r="G7" s="22"/>
    </row>
    <row r="8" spans="1:7" x14ac:dyDescent="0.2">
      <c r="A8" s="21" t="s">
        <v>92</v>
      </c>
      <c r="B8" s="21" t="s">
        <v>91</v>
      </c>
      <c r="C8" s="21" t="s">
        <v>90</v>
      </c>
      <c r="D8" s="24">
        <v>57200</v>
      </c>
      <c r="E8" s="22">
        <v>493.06400000000002</v>
      </c>
      <c r="F8" s="23">
        <v>1.8975881489977</v>
      </c>
      <c r="G8" s="22"/>
    </row>
    <row r="9" spans="1:7" x14ac:dyDescent="0.2">
      <c r="A9" s="21" t="s">
        <v>94</v>
      </c>
      <c r="B9" s="21" t="s">
        <v>93</v>
      </c>
      <c r="C9" s="21" t="s">
        <v>95</v>
      </c>
      <c r="D9" s="24">
        <v>27400</v>
      </c>
      <c r="E9" s="22">
        <v>387.28530000000001</v>
      </c>
      <c r="F9" s="23">
        <v>1.4904920974985401</v>
      </c>
      <c r="G9" s="22"/>
    </row>
    <row r="10" spans="1:7" x14ac:dyDescent="0.2">
      <c r="A10" s="21" t="s">
        <v>97</v>
      </c>
      <c r="B10" s="21" t="s">
        <v>96</v>
      </c>
      <c r="C10" s="21" t="s">
        <v>98</v>
      </c>
      <c r="D10" s="24">
        <v>39600</v>
      </c>
      <c r="E10" s="22">
        <v>316.7604</v>
      </c>
      <c r="F10" s="23">
        <v>1.2190725364491599</v>
      </c>
      <c r="G10" s="22"/>
    </row>
    <row r="11" spans="1:7" x14ac:dyDescent="0.2">
      <c r="A11" s="21" t="s">
        <v>100</v>
      </c>
      <c r="B11" s="21" t="s">
        <v>99</v>
      </c>
      <c r="C11" s="21" t="s">
        <v>101</v>
      </c>
      <c r="D11" s="24">
        <v>16800</v>
      </c>
      <c r="E11" s="22">
        <v>310.41359999999997</v>
      </c>
      <c r="F11" s="23">
        <v>1.19464647317126</v>
      </c>
      <c r="G11" s="22"/>
    </row>
    <row r="12" spans="1:7" x14ac:dyDescent="0.2">
      <c r="A12" s="21" t="s">
        <v>103</v>
      </c>
      <c r="B12" s="21" t="s">
        <v>102</v>
      </c>
      <c r="C12" s="21" t="s">
        <v>90</v>
      </c>
      <c r="D12" s="24">
        <v>38200</v>
      </c>
      <c r="E12" s="22">
        <v>280.08240000000001</v>
      </c>
      <c r="F12" s="23">
        <v>1.0779149217603301</v>
      </c>
      <c r="G12" s="22"/>
    </row>
    <row r="13" spans="1:7" x14ac:dyDescent="0.2">
      <c r="A13" s="21" t="s">
        <v>105</v>
      </c>
      <c r="B13" s="21" t="s">
        <v>104</v>
      </c>
      <c r="C13" s="21" t="s">
        <v>106</v>
      </c>
      <c r="D13" s="24">
        <v>14400</v>
      </c>
      <c r="E13" s="22">
        <v>214.38</v>
      </c>
      <c r="F13" s="23">
        <v>0.82505505853626804</v>
      </c>
      <c r="G13" s="22"/>
    </row>
    <row r="14" spans="1:7" x14ac:dyDescent="0.2">
      <c r="A14" s="21" t="s">
        <v>108</v>
      </c>
      <c r="B14" s="21" t="s">
        <v>107</v>
      </c>
      <c r="C14" s="21" t="s">
        <v>109</v>
      </c>
      <c r="D14" s="24">
        <v>8600</v>
      </c>
      <c r="E14" s="22">
        <v>204.48650000000001</v>
      </c>
      <c r="F14" s="23">
        <v>0.78697929483802898</v>
      </c>
      <c r="G14" s="22"/>
    </row>
    <row r="15" spans="1:7" x14ac:dyDescent="0.2">
      <c r="A15" s="21" t="s">
        <v>111</v>
      </c>
      <c r="B15" s="21" t="s">
        <v>110</v>
      </c>
      <c r="C15" s="21" t="s">
        <v>90</v>
      </c>
      <c r="D15" s="24">
        <v>36200</v>
      </c>
      <c r="E15" s="22">
        <v>192.0772</v>
      </c>
      <c r="F15" s="23">
        <v>0.73922131490569298</v>
      </c>
      <c r="G15" s="22"/>
    </row>
    <row r="16" spans="1:7" x14ac:dyDescent="0.2">
      <c r="A16" s="21" t="s">
        <v>113</v>
      </c>
      <c r="B16" s="21" t="s">
        <v>112</v>
      </c>
      <c r="C16" s="21" t="s">
        <v>95</v>
      </c>
      <c r="D16" s="24">
        <v>19900</v>
      </c>
      <c r="E16" s="22">
        <v>185.53765000000001</v>
      </c>
      <c r="F16" s="23">
        <v>0.71405344099930801</v>
      </c>
      <c r="G16" s="22"/>
    </row>
    <row r="17" spans="1:7" x14ac:dyDescent="0.2">
      <c r="A17" s="21" t="s">
        <v>115</v>
      </c>
      <c r="B17" s="21" t="s">
        <v>114</v>
      </c>
      <c r="C17" s="21" t="s">
        <v>116</v>
      </c>
      <c r="D17" s="24">
        <v>18000</v>
      </c>
      <c r="E17" s="22">
        <v>170.75700000000001</v>
      </c>
      <c r="F17" s="23">
        <v>0.65716916984083196</v>
      </c>
      <c r="G17" s="22"/>
    </row>
    <row r="18" spans="1:7" x14ac:dyDescent="0.2">
      <c r="A18" s="21" t="s">
        <v>118</v>
      </c>
      <c r="B18" s="21" t="s">
        <v>117</v>
      </c>
      <c r="C18" s="21" t="s">
        <v>119</v>
      </c>
      <c r="D18" s="24">
        <v>98600</v>
      </c>
      <c r="E18" s="22">
        <v>157.41489999999999</v>
      </c>
      <c r="F18" s="23">
        <v>0.60582124980866103</v>
      </c>
      <c r="G18" s="22"/>
    </row>
    <row r="19" spans="1:7" x14ac:dyDescent="0.2">
      <c r="A19" s="21" t="s">
        <v>121</v>
      </c>
      <c r="B19" s="21" t="s">
        <v>120</v>
      </c>
      <c r="C19" s="21" t="s">
        <v>116</v>
      </c>
      <c r="D19" s="24">
        <v>3500</v>
      </c>
      <c r="E19" s="22">
        <v>151.74950000000001</v>
      </c>
      <c r="F19" s="23">
        <v>0.58401759774862205</v>
      </c>
      <c r="G19" s="22"/>
    </row>
    <row r="20" spans="1:7" x14ac:dyDescent="0.2">
      <c r="A20" s="21" t="s">
        <v>126</v>
      </c>
      <c r="B20" s="21" t="s">
        <v>125</v>
      </c>
      <c r="C20" s="21" t="s">
        <v>127</v>
      </c>
      <c r="D20" s="24">
        <v>33900</v>
      </c>
      <c r="E20" s="22">
        <v>139.63409999999999</v>
      </c>
      <c r="F20" s="23">
        <v>0.53739071065005695</v>
      </c>
      <c r="G20" s="22"/>
    </row>
    <row r="21" spans="1:7" x14ac:dyDescent="0.2">
      <c r="A21" s="21" t="s">
        <v>123</v>
      </c>
      <c r="B21" s="21" t="s">
        <v>122</v>
      </c>
      <c r="C21" s="21" t="s">
        <v>124</v>
      </c>
      <c r="D21" s="24">
        <v>5800</v>
      </c>
      <c r="E21" s="22">
        <v>136.00129999999999</v>
      </c>
      <c r="F21" s="23">
        <v>0.52340964890618802</v>
      </c>
      <c r="G21" s="22"/>
    </row>
    <row r="22" spans="1:7" x14ac:dyDescent="0.2">
      <c r="A22" s="21" t="s">
        <v>129</v>
      </c>
      <c r="B22" s="21" t="s">
        <v>128</v>
      </c>
      <c r="C22" s="21" t="s">
        <v>130</v>
      </c>
      <c r="D22" s="24">
        <v>15800</v>
      </c>
      <c r="E22" s="22">
        <v>133.08340000000001</v>
      </c>
      <c r="F22" s="23">
        <v>0.51217992525984501</v>
      </c>
      <c r="G22" s="22"/>
    </row>
    <row r="23" spans="1:7" x14ac:dyDescent="0.2">
      <c r="A23" s="21" t="s">
        <v>132</v>
      </c>
      <c r="B23" s="21" t="s">
        <v>131</v>
      </c>
      <c r="C23" s="21" t="s">
        <v>90</v>
      </c>
      <c r="D23" s="24">
        <v>11000</v>
      </c>
      <c r="E23" s="22">
        <v>130.37200000000001</v>
      </c>
      <c r="F23" s="23">
        <v>0.50174492999109199</v>
      </c>
      <c r="G23" s="22"/>
    </row>
    <row r="24" spans="1:7" x14ac:dyDescent="0.2">
      <c r="A24" s="21" t="s">
        <v>137</v>
      </c>
      <c r="B24" s="21" t="s">
        <v>136</v>
      </c>
      <c r="C24" s="21" t="s">
        <v>138</v>
      </c>
      <c r="D24" s="24">
        <v>35400</v>
      </c>
      <c r="E24" s="22">
        <v>123.5814</v>
      </c>
      <c r="F24" s="23">
        <v>0.47561087419999099</v>
      </c>
      <c r="G24" s="22"/>
    </row>
    <row r="25" spans="1:7" x14ac:dyDescent="0.2">
      <c r="A25" s="21" t="s">
        <v>134</v>
      </c>
      <c r="B25" s="21" t="s">
        <v>133</v>
      </c>
      <c r="C25" s="21" t="s">
        <v>135</v>
      </c>
      <c r="D25" s="24">
        <v>13200</v>
      </c>
      <c r="E25" s="22">
        <v>120.58199999999999</v>
      </c>
      <c r="F25" s="23">
        <v>0.46406749262254099</v>
      </c>
      <c r="G25" s="22"/>
    </row>
    <row r="26" spans="1:7" x14ac:dyDescent="0.2">
      <c r="A26" s="21" t="s">
        <v>140</v>
      </c>
      <c r="B26" s="21" t="s">
        <v>139</v>
      </c>
      <c r="C26" s="21" t="s">
        <v>95</v>
      </c>
      <c r="D26" s="24">
        <v>11900</v>
      </c>
      <c r="E26" s="22">
        <v>120.0234</v>
      </c>
      <c r="F26" s="23">
        <v>0.46191768501129798</v>
      </c>
      <c r="G26" s="22"/>
    </row>
    <row r="27" spans="1:7" x14ac:dyDescent="0.2">
      <c r="A27" s="21" t="s">
        <v>145</v>
      </c>
      <c r="B27" s="21" t="s">
        <v>144</v>
      </c>
      <c r="C27" s="21" t="s">
        <v>106</v>
      </c>
      <c r="D27" s="24">
        <v>15700</v>
      </c>
      <c r="E27" s="22">
        <v>112.78879999999999</v>
      </c>
      <c r="F27" s="23">
        <v>0.43407486699428799</v>
      </c>
      <c r="G27" s="22"/>
    </row>
    <row r="28" spans="1:7" x14ac:dyDescent="0.2">
      <c r="A28" s="21" t="s">
        <v>142</v>
      </c>
      <c r="B28" s="21" t="s">
        <v>141</v>
      </c>
      <c r="C28" s="21" t="s">
        <v>143</v>
      </c>
      <c r="D28" s="24">
        <v>129042</v>
      </c>
      <c r="E28" s="22">
        <v>112.33106100000001</v>
      </c>
      <c r="F28" s="23">
        <v>0.432313229353467</v>
      </c>
      <c r="G28" s="22"/>
    </row>
    <row r="29" spans="1:7" x14ac:dyDescent="0.2">
      <c r="A29" s="21" t="s">
        <v>152</v>
      </c>
      <c r="B29" s="21" t="s">
        <v>151</v>
      </c>
      <c r="C29" s="21" t="s">
        <v>153</v>
      </c>
      <c r="D29" s="24">
        <v>1100</v>
      </c>
      <c r="E29" s="22">
        <v>97.109650000000002</v>
      </c>
      <c r="F29" s="23">
        <v>0.37373266146649198</v>
      </c>
      <c r="G29" s="22"/>
    </row>
    <row r="30" spans="1:7" x14ac:dyDescent="0.2">
      <c r="A30" s="21" t="s">
        <v>147</v>
      </c>
      <c r="B30" s="21" t="s">
        <v>146</v>
      </c>
      <c r="C30" s="21" t="s">
        <v>106</v>
      </c>
      <c r="D30" s="24">
        <v>15500</v>
      </c>
      <c r="E30" s="22">
        <v>96.518500000000003</v>
      </c>
      <c r="F30" s="23">
        <v>0.37145758311098398</v>
      </c>
      <c r="G30" s="22"/>
    </row>
    <row r="31" spans="1:7" x14ac:dyDescent="0.2">
      <c r="A31" s="21" t="s">
        <v>167</v>
      </c>
      <c r="B31" s="21" t="s">
        <v>166</v>
      </c>
      <c r="C31" s="21" t="s">
        <v>168</v>
      </c>
      <c r="D31" s="24">
        <v>4500</v>
      </c>
      <c r="E31" s="22">
        <v>95.751000000000005</v>
      </c>
      <c r="F31" s="23">
        <v>0.36850381056957898</v>
      </c>
      <c r="G31" s="22"/>
    </row>
    <row r="32" spans="1:7" x14ac:dyDescent="0.2">
      <c r="A32" s="21" t="s">
        <v>149</v>
      </c>
      <c r="B32" s="21" t="s">
        <v>148</v>
      </c>
      <c r="C32" s="21" t="s">
        <v>150</v>
      </c>
      <c r="D32" s="24">
        <v>38700</v>
      </c>
      <c r="E32" s="22">
        <v>94.06035</v>
      </c>
      <c r="F32" s="23">
        <v>0.36199723656680599</v>
      </c>
      <c r="G32" s="22"/>
    </row>
    <row r="33" spans="1:9" x14ac:dyDescent="0.2">
      <c r="A33" s="21" t="s">
        <v>158</v>
      </c>
      <c r="B33" s="21" t="s">
        <v>157</v>
      </c>
      <c r="C33" s="21" t="s">
        <v>156</v>
      </c>
      <c r="D33" s="24">
        <v>21400</v>
      </c>
      <c r="E33" s="22">
        <v>87.975399999999993</v>
      </c>
      <c r="F33" s="23">
        <v>0.33857891966018999</v>
      </c>
      <c r="G33" s="22"/>
    </row>
    <row r="34" spans="1:9" x14ac:dyDescent="0.2">
      <c r="A34" s="21" t="s">
        <v>160</v>
      </c>
      <c r="B34" s="21" t="s">
        <v>159</v>
      </c>
      <c r="C34" s="21" t="s">
        <v>138</v>
      </c>
      <c r="D34" s="24">
        <v>140600</v>
      </c>
      <c r="E34" s="22">
        <v>87.664100000000005</v>
      </c>
      <c r="F34" s="23">
        <v>0.337380861820269</v>
      </c>
      <c r="G34" s="22"/>
    </row>
    <row r="35" spans="1:9" x14ac:dyDescent="0.2">
      <c r="A35" s="21" t="s">
        <v>155</v>
      </c>
      <c r="B35" s="21" t="s">
        <v>154</v>
      </c>
      <c r="C35" s="21" t="s">
        <v>156</v>
      </c>
      <c r="D35" s="24">
        <v>1400</v>
      </c>
      <c r="E35" s="22">
        <v>87.571399999999997</v>
      </c>
      <c r="F35" s="23">
        <v>0.33702409997715699</v>
      </c>
      <c r="G35" s="22"/>
    </row>
    <row r="36" spans="1:9" x14ac:dyDescent="0.2">
      <c r="A36" s="21" t="s">
        <v>165</v>
      </c>
      <c r="B36" s="21" t="s">
        <v>164</v>
      </c>
      <c r="C36" s="21" t="s">
        <v>153</v>
      </c>
      <c r="D36" s="24">
        <v>20800</v>
      </c>
      <c r="E36" s="22">
        <v>84.156800000000004</v>
      </c>
      <c r="F36" s="23">
        <v>0.32388279480466903</v>
      </c>
      <c r="G36" s="22"/>
    </row>
    <row r="37" spans="1:9" x14ac:dyDescent="0.2">
      <c r="A37" s="21" t="s">
        <v>162</v>
      </c>
      <c r="B37" s="21" t="s">
        <v>161</v>
      </c>
      <c r="C37" s="21" t="s">
        <v>163</v>
      </c>
      <c r="D37" s="24">
        <v>6700</v>
      </c>
      <c r="E37" s="22">
        <v>83.780150000000006</v>
      </c>
      <c r="F37" s="23">
        <v>0.32243323333532697</v>
      </c>
      <c r="G37" s="22"/>
    </row>
    <row r="38" spans="1:9" x14ac:dyDescent="0.2">
      <c r="A38" s="21" t="s">
        <v>170</v>
      </c>
      <c r="B38" s="21" t="s">
        <v>169</v>
      </c>
      <c r="C38" s="21" t="s">
        <v>127</v>
      </c>
      <c r="D38" s="24">
        <v>16000</v>
      </c>
      <c r="E38" s="22">
        <v>78.343999999999994</v>
      </c>
      <c r="F38" s="23">
        <v>0.30151186447413703</v>
      </c>
      <c r="G38" s="22"/>
    </row>
    <row r="39" spans="1:9" x14ac:dyDescent="0.2">
      <c r="A39" s="21" t="s">
        <v>172</v>
      </c>
      <c r="B39" s="21" t="s">
        <v>171</v>
      </c>
      <c r="C39" s="21" t="s">
        <v>173</v>
      </c>
      <c r="D39" s="24">
        <v>47300</v>
      </c>
      <c r="E39" s="22">
        <v>74.237350000000006</v>
      </c>
      <c r="F39" s="23">
        <v>0.28570716088173997</v>
      </c>
      <c r="G39" s="22"/>
    </row>
    <row r="40" spans="1:9" x14ac:dyDescent="0.2">
      <c r="A40" s="21" t="s">
        <v>175</v>
      </c>
      <c r="B40" s="21" t="s">
        <v>174</v>
      </c>
      <c r="C40" s="21" t="s">
        <v>176</v>
      </c>
      <c r="D40" s="24">
        <v>9000</v>
      </c>
      <c r="E40" s="22">
        <v>71.361000000000004</v>
      </c>
      <c r="F40" s="23">
        <v>0.27463734505180798</v>
      </c>
      <c r="G40" s="22"/>
    </row>
    <row r="41" spans="1:9" x14ac:dyDescent="0.2">
      <c r="A41" s="21" t="s">
        <v>178</v>
      </c>
      <c r="B41" s="21" t="s">
        <v>177</v>
      </c>
      <c r="C41" s="21" t="s">
        <v>179</v>
      </c>
      <c r="D41" s="24">
        <v>12400</v>
      </c>
      <c r="E41" s="22">
        <v>71.0458</v>
      </c>
      <c r="F41" s="23">
        <v>0.27342427781395701</v>
      </c>
      <c r="G41" s="22"/>
    </row>
    <row r="42" spans="1:9" x14ac:dyDescent="0.2">
      <c r="A42" s="21" t="s">
        <v>181</v>
      </c>
      <c r="B42" s="21" t="s">
        <v>180</v>
      </c>
      <c r="C42" s="21" t="s">
        <v>182</v>
      </c>
      <c r="D42" s="24">
        <v>33200</v>
      </c>
      <c r="E42" s="22">
        <v>62.565399999999997</v>
      </c>
      <c r="F42" s="23">
        <v>0.240786919299119</v>
      </c>
      <c r="G42" s="22"/>
    </row>
    <row r="43" spans="1:9" x14ac:dyDescent="0.2">
      <c r="A43" s="21" t="s">
        <v>184</v>
      </c>
      <c r="B43" s="21" t="s">
        <v>183</v>
      </c>
      <c r="C43" s="21" t="s">
        <v>143</v>
      </c>
      <c r="D43" s="24">
        <v>25600</v>
      </c>
      <c r="E43" s="22">
        <v>59.123199999999997</v>
      </c>
      <c r="F43" s="23">
        <v>0.22753939377204699</v>
      </c>
      <c r="G43" s="22"/>
    </row>
    <row r="44" spans="1:9" x14ac:dyDescent="0.2">
      <c r="A44" s="21" t="s">
        <v>186</v>
      </c>
      <c r="B44" s="21" t="s">
        <v>185</v>
      </c>
      <c r="C44" s="21" t="s">
        <v>109</v>
      </c>
      <c r="D44" s="24">
        <v>27200</v>
      </c>
      <c r="E44" s="22">
        <v>58.833599999999997</v>
      </c>
      <c r="F44" s="23">
        <v>0.22642484976163499</v>
      </c>
      <c r="G44" s="22"/>
    </row>
    <row r="45" spans="1:9" x14ac:dyDescent="0.2">
      <c r="A45" s="21" t="s">
        <v>188</v>
      </c>
      <c r="B45" s="21" t="s">
        <v>187</v>
      </c>
      <c r="C45" s="21" t="s">
        <v>189</v>
      </c>
      <c r="D45" s="24">
        <v>11100</v>
      </c>
      <c r="E45" s="22">
        <v>52.453049999999998</v>
      </c>
      <c r="F45" s="23">
        <v>0.20186889746317699</v>
      </c>
      <c r="G45" s="22"/>
    </row>
    <row r="46" spans="1:9" x14ac:dyDescent="0.2">
      <c r="A46" s="21" t="s">
        <v>191</v>
      </c>
      <c r="B46" s="21" t="s">
        <v>190</v>
      </c>
      <c r="C46" s="21" t="s">
        <v>192</v>
      </c>
      <c r="D46" s="24">
        <v>3000</v>
      </c>
      <c r="E46" s="22">
        <v>36.5625</v>
      </c>
      <c r="F46" s="23">
        <v>0.140713105596288</v>
      </c>
      <c r="G46" s="22"/>
    </row>
    <row r="47" spans="1:9" x14ac:dyDescent="0.2">
      <c r="A47" s="21" t="s">
        <v>194</v>
      </c>
      <c r="B47" s="21" t="s">
        <v>193</v>
      </c>
      <c r="C47" s="21" t="s">
        <v>195</v>
      </c>
      <c r="D47" s="24">
        <v>21737</v>
      </c>
      <c r="E47" s="22">
        <v>20.389306000000001</v>
      </c>
      <c r="F47" s="23">
        <v>7.8469540327194207E-2</v>
      </c>
      <c r="G47" s="22"/>
    </row>
    <row r="48" spans="1:9" x14ac:dyDescent="0.2">
      <c r="A48" s="20" t="s">
        <v>32</v>
      </c>
      <c r="B48" s="20"/>
      <c r="C48" s="20"/>
      <c r="D48" s="20"/>
      <c r="E48" s="25">
        <f>SUM(E7:E47)</f>
        <v>6120.6506670000008</v>
      </c>
      <c r="F48" s="26">
        <f>SUM(F7:F47)</f>
        <v>23.555713193123129</v>
      </c>
      <c r="G48" s="25"/>
      <c r="H48" s="14"/>
      <c r="I48" s="14"/>
    </row>
    <row r="49" spans="1:9" x14ac:dyDescent="0.2">
      <c r="A49" s="21"/>
      <c r="B49" s="21"/>
      <c r="C49" s="21"/>
      <c r="D49" s="21"/>
      <c r="E49" s="22"/>
      <c r="F49" s="23"/>
      <c r="G49" s="22"/>
    </row>
    <row r="50" spans="1:9" x14ac:dyDescent="0.2">
      <c r="A50" s="20" t="s">
        <v>30</v>
      </c>
      <c r="B50" s="21"/>
      <c r="C50" s="21"/>
      <c r="D50" s="21"/>
      <c r="E50" s="22"/>
      <c r="F50" s="23"/>
      <c r="G50" s="22"/>
    </row>
    <row r="51" spans="1:9" x14ac:dyDescent="0.2">
      <c r="A51" s="20" t="s">
        <v>31</v>
      </c>
      <c r="B51" s="21"/>
      <c r="C51" s="21"/>
      <c r="D51" s="21"/>
      <c r="E51" s="22"/>
      <c r="F51" s="23"/>
      <c r="G51" s="22"/>
    </row>
    <row r="52" spans="1:9" x14ac:dyDescent="0.2">
      <c r="A52" s="21" t="s">
        <v>1109</v>
      </c>
      <c r="B52" s="21" t="s">
        <v>1110</v>
      </c>
      <c r="C52" s="21" t="s">
        <v>82</v>
      </c>
      <c r="D52" s="24">
        <v>100</v>
      </c>
      <c r="E52" s="22">
        <v>1034.8007123</v>
      </c>
      <c r="F52" s="23">
        <v>3.98249632549701</v>
      </c>
      <c r="G52" s="22">
        <v>6.6401000000000003</v>
      </c>
    </row>
    <row r="53" spans="1:9" x14ac:dyDescent="0.2">
      <c r="A53" s="21" t="s">
        <v>197</v>
      </c>
      <c r="B53" s="21" t="s">
        <v>196</v>
      </c>
      <c r="C53" s="21" t="s">
        <v>82</v>
      </c>
      <c r="D53" s="24">
        <v>100</v>
      </c>
      <c r="E53" s="22">
        <v>1028.3615205000001</v>
      </c>
      <c r="F53" s="23">
        <v>3.9577146865032802</v>
      </c>
      <c r="G53" s="22">
        <v>7.0198999999999998</v>
      </c>
    </row>
    <row r="54" spans="1:9" x14ac:dyDescent="0.2">
      <c r="A54" s="21" t="s">
        <v>1051</v>
      </c>
      <c r="B54" s="21" t="s">
        <v>1052</v>
      </c>
      <c r="C54" s="21" t="s">
        <v>82</v>
      </c>
      <c r="D54" s="24">
        <v>50</v>
      </c>
      <c r="E54" s="22">
        <v>539.4758425</v>
      </c>
      <c r="F54" s="23">
        <v>2.0762070753463</v>
      </c>
      <c r="G54" s="22">
        <v>7.5148000000000001</v>
      </c>
    </row>
    <row r="55" spans="1:9" x14ac:dyDescent="0.2">
      <c r="A55" s="20" t="s">
        <v>32</v>
      </c>
      <c r="B55" s="20"/>
      <c r="C55" s="20"/>
      <c r="D55" s="20"/>
      <c r="E55" s="25">
        <f>SUM(E51:E54)</f>
        <v>2602.6380753000003</v>
      </c>
      <c r="F55" s="26">
        <f>SUM(F51:F54)</f>
        <v>10.01641808734659</v>
      </c>
      <c r="G55" s="25"/>
      <c r="H55" s="14"/>
      <c r="I55" s="14"/>
    </row>
    <row r="56" spans="1:9" x14ac:dyDescent="0.2">
      <c r="A56" s="21"/>
      <c r="B56" s="21"/>
      <c r="C56" s="21"/>
      <c r="D56" s="21"/>
      <c r="E56" s="22"/>
      <c r="F56" s="23"/>
      <c r="G56" s="22"/>
    </row>
    <row r="57" spans="1:9" x14ac:dyDescent="0.2">
      <c r="A57" s="20" t="s">
        <v>47</v>
      </c>
      <c r="B57" s="21"/>
      <c r="C57" s="21"/>
      <c r="D57" s="21"/>
      <c r="E57" s="22"/>
      <c r="F57" s="23"/>
      <c r="G57" s="22"/>
    </row>
    <row r="58" spans="1:9" x14ac:dyDescent="0.2">
      <c r="A58" s="20" t="s">
        <v>54</v>
      </c>
      <c r="B58" s="21"/>
      <c r="C58" s="21"/>
      <c r="D58" s="21"/>
      <c r="E58" s="22"/>
      <c r="F58" s="23"/>
      <c r="G58" s="22"/>
    </row>
    <row r="59" spans="1:9" x14ac:dyDescent="0.2">
      <c r="A59" s="21" t="s">
        <v>56</v>
      </c>
      <c r="B59" s="21" t="s">
        <v>55</v>
      </c>
      <c r="C59" s="21" t="s">
        <v>49</v>
      </c>
      <c r="D59" s="24">
        <v>200</v>
      </c>
      <c r="E59" s="22">
        <v>927.70100000000002</v>
      </c>
      <c r="F59" s="23">
        <v>3.5703162741820802</v>
      </c>
      <c r="G59" s="22">
        <v>8.3175000000000008</v>
      </c>
    </row>
    <row r="60" spans="1:9" x14ac:dyDescent="0.2">
      <c r="A60" s="20" t="s">
        <v>32</v>
      </c>
      <c r="B60" s="20"/>
      <c r="C60" s="20"/>
      <c r="D60" s="20"/>
      <c r="E60" s="25">
        <f>SUM(E58:E59)</f>
        <v>927.70100000000002</v>
      </c>
      <c r="F60" s="26">
        <f>SUM(F58:F59)</f>
        <v>3.5703162741820802</v>
      </c>
      <c r="G60" s="25"/>
      <c r="H60" s="14"/>
      <c r="I60" s="14"/>
    </row>
    <row r="61" spans="1:9" x14ac:dyDescent="0.2">
      <c r="A61" s="21"/>
      <c r="B61" s="21"/>
      <c r="C61" s="21"/>
      <c r="D61" s="21"/>
      <c r="E61" s="22"/>
      <c r="F61" s="23"/>
      <c r="G61" s="22"/>
    </row>
    <row r="62" spans="1:9" x14ac:dyDescent="0.2">
      <c r="A62" s="20" t="s">
        <v>57</v>
      </c>
      <c r="B62" s="21"/>
      <c r="C62" s="21"/>
      <c r="D62" s="21"/>
      <c r="E62" s="22"/>
      <c r="F62" s="23"/>
      <c r="G62" s="22"/>
    </row>
    <row r="63" spans="1:9" x14ac:dyDescent="0.2">
      <c r="A63" s="21" t="s">
        <v>1104</v>
      </c>
      <c r="B63" s="21" t="s">
        <v>1105</v>
      </c>
      <c r="C63" s="21" t="s">
        <v>59</v>
      </c>
      <c r="D63" s="24">
        <v>2000000</v>
      </c>
      <c r="E63" s="22">
        <v>1923.2639999999999</v>
      </c>
      <c r="F63" s="23">
        <v>7.4018037694780201</v>
      </c>
      <c r="G63" s="22">
        <v>6.56</v>
      </c>
    </row>
    <row r="64" spans="1:9" x14ac:dyDescent="0.2">
      <c r="A64" s="21" t="s">
        <v>199</v>
      </c>
      <c r="B64" s="21" t="s">
        <v>198</v>
      </c>
      <c r="C64" s="21" t="s">
        <v>59</v>
      </c>
      <c r="D64" s="24">
        <v>1250000</v>
      </c>
      <c r="E64" s="22">
        <v>1237.5899999999999</v>
      </c>
      <c r="F64" s="23">
        <v>4.7629437909035399</v>
      </c>
      <c r="G64" s="22">
        <v>6.0000999999999998</v>
      </c>
    </row>
    <row r="65" spans="1:9" x14ac:dyDescent="0.2">
      <c r="A65" s="20" t="s">
        <v>32</v>
      </c>
      <c r="B65" s="20"/>
      <c r="C65" s="20"/>
      <c r="D65" s="20"/>
      <c r="E65" s="25">
        <f>SUM(E62:E64)</f>
        <v>3160.8539999999998</v>
      </c>
      <c r="F65" s="26">
        <f>SUM(F62:F64)</f>
        <v>12.16474756038156</v>
      </c>
      <c r="G65" s="25"/>
      <c r="H65" s="14"/>
      <c r="I65" s="14"/>
    </row>
    <row r="66" spans="1:9" x14ac:dyDescent="0.2">
      <c r="A66" s="21"/>
      <c r="B66" s="21"/>
      <c r="C66" s="21"/>
      <c r="D66" s="21"/>
      <c r="E66" s="22"/>
      <c r="F66" s="23"/>
      <c r="G66" s="22"/>
    </row>
    <row r="67" spans="1:9" x14ac:dyDescent="0.2">
      <c r="A67" s="20" t="s">
        <v>58</v>
      </c>
      <c r="B67" s="21"/>
      <c r="C67" s="21"/>
      <c r="D67" s="21"/>
      <c r="E67" s="22"/>
      <c r="F67" s="23"/>
      <c r="G67" s="22"/>
    </row>
    <row r="68" spans="1:9" x14ac:dyDescent="0.2">
      <c r="A68" s="21" t="s">
        <v>69</v>
      </c>
      <c r="B68" s="21" t="s">
        <v>68</v>
      </c>
      <c r="C68" s="21" t="s">
        <v>59</v>
      </c>
      <c r="D68" s="24">
        <v>3500000</v>
      </c>
      <c r="E68" s="22">
        <v>3377.8391111000001</v>
      </c>
      <c r="F68" s="23">
        <v>12.999828554597901</v>
      </c>
      <c r="G68" s="22">
        <v>7.1618000000000004</v>
      </c>
    </row>
    <row r="69" spans="1:9" x14ac:dyDescent="0.2">
      <c r="A69" s="21" t="s">
        <v>65</v>
      </c>
      <c r="B69" s="21" t="s">
        <v>64</v>
      </c>
      <c r="C69" s="21" t="s">
        <v>59</v>
      </c>
      <c r="D69" s="24">
        <v>3000000</v>
      </c>
      <c r="E69" s="22">
        <v>2903.3263333</v>
      </c>
      <c r="F69" s="23">
        <v>11.1736359635727</v>
      </c>
      <c r="G69" s="22">
        <v>7.2744</v>
      </c>
    </row>
    <row r="70" spans="1:9" x14ac:dyDescent="0.2">
      <c r="A70" s="21" t="s">
        <v>73</v>
      </c>
      <c r="B70" s="21" t="s">
        <v>72</v>
      </c>
      <c r="C70" s="21" t="s">
        <v>59</v>
      </c>
      <c r="D70" s="24">
        <v>2105000</v>
      </c>
      <c r="E70" s="22">
        <v>2008.6106467</v>
      </c>
      <c r="F70" s="23">
        <v>7.7302657649484097</v>
      </c>
      <c r="G70" s="22">
        <v>7.4317000000000002</v>
      </c>
    </row>
    <row r="71" spans="1:9" x14ac:dyDescent="0.2">
      <c r="A71" s="21" t="s">
        <v>201</v>
      </c>
      <c r="B71" s="21" t="s">
        <v>200</v>
      </c>
      <c r="C71" s="21" t="s">
        <v>59</v>
      </c>
      <c r="D71" s="24">
        <v>1000000</v>
      </c>
      <c r="E71" s="22">
        <v>998.97433330000001</v>
      </c>
      <c r="F71" s="23">
        <v>3.8446162283657999</v>
      </c>
      <c r="G71" s="22">
        <v>7.3925000000000001</v>
      </c>
    </row>
    <row r="72" spans="1:9" x14ac:dyDescent="0.2">
      <c r="A72" s="21" t="s">
        <v>67</v>
      </c>
      <c r="B72" s="21" t="s">
        <v>1291</v>
      </c>
      <c r="C72" s="21" t="s">
        <v>59</v>
      </c>
      <c r="D72" s="24">
        <v>900000</v>
      </c>
      <c r="E72" s="22">
        <v>879.54184999999995</v>
      </c>
      <c r="F72" s="23">
        <v>3.3849727238401299</v>
      </c>
      <c r="G72" s="22">
        <v>7.2317</v>
      </c>
    </row>
    <row r="73" spans="1:9" x14ac:dyDescent="0.2">
      <c r="A73" s="21" t="s">
        <v>203</v>
      </c>
      <c r="B73" s="21" t="s">
        <v>202</v>
      </c>
      <c r="C73" s="21" t="s">
        <v>59</v>
      </c>
      <c r="D73" s="24">
        <v>800000</v>
      </c>
      <c r="E73" s="22">
        <v>806.14400000000001</v>
      </c>
      <c r="F73" s="23">
        <v>3.1024964320769701</v>
      </c>
      <c r="G73" s="22">
        <v>7.0937000000000001</v>
      </c>
    </row>
    <row r="74" spans="1:9" x14ac:dyDescent="0.2">
      <c r="A74" s="21" t="s">
        <v>75</v>
      </c>
      <c r="B74" s="21" t="s">
        <v>74</v>
      </c>
      <c r="C74" s="21" t="s">
        <v>59</v>
      </c>
      <c r="D74" s="24">
        <v>600000</v>
      </c>
      <c r="E74" s="22">
        <v>580.85339999999997</v>
      </c>
      <c r="F74" s="23">
        <v>2.2354512358335201</v>
      </c>
      <c r="G74" s="22">
        <v>7.1688999999999998</v>
      </c>
    </row>
    <row r="75" spans="1:9" x14ac:dyDescent="0.2">
      <c r="A75" s="21" t="s">
        <v>205</v>
      </c>
      <c r="B75" s="21" t="s">
        <v>204</v>
      </c>
      <c r="C75" s="21" t="s">
        <v>59</v>
      </c>
      <c r="D75" s="24">
        <v>200000</v>
      </c>
      <c r="E75" s="22">
        <v>203.09960000000001</v>
      </c>
      <c r="F75" s="23">
        <v>0.78164172202020998</v>
      </c>
      <c r="G75" s="22">
        <v>7.0922999999999998</v>
      </c>
    </row>
    <row r="76" spans="1:9" x14ac:dyDescent="0.2">
      <c r="A76" s="20" t="s">
        <v>32</v>
      </c>
      <c r="B76" s="20"/>
      <c r="C76" s="20"/>
      <c r="D76" s="20"/>
      <c r="E76" s="25">
        <f>SUM(E68:E75)</f>
        <v>11758.3892744</v>
      </c>
      <c r="F76" s="26">
        <f>SUM(F68:F75)</f>
        <v>45.252908625255643</v>
      </c>
      <c r="G76" s="25"/>
      <c r="H76" s="14"/>
      <c r="I76" s="14"/>
    </row>
    <row r="77" spans="1:9" x14ac:dyDescent="0.2">
      <c r="A77" s="21"/>
      <c r="B77" s="21"/>
      <c r="C77" s="21"/>
      <c r="D77" s="21"/>
      <c r="E77" s="22"/>
      <c r="F77" s="23"/>
      <c r="G77" s="22"/>
    </row>
    <row r="78" spans="1:9" x14ac:dyDescent="0.2">
      <c r="A78" s="20" t="s">
        <v>34</v>
      </c>
      <c r="B78" s="20"/>
      <c r="C78" s="20"/>
      <c r="D78" s="20"/>
      <c r="E78" s="25">
        <f>E48+E55+E60+E65+E76</f>
        <v>24570.2330167</v>
      </c>
      <c r="F78" s="26">
        <f>F48+F55+F60+F65+F76</f>
        <v>94.560103740289009</v>
      </c>
      <c r="G78" s="25"/>
      <c r="H78" s="14"/>
      <c r="I78" s="14"/>
    </row>
    <row r="79" spans="1:9" x14ac:dyDescent="0.2">
      <c r="A79" s="20"/>
      <c r="B79" s="20"/>
      <c r="C79" s="20"/>
      <c r="D79" s="20"/>
      <c r="E79" s="25"/>
      <c r="F79" s="26"/>
      <c r="G79" s="25"/>
      <c r="H79" s="14"/>
      <c r="I79" s="14"/>
    </row>
    <row r="80" spans="1:9" x14ac:dyDescent="0.2">
      <c r="A80" s="20" t="s">
        <v>36</v>
      </c>
      <c r="B80" s="20"/>
      <c r="C80" s="20"/>
      <c r="D80" s="20"/>
      <c r="E80" s="25">
        <f>E82-(E48+E55+E60+E65+E76)</f>
        <v>1413.4874371000005</v>
      </c>
      <c r="F80" s="26">
        <f>F82-(F48+F55+F60+F65+F76)</f>
        <v>5.4398962597109914</v>
      </c>
      <c r="G80" s="25"/>
      <c r="H80" s="14"/>
      <c r="I80" s="14"/>
    </row>
    <row r="81" spans="1:9" x14ac:dyDescent="0.2">
      <c r="A81" s="20"/>
      <c r="B81" s="20"/>
      <c r="C81" s="20"/>
      <c r="D81" s="20"/>
      <c r="E81" s="25"/>
      <c r="F81" s="26"/>
      <c r="G81" s="25"/>
      <c r="H81" s="14"/>
      <c r="I81" s="14"/>
    </row>
    <row r="82" spans="1:9" x14ac:dyDescent="0.2">
      <c r="A82" s="27" t="s">
        <v>35</v>
      </c>
      <c r="B82" s="27"/>
      <c r="C82" s="27"/>
      <c r="D82" s="27"/>
      <c r="E82" s="28">
        <v>25983.720453800001</v>
      </c>
      <c r="F82" s="29">
        <v>100</v>
      </c>
      <c r="G82" s="28"/>
      <c r="H82" s="14"/>
      <c r="I82" s="14"/>
    </row>
    <row r="83" spans="1:9" x14ac:dyDescent="0.2">
      <c r="A83" s="7" t="s">
        <v>1300</v>
      </c>
    </row>
    <row r="85" spans="1:9" x14ac:dyDescent="0.2">
      <c r="A85" s="14" t="s">
        <v>60</v>
      </c>
    </row>
    <row r="86" spans="1:9" x14ac:dyDescent="0.2">
      <c r="A86" s="14" t="s">
        <v>37</v>
      </c>
    </row>
    <row r="88" spans="1:9" x14ac:dyDescent="0.2">
      <c r="A88" s="14" t="s">
        <v>38</v>
      </c>
    </row>
    <row r="89" spans="1:9" x14ac:dyDescent="0.2">
      <c r="A89" s="14" t="s">
        <v>39</v>
      </c>
    </row>
    <row r="90" spans="1:9" x14ac:dyDescent="0.2">
      <c r="A90" s="14" t="s">
        <v>40</v>
      </c>
      <c r="B90" s="14"/>
      <c r="C90" s="30" t="s">
        <v>42</v>
      </c>
      <c r="D90" s="14" t="s">
        <v>41</v>
      </c>
    </row>
    <row r="91" spans="1:9" x14ac:dyDescent="0.2">
      <c r="A91" s="7" t="s">
        <v>78</v>
      </c>
      <c r="C91" s="31">
        <v>67.939499999999995</v>
      </c>
      <c r="D91" s="31">
        <v>69.046199999999999</v>
      </c>
    </row>
    <row r="92" spans="1:9" x14ac:dyDescent="0.2">
      <c r="A92" s="7" t="s">
        <v>83</v>
      </c>
      <c r="C92" s="31">
        <v>12.907500000000001</v>
      </c>
      <c r="D92" s="31">
        <v>12.5968</v>
      </c>
    </row>
    <row r="93" spans="1:9" x14ac:dyDescent="0.2">
      <c r="A93" s="7" t="s">
        <v>84</v>
      </c>
      <c r="C93" s="31">
        <v>12.140700000000001</v>
      </c>
      <c r="D93" s="31">
        <v>11.804600000000001</v>
      </c>
    </row>
    <row r="94" spans="1:9" x14ac:dyDescent="0.2">
      <c r="A94" s="7" t="s">
        <v>79</v>
      </c>
      <c r="C94" s="31">
        <v>72.840900000000005</v>
      </c>
      <c r="D94" s="31">
        <v>74.336100000000002</v>
      </c>
    </row>
    <row r="95" spans="1:9" x14ac:dyDescent="0.2">
      <c r="A95" s="7" t="s">
        <v>85</v>
      </c>
      <c r="C95" s="31">
        <v>14.1958</v>
      </c>
      <c r="D95" s="31">
        <v>13.9634</v>
      </c>
    </row>
    <row r="96" spans="1:9" x14ac:dyDescent="0.2">
      <c r="A96" s="7" t="s">
        <v>86</v>
      </c>
      <c r="C96" s="31">
        <v>13.385</v>
      </c>
      <c r="D96" s="31">
        <v>13.124000000000001</v>
      </c>
    </row>
    <row r="98" spans="1:7" x14ac:dyDescent="0.2">
      <c r="A98" s="14" t="s">
        <v>44</v>
      </c>
    </row>
    <row r="99" spans="1:7" x14ac:dyDescent="0.2">
      <c r="A99" s="88" t="s">
        <v>61</v>
      </c>
      <c r="B99" s="89"/>
      <c r="C99" s="33" t="s">
        <v>62</v>
      </c>
    </row>
    <row r="100" spans="1:7" x14ac:dyDescent="0.2">
      <c r="A100" s="84" t="s">
        <v>83</v>
      </c>
      <c r="B100" s="85"/>
      <c r="C100" s="34">
        <v>0.51</v>
      </c>
    </row>
    <row r="101" spans="1:7" x14ac:dyDescent="0.2">
      <c r="A101" s="84" t="s">
        <v>84</v>
      </c>
      <c r="B101" s="85"/>
      <c r="C101" s="34">
        <v>0.52</v>
      </c>
    </row>
    <row r="102" spans="1:7" x14ac:dyDescent="0.2">
      <c r="A102" s="84" t="s">
        <v>85</v>
      </c>
      <c r="B102" s="85"/>
      <c r="C102" s="34">
        <v>0.51</v>
      </c>
    </row>
    <row r="103" spans="1:7" x14ac:dyDescent="0.2">
      <c r="A103" s="84" t="s">
        <v>86</v>
      </c>
      <c r="B103" s="85"/>
      <c r="C103" s="34">
        <v>0.52</v>
      </c>
    </row>
    <row r="104" spans="1:7" x14ac:dyDescent="0.2">
      <c r="A104" s="7" t="s">
        <v>63</v>
      </c>
    </row>
    <row r="105" spans="1:7" x14ac:dyDescent="0.2">
      <c r="A105" s="7" t="s">
        <v>43</v>
      </c>
    </row>
    <row r="107" spans="1:7" x14ac:dyDescent="0.2">
      <c r="A107" s="14" t="s">
        <v>917</v>
      </c>
      <c r="D107" s="32">
        <v>2.9806119578422701</v>
      </c>
      <c r="E107" s="10" t="s">
        <v>46</v>
      </c>
    </row>
    <row r="109" spans="1:7" x14ac:dyDescent="0.2">
      <c r="A109" s="14" t="s">
        <v>829</v>
      </c>
      <c r="D109" s="30" t="s">
        <v>45</v>
      </c>
    </row>
    <row r="111" spans="1:7" ht="25.5" customHeight="1" x14ac:dyDescent="0.25">
      <c r="A111" s="94" t="s">
        <v>1111</v>
      </c>
      <c r="B111" s="95"/>
      <c r="C111" s="95"/>
      <c r="D111" s="95"/>
      <c r="E111" s="95"/>
      <c r="F111" s="95"/>
      <c r="G111" s="95"/>
    </row>
    <row r="113" spans="1:1" x14ac:dyDescent="0.2">
      <c r="A113" s="14" t="s">
        <v>1058</v>
      </c>
    </row>
    <row r="114" spans="1:1" x14ac:dyDescent="0.2">
      <c r="A114" s="38"/>
    </row>
    <row r="115" spans="1:1" x14ac:dyDescent="0.2">
      <c r="A115" s="38" t="s">
        <v>797</v>
      </c>
    </row>
    <row r="116" spans="1:1" x14ac:dyDescent="0.2">
      <c r="A116" s="39"/>
    </row>
    <row r="117" spans="1:1" x14ac:dyDescent="0.2">
      <c r="A117" s="40"/>
    </row>
    <row r="118" spans="1:1" x14ac:dyDescent="0.2">
      <c r="A118" s="40"/>
    </row>
    <row r="119" spans="1:1" x14ac:dyDescent="0.2">
      <c r="A119" s="40"/>
    </row>
    <row r="120" spans="1:1" x14ac:dyDescent="0.2">
      <c r="A120" s="40"/>
    </row>
    <row r="121" spans="1:1" x14ac:dyDescent="0.2">
      <c r="A121" s="40"/>
    </row>
    <row r="122" spans="1:1" x14ac:dyDescent="0.2">
      <c r="A122" s="40"/>
    </row>
    <row r="123" spans="1:1" x14ac:dyDescent="0.2">
      <c r="A123" s="40"/>
    </row>
    <row r="124" spans="1:1" x14ac:dyDescent="0.2">
      <c r="A124" s="40"/>
    </row>
    <row r="125" spans="1:1" x14ac:dyDescent="0.2">
      <c r="A125" s="40"/>
    </row>
    <row r="126" spans="1:1" x14ac:dyDescent="0.2">
      <c r="A126" s="40"/>
    </row>
    <row r="127" spans="1:1" x14ac:dyDescent="0.2">
      <c r="A127" s="40"/>
    </row>
    <row r="128" spans="1:1" x14ac:dyDescent="0.2">
      <c r="A128" s="38" t="s">
        <v>1112</v>
      </c>
    </row>
    <row r="129" spans="1:1" x14ac:dyDescent="0.2">
      <c r="A129" s="40"/>
    </row>
    <row r="130" spans="1:1" x14ac:dyDescent="0.2">
      <c r="A130" s="38" t="s">
        <v>798</v>
      </c>
    </row>
    <row r="131" spans="1:1" x14ac:dyDescent="0.2">
      <c r="A131" s="40"/>
    </row>
    <row r="132" spans="1:1" x14ac:dyDescent="0.2">
      <c r="A132" s="40"/>
    </row>
    <row r="133" spans="1:1" x14ac:dyDescent="0.2">
      <c r="A133" s="40"/>
    </row>
    <row r="134" spans="1:1" x14ac:dyDescent="0.2">
      <c r="A134" s="40"/>
    </row>
    <row r="135" spans="1:1" x14ac:dyDescent="0.2">
      <c r="A135" s="40"/>
    </row>
    <row r="136" spans="1:1" x14ac:dyDescent="0.2">
      <c r="A136" s="40"/>
    </row>
    <row r="137" spans="1:1" x14ac:dyDescent="0.2">
      <c r="A137" s="40"/>
    </row>
    <row r="138" spans="1:1" x14ac:dyDescent="0.2">
      <c r="A138" s="40"/>
    </row>
    <row r="139" spans="1:1" x14ac:dyDescent="0.2">
      <c r="A139" s="40"/>
    </row>
    <row r="140" spans="1:1" x14ac:dyDescent="0.2">
      <c r="A140" s="40"/>
    </row>
    <row r="141" spans="1:1" x14ac:dyDescent="0.2">
      <c r="A141" s="40"/>
    </row>
    <row r="142" spans="1:1" x14ac:dyDescent="0.2">
      <c r="A142" s="40"/>
    </row>
    <row r="143" spans="1:1" x14ac:dyDescent="0.2">
      <c r="A143" s="40"/>
    </row>
  </sheetData>
  <mergeCells count="7">
    <mergeCell ref="A111:G111"/>
    <mergeCell ref="A1:G1"/>
    <mergeCell ref="A99:B99"/>
    <mergeCell ref="A100:B100"/>
    <mergeCell ref="A101:B101"/>
    <mergeCell ref="A102:B102"/>
    <mergeCell ref="A103:B103"/>
  </mergeCells>
  <conditionalFormatting sqref="F2:F3 F5:F110 F112">
    <cfRule type="cellIs" dxfId="71" priority="3" stopIfTrue="1" operator="between">
      <formula>0.009</formula>
      <formula>-0.009</formula>
    </cfRule>
  </conditionalFormatting>
  <conditionalFormatting sqref="F113 F145:F245">
    <cfRule type="cellIs" dxfId="70" priority="2" stopIfTrue="1" operator="between">
      <formula>0.009</formula>
      <formula>-0.009</formula>
    </cfRule>
  </conditionalFormatting>
  <conditionalFormatting sqref="F114:F144">
    <cfRule type="cellIs" dxfId="69" priority="1" stopIfTrue="1" operator="between">
      <formula>0.009</formula>
      <formula>-0.009</formula>
    </cfRule>
  </conditionalFormatting>
  <hyperlinks>
    <hyperlink ref="A114"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scale="45"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41</vt:i4>
      </vt:variant>
    </vt:vector>
  </HeadingPairs>
  <TitlesOfParts>
    <vt:vector size="82" baseType="lpstr">
      <vt:lpstr>FILF</vt:lpstr>
      <vt:lpstr>FIONF</vt:lpstr>
      <vt:lpstr>FISF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FIFOF-50's+</vt:lpstr>
      <vt:lpstr>FIFOF-50's</vt:lpstr>
      <vt:lpstr>FIFOF-40's</vt:lpstr>
      <vt:lpstr>FIFOF-30's</vt:lpstr>
      <vt:lpstr>FIFOF-20's</vt:lpstr>
      <vt:lpstr>FF</vt:lpstr>
      <vt:lpstr>FIDA</vt:lpstr>
      <vt:lpstr>FILDF</vt:lpstr>
      <vt:lpstr>FISTIP</vt:lpstr>
      <vt:lpstr>FIUBF</vt:lpstr>
      <vt:lpstr>FIIOF</vt:lpstr>
      <vt:lpstr>FICRF</vt:lpstr>
      <vt:lpstr>FAEF!Print_Area</vt:lpstr>
      <vt:lpstr>FBIF!Print_Area</vt:lpstr>
      <vt:lpstr>FBPF!Print_Area</vt:lpstr>
      <vt:lpstr>FEGF!Print_Area</vt:lpstr>
      <vt:lpstr>FF!Print_Area</vt:lpstr>
      <vt:lpstr>FIBAF!Print_Area</vt:lpstr>
      <vt:lpstr>FIBF!Print_Area</vt:lpstr>
      <vt:lpstr>FICDF!Print_Area</vt:lpstr>
      <vt:lpstr>FICRF!Print_Area</vt:lpstr>
      <vt:lpstr>FIDA!Print_Area</vt:lpstr>
      <vt:lpstr>FIDHY!Print_Area</vt:lpstr>
      <vt:lpstr>FIEAF!Print_Area</vt:lpstr>
      <vt:lpstr>FIEF!Print_Area</vt:lpstr>
      <vt:lpstr>FIEHF!Print_Area</vt:lpstr>
      <vt:lpstr>FIESF!Print_Area</vt:lpstr>
      <vt:lpstr>FIFEF!Print_Area</vt:lpstr>
      <vt:lpstr>'FIFOF-20''s'!Print_Area</vt:lpstr>
      <vt:lpstr>'FIFOF-30''s'!Print_Area</vt:lpstr>
      <vt:lpstr>'FIFOF-40''s'!Print_Area</vt:lpstr>
      <vt:lpstr>'FIFOF-50''s'!Print_Area</vt:lpstr>
      <vt:lpstr>'FIFOF-50''s+'!Print_Area</vt:lpstr>
      <vt:lpstr>FIFRF!Print_Area</vt:lpstr>
      <vt:lpstr>FIGSF!Print_Area</vt:lpstr>
      <vt:lpstr>'FIIF-NSE'!Print_Area</vt:lpstr>
      <vt:lpstr>FIIOF!Print_Area</vt:lpstr>
      <vt:lpstr>FILDF!Print_Area</vt:lpstr>
      <vt:lpstr>FILF!Print_Area</vt:lpstr>
      <vt:lpstr>FIMAS!Print_Area</vt:lpstr>
      <vt:lpstr>FIOF!Print_Area</vt:lpstr>
      <vt:lpstr>FIONF!Print_Area</vt:lpstr>
      <vt:lpstr>FIPF!Print_Area</vt:lpstr>
      <vt:lpstr>FIPP!Print_Area</vt:lpstr>
      <vt:lpstr>FISCF!Print_Area</vt:lpstr>
      <vt:lpstr>FISF!Print_Area</vt:lpstr>
      <vt:lpstr>FISTIP!Print_Area</vt:lpstr>
      <vt:lpstr>FITF!Print_Area</vt:lpstr>
      <vt:lpstr>FITX!Print_Area</vt:lpstr>
      <vt:lpstr>FIUBF!Print_Area</vt:lpstr>
      <vt:lpstr>FIUS!Print_Area</vt:lpstr>
      <vt:lpstr>TIEIF!Print_Area</vt:lpstr>
      <vt:lpstr>TIVF!Print_Area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2022-10-07T12:33:40Z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2022-10-06T08:10:31Z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49af868e-195e-4522-a838-cbca10885f62</vt:lpwstr>
  </property>
  <property fmtid="{D5CDD505-2E9C-101B-9397-08002B2CF9AE}" pid="10" name="MSIP_Label_3486a02c-2dfb-4efe-823f-aa2d1f0e6ab7_ContentBits">
    <vt:lpwstr>2</vt:lpwstr>
  </property>
  <property fmtid="{D5CDD505-2E9C-101B-9397-08002B2CF9AE}" pid="11" name="Classification">
    <vt:lpwstr>PUBLIC</vt:lpwstr>
  </property>
</Properties>
</file>